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6750" firstSheet="1" activeTab="2"/>
  </bookViews>
  <sheets>
    <sheet name="RESUMEN " sheetId="1" r:id="rId1"/>
    <sheet name="PRESUPUESTO 2022" sheetId="2" r:id="rId2"/>
    <sheet name="INTERVENTORIA" sheetId="5" r:id="rId3"/>
    <sheet name="FACTOR MULTIPLICADOR" sheetId="6" r:id="rId4"/>
    <sheet name="ESTUDIO DE MERCADO" sheetId="9" r:id="rId5"/>
  </sheets>
  <definedNames>
    <definedName name="_xlnm._FilterDatabase" localSheetId="4" hidden="1">'ESTUDIO DE MERCADO'!$A$2:$O$657</definedName>
    <definedName name="_xlnm._FilterDatabase" localSheetId="1" hidden="1">'PRESUPUESTO 2022'!$A$2:$M$2</definedName>
    <definedName name="_xlnm.Print_Area" localSheetId="4">'ESTUDIO DE MERCADO'!$A$1:$O$662</definedName>
    <definedName name="_xlnm.Print_Area" localSheetId="3">'FACTOR MULTIPLICADOR'!$A$1:$J$44</definedName>
    <definedName name="_xlnm.Print_Area" localSheetId="1">'PRESUPUESTO 2022'!$A$1:$M$662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53" i="2" l="1"/>
  <c r="I652" i="2"/>
  <c r="I651" i="2"/>
  <c r="I650" i="2"/>
  <c r="I649" i="2"/>
  <c r="I648" i="2"/>
  <c r="I647" i="2"/>
  <c r="I646" i="2"/>
  <c r="I645" i="2"/>
  <c r="I644" i="2"/>
  <c r="I643" i="2"/>
  <c r="I642" i="2"/>
  <c r="I641" i="2"/>
  <c r="I640" i="2"/>
  <c r="I639" i="2"/>
  <c r="I638" i="2"/>
  <c r="I637" i="2"/>
  <c r="I636" i="2"/>
  <c r="I635" i="2"/>
  <c r="I634" i="2"/>
  <c r="I633" i="2"/>
  <c r="I632" i="2"/>
  <c r="I631" i="2"/>
  <c r="I630" i="2"/>
  <c r="I629" i="2"/>
  <c r="I628" i="2"/>
  <c r="I627" i="2"/>
  <c r="I626" i="2"/>
  <c r="I625" i="2"/>
  <c r="I624" i="2"/>
  <c r="I623" i="2"/>
  <c r="I622" i="2"/>
  <c r="I621" i="2"/>
  <c r="I620" i="2"/>
  <c r="I619" i="2"/>
  <c r="I618" i="2"/>
  <c r="I617" i="2"/>
  <c r="I616" i="2"/>
  <c r="I615" i="2"/>
  <c r="I614" i="2"/>
  <c r="I613" i="2"/>
  <c r="I612" i="2"/>
  <c r="I611" i="2"/>
  <c r="I610" i="2"/>
  <c r="I609" i="2"/>
  <c r="I608" i="2"/>
  <c r="I606" i="2"/>
  <c r="I605" i="2"/>
  <c r="I604" i="2"/>
  <c r="I603" i="2"/>
  <c r="I602" i="2"/>
  <c r="I601" i="2"/>
  <c r="I600" i="2"/>
  <c r="I599" i="2"/>
  <c r="I598" i="2"/>
  <c r="I597" i="2"/>
  <c r="I596" i="2"/>
  <c r="I595" i="2"/>
  <c r="I594" i="2"/>
  <c r="I593" i="2"/>
  <c r="I592" i="2"/>
  <c r="I591" i="2"/>
  <c r="I590" i="2"/>
  <c r="I589" i="2"/>
  <c r="I588" i="2"/>
  <c r="I587" i="2"/>
  <c r="I586" i="2"/>
  <c r="I585" i="2"/>
  <c r="I584" i="2"/>
  <c r="I583" i="2"/>
  <c r="I582" i="2"/>
  <c r="I581" i="2"/>
  <c r="I580" i="2"/>
  <c r="I579" i="2"/>
  <c r="I578" i="2"/>
  <c r="I577" i="2"/>
  <c r="I576" i="2"/>
  <c r="I575" i="2"/>
  <c r="I574" i="2"/>
  <c r="I573" i="2"/>
  <c r="I572" i="2"/>
  <c r="I571" i="2"/>
  <c r="I570" i="2"/>
  <c r="I569" i="2"/>
  <c r="I568" i="2"/>
  <c r="I567" i="2"/>
  <c r="I566" i="2"/>
  <c r="I565" i="2"/>
  <c r="I564" i="2"/>
  <c r="I563" i="2"/>
  <c r="I562" i="2"/>
  <c r="I561" i="2"/>
  <c r="I560" i="2"/>
  <c r="I559" i="2"/>
  <c r="I558" i="2"/>
  <c r="I557" i="2"/>
  <c r="I556" i="2"/>
  <c r="I555" i="2"/>
  <c r="I554" i="2"/>
  <c r="I553" i="2"/>
  <c r="I552" i="2"/>
  <c r="I551" i="2"/>
  <c r="I550" i="2"/>
  <c r="I549" i="2"/>
  <c r="I548" i="2"/>
  <c r="I547" i="2"/>
  <c r="I546" i="2"/>
  <c r="I545" i="2"/>
  <c r="I544" i="2"/>
  <c r="I543" i="2"/>
  <c r="I542" i="2"/>
  <c r="I541" i="2"/>
  <c r="I540" i="2"/>
  <c r="I539" i="2"/>
  <c r="I538" i="2"/>
  <c r="I537" i="2"/>
  <c r="I536" i="2"/>
  <c r="I535" i="2"/>
  <c r="I534" i="2"/>
  <c r="I533" i="2"/>
  <c r="I532" i="2"/>
  <c r="I531" i="2"/>
  <c r="I530" i="2"/>
  <c r="I529" i="2"/>
  <c r="I528" i="2"/>
  <c r="I527" i="2"/>
  <c r="I526" i="2"/>
  <c r="I525" i="2"/>
  <c r="I523" i="2"/>
  <c r="I522" i="2"/>
  <c r="I521" i="2"/>
  <c r="I520" i="2"/>
  <c r="I519" i="2"/>
  <c r="I518" i="2"/>
  <c r="I517" i="2"/>
  <c r="I516" i="2"/>
  <c r="I515" i="2"/>
  <c r="I514" i="2"/>
  <c r="I513" i="2"/>
  <c r="I512" i="2"/>
  <c r="I511" i="2"/>
  <c r="I510" i="2"/>
  <c r="I509" i="2"/>
  <c r="I508" i="2"/>
  <c r="I507" i="2"/>
  <c r="I506" i="2"/>
  <c r="I505" i="2"/>
  <c r="I504" i="2"/>
  <c r="I503" i="2"/>
  <c r="I502" i="2"/>
  <c r="I501" i="2"/>
  <c r="I500" i="2"/>
  <c r="I499" i="2"/>
  <c r="I498" i="2"/>
  <c r="I496" i="2"/>
  <c r="I495" i="2"/>
  <c r="I494" i="2"/>
  <c r="I493" i="2"/>
  <c r="I492" i="2"/>
  <c r="I491" i="2"/>
  <c r="I490" i="2"/>
  <c r="I489" i="2"/>
  <c r="I488" i="2"/>
  <c r="I487" i="2"/>
  <c r="I486" i="2"/>
  <c r="I485" i="2"/>
  <c r="I484" i="2"/>
  <c r="I482" i="2"/>
  <c r="I481" i="2"/>
  <c r="I480" i="2"/>
  <c r="I479" i="2"/>
  <c r="I478" i="2"/>
  <c r="I477" i="2"/>
  <c r="I476" i="2"/>
  <c r="I475" i="2"/>
  <c r="I474" i="2"/>
  <c r="I473" i="2"/>
  <c r="I472" i="2"/>
  <c r="I471" i="2"/>
  <c r="I470" i="2"/>
  <c r="I469" i="2"/>
  <c r="I468" i="2"/>
  <c r="I467" i="2"/>
  <c r="I466" i="2"/>
  <c r="I465" i="2"/>
  <c r="I464" i="2"/>
  <c r="I463" i="2"/>
  <c r="I462" i="2"/>
  <c r="I461" i="2"/>
  <c r="I460" i="2"/>
  <c r="I459" i="2"/>
  <c r="I458" i="2"/>
  <c r="I457" i="2"/>
  <c r="I456" i="2"/>
  <c r="I455" i="2"/>
  <c r="I454" i="2"/>
  <c r="I453" i="2"/>
  <c r="I452" i="2"/>
  <c r="I451" i="2"/>
  <c r="I450" i="2"/>
  <c r="I449" i="2"/>
  <c r="I448" i="2"/>
  <c r="I447" i="2"/>
  <c r="I446" i="2"/>
  <c r="I445" i="2"/>
  <c r="I444" i="2"/>
  <c r="I443" i="2"/>
  <c r="I442" i="2"/>
  <c r="I441" i="2"/>
  <c r="I440" i="2"/>
  <c r="I439" i="2"/>
  <c r="I438" i="2"/>
  <c r="I437" i="2"/>
  <c r="I436" i="2"/>
  <c r="I435" i="2"/>
  <c r="I434" i="2"/>
  <c r="I433" i="2"/>
  <c r="I432" i="2"/>
  <c r="I431" i="2"/>
  <c r="I430" i="2"/>
  <c r="I429" i="2"/>
  <c r="I428" i="2"/>
  <c r="I427" i="2"/>
  <c r="I426" i="2"/>
  <c r="I425" i="2"/>
  <c r="I424" i="2"/>
  <c r="I423" i="2"/>
  <c r="I422" i="2"/>
  <c r="I421" i="2"/>
  <c r="I420" i="2"/>
  <c r="I419" i="2"/>
  <c r="I418" i="2"/>
  <c r="I417" i="2"/>
  <c r="I416" i="2"/>
  <c r="I414" i="2"/>
  <c r="I413" i="2"/>
  <c r="I412" i="2"/>
  <c r="I411" i="2"/>
  <c r="I410" i="2"/>
  <c r="I409" i="2"/>
  <c r="I408" i="2"/>
  <c r="I407" i="2"/>
  <c r="I406" i="2"/>
  <c r="I405" i="2"/>
  <c r="I404" i="2"/>
  <c r="I403" i="2"/>
  <c r="I402" i="2"/>
  <c r="I401" i="2"/>
  <c r="I400" i="2"/>
  <c r="I399" i="2"/>
  <c r="I398" i="2"/>
  <c r="I397" i="2"/>
  <c r="I396" i="2"/>
  <c r="I395" i="2"/>
  <c r="I394" i="2"/>
  <c r="I392" i="2"/>
  <c r="I391" i="2"/>
  <c r="I390" i="2"/>
  <c r="I389" i="2"/>
  <c r="I388" i="2"/>
  <c r="I387" i="2"/>
  <c r="I386" i="2"/>
  <c r="I385" i="2"/>
  <c r="I384" i="2"/>
  <c r="I383" i="2"/>
  <c r="I382" i="2"/>
  <c r="I381" i="2"/>
  <c r="I380" i="2"/>
  <c r="I379" i="2"/>
  <c r="I378" i="2"/>
  <c r="I377" i="2"/>
  <c r="I376" i="2"/>
  <c r="I375" i="2"/>
  <c r="I374" i="2"/>
  <c r="I373" i="2"/>
  <c r="I372" i="2"/>
  <c r="I371" i="2"/>
  <c r="I370" i="2"/>
  <c r="I369" i="2"/>
  <c r="I368" i="2"/>
  <c r="I367" i="2"/>
  <c r="I366" i="2"/>
  <c r="I365" i="2"/>
  <c r="I364" i="2"/>
  <c r="I363" i="2"/>
  <c r="I362" i="2"/>
  <c r="I361" i="2"/>
  <c r="I360" i="2"/>
  <c r="I359" i="2"/>
  <c r="I358" i="2"/>
  <c r="I357" i="2"/>
  <c r="I356" i="2"/>
  <c r="I355" i="2"/>
  <c r="I354" i="2"/>
  <c r="I353" i="2"/>
  <c r="I352" i="2"/>
  <c r="I351" i="2"/>
  <c r="I350" i="2"/>
  <c r="I349" i="2"/>
  <c r="I348" i="2"/>
  <c r="I347" i="2"/>
  <c r="I346" i="2"/>
  <c r="I345" i="2"/>
  <c r="I344" i="2"/>
  <c r="I343" i="2"/>
  <c r="I342" i="2"/>
  <c r="I341" i="2"/>
  <c r="I340" i="2"/>
  <c r="I339" i="2"/>
  <c r="I338" i="2"/>
  <c r="I337" i="2"/>
  <c r="I336" i="2"/>
  <c r="I335" i="2"/>
  <c r="I334" i="2"/>
  <c r="I333" i="2"/>
  <c r="I332" i="2"/>
  <c r="I331" i="2"/>
  <c r="I330" i="2"/>
  <c r="I329" i="2"/>
  <c r="I328" i="2"/>
  <c r="I327" i="2"/>
  <c r="I326" i="2"/>
  <c r="I325" i="2"/>
  <c r="I324" i="2"/>
  <c r="I323" i="2"/>
  <c r="I322" i="2"/>
  <c r="I321" i="2"/>
  <c r="I320" i="2"/>
  <c r="I319" i="2"/>
  <c r="I318" i="2"/>
  <c r="I317" i="2"/>
  <c r="I316" i="2"/>
  <c r="I315" i="2"/>
  <c r="I314" i="2"/>
  <c r="I313" i="2"/>
  <c r="I312" i="2"/>
  <c r="I311" i="2"/>
  <c r="I310" i="2"/>
  <c r="I309" i="2"/>
  <c r="I308" i="2"/>
  <c r="I307" i="2"/>
  <c r="I306" i="2"/>
  <c r="I305" i="2"/>
  <c r="I304" i="2"/>
  <c r="I303" i="2"/>
  <c r="I302" i="2"/>
  <c r="I301" i="2"/>
  <c r="I300" i="2"/>
  <c r="I298" i="2"/>
  <c r="I297" i="2"/>
  <c r="I296" i="2"/>
  <c r="I295" i="2"/>
  <c r="I294" i="2"/>
  <c r="I293" i="2"/>
  <c r="I292" i="2"/>
  <c r="I291" i="2"/>
  <c r="I290" i="2"/>
  <c r="I289" i="2"/>
  <c r="I288" i="2"/>
  <c r="I287" i="2"/>
  <c r="I286" i="2"/>
  <c r="I285" i="2"/>
  <c r="I284" i="2"/>
  <c r="I283" i="2"/>
  <c r="I282" i="2"/>
  <c r="I281" i="2"/>
  <c r="I280" i="2"/>
  <c r="I279" i="2"/>
  <c r="I278" i="2"/>
  <c r="I277" i="2"/>
  <c r="I276" i="2"/>
  <c r="I275" i="2"/>
  <c r="I274" i="2"/>
  <c r="I273" i="2"/>
  <c r="I272" i="2"/>
  <c r="I271" i="2"/>
  <c r="I270" i="2"/>
  <c r="I269" i="2"/>
  <c r="I268" i="2"/>
  <c r="I267" i="2"/>
  <c r="I266" i="2"/>
  <c r="I264" i="2"/>
  <c r="I263" i="2"/>
  <c r="I262" i="2"/>
  <c r="I261" i="2"/>
  <c r="I260" i="2"/>
  <c r="I259" i="2"/>
  <c r="I258" i="2"/>
  <c r="I257" i="2"/>
  <c r="I256" i="2"/>
  <c r="I255" i="2"/>
  <c r="I254" i="2"/>
  <c r="I253" i="2"/>
  <c r="I252" i="2"/>
  <c r="I251" i="2"/>
  <c r="I250" i="2"/>
  <c r="I249" i="2"/>
  <c r="I248" i="2"/>
  <c r="I247" i="2"/>
  <c r="I246" i="2"/>
  <c r="I245" i="2"/>
  <c r="I244" i="2"/>
  <c r="I243" i="2"/>
  <c r="I242" i="2"/>
  <c r="I241" i="2"/>
  <c r="I240" i="2"/>
  <c r="I239" i="2"/>
  <c r="I238" i="2"/>
  <c r="I237" i="2"/>
  <c r="I236" i="2"/>
  <c r="I235" i="2"/>
  <c r="I234" i="2"/>
  <c r="I233" i="2"/>
  <c r="I232" i="2"/>
  <c r="I231" i="2"/>
  <c r="I230" i="2"/>
  <c r="I229" i="2"/>
  <c r="I228" i="2"/>
  <c r="I227" i="2"/>
  <c r="I226" i="2"/>
  <c r="I225" i="2"/>
  <c r="I224" i="2"/>
  <c r="I223" i="2"/>
  <c r="I222" i="2"/>
  <c r="I221" i="2"/>
  <c r="I220" i="2"/>
  <c r="I219" i="2"/>
  <c r="I218" i="2"/>
  <c r="I217" i="2"/>
  <c r="I216" i="2"/>
  <c r="I215" i="2"/>
  <c r="I214" i="2"/>
  <c r="I213" i="2"/>
  <c r="I212" i="2"/>
  <c r="I211" i="2"/>
  <c r="I210" i="2"/>
  <c r="I209" i="2"/>
  <c r="I208" i="2"/>
  <c r="I207" i="2"/>
  <c r="I206" i="2"/>
  <c r="I205" i="2"/>
  <c r="I204" i="2"/>
  <c r="I203" i="2"/>
  <c r="I202" i="2"/>
  <c r="I201" i="2"/>
  <c r="I200" i="2"/>
  <c r="I199" i="2"/>
  <c r="I198" i="2"/>
  <c r="I197" i="2"/>
  <c r="I196" i="2"/>
  <c r="I195" i="2"/>
  <c r="I194" i="2"/>
  <c r="I193" i="2"/>
  <c r="I192" i="2"/>
  <c r="I190" i="2"/>
  <c r="I189" i="2"/>
  <c r="I188" i="2"/>
  <c r="I187" i="2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2" i="2"/>
  <c r="I11" i="2"/>
  <c r="I10" i="2"/>
  <c r="I9" i="2"/>
  <c r="I8" i="2"/>
  <c r="I7" i="2"/>
  <c r="I6" i="2"/>
  <c r="I5" i="2"/>
  <c r="I4" i="2"/>
  <c r="I3" i="2"/>
  <c r="N562" i="9"/>
  <c r="N561" i="9"/>
  <c r="N560" i="9"/>
  <c r="N559" i="9"/>
  <c r="N537" i="9"/>
  <c r="N455" i="9"/>
  <c r="N436" i="9"/>
  <c r="N425" i="9"/>
  <c r="N392" i="9"/>
  <c r="N360" i="9"/>
  <c r="N349" i="9"/>
  <c r="N326" i="9"/>
  <c r="N325" i="9"/>
  <c r="N318" i="9"/>
  <c r="N317" i="9"/>
  <c r="N316" i="9"/>
  <c r="N315" i="9"/>
  <c r="N314" i="9"/>
  <c r="N313" i="9"/>
  <c r="N310" i="9"/>
  <c r="N309" i="9"/>
  <c r="N308" i="9"/>
  <c r="N307" i="9"/>
  <c r="N306" i="9"/>
  <c r="N305" i="9"/>
  <c r="N304" i="9"/>
  <c r="N293" i="9"/>
  <c r="N292" i="9"/>
  <c r="N290" i="9"/>
  <c r="N289" i="9"/>
  <c r="N288" i="9"/>
  <c r="N287" i="9"/>
  <c r="N286" i="9"/>
  <c r="N275" i="9"/>
  <c r="N274" i="9"/>
  <c r="N237" i="9"/>
  <c r="N193" i="9"/>
  <c r="N184" i="9"/>
  <c r="N162" i="9"/>
  <c r="N161" i="9"/>
  <c r="N125" i="9"/>
  <c r="N124" i="9"/>
  <c r="N123" i="9"/>
  <c r="N122" i="9"/>
  <c r="N121" i="9"/>
  <c r="N108" i="9"/>
  <c r="N106" i="9"/>
  <c r="N105" i="9"/>
  <c r="N102" i="9"/>
  <c r="N101" i="9"/>
  <c r="N94" i="9"/>
  <c r="N93" i="9"/>
  <c r="N92" i="9"/>
  <c r="N86" i="9"/>
  <c r="N85" i="9"/>
  <c r="N84" i="9"/>
  <c r="N82" i="9"/>
  <c r="N76" i="9"/>
  <c r="N75" i="9"/>
  <c r="N74" i="9"/>
  <c r="N73" i="9"/>
  <c r="N62" i="9"/>
  <c r="N61" i="9"/>
  <c r="N59" i="9"/>
  <c r="N55" i="9"/>
  <c r="N46" i="9"/>
  <c r="N45" i="9"/>
  <c r="N42" i="9"/>
  <c r="N40" i="9"/>
  <c r="N39" i="9"/>
  <c r="N22" i="9"/>
  <c r="N21" i="9"/>
  <c r="N20" i="9"/>
  <c r="N19" i="9"/>
  <c r="N18" i="9"/>
  <c r="N17" i="9"/>
  <c r="N264" i="9"/>
  <c r="N263" i="9"/>
  <c r="N260" i="9"/>
  <c r="N259" i="9"/>
  <c r="N258" i="9"/>
  <c r="N257" i="9"/>
  <c r="N256" i="9"/>
  <c r="N253" i="9"/>
  <c r="N252" i="9"/>
  <c r="N251" i="9"/>
  <c r="N250" i="9"/>
  <c r="N249" i="9"/>
  <c r="N248" i="9"/>
  <c r="N246" i="9"/>
  <c r="N243" i="9"/>
  <c r="N242" i="9"/>
  <c r="N241" i="9"/>
  <c r="N240" i="9"/>
  <c r="N239" i="9"/>
  <c r="N238" i="9"/>
  <c r="N235" i="9"/>
  <c r="N234" i="9"/>
  <c r="N233" i="9"/>
  <c r="N232" i="9"/>
  <c r="N228" i="9"/>
  <c r="N227" i="9"/>
  <c r="N222" i="9"/>
  <c r="N221" i="9"/>
  <c r="N220" i="9"/>
  <c r="N219" i="9"/>
  <c r="N218" i="9"/>
  <c r="N212" i="9"/>
  <c r="N211" i="9"/>
  <c r="N210" i="9"/>
  <c r="N209" i="9"/>
  <c r="N206" i="9"/>
  <c r="N205" i="9"/>
  <c r="N204" i="9"/>
  <c r="N203" i="9"/>
  <c r="N202" i="9"/>
  <c r="N194" i="9"/>
  <c r="N638" i="9"/>
  <c r="N606" i="9"/>
  <c r="N603" i="9"/>
  <c r="N572" i="9"/>
  <c r="N571" i="9"/>
  <c r="N570" i="9"/>
  <c r="N569" i="9"/>
  <c r="N568" i="9"/>
  <c r="N567" i="9"/>
  <c r="N566" i="9"/>
  <c r="N565" i="9"/>
  <c r="N564" i="9"/>
  <c r="N563" i="9"/>
  <c r="N518" i="9"/>
  <c r="N517" i="9"/>
  <c r="N516" i="9"/>
  <c r="N515" i="9"/>
  <c r="N514" i="9"/>
  <c r="N513" i="9"/>
  <c r="N512" i="9"/>
  <c r="N507" i="9"/>
  <c r="N499" i="9"/>
  <c r="N498" i="9"/>
  <c r="N496" i="9"/>
  <c r="N495" i="9"/>
  <c r="N494" i="9"/>
  <c r="N493" i="9"/>
  <c r="N489" i="9"/>
  <c r="N486" i="9"/>
  <c r="N485" i="9"/>
  <c r="N484" i="9"/>
  <c r="N474" i="9"/>
  <c r="N473" i="9"/>
  <c r="N472" i="9"/>
  <c r="N471" i="9"/>
  <c r="N465" i="9"/>
  <c r="N464" i="9"/>
  <c r="N460" i="9"/>
  <c r="N459" i="9"/>
  <c r="N453" i="9"/>
  <c r="N442" i="9"/>
  <c r="N441" i="9"/>
  <c r="N438" i="9"/>
  <c r="N395" i="9"/>
  <c r="N394" i="9"/>
  <c r="N391" i="9"/>
  <c r="N390" i="9"/>
  <c r="N389" i="9"/>
  <c r="N388" i="9"/>
  <c r="N387" i="9"/>
  <c r="N386" i="9"/>
  <c r="N385" i="9"/>
  <c r="N384" i="9"/>
  <c r="N383" i="9"/>
  <c r="N382" i="9"/>
  <c r="N381" i="9"/>
  <c r="N380" i="9"/>
  <c r="N376" i="9"/>
  <c r="N375" i="9"/>
  <c r="N374" i="9"/>
  <c r="N373" i="9"/>
  <c r="N372" i="9"/>
  <c r="N371" i="9"/>
  <c r="N370" i="9"/>
  <c r="N369" i="9"/>
  <c r="N364" i="9"/>
  <c r="N363" i="9"/>
  <c r="N362" i="9"/>
  <c r="N361" i="9"/>
  <c r="N348" i="9"/>
  <c r="N347" i="9"/>
  <c r="N346" i="9"/>
  <c r="N345" i="9"/>
  <c r="N344" i="9"/>
  <c r="N343" i="9"/>
  <c r="N342" i="9"/>
  <c r="N341" i="9"/>
  <c r="N340" i="9"/>
  <c r="N339" i="9"/>
  <c r="N338" i="9"/>
  <c r="N337" i="9"/>
  <c r="N336" i="9"/>
  <c r="N335" i="9"/>
  <c r="N334" i="9"/>
  <c r="N333" i="9"/>
  <c r="N332" i="9"/>
  <c r="N331" i="9"/>
  <c r="N330" i="9"/>
  <c r="N329" i="9"/>
  <c r="N328" i="9"/>
  <c r="N327" i="9"/>
  <c r="N312" i="9"/>
  <c r="N311" i="9"/>
  <c r="N303" i="9"/>
  <c r="N302" i="9"/>
  <c r="N301" i="9"/>
  <c r="N300" i="9"/>
  <c r="N298" i="9"/>
  <c r="N297" i="9"/>
  <c r="N296" i="9"/>
  <c r="N295" i="9"/>
  <c r="N294" i="9"/>
  <c r="N279" i="9"/>
  <c r="N278" i="9"/>
  <c r="N269" i="9"/>
  <c r="N268" i="9"/>
  <c r="N267" i="9"/>
  <c r="N266" i="9"/>
  <c r="N262" i="9"/>
  <c r="N261" i="9"/>
  <c r="N255" i="9"/>
  <c r="N254" i="9"/>
  <c r="N247" i="9"/>
  <c r="N245" i="9"/>
  <c r="N244" i="9"/>
  <c r="N236" i="9"/>
  <c r="N231" i="9"/>
  <c r="N230" i="9"/>
  <c r="N229" i="9"/>
  <c r="N226" i="9"/>
  <c r="N225" i="9"/>
  <c r="N224" i="9"/>
  <c r="N223" i="9"/>
  <c r="N217" i="9"/>
  <c r="N216" i="9"/>
  <c r="N215" i="9"/>
  <c r="N214" i="9"/>
  <c r="N213" i="9"/>
  <c r="N208" i="9"/>
  <c r="N207" i="9"/>
  <c r="N201" i="9"/>
  <c r="N200" i="9"/>
  <c r="N199" i="9"/>
  <c r="N198" i="9"/>
  <c r="N197" i="9"/>
  <c r="N196" i="9"/>
  <c r="N195" i="9"/>
  <c r="N192" i="9"/>
  <c r="N190" i="9"/>
  <c r="N189" i="9"/>
  <c r="N188" i="9"/>
  <c r="N167" i="9"/>
  <c r="N160" i="9"/>
  <c r="N120" i="9"/>
  <c r="N119" i="9"/>
  <c r="N118" i="9"/>
  <c r="N117" i="9"/>
  <c r="N116" i="9"/>
  <c r="N115" i="9"/>
  <c r="N114" i="9"/>
  <c r="N113" i="9"/>
  <c r="N112" i="9"/>
  <c r="N111" i="9"/>
  <c r="N110" i="9"/>
  <c r="N109" i="9"/>
  <c r="N107" i="9"/>
  <c r="N104" i="9"/>
  <c r="N103" i="9"/>
  <c r="N100" i="9"/>
  <c r="N99" i="9"/>
  <c r="N98" i="9"/>
  <c r="N97" i="9"/>
  <c r="N96" i="9"/>
  <c r="N95" i="9"/>
  <c r="N91" i="9"/>
  <c r="N90" i="9"/>
  <c r="N89" i="9"/>
  <c r="N88" i="9"/>
  <c r="N87" i="9"/>
  <c r="N83" i="9"/>
  <c r="N81" i="9"/>
  <c r="N80" i="9"/>
  <c r="N79" i="9"/>
  <c r="N78" i="9"/>
  <c r="N77" i="9"/>
  <c r="N72" i="9"/>
  <c r="N71" i="9"/>
  <c r="N70" i="9"/>
  <c r="N69" i="9"/>
  <c r="N68" i="9"/>
  <c r="N67" i="9"/>
  <c r="N66" i="9"/>
  <c r="N65" i="9"/>
  <c r="N64" i="9"/>
  <c r="N63" i="9"/>
  <c r="N60" i="9"/>
  <c r="N58" i="9"/>
  <c r="N57" i="9"/>
  <c r="N53" i="9"/>
  <c r="N52" i="9"/>
  <c r="N51" i="9"/>
  <c r="N50" i="9"/>
  <c r="N49" i="9"/>
  <c r="N48" i="9"/>
  <c r="N47" i="9"/>
  <c r="N44" i="9"/>
  <c r="N43" i="9"/>
  <c r="N41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16" i="9"/>
  <c r="N15" i="9"/>
  <c r="N14" i="9"/>
  <c r="N8" i="9"/>
  <c r="N7" i="9"/>
  <c r="N6" i="9"/>
  <c r="N3" i="9"/>
  <c r="N56" i="9"/>
  <c r="N54" i="9"/>
  <c r="N38" i="9"/>
  <c r="N37" i="9"/>
  <c r="N605" i="9"/>
  <c r="N604" i="9"/>
  <c r="N602" i="9"/>
  <c r="N601" i="9"/>
  <c r="N600" i="9"/>
  <c r="N599" i="9"/>
  <c r="N598" i="9"/>
  <c r="N597" i="9"/>
  <c r="N596" i="9"/>
  <c r="N595" i="9"/>
  <c r="N594" i="9"/>
  <c r="N593" i="9"/>
  <c r="N592" i="9"/>
  <c r="N591" i="9"/>
  <c r="N590" i="9"/>
  <c r="N589" i="9"/>
  <c r="N588" i="9"/>
  <c r="N587" i="9"/>
  <c r="N586" i="9"/>
  <c r="N585" i="9"/>
  <c r="N584" i="9"/>
  <c r="N583" i="9"/>
  <c r="N582" i="9"/>
  <c r="N581" i="9"/>
  <c r="N580" i="9"/>
  <c r="N579" i="9"/>
  <c r="N578" i="9"/>
  <c r="N577" i="9"/>
  <c r="N576" i="9"/>
  <c r="N575" i="9"/>
  <c r="N574" i="9"/>
  <c r="N573" i="9"/>
  <c r="N558" i="9"/>
  <c r="N557" i="9"/>
  <c r="N556" i="9"/>
  <c r="N555" i="9"/>
  <c r="N554" i="9"/>
  <c r="N553" i="9"/>
  <c r="N552" i="9"/>
  <c r="N551" i="9"/>
  <c r="N550" i="9"/>
  <c r="N549" i="9"/>
  <c r="N548" i="9"/>
  <c r="N547" i="9"/>
  <c r="N546" i="9"/>
  <c r="N545" i="9"/>
  <c r="N544" i="9"/>
  <c r="N543" i="9"/>
  <c r="N542" i="9"/>
  <c r="N541" i="9"/>
  <c r="N540" i="9"/>
  <c r="N539" i="9"/>
  <c r="N538" i="9"/>
  <c r="N536" i="9"/>
  <c r="N535" i="9"/>
  <c r="N534" i="9"/>
  <c r="N533" i="9"/>
  <c r="N532" i="9"/>
  <c r="N531" i="9"/>
  <c r="N530" i="9"/>
  <c r="N529" i="9"/>
  <c r="N528" i="9"/>
  <c r="N527" i="9"/>
  <c r="N526" i="9"/>
  <c r="N525" i="9"/>
  <c r="N482" i="9"/>
  <c r="N481" i="9"/>
  <c r="N480" i="9"/>
  <c r="N479" i="9"/>
  <c r="N478" i="9"/>
  <c r="N477" i="9"/>
  <c r="N476" i="9"/>
  <c r="N475" i="9"/>
  <c r="N470" i="9"/>
  <c r="N469" i="9"/>
  <c r="N468" i="9"/>
  <c r="N467" i="9"/>
  <c r="N466" i="9"/>
  <c r="N463" i="9"/>
  <c r="N462" i="9"/>
  <c r="N461" i="9"/>
  <c r="N458" i="9"/>
  <c r="N457" i="9"/>
  <c r="N456" i="9"/>
  <c r="N454" i="9"/>
  <c r="N452" i="9"/>
  <c r="N451" i="9"/>
  <c r="N450" i="9"/>
  <c r="N449" i="9"/>
  <c r="N448" i="9"/>
  <c r="N447" i="9"/>
  <c r="N446" i="9"/>
  <c r="N445" i="9"/>
  <c r="N444" i="9"/>
  <c r="N443" i="9"/>
  <c r="N440" i="9"/>
  <c r="N439" i="9"/>
  <c r="N437" i="9"/>
  <c r="N435" i="9"/>
  <c r="N434" i="9"/>
  <c r="N433" i="9"/>
  <c r="N432" i="9"/>
  <c r="N431" i="9"/>
  <c r="N430" i="9"/>
  <c r="N429" i="9"/>
  <c r="N428" i="9"/>
  <c r="N427" i="9"/>
  <c r="N426" i="9"/>
  <c r="N424" i="9"/>
  <c r="N423" i="9"/>
  <c r="N422" i="9"/>
  <c r="N421" i="9"/>
  <c r="N420" i="9"/>
  <c r="N419" i="9"/>
  <c r="N418" i="9"/>
  <c r="N417" i="9"/>
  <c r="N416" i="9"/>
  <c r="N187" i="9"/>
  <c r="N186" i="9"/>
  <c r="N185" i="9"/>
  <c r="N183" i="9"/>
  <c r="N182" i="9"/>
  <c r="N181" i="9"/>
  <c r="N180" i="9"/>
  <c r="N179" i="9"/>
  <c r="N178" i="9"/>
  <c r="N177" i="9"/>
  <c r="N176" i="9"/>
  <c r="N175" i="9"/>
  <c r="N174" i="9"/>
  <c r="N173" i="9"/>
  <c r="N172" i="9"/>
  <c r="N171" i="9"/>
  <c r="N170" i="9"/>
  <c r="N169" i="9"/>
  <c r="N168" i="9"/>
  <c r="N166" i="9"/>
  <c r="N165" i="9"/>
  <c r="N164" i="9"/>
  <c r="N163" i="9"/>
  <c r="N159" i="9"/>
  <c r="N158" i="9"/>
  <c r="N157" i="9"/>
  <c r="N156" i="9"/>
  <c r="N155" i="9"/>
  <c r="N154" i="9"/>
  <c r="N153" i="9"/>
  <c r="N152" i="9"/>
  <c r="N151" i="9"/>
  <c r="N379" i="9"/>
  <c r="N378" i="9"/>
  <c r="N377" i="9"/>
  <c r="N368" i="9"/>
  <c r="N367" i="9"/>
  <c r="N366" i="9"/>
  <c r="N365" i="9"/>
  <c r="N359" i="9"/>
  <c r="N358" i="9"/>
  <c r="N357" i="9"/>
  <c r="N356" i="9"/>
  <c r="N355" i="9"/>
  <c r="N354" i="9"/>
  <c r="N353" i="9"/>
  <c r="N352" i="9"/>
  <c r="N351" i="9"/>
  <c r="N350" i="9"/>
  <c r="N324" i="9"/>
  <c r="N323" i="9"/>
  <c r="N322" i="9"/>
  <c r="N321" i="9"/>
  <c r="N320" i="9"/>
  <c r="N319" i="9"/>
  <c r="N291" i="9"/>
  <c r="N285" i="9"/>
  <c r="N284" i="9"/>
  <c r="N283" i="9"/>
  <c r="N282" i="9"/>
  <c r="N281" i="9"/>
  <c r="N280" i="9"/>
  <c r="N277" i="9"/>
  <c r="N276" i="9"/>
  <c r="N273" i="9"/>
  <c r="N272" i="9"/>
  <c r="N271" i="9"/>
  <c r="N270" i="9"/>
  <c r="N653" i="9"/>
  <c r="N652" i="9"/>
  <c r="N651" i="9"/>
  <c r="N650" i="9"/>
  <c r="N649" i="9"/>
  <c r="N648" i="9"/>
  <c r="N647" i="9"/>
  <c r="N646" i="9"/>
  <c r="N645" i="9"/>
  <c r="N644" i="9"/>
  <c r="N643" i="9"/>
  <c r="N642" i="9"/>
  <c r="N641" i="9"/>
  <c r="N640" i="9"/>
  <c r="N639" i="9"/>
  <c r="N637" i="9"/>
  <c r="N636" i="9"/>
  <c r="N635" i="9"/>
  <c r="N634" i="9"/>
  <c r="N633" i="9"/>
  <c r="N632" i="9"/>
  <c r="N631" i="9"/>
  <c r="N630" i="9"/>
  <c r="N629" i="9"/>
  <c r="N628" i="9"/>
  <c r="N627" i="9"/>
  <c r="N626" i="9"/>
  <c r="N625" i="9"/>
  <c r="N624" i="9"/>
  <c r="N623" i="9"/>
  <c r="N622" i="9"/>
  <c r="N621" i="9"/>
  <c r="N620" i="9"/>
  <c r="N619" i="9"/>
  <c r="N618" i="9"/>
  <c r="N617" i="9"/>
  <c r="N616" i="9"/>
  <c r="N615" i="9"/>
  <c r="N614" i="9"/>
  <c r="N613" i="9"/>
  <c r="N612" i="9"/>
  <c r="N611" i="9"/>
  <c r="N610" i="9"/>
  <c r="N609" i="9"/>
  <c r="N608" i="9"/>
  <c r="N128" i="9"/>
  <c r="N129" i="9"/>
  <c r="N130" i="9"/>
  <c r="N131" i="9"/>
  <c r="N132" i="9"/>
  <c r="N133" i="9"/>
  <c r="N134" i="9"/>
  <c r="N135" i="9"/>
  <c r="N136" i="9"/>
  <c r="N137" i="9"/>
  <c r="N138" i="9"/>
  <c r="N139" i="9"/>
  <c r="N140" i="9"/>
  <c r="N141" i="9"/>
  <c r="N142" i="9"/>
  <c r="N143" i="9"/>
  <c r="N144" i="9"/>
  <c r="N145" i="9"/>
  <c r="N146" i="9"/>
  <c r="N147" i="9"/>
  <c r="N148" i="9"/>
  <c r="N149" i="9"/>
  <c r="N127" i="9"/>
  <c r="N397" i="9"/>
  <c r="N398" i="9"/>
  <c r="N399" i="9"/>
  <c r="N400" i="9"/>
  <c r="N401" i="9"/>
  <c r="N402" i="9"/>
  <c r="N403" i="9"/>
  <c r="N404" i="9"/>
  <c r="N405" i="9"/>
  <c r="N406" i="9"/>
  <c r="N407" i="9"/>
  <c r="N408" i="9"/>
  <c r="N409" i="9"/>
  <c r="N410" i="9"/>
  <c r="N411" i="9"/>
  <c r="N412" i="9"/>
  <c r="N413" i="9"/>
  <c r="N414" i="9"/>
  <c r="N396" i="9"/>
  <c r="N523" i="9"/>
  <c r="N522" i="9"/>
  <c r="N521" i="9"/>
  <c r="N520" i="9"/>
  <c r="N519" i="9"/>
  <c r="N511" i="9"/>
  <c r="N510" i="9"/>
  <c r="N509" i="9"/>
  <c r="N508" i="9"/>
  <c r="N506" i="9"/>
  <c r="N505" i="9"/>
  <c r="N504" i="9"/>
  <c r="N503" i="9"/>
  <c r="N502" i="9"/>
  <c r="N501" i="9"/>
  <c r="N500" i="9"/>
  <c r="I507" i="9"/>
  <c r="I512" i="9"/>
  <c r="I513" i="9"/>
  <c r="I514" i="9"/>
  <c r="I515" i="9"/>
  <c r="N12" i="9"/>
  <c r="N11" i="9"/>
  <c r="N10" i="9"/>
  <c r="N9" i="9"/>
  <c r="N5" i="9"/>
  <c r="N4" i="9"/>
  <c r="N492" i="9"/>
  <c r="N491" i="9"/>
  <c r="N490" i="9"/>
  <c r="N488" i="9"/>
  <c r="N487" i="9"/>
  <c r="G654" i="9" l="1"/>
  <c r="I638" i="9"/>
  <c r="G607" i="9"/>
  <c r="J606" i="9"/>
  <c r="J603" i="9"/>
  <c r="J572" i="9"/>
  <c r="J571" i="9"/>
  <c r="J570" i="9"/>
  <c r="J569" i="9"/>
  <c r="J568" i="9"/>
  <c r="J567" i="9"/>
  <c r="J566" i="9"/>
  <c r="J565" i="9"/>
  <c r="J564" i="9"/>
  <c r="J563" i="9"/>
  <c r="G524" i="9"/>
  <c r="I518" i="9"/>
  <c r="J518" i="9" s="1"/>
  <c r="I517" i="9"/>
  <c r="J517" i="9" s="1"/>
  <c r="I516" i="9"/>
  <c r="J516" i="9" s="1"/>
  <c r="J515" i="9"/>
  <c r="J514" i="9"/>
  <c r="J513" i="9"/>
  <c r="J512" i="9"/>
  <c r="J507" i="9"/>
  <c r="I499" i="9"/>
  <c r="J499" i="9" s="1"/>
  <c r="I498" i="9"/>
  <c r="J498" i="9" s="1"/>
  <c r="G497" i="9"/>
  <c r="G483" i="9"/>
  <c r="J474" i="9"/>
  <c r="J473" i="9"/>
  <c r="J472" i="9"/>
  <c r="J471" i="9"/>
  <c r="J465" i="9"/>
  <c r="J464" i="9"/>
  <c r="J460" i="9"/>
  <c r="J459" i="9"/>
  <c r="J453" i="9"/>
  <c r="J442" i="9"/>
  <c r="J441" i="9"/>
  <c r="J438" i="9"/>
  <c r="G415" i="9"/>
  <c r="I395" i="9"/>
  <c r="J395" i="9" s="1"/>
  <c r="I394" i="9"/>
  <c r="J394" i="9" s="1"/>
  <c r="G393" i="9"/>
  <c r="J391" i="9"/>
  <c r="J390" i="9"/>
  <c r="J389" i="9"/>
  <c r="J388" i="9"/>
  <c r="J387" i="9"/>
  <c r="J386" i="9"/>
  <c r="J385" i="9"/>
  <c r="J384" i="9"/>
  <c r="J383" i="9"/>
  <c r="J382" i="9"/>
  <c r="J381" i="9"/>
  <c r="J380" i="9"/>
  <c r="J376" i="9"/>
  <c r="J375" i="9"/>
  <c r="J374" i="9"/>
  <c r="J373" i="9"/>
  <c r="J372" i="9"/>
  <c r="J371" i="9"/>
  <c r="J370" i="9"/>
  <c r="J369" i="9"/>
  <c r="J364" i="9"/>
  <c r="J363" i="9"/>
  <c r="J362" i="9"/>
  <c r="J361" i="9"/>
  <c r="J348" i="9"/>
  <c r="J347" i="9"/>
  <c r="J346" i="9"/>
  <c r="J345" i="9"/>
  <c r="J344" i="9"/>
  <c r="J343" i="9"/>
  <c r="J342" i="9"/>
  <c r="J341" i="9"/>
  <c r="J340" i="9"/>
  <c r="J339" i="9"/>
  <c r="I338" i="9"/>
  <c r="J338" i="9" s="1"/>
  <c r="J337" i="9"/>
  <c r="J336" i="9"/>
  <c r="J335" i="9"/>
  <c r="J334" i="9"/>
  <c r="J333" i="9"/>
  <c r="J332" i="9"/>
  <c r="J331" i="9"/>
  <c r="J330" i="9"/>
  <c r="J329" i="9"/>
  <c r="J328" i="9"/>
  <c r="J327" i="9"/>
  <c r="J312" i="9"/>
  <c r="J311" i="9"/>
  <c r="J303" i="9"/>
  <c r="J302" i="9"/>
  <c r="J301" i="9"/>
  <c r="J300" i="9"/>
  <c r="G299" i="9"/>
  <c r="I298" i="9"/>
  <c r="J298" i="9" s="1"/>
  <c r="I297" i="9"/>
  <c r="J297" i="9" s="1"/>
  <c r="I296" i="9"/>
  <c r="J296" i="9" s="1"/>
  <c r="I295" i="9"/>
  <c r="J295" i="9" s="1"/>
  <c r="I294" i="9"/>
  <c r="J294" i="9" s="1"/>
  <c r="I279" i="9"/>
  <c r="J279" i="9" s="1"/>
  <c r="I278" i="9"/>
  <c r="J278" i="9" s="1"/>
  <c r="I269" i="9"/>
  <c r="J269" i="9" s="1"/>
  <c r="I268" i="9"/>
  <c r="J268" i="9" s="1"/>
  <c r="I267" i="9"/>
  <c r="J267" i="9" s="1"/>
  <c r="I266" i="9"/>
  <c r="J266" i="9" s="1"/>
  <c r="G265" i="9"/>
  <c r="J262" i="9"/>
  <c r="J261" i="9"/>
  <c r="J255" i="9"/>
  <c r="J254" i="9"/>
  <c r="J247" i="9"/>
  <c r="J245" i="9"/>
  <c r="J244" i="9"/>
  <c r="J236" i="9"/>
  <c r="J231" i="9"/>
  <c r="J230" i="9"/>
  <c r="J229" i="9"/>
  <c r="J226" i="9"/>
  <c r="J225" i="9"/>
  <c r="J224" i="9"/>
  <c r="J223" i="9"/>
  <c r="J217" i="9"/>
  <c r="J216" i="9"/>
  <c r="J215" i="9"/>
  <c r="J214" i="9"/>
  <c r="J213" i="9"/>
  <c r="J208" i="9"/>
  <c r="J207" i="9"/>
  <c r="J201" i="9"/>
  <c r="J200" i="9"/>
  <c r="J199" i="9"/>
  <c r="J198" i="9"/>
  <c r="J197" i="9"/>
  <c r="J196" i="9"/>
  <c r="J195" i="9"/>
  <c r="J192" i="9"/>
  <c r="G191" i="9"/>
  <c r="J190" i="9"/>
  <c r="J189" i="9"/>
  <c r="J188" i="9"/>
  <c r="J167" i="9"/>
  <c r="J160" i="9"/>
  <c r="G150" i="9"/>
  <c r="G126" i="9"/>
  <c r="I120" i="9"/>
  <c r="J120" i="9" s="1"/>
  <c r="J119" i="9"/>
  <c r="J118" i="9"/>
  <c r="J117" i="9"/>
  <c r="J116" i="9"/>
  <c r="J115" i="9"/>
  <c r="J114" i="9"/>
  <c r="J113" i="9"/>
  <c r="J112" i="9"/>
  <c r="J111" i="9"/>
  <c r="J110" i="9"/>
  <c r="J109" i="9"/>
  <c r="J107" i="9"/>
  <c r="J104" i="9"/>
  <c r="J103" i="9"/>
  <c r="J100" i="9"/>
  <c r="J99" i="9"/>
  <c r="J98" i="9"/>
  <c r="J97" i="9"/>
  <c r="J96" i="9"/>
  <c r="J95" i="9"/>
  <c r="J91" i="9"/>
  <c r="J90" i="9"/>
  <c r="J89" i="9"/>
  <c r="J88" i="9"/>
  <c r="J87" i="9"/>
  <c r="J83" i="9"/>
  <c r="J81" i="9"/>
  <c r="J80" i="9"/>
  <c r="J79" i="9"/>
  <c r="J78" i="9"/>
  <c r="J77" i="9"/>
  <c r="J72" i="9"/>
  <c r="J71" i="9"/>
  <c r="J70" i="9"/>
  <c r="J69" i="9"/>
  <c r="J68" i="9"/>
  <c r="J67" i="9"/>
  <c r="J66" i="9"/>
  <c r="J65" i="9"/>
  <c r="J64" i="9"/>
  <c r="J63" i="9"/>
  <c r="J60" i="9"/>
  <c r="J58" i="9"/>
  <c r="J57" i="9"/>
  <c r="J53" i="9"/>
  <c r="J52" i="9"/>
  <c r="J51" i="9"/>
  <c r="J50" i="9"/>
  <c r="J49" i="9"/>
  <c r="J48" i="9"/>
  <c r="I47" i="9"/>
  <c r="J47" i="9" s="1"/>
  <c r="J44" i="9"/>
  <c r="J43" i="9"/>
  <c r="J41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16" i="9"/>
  <c r="J15" i="9"/>
  <c r="J14" i="9"/>
  <c r="G13" i="9"/>
  <c r="J8" i="9"/>
  <c r="J7" i="9"/>
  <c r="J6" i="9"/>
  <c r="J3" i="9"/>
  <c r="J390" i="2"/>
  <c r="L390" i="2" s="1"/>
  <c r="J389" i="2"/>
  <c r="L389" i="2" s="1"/>
  <c r="J388" i="2"/>
  <c r="L388" i="2" s="1"/>
  <c r="J387" i="2"/>
  <c r="L387" i="2" s="1"/>
  <c r="J386" i="2"/>
  <c r="L386" i="2" s="1"/>
  <c r="J385" i="2"/>
  <c r="L385" i="2" s="1"/>
  <c r="J384" i="2"/>
  <c r="L384" i="2" s="1"/>
  <c r="J638" i="9" l="1"/>
  <c r="G655" i="9"/>
  <c r="J265" i="9"/>
  <c r="J13" i="9"/>
  <c r="N13" i="9"/>
  <c r="N150" i="9"/>
  <c r="G13" i="2"/>
  <c r="B3" i="1" s="1"/>
  <c r="J655" i="9" l="1"/>
  <c r="N655" i="9"/>
  <c r="J68" i="2"/>
  <c r="L68" i="2" s="1"/>
  <c r="J119" i="2"/>
  <c r="L119" i="2" s="1"/>
  <c r="J42" i="2"/>
  <c r="L42" i="2" s="1"/>
  <c r="J43" i="2"/>
  <c r="L43" i="2" s="1"/>
  <c r="J275" i="2"/>
  <c r="L275" i="2" s="1"/>
  <c r="J79" i="2" l="1"/>
  <c r="L79" i="2" s="1"/>
  <c r="I30" i="6" l="1"/>
  <c r="I25" i="6"/>
  <c r="I21" i="6"/>
  <c r="I8" i="6"/>
  <c r="I10" i="6" s="1"/>
  <c r="I7" i="6"/>
  <c r="F37" i="5"/>
  <c r="F36" i="5"/>
  <c r="F35" i="5"/>
  <c r="F34" i="5"/>
  <c r="F33" i="5"/>
  <c r="F29" i="5"/>
  <c r="F28" i="5"/>
  <c r="F30" i="5" s="1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I18" i="6" l="1"/>
  <c r="I33" i="6" s="1"/>
  <c r="F38" i="5"/>
  <c r="F25" i="5"/>
  <c r="F26" i="5" s="1"/>
  <c r="C15" i="1"/>
  <c r="F39" i="5" l="1"/>
  <c r="F41" i="5" l="1"/>
  <c r="F42" i="5" s="1"/>
  <c r="F40" i="5"/>
  <c r="J3" i="2"/>
  <c r="L3" i="2" s="1"/>
  <c r="N656" i="9" l="1"/>
  <c r="N657" i="9" s="1"/>
  <c r="L656" i="2"/>
  <c r="D16" i="1" s="1"/>
  <c r="J4" i="2"/>
  <c r="L4" i="2" s="1"/>
  <c r="J5" i="2"/>
  <c r="L5" i="2" s="1"/>
  <c r="J6" i="2"/>
  <c r="L6" i="2" s="1"/>
  <c r="J7" i="2"/>
  <c r="L7" i="2" s="1"/>
  <c r="J8" i="2"/>
  <c r="L8" i="2" s="1"/>
  <c r="J9" i="2"/>
  <c r="L9" i="2" s="1"/>
  <c r="J10" i="2"/>
  <c r="L10" i="2" s="1"/>
  <c r="J11" i="2"/>
  <c r="L11" i="2" s="1"/>
  <c r="J12" i="2"/>
  <c r="L12" i="2" s="1"/>
  <c r="J14" i="2"/>
  <c r="L14" i="2" s="1"/>
  <c r="J15" i="2"/>
  <c r="L15" i="2" s="1"/>
  <c r="J16" i="2"/>
  <c r="L16" i="2" s="1"/>
  <c r="J17" i="2"/>
  <c r="L17" i="2" s="1"/>
  <c r="J18" i="2"/>
  <c r="L18" i="2" s="1"/>
  <c r="J19" i="2"/>
  <c r="L19" i="2" s="1"/>
  <c r="J20" i="2"/>
  <c r="L20" i="2" s="1"/>
  <c r="J21" i="2"/>
  <c r="L21" i="2" s="1"/>
  <c r="J22" i="2"/>
  <c r="L22" i="2" s="1"/>
  <c r="J23" i="2"/>
  <c r="L23" i="2" s="1"/>
  <c r="J24" i="2"/>
  <c r="L24" i="2" s="1"/>
  <c r="J25" i="2"/>
  <c r="L25" i="2" s="1"/>
  <c r="J26" i="2"/>
  <c r="L26" i="2" s="1"/>
  <c r="J27" i="2"/>
  <c r="L27" i="2" s="1"/>
  <c r="J28" i="2"/>
  <c r="L28" i="2" s="1"/>
  <c r="J29" i="2"/>
  <c r="L29" i="2" s="1"/>
  <c r="J30" i="2"/>
  <c r="L30" i="2" s="1"/>
  <c r="J31" i="2"/>
  <c r="L31" i="2" s="1"/>
  <c r="J32" i="2"/>
  <c r="L32" i="2" s="1"/>
  <c r="J33" i="2"/>
  <c r="L33" i="2" s="1"/>
  <c r="J34" i="2"/>
  <c r="L34" i="2" s="1"/>
  <c r="J35" i="2"/>
  <c r="L35" i="2" s="1"/>
  <c r="J36" i="2"/>
  <c r="L36" i="2" s="1"/>
  <c r="J37" i="2"/>
  <c r="L37" i="2" s="1"/>
  <c r="J38" i="2"/>
  <c r="L38" i="2" s="1"/>
  <c r="J39" i="2"/>
  <c r="L39" i="2" s="1"/>
  <c r="J40" i="2"/>
  <c r="L40" i="2" s="1"/>
  <c r="J41" i="2"/>
  <c r="L41" i="2" s="1"/>
  <c r="J44" i="2"/>
  <c r="L44" i="2" s="1"/>
  <c r="J45" i="2"/>
  <c r="L45" i="2" s="1"/>
  <c r="J46" i="2"/>
  <c r="L46" i="2" s="1"/>
  <c r="J47" i="2"/>
  <c r="L47" i="2" s="1"/>
  <c r="J48" i="2"/>
  <c r="L48" i="2" s="1"/>
  <c r="J49" i="2"/>
  <c r="L49" i="2" s="1"/>
  <c r="J50" i="2"/>
  <c r="L50" i="2" s="1"/>
  <c r="J51" i="2"/>
  <c r="L51" i="2" s="1"/>
  <c r="J52" i="2"/>
  <c r="L52" i="2" s="1"/>
  <c r="J53" i="2"/>
  <c r="L53" i="2" s="1"/>
  <c r="J54" i="2"/>
  <c r="L54" i="2" s="1"/>
  <c r="J55" i="2"/>
  <c r="L55" i="2" s="1"/>
  <c r="J56" i="2"/>
  <c r="L56" i="2" s="1"/>
  <c r="J57" i="2"/>
  <c r="L57" i="2" s="1"/>
  <c r="J58" i="2"/>
  <c r="L58" i="2" s="1"/>
  <c r="J59" i="2"/>
  <c r="L59" i="2" s="1"/>
  <c r="J60" i="2"/>
  <c r="L60" i="2" s="1"/>
  <c r="J61" i="2"/>
  <c r="L61" i="2" s="1"/>
  <c r="J62" i="2"/>
  <c r="L62" i="2" s="1"/>
  <c r="J63" i="2"/>
  <c r="L63" i="2" s="1"/>
  <c r="J64" i="2"/>
  <c r="L64" i="2" s="1"/>
  <c r="J65" i="2"/>
  <c r="L65" i="2" s="1"/>
  <c r="J66" i="2"/>
  <c r="L66" i="2" s="1"/>
  <c r="J67" i="2"/>
  <c r="L67" i="2" s="1"/>
  <c r="J69" i="2"/>
  <c r="L69" i="2" s="1"/>
  <c r="J70" i="2"/>
  <c r="L70" i="2" s="1"/>
  <c r="J71" i="2"/>
  <c r="L71" i="2" s="1"/>
  <c r="J72" i="2"/>
  <c r="L72" i="2" s="1"/>
  <c r="J73" i="2"/>
  <c r="L73" i="2" s="1"/>
  <c r="J74" i="2"/>
  <c r="L74" i="2" s="1"/>
  <c r="J75" i="2"/>
  <c r="L75" i="2" s="1"/>
  <c r="J76" i="2"/>
  <c r="L76" i="2" s="1"/>
  <c r="J77" i="2"/>
  <c r="L77" i="2" s="1"/>
  <c r="J78" i="2"/>
  <c r="L78" i="2" s="1"/>
  <c r="J80" i="2"/>
  <c r="L80" i="2" s="1"/>
  <c r="J81" i="2"/>
  <c r="L81" i="2" s="1"/>
  <c r="J82" i="2"/>
  <c r="L82" i="2" s="1"/>
  <c r="J83" i="2"/>
  <c r="L83" i="2" s="1"/>
  <c r="J84" i="2"/>
  <c r="L84" i="2" s="1"/>
  <c r="J85" i="2"/>
  <c r="L85" i="2" s="1"/>
  <c r="J86" i="2"/>
  <c r="L86" i="2" s="1"/>
  <c r="J87" i="2"/>
  <c r="L87" i="2" s="1"/>
  <c r="J88" i="2"/>
  <c r="L88" i="2" s="1"/>
  <c r="J89" i="2"/>
  <c r="L89" i="2" s="1"/>
  <c r="J90" i="2"/>
  <c r="L90" i="2" s="1"/>
  <c r="J91" i="2"/>
  <c r="L91" i="2" s="1"/>
  <c r="J92" i="2"/>
  <c r="L92" i="2" s="1"/>
  <c r="J93" i="2"/>
  <c r="L93" i="2" s="1"/>
  <c r="J94" i="2"/>
  <c r="L94" i="2" s="1"/>
  <c r="J95" i="2"/>
  <c r="L95" i="2" s="1"/>
  <c r="J96" i="2"/>
  <c r="L96" i="2" s="1"/>
  <c r="J97" i="2"/>
  <c r="L97" i="2" s="1"/>
  <c r="J98" i="2"/>
  <c r="L98" i="2" s="1"/>
  <c r="J99" i="2"/>
  <c r="L99" i="2" s="1"/>
  <c r="J100" i="2"/>
  <c r="L100" i="2" s="1"/>
  <c r="J101" i="2"/>
  <c r="L101" i="2" s="1"/>
  <c r="J102" i="2"/>
  <c r="L102" i="2" s="1"/>
  <c r="J103" i="2"/>
  <c r="L103" i="2" s="1"/>
  <c r="J104" i="2"/>
  <c r="L104" i="2" s="1"/>
  <c r="J105" i="2"/>
  <c r="L105" i="2" s="1"/>
  <c r="J106" i="2"/>
  <c r="L106" i="2" s="1"/>
  <c r="J107" i="2"/>
  <c r="L107" i="2" s="1"/>
  <c r="J108" i="2"/>
  <c r="L108" i="2" s="1"/>
  <c r="J109" i="2"/>
  <c r="L109" i="2" s="1"/>
  <c r="J110" i="2"/>
  <c r="L110" i="2" s="1"/>
  <c r="J111" i="2"/>
  <c r="L111" i="2" s="1"/>
  <c r="J112" i="2"/>
  <c r="L112" i="2" s="1"/>
  <c r="J113" i="2"/>
  <c r="L113" i="2" s="1"/>
  <c r="J114" i="2"/>
  <c r="L114" i="2" s="1"/>
  <c r="J115" i="2"/>
  <c r="L115" i="2" s="1"/>
  <c r="J116" i="2"/>
  <c r="L116" i="2" s="1"/>
  <c r="J117" i="2"/>
  <c r="L117" i="2" s="1"/>
  <c r="J118" i="2"/>
  <c r="L118" i="2" s="1"/>
  <c r="J120" i="2"/>
  <c r="L120" i="2" s="1"/>
  <c r="J121" i="2"/>
  <c r="L121" i="2" s="1"/>
  <c r="J122" i="2"/>
  <c r="L122" i="2" s="1"/>
  <c r="J123" i="2"/>
  <c r="L123" i="2" s="1"/>
  <c r="J124" i="2"/>
  <c r="L124" i="2" s="1"/>
  <c r="J125" i="2"/>
  <c r="L125" i="2" s="1"/>
  <c r="J127" i="2"/>
  <c r="L127" i="2" s="1"/>
  <c r="J128" i="2"/>
  <c r="L128" i="2" s="1"/>
  <c r="J129" i="2"/>
  <c r="L129" i="2" s="1"/>
  <c r="J130" i="2"/>
  <c r="L130" i="2" s="1"/>
  <c r="J131" i="2"/>
  <c r="L131" i="2" s="1"/>
  <c r="J132" i="2"/>
  <c r="L132" i="2" s="1"/>
  <c r="J133" i="2"/>
  <c r="L133" i="2" s="1"/>
  <c r="J134" i="2"/>
  <c r="L134" i="2" s="1"/>
  <c r="J135" i="2"/>
  <c r="L135" i="2" s="1"/>
  <c r="J136" i="2"/>
  <c r="L136" i="2" s="1"/>
  <c r="J137" i="2"/>
  <c r="L137" i="2" s="1"/>
  <c r="J138" i="2"/>
  <c r="L138" i="2" s="1"/>
  <c r="J139" i="2"/>
  <c r="L139" i="2" s="1"/>
  <c r="J140" i="2"/>
  <c r="L140" i="2" s="1"/>
  <c r="J141" i="2"/>
  <c r="L141" i="2" s="1"/>
  <c r="J142" i="2"/>
  <c r="L142" i="2" s="1"/>
  <c r="J143" i="2"/>
  <c r="L143" i="2" s="1"/>
  <c r="J144" i="2"/>
  <c r="L144" i="2" s="1"/>
  <c r="J145" i="2"/>
  <c r="L145" i="2" s="1"/>
  <c r="J146" i="2"/>
  <c r="L146" i="2" s="1"/>
  <c r="J147" i="2"/>
  <c r="L147" i="2" s="1"/>
  <c r="J148" i="2"/>
  <c r="L148" i="2" s="1"/>
  <c r="J149" i="2"/>
  <c r="L149" i="2" s="1"/>
  <c r="J151" i="2"/>
  <c r="L151" i="2" s="1"/>
  <c r="J152" i="2"/>
  <c r="L152" i="2" s="1"/>
  <c r="J153" i="2"/>
  <c r="L153" i="2" s="1"/>
  <c r="J154" i="2"/>
  <c r="L154" i="2" s="1"/>
  <c r="J155" i="2"/>
  <c r="L155" i="2" s="1"/>
  <c r="J156" i="2"/>
  <c r="L156" i="2" s="1"/>
  <c r="J157" i="2"/>
  <c r="L157" i="2" s="1"/>
  <c r="J158" i="2"/>
  <c r="L158" i="2" s="1"/>
  <c r="J159" i="2"/>
  <c r="L159" i="2" s="1"/>
  <c r="J160" i="2"/>
  <c r="L160" i="2" s="1"/>
  <c r="J161" i="2"/>
  <c r="L161" i="2" s="1"/>
  <c r="J162" i="2"/>
  <c r="L162" i="2" s="1"/>
  <c r="J163" i="2"/>
  <c r="L163" i="2" s="1"/>
  <c r="J164" i="2"/>
  <c r="L164" i="2" s="1"/>
  <c r="J165" i="2"/>
  <c r="L165" i="2" s="1"/>
  <c r="J166" i="2"/>
  <c r="L166" i="2" s="1"/>
  <c r="J167" i="2"/>
  <c r="L167" i="2" s="1"/>
  <c r="J168" i="2"/>
  <c r="L168" i="2" s="1"/>
  <c r="J169" i="2"/>
  <c r="L169" i="2" s="1"/>
  <c r="J170" i="2"/>
  <c r="L170" i="2" s="1"/>
  <c r="J171" i="2"/>
  <c r="L171" i="2" s="1"/>
  <c r="J172" i="2"/>
  <c r="L172" i="2" s="1"/>
  <c r="J173" i="2"/>
  <c r="L173" i="2" s="1"/>
  <c r="J174" i="2"/>
  <c r="L174" i="2" s="1"/>
  <c r="J175" i="2"/>
  <c r="L175" i="2" s="1"/>
  <c r="J176" i="2"/>
  <c r="L176" i="2" s="1"/>
  <c r="J177" i="2"/>
  <c r="L177" i="2" s="1"/>
  <c r="J178" i="2"/>
  <c r="L178" i="2" s="1"/>
  <c r="J179" i="2"/>
  <c r="L179" i="2" s="1"/>
  <c r="J180" i="2"/>
  <c r="L180" i="2" s="1"/>
  <c r="J181" i="2"/>
  <c r="L181" i="2" s="1"/>
  <c r="J182" i="2"/>
  <c r="L182" i="2" s="1"/>
  <c r="J183" i="2"/>
  <c r="L183" i="2" s="1"/>
  <c r="J184" i="2"/>
  <c r="L184" i="2" s="1"/>
  <c r="J185" i="2"/>
  <c r="L185" i="2" s="1"/>
  <c r="J186" i="2"/>
  <c r="L186" i="2" s="1"/>
  <c r="J187" i="2"/>
  <c r="L187" i="2" s="1"/>
  <c r="J188" i="2"/>
  <c r="L188" i="2" s="1"/>
  <c r="J189" i="2"/>
  <c r="L189" i="2" s="1"/>
  <c r="J190" i="2"/>
  <c r="L190" i="2" s="1"/>
  <c r="J192" i="2"/>
  <c r="L192" i="2" s="1"/>
  <c r="J193" i="2"/>
  <c r="L193" i="2" s="1"/>
  <c r="J194" i="2"/>
  <c r="L194" i="2" s="1"/>
  <c r="J195" i="2"/>
  <c r="L195" i="2" s="1"/>
  <c r="J196" i="2"/>
  <c r="L196" i="2" s="1"/>
  <c r="J197" i="2"/>
  <c r="L197" i="2" s="1"/>
  <c r="J198" i="2"/>
  <c r="L198" i="2" s="1"/>
  <c r="J199" i="2"/>
  <c r="L199" i="2" s="1"/>
  <c r="J200" i="2"/>
  <c r="L200" i="2" s="1"/>
  <c r="J201" i="2"/>
  <c r="L201" i="2" s="1"/>
  <c r="J202" i="2"/>
  <c r="L202" i="2" s="1"/>
  <c r="J203" i="2"/>
  <c r="L203" i="2" s="1"/>
  <c r="J204" i="2"/>
  <c r="L204" i="2" s="1"/>
  <c r="J205" i="2"/>
  <c r="L205" i="2" s="1"/>
  <c r="J206" i="2"/>
  <c r="L206" i="2" s="1"/>
  <c r="J207" i="2"/>
  <c r="L207" i="2" s="1"/>
  <c r="J208" i="2"/>
  <c r="L208" i="2" s="1"/>
  <c r="J209" i="2"/>
  <c r="L209" i="2" s="1"/>
  <c r="J210" i="2"/>
  <c r="L210" i="2" s="1"/>
  <c r="J211" i="2"/>
  <c r="L211" i="2" s="1"/>
  <c r="J212" i="2"/>
  <c r="L212" i="2" s="1"/>
  <c r="J213" i="2"/>
  <c r="L213" i="2" s="1"/>
  <c r="J214" i="2"/>
  <c r="L214" i="2" s="1"/>
  <c r="J215" i="2"/>
  <c r="L215" i="2" s="1"/>
  <c r="J216" i="2"/>
  <c r="L216" i="2" s="1"/>
  <c r="J217" i="2"/>
  <c r="L217" i="2" s="1"/>
  <c r="J218" i="2"/>
  <c r="L218" i="2" s="1"/>
  <c r="J219" i="2"/>
  <c r="L219" i="2" s="1"/>
  <c r="J220" i="2"/>
  <c r="L220" i="2" s="1"/>
  <c r="J221" i="2"/>
  <c r="L221" i="2" s="1"/>
  <c r="J222" i="2"/>
  <c r="L222" i="2" s="1"/>
  <c r="J223" i="2"/>
  <c r="L223" i="2" s="1"/>
  <c r="J224" i="2"/>
  <c r="L224" i="2" s="1"/>
  <c r="J225" i="2"/>
  <c r="L225" i="2" s="1"/>
  <c r="J226" i="2"/>
  <c r="L226" i="2" s="1"/>
  <c r="J227" i="2"/>
  <c r="L227" i="2" s="1"/>
  <c r="J228" i="2"/>
  <c r="L228" i="2" s="1"/>
  <c r="J229" i="2"/>
  <c r="L229" i="2" s="1"/>
  <c r="J230" i="2"/>
  <c r="L230" i="2" s="1"/>
  <c r="J231" i="2"/>
  <c r="L231" i="2" s="1"/>
  <c r="J232" i="2"/>
  <c r="L232" i="2" s="1"/>
  <c r="J233" i="2"/>
  <c r="L233" i="2" s="1"/>
  <c r="J234" i="2"/>
  <c r="L234" i="2" s="1"/>
  <c r="J235" i="2"/>
  <c r="L235" i="2" s="1"/>
  <c r="J236" i="2"/>
  <c r="L236" i="2" s="1"/>
  <c r="J237" i="2"/>
  <c r="L237" i="2" s="1"/>
  <c r="J238" i="2"/>
  <c r="L238" i="2" s="1"/>
  <c r="J239" i="2"/>
  <c r="L239" i="2" s="1"/>
  <c r="J240" i="2"/>
  <c r="L240" i="2" s="1"/>
  <c r="J241" i="2"/>
  <c r="L241" i="2" s="1"/>
  <c r="J242" i="2"/>
  <c r="L242" i="2" s="1"/>
  <c r="J243" i="2"/>
  <c r="L243" i="2" s="1"/>
  <c r="J244" i="2"/>
  <c r="L244" i="2" s="1"/>
  <c r="J245" i="2"/>
  <c r="L245" i="2" s="1"/>
  <c r="J246" i="2"/>
  <c r="L246" i="2" s="1"/>
  <c r="J247" i="2"/>
  <c r="L247" i="2" s="1"/>
  <c r="J248" i="2"/>
  <c r="L248" i="2" s="1"/>
  <c r="J249" i="2"/>
  <c r="L249" i="2" s="1"/>
  <c r="J250" i="2"/>
  <c r="L250" i="2" s="1"/>
  <c r="J251" i="2"/>
  <c r="L251" i="2" s="1"/>
  <c r="J252" i="2"/>
  <c r="L252" i="2" s="1"/>
  <c r="J253" i="2"/>
  <c r="L253" i="2" s="1"/>
  <c r="J254" i="2"/>
  <c r="L254" i="2" s="1"/>
  <c r="J255" i="2"/>
  <c r="L255" i="2" s="1"/>
  <c r="J256" i="2"/>
  <c r="L256" i="2" s="1"/>
  <c r="J257" i="2"/>
  <c r="L257" i="2" s="1"/>
  <c r="J258" i="2"/>
  <c r="L258" i="2" s="1"/>
  <c r="J259" i="2"/>
  <c r="L259" i="2" s="1"/>
  <c r="J260" i="2"/>
  <c r="L260" i="2" s="1"/>
  <c r="J261" i="2"/>
  <c r="L261" i="2" s="1"/>
  <c r="J262" i="2"/>
  <c r="L262" i="2" s="1"/>
  <c r="J263" i="2"/>
  <c r="L263" i="2" s="1"/>
  <c r="J264" i="2"/>
  <c r="L264" i="2" s="1"/>
  <c r="J266" i="2"/>
  <c r="L266" i="2" s="1"/>
  <c r="J267" i="2"/>
  <c r="L267" i="2" s="1"/>
  <c r="J268" i="2"/>
  <c r="L268" i="2" s="1"/>
  <c r="J269" i="2"/>
  <c r="L269" i="2" s="1"/>
  <c r="J270" i="2"/>
  <c r="L270" i="2" s="1"/>
  <c r="J271" i="2"/>
  <c r="L271" i="2" s="1"/>
  <c r="J272" i="2"/>
  <c r="L272" i="2" s="1"/>
  <c r="J273" i="2"/>
  <c r="L273" i="2" s="1"/>
  <c r="J274" i="2"/>
  <c r="L274" i="2" s="1"/>
  <c r="J276" i="2"/>
  <c r="L276" i="2" s="1"/>
  <c r="J277" i="2"/>
  <c r="L277" i="2" s="1"/>
  <c r="J278" i="2"/>
  <c r="L278" i="2" s="1"/>
  <c r="J279" i="2"/>
  <c r="L279" i="2" s="1"/>
  <c r="J280" i="2"/>
  <c r="L280" i="2" s="1"/>
  <c r="J281" i="2"/>
  <c r="L281" i="2" s="1"/>
  <c r="J282" i="2"/>
  <c r="L282" i="2" s="1"/>
  <c r="J283" i="2"/>
  <c r="L283" i="2" s="1"/>
  <c r="J284" i="2"/>
  <c r="L284" i="2" s="1"/>
  <c r="J285" i="2"/>
  <c r="L285" i="2" s="1"/>
  <c r="J286" i="2"/>
  <c r="L286" i="2" s="1"/>
  <c r="J287" i="2"/>
  <c r="L287" i="2" s="1"/>
  <c r="J288" i="2"/>
  <c r="L288" i="2" s="1"/>
  <c r="J289" i="2"/>
  <c r="L289" i="2" s="1"/>
  <c r="J290" i="2"/>
  <c r="L290" i="2" s="1"/>
  <c r="J291" i="2"/>
  <c r="L291" i="2" s="1"/>
  <c r="J292" i="2"/>
  <c r="L292" i="2" s="1"/>
  <c r="J293" i="2"/>
  <c r="L293" i="2" s="1"/>
  <c r="J294" i="2"/>
  <c r="L294" i="2" s="1"/>
  <c r="J295" i="2"/>
  <c r="L295" i="2" s="1"/>
  <c r="J296" i="2"/>
  <c r="L296" i="2" s="1"/>
  <c r="J297" i="2"/>
  <c r="L297" i="2" s="1"/>
  <c r="J298" i="2"/>
  <c r="L298" i="2" s="1"/>
  <c r="J300" i="2"/>
  <c r="L300" i="2" s="1"/>
  <c r="J301" i="2"/>
  <c r="L301" i="2" s="1"/>
  <c r="J302" i="2"/>
  <c r="L302" i="2" s="1"/>
  <c r="J303" i="2"/>
  <c r="L303" i="2" s="1"/>
  <c r="J304" i="2"/>
  <c r="L304" i="2" s="1"/>
  <c r="J305" i="2"/>
  <c r="L305" i="2" s="1"/>
  <c r="J306" i="2"/>
  <c r="L306" i="2" s="1"/>
  <c r="J307" i="2"/>
  <c r="L307" i="2" s="1"/>
  <c r="J308" i="2"/>
  <c r="L308" i="2" s="1"/>
  <c r="J309" i="2"/>
  <c r="L309" i="2" s="1"/>
  <c r="J310" i="2"/>
  <c r="L310" i="2" s="1"/>
  <c r="J311" i="2"/>
  <c r="L311" i="2" s="1"/>
  <c r="J312" i="2"/>
  <c r="L312" i="2" s="1"/>
  <c r="J313" i="2"/>
  <c r="L313" i="2" s="1"/>
  <c r="J314" i="2"/>
  <c r="L314" i="2" s="1"/>
  <c r="J315" i="2"/>
  <c r="L315" i="2" s="1"/>
  <c r="J316" i="2"/>
  <c r="L316" i="2" s="1"/>
  <c r="J317" i="2"/>
  <c r="L317" i="2" s="1"/>
  <c r="J318" i="2"/>
  <c r="L318" i="2" s="1"/>
  <c r="J319" i="2"/>
  <c r="L319" i="2" s="1"/>
  <c r="J320" i="2"/>
  <c r="L320" i="2" s="1"/>
  <c r="J321" i="2"/>
  <c r="L321" i="2" s="1"/>
  <c r="J322" i="2"/>
  <c r="L322" i="2" s="1"/>
  <c r="J323" i="2"/>
  <c r="L323" i="2" s="1"/>
  <c r="J324" i="2"/>
  <c r="L324" i="2" s="1"/>
  <c r="J325" i="2"/>
  <c r="L325" i="2" s="1"/>
  <c r="J326" i="2"/>
  <c r="L326" i="2" s="1"/>
  <c r="J327" i="2"/>
  <c r="L327" i="2" s="1"/>
  <c r="J328" i="2"/>
  <c r="L328" i="2" s="1"/>
  <c r="J329" i="2"/>
  <c r="L329" i="2" s="1"/>
  <c r="J330" i="2"/>
  <c r="L330" i="2" s="1"/>
  <c r="J331" i="2"/>
  <c r="L331" i="2" s="1"/>
  <c r="J332" i="2"/>
  <c r="L332" i="2" s="1"/>
  <c r="J333" i="2"/>
  <c r="L333" i="2" s="1"/>
  <c r="J334" i="2"/>
  <c r="L334" i="2" s="1"/>
  <c r="J335" i="2"/>
  <c r="L335" i="2" s="1"/>
  <c r="J336" i="2"/>
  <c r="L336" i="2" s="1"/>
  <c r="J337" i="2"/>
  <c r="L337" i="2" s="1"/>
  <c r="J338" i="2"/>
  <c r="L338" i="2" s="1"/>
  <c r="J339" i="2"/>
  <c r="L339" i="2" s="1"/>
  <c r="J340" i="2"/>
  <c r="L340" i="2" s="1"/>
  <c r="J341" i="2"/>
  <c r="L341" i="2" s="1"/>
  <c r="J342" i="2"/>
  <c r="L342" i="2" s="1"/>
  <c r="J343" i="2"/>
  <c r="L343" i="2" s="1"/>
  <c r="J344" i="2"/>
  <c r="L344" i="2" s="1"/>
  <c r="J345" i="2"/>
  <c r="L345" i="2" s="1"/>
  <c r="J346" i="2"/>
  <c r="L346" i="2" s="1"/>
  <c r="J347" i="2"/>
  <c r="L347" i="2" s="1"/>
  <c r="J348" i="2"/>
  <c r="L348" i="2" s="1"/>
  <c r="J349" i="2"/>
  <c r="L349" i="2" s="1"/>
  <c r="J350" i="2"/>
  <c r="L350" i="2" s="1"/>
  <c r="J351" i="2"/>
  <c r="L351" i="2" s="1"/>
  <c r="J352" i="2"/>
  <c r="L352" i="2" s="1"/>
  <c r="J353" i="2"/>
  <c r="L353" i="2" s="1"/>
  <c r="J354" i="2"/>
  <c r="L354" i="2" s="1"/>
  <c r="J355" i="2"/>
  <c r="L355" i="2" s="1"/>
  <c r="J356" i="2"/>
  <c r="L356" i="2" s="1"/>
  <c r="J357" i="2"/>
  <c r="L357" i="2" s="1"/>
  <c r="J358" i="2"/>
  <c r="L358" i="2" s="1"/>
  <c r="J359" i="2"/>
  <c r="L359" i="2" s="1"/>
  <c r="J360" i="2"/>
  <c r="L360" i="2" s="1"/>
  <c r="J361" i="2"/>
  <c r="L361" i="2" s="1"/>
  <c r="J362" i="2"/>
  <c r="L362" i="2" s="1"/>
  <c r="J363" i="2"/>
  <c r="L363" i="2" s="1"/>
  <c r="J364" i="2"/>
  <c r="L364" i="2" s="1"/>
  <c r="J365" i="2"/>
  <c r="L365" i="2" s="1"/>
  <c r="J366" i="2"/>
  <c r="L366" i="2" s="1"/>
  <c r="J367" i="2"/>
  <c r="L367" i="2" s="1"/>
  <c r="J368" i="2"/>
  <c r="L368" i="2" s="1"/>
  <c r="J369" i="2"/>
  <c r="L369" i="2" s="1"/>
  <c r="J370" i="2"/>
  <c r="L370" i="2" s="1"/>
  <c r="J371" i="2"/>
  <c r="L371" i="2" s="1"/>
  <c r="J372" i="2"/>
  <c r="L372" i="2" s="1"/>
  <c r="J373" i="2"/>
  <c r="L373" i="2" s="1"/>
  <c r="J374" i="2"/>
  <c r="L374" i="2" s="1"/>
  <c r="J375" i="2"/>
  <c r="L375" i="2" s="1"/>
  <c r="J376" i="2"/>
  <c r="L376" i="2" s="1"/>
  <c r="J377" i="2"/>
  <c r="L377" i="2" s="1"/>
  <c r="J378" i="2"/>
  <c r="L378" i="2" s="1"/>
  <c r="J379" i="2"/>
  <c r="L379" i="2" s="1"/>
  <c r="J380" i="2"/>
  <c r="L380" i="2" s="1"/>
  <c r="J381" i="2"/>
  <c r="L381" i="2" s="1"/>
  <c r="J382" i="2"/>
  <c r="L382" i="2" s="1"/>
  <c r="J383" i="2"/>
  <c r="L383" i="2" s="1"/>
  <c r="J391" i="2"/>
  <c r="L391" i="2" s="1"/>
  <c r="J392" i="2"/>
  <c r="L392" i="2" s="1"/>
  <c r="J394" i="2"/>
  <c r="L394" i="2" s="1"/>
  <c r="J395" i="2"/>
  <c r="L395" i="2" s="1"/>
  <c r="J396" i="2"/>
  <c r="L396" i="2" s="1"/>
  <c r="J397" i="2"/>
  <c r="L397" i="2" s="1"/>
  <c r="J398" i="2"/>
  <c r="L398" i="2" s="1"/>
  <c r="J399" i="2"/>
  <c r="L399" i="2" s="1"/>
  <c r="J400" i="2"/>
  <c r="L400" i="2" s="1"/>
  <c r="J401" i="2"/>
  <c r="L401" i="2" s="1"/>
  <c r="J402" i="2"/>
  <c r="L402" i="2" s="1"/>
  <c r="J403" i="2"/>
  <c r="L403" i="2" s="1"/>
  <c r="J404" i="2"/>
  <c r="L404" i="2" s="1"/>
  <c r="J405" i="2"/>
  <c r="L405" i="2" s="1"/>
  <c r="J406" i="2"/>
  <c r="L406" i="2" s="1"/>
  <c r="J407" i="2"/>
  <c r="L407" i="2" s="1"/>
  <c r="J408" i="2"/>
  <c r="L408" i="2" s="1"/>
  <c r="J409" i="2"/>
  <c r="L409" i="2" s="1"/>
  <c r="J410" i="2"/>
  <c r="L410" i="2" s="1"/>
  <c r="J411" i="2"/>
  <c r="L411" i="2" s="1"/>
  <c r="J412" i="2"/>
  <c r="L412" i="2" s="1"/>
  <c r="J413" i="2"/>
  <c r="L413" i="2" s="1"/>
  <c r="J414" i="2"/>
  <c r="L414" i="2" s="1"/>
  <c r="J416" i="2"/>
  <c r="L416" i="2" s="1"/>
  <c r="J417" i="2"/>
  <c r="L417" i="2" s="1"/>
  <c r="J418" i="2"/>
  <c r="L418" i="2" s="1"/>
  <c r="J419" i="2"/>
  <c r="L419" i="2" s="1"/>
  <c r="J420" i="2"/>
  <c r="L420" i="2" s="1"/>
  <c r="J421" i="2"/>
  <c r="L421" i="2" s="1"/>
  <c r="J422" i="2"/>
  <c r="L422" i="2" s="1"/>
  <c r="J423" i="2"/>
  <c r="L423" i="2" s="1"/>
  <c r="J424" i="2"/>
  <c r="L424" i="2" s="1"/>
  <c r="J425" i="2"/>
  <c r="L425" i="2" s="1"/>
  <c r="J426" i="2"/>
  <c r="L426" i="2" s="1"/>
  <c r="J427" i="2"/>
  <c r="L427" i="2" s="1"/>
  <c r="J428" i="2"/>
  <c r="L428" i="2" s="1"/>
  <c r="J429" i="2"/>
  <c r="L429" i="2" s="1"/>
  <c r="J430" i="2"/>
  <c r="L430" i="2" s="1"/>
  <c r="J431" i="2"/>
  <c r="L431" i="2" s="1"/>
  <c r="J432" i="2"/>
  <c r="L432" i="2" s="1"/>
  <c r="J433" i="2"/>
  <c r="L433" i="2" s="1"/>
  <c r="J434" i="2"/>
  <c r="L434" i="2" s="1"/>
  <c r="J435" i="2"/>
  <c r="L435" i="2" s="1"/>
  <c r="J436" i="2"/>
  <c r="L436" i="2" s="1"/>
  <c r="J437" i="2"/>
  <c r="L437" i="2" s="1"/>
  <c r="J438" i="2"/>
  <c r="L438" i="2" s="1"/>
  <c r="J439" i="2"/>
  <c r="L439" i="2" s="1"/>
  <c r="J440" i="2"/>
  <c r="L440" i="2" s="1"/>
  <c r="J441" i="2"/>
  <c r="L441" i="2" s="1"/>
  <c r="J442" i="2"/>
  <c r="L442" i="2" s="1"/>
  <c r="J443" i="2"/>
  <c r="L443" i="2" s="1"/>
  <c r="J444" i="2"/>
  <c r="L444" i="2" s="1"/>
  <c r="J445" i="2"/>
  <c r="L445" i="2" s="1"/>
  <c r="J446" i="2"/>
  <c r="L446" i="2" s="1"/>
  <c r="J447" i="2"/>
  <c r="L447" i="2" s="1"/>
  <c r="J448" i="2"/>
  <c r="L448" i="2" s="1"/>
  <c r="J449" i="2"/>
  <c r="L449" i="2" s="1"/>
  <c r="J450" i="2"/>
  <c r="L450" i="2" s="1"/>
  <c r="J451" i="2"/>
  <c r="L451" i="2" s="1"/>
  <c r="J452" i="2"/>
  <c r="L452" i="2" s="1"/>
  <c r="J453" i="2"/>
  <c r="L453" i="2" s="1"/>
  <c r="J454" i="2"/>
  <c r="L454" i="2" s="1"/>
  <c r="J455" i="2"/>
  <c r="L455" i="2" s="1"/>
  <c r="J456" i="2"/>
  <c r="L456" i="2" s="1"/>
  <c r="J457" i="2"/>
  <c r="L457" i="2" s="1"/>
  <c r="J458" i="2"/>
  <c r="L458" i="2" s="1"/>
  <c r="J459" i="2"/>
  <c r="L459" i="2" s="1"/>
  <c r="J460" i="2"/>
  <c r="L460" i="2" s="1"/>
  <c r="J461" i="2"/>
  <c r="L461" i="2" s="1"/>
  <c r="J462" i="2"/>
  <c r="L462" i="2" s="1"/>
  <c r="J463" i="2"/>
  <c r="L463" i="2" s="1"/>
  <c r="J464" i="2"/>
  <c r="L464" i="2" s="1"/>
  <c r="J465" i="2"/>
  <c r="L465" i="2" s="1"/>
  <c r="J466" i="2"/>
  <c r="L466" i="2" s="1"/>
  <c r="J467" i="2"/>
  <c r="L467" i="2" s="1"/>
  <c r="J468" i="2"/>
  <c r="L468" i="2" s="1"/>
  <c r="J469" i="2"/>
  <c r="L469" i="2" s="1"/>
  <c r="J470" i="2"/>
  <c r="L470" i="2" s="1"/>
  <c r="J471" i="2"/>
  <c r="L471" i="2" s="1"/>
  <c r="J472" i="2"/>
  <c r="L472" i="2" s="1"/>
  <c r="J473" i="2"/>
  <c r="L473" i="2" s="1"/>
  <c r="J474" i="2"/>
  <c r="L474" i="2" s="1"/>
  <c r="J475" i="2"/>
  <c r="L475" i="2" s="1"/>
  <c r="J476" i="2"/>
  <c r="L476" i="2" s="1"/>
  <c r="J477" i="2"/>
  <c r="L477" i="2" s="1"/>
  <c r="J478" i="2"/>
  <c r="L478" i="2" s="1"/>
  <c r="J479" i="2"/>
  <c r="L479" i="2" s="1"/>
  <c r="J480" i="2"/>
  <c r="L480" i="2" s="1"/>
  <c r="J481" i="2"/>
  <c r="L481" i="2" s="1"/>
  <c r="J482" i="2"/>
  <c r="L482" i="2" s="1"/>
  <c r="J484" i="2"/>
  <c r="L484" i="2" s="1"/>
  <c r="J485" i="2"/>
  <c r="L485" i="2" s="1"/>
  <c r="J486" i="2"/>
  <c r="L486" i="2" s="1"/>
  <c r="J487" i="2"/>
  <c r="L487" i="2" s="1"/>
  <c r="J488" i="2"/>
  <c r="L488" i="2" s="1"/>
  <c r="J489" i="2"/>
  <c r="L489" i="2" s="1"/>
  <c r="J490" i="2"/>
  <c r="L490" i="2" s="1"/>
  <c r="J491" i="2"/>
  <c r="L491" i="2" s="1"/>
  <c r="J492" i="2"/>
  <c r="L492" i="2" s="1"/>
  <c r="J493" i="2"/>
  <c r="L493" i="2" s="1"/>
  <c r="J494" i="2"/>
  <c r="L494" i="2" s="1"/>
  <c r="J495" i="2"/>
  <c r="L495" i="2" s="1"/>
  <c r="J496" i="2"/>
  <c r="L496" i="2" s="1"/>
  <c r="J498" i="2"/>
  <c r="L498" i="2" s="1"/>
  <c r="J499" i="2"/>
  <c r="L499" i="2" s="1"/>
  <c r="J500" i="2"/>
  <c r="L500" i="2" s="1"/>
  <c r="J501" i="2"/>
  <c r="L501" i="2" s="1"/>
  <c r="J502" i="2"/>
  <c r="L502" i="2" s="1"/>
  <c r="J503" i="2"/>
  <c r="L503" i="2" s="1"/>
  <c r="J504" i="2"/>
  <c r="L504" i="2" s="1"/>
  <c r="J505" i="2"/>
  <c r="L505" i="2" s="1"/>
  <c r="J506" i="2"/>
  <c r="L506" i="2" s="1"/>
  <c r="J507" i="2"/>
  <c r="L507" i="2" s="1"/>
  <c r="J508" i="2"/>
  <c r="L508" i="2" s="1"/>
  <c r="J509" i="2"/>
  <c r="L509" i="2" s="1"/>
  <c r="J510" i="2"/>
  <c r="L510" i="2" s="1"/>
  <c r="J511" i="2"/>
  <c r="L511" i="2" s="1"/>
  <c r="J512" i="2"/>
  <c r="L512" i="2" s="1"/>
  <c r="J513" i="2"/>
  <c r="L513" i="2" s="1"/>
  <c r="J514" i="2"/>
  <c r="L514" i="2" s="1"/>
  <c r="J515" i="2"/>
  <c r="L515" i="2" s="1"/>
  <c r="J516" i="2"/>
  <c r="L516" i="2" s="1"/>
  <c r="J517" i="2"/>
  <c r="L517" i="2" s="1"/>
  <c r="J518" i="2"/>
  <c r="L518" i="2" s="1"/>
  <c r="J519" i="2"/>
  <c r="L519" i="2" s="1"/>
  <c r="J520" i="2"/>
  <c r="L520" i="2" s="1"/>
  <c r="J521" i="2"/>
  <c r="L521" i="2" s="1"/>
  <c r="J522" i="2"/>
  <c r="L522" i="2" s="1"/>
  <c r="J523" i="2"/>
  <c r="L523" i="2" s="1"/>
  <c r="J525" i="2"/>
  <c r="L525" i="2" s="1"/>
  <c r="J526" i="2"/>
  <c r="L526" i="2" s="1"/>
  <c r="J527" i="2"/>
  <c r="L527" i="2" s="1"/>
  <c r="J528" i="2"/>
  <c r="L528" i="2" s="1"/>
  <c r="J529" i="2"/>
  <c r="L529" i="2" s="1"/>
  <c r="J530" i="2"/>
  <c r="L530" i="2" s="1"/>
  <c r="J531" i="2"/>
  <c r="L531" i="2" s="1"/>
  <c r="J532" i="2"/>
  <c r="L532" i="2" s="1"/>
  <c r="J533" i="2"/>
  <c r="L533" i="2" s="1"/>
  <c r="J534" i="2"/>
  <c r="L534" i="2" s="1"/>
  <c r="J535" i="2"/>
  <c r="L535" i="2" s="1"/>
  <c r="J536" i="2"/>
  <c r="L536" i="2" s="1"/>
  <c r="J537" i="2"/>
  <c r="L537" i="2" s="1"/>
  <c r="J538" i="2"/>
  <c r="L538" i="2" s="1"/>
  <c r="J539" i="2"/>
  <c r="L539" i="2" s="1"/>
  <c r="J540" i="2"/>
  <c r="L540" i="2" s="1"/>
  <c r="J541" i="2"/>
  <c r="L541" i="2" s="1"/>
  <c r="J542" i="2"/>
  <c r="L542" i="2" s="1"/>
  <c r="J543" i="2"/>
  <c r="L543" i="2" s="1"/>
  <c r="J544" i="2"/>
  <c r="L544" i="2" s="1"/>
  <c r="J545" i="2"/>
  <c r="L545" i="2" s="1"/>
  <c r="J546" i="2"/>
  <c r="L546" i="2" s="1"/>
  <c r="J547" i="2"/>
  <c r="L547" i="2" s="1"/>
  <c r="J548" i="2"/>
  <c r="L548" i="2" s="1"/>
  <c r="J549" i="2"/>
  <c r="L549" i="2" s="1"/>
  <c r="J550" i="2"/>
  <c r="L550" i="2" s="1"/>
  <c r="J551" i="2"/>
  <c r="L551" i="2" s="1"/>
  <c r="J552" i="2"/>
  <c r="L552" i="2" s="1"/>
  <c r="J553" i="2"/>
  <c r="L553" i="2" s="1"/>
  <c r="J554" i="2"/>
  <c r="L554" i="2" s="1"/>
  <c r="J555" i="2"/>
  <c r="L555" i="2" s="1"/>
  <c r="J556" i="2"/>
  <c r="L556" i="2" s="1"/>
  <c r="J557" i="2"/>
  <c r="L557" i="2" s="1"/>
  <c r="J558" i="2"/>
  <c r="L558" i="2" s="1"/>
  <c r="J559" i="2"/>
  <c r="L559" i="2" s="1"/>
  <c r="J560" i="2"/>
  <c r="L560" i="2" s="1"/>
  <c r="J561" i="2"/>
  <c r="L561" i="2" s="1"/>
  <c r="J562" i="2"/>
  <c r="L562" i="2" s="1"/>
  <c r="J563" i="2"/>
  <c r="L563" i="2" s="1"/>
  <c r="J564" i="2"/>
  <c r="L564" i="2" s="1"/>
  <c r="J565" i="2"/>
  <c r="L565" i="2" s="1"/>
  <c r="J566" i="2"/>
  <c r="L566" i="2" s="1"/>
  <c r="J567" i="2"/>
  <c r="L567" i="2" s="1"/>
  <c r="J568" i="2"/>
  <c r="L568" i="2" s="1"/>
  <c r="J569" i="2"/>
  <c r="L569" i="2" s="1"/>
  <c r="J570" i="2"/>
  <c r="L570" i="2" s="1"/>
  <c r="J571" i="2"/>
  <c r="L571" i="2" s="1"/>
  <c r="J572" i="2"/>
  <c r="L572" i="2" s="1"/>
  <c r="J573" i="2"/>
  <c r="L573" i="2" s="1"/>
  <c r="J574" i="2"/>
  <c r="L574" i="2" s="1"/>
  <c r="J575" i="2"/>
  <c r="L575" i="2" s="1"/>
  <c r="J576" i="2"/>
  <c r="L576" i="2" s="1"/>
  <c r="J577" i="2"/>
  <c r="L577" i="2" s="1"/>
  <c r="J578" i="2"/>
  <c r="L578" i="2" s="1"/>
  <c r="J579" i="2"/>
  <c r="L579" i="2" s="1"/>
  <c r="J580" i="2"/>
  <c r="L580" i="2" s="1"/>
  <c r="J581" i="2"/>
  <c r="L581" i="2" s="1"/>
  <c r="J582" i="2"/>
  <c r="L582" i="2" s="1"/>
  <c r="J583" i="2"/>
  <c r="L583" i="2" s="1"/>
  <c r="J584" i="2"/>
  <c r="L584" i="2" s="1"/>
  <c r="J585" i="2"/>
  <c r="L585" i="2" s="1"/>
  <c r="J586" i="2"/>
  <c r="L586" i="2" s="1"/>
  <c r="J587" i="2"/>
  <c r="L587" i="2" s="1"/>
  <c r="J588" i="2"/>
  <c r="L588" i="2" s="1"/>
  <c r="J589" i="2"/>
  <c r="L589" i="2" s="1"/>
  <c r="J590" i="2"/>
  <c r="L590" i="2" s="1"/>
  <c r="J591" i="2"/>
  <c r="L591" i="2" s="1"/>
  <c r="J592" i="2"/>
  <c r="L592" i="2" s="1"/>
  <c r="J593" i="2"/>
  <c r="L593" i="2" s="1"/>
  <c r="J594" i="2"/>
  <c r="L594" i="2" s="1"/>
  <c r="J595" i="2"/>
  <c r="L595" i="2" s="1"/>
  <c r="J596" i="2"/>
  <c r="L596" i="2" s="1"/>
  <c r="J597" i="2"/>
  <c r="L597" i="2" s="1"/>
  <c r="J598" i="2"/>
  <c r="L598" i="2" s="1"/>
  <c r="J599" i="2"/>
  <c r="L599" i="2" s="1"/>
  <c r="J600" i="2"/>
  <c r="L600" i="2" s="1"/>
  <c r="J601" i="2"/>
  <c r="L601" i="2" s="1"/>
  <c r="J602" i="2"/>
  <c r="L602" i="2" s="1"/>
  <c r="J603" i="2"/>
  <c r="L603" i="2" s="1"/>
  <c r="J604" i="2"/>
  <c r="L604" i="2" s="1"/>
  <c r="J605" i="2"/>
  <c r="L605" i="2" s="1"/>
  <c r="J606" i="2"/>
  <c r="L606" i="2" s="1"/>
  <c r="J608" i="2"/>
  <c r="L608" i="2" s="1"/>
  <c r="J609" i="2"/>
  <c r="L609" i="2" s="1"/>
  <c r="J610" i="2"/>
  <c r="L610" i="2" s="1"/>
  <c r="J611" i="2"/>
  <c r="L611" i="2" s="1"/>
  <c r="J612" i="2"/>
  <c r="L612" i="2" s="1"/>
  <c r="J613" i="2"/>
  <c r="L613" i="2" s="1"/>
  <c r="J614" i="2"/>
  <c r="L614" i="2" s="1"/>
  <c r="J615" i="2"/>
  <c r="L615" i="2" s="1"/>
  <c r="J616" i="2"/>
  <c r="L616" i="2" s="1"/>
  <c r="J617" i="2"/>
  <c r="L617" i="2" s="1"/>
  <c r="J618" i="2"/>
  <c r="L618" i="2" s="1"/>
  <c r="J619" i="2"/>
  <c r="L619" i="2" s="1"/>
  <c r="J620" i="2"/>
  <c r="L620" i="2" s="1"/>
  <c r="J621" i="2"/>
  <c r="L621" i="2" s="1"/>
  <c r="J622" i="2"/>
  <c r="L622" i="2" s="1"/>
  <c r="J623" i="2"/>
  <c r="L623" i="2" s="1"/>
  <c r="J624" i="2"/>
  <c r="L624" i="2" s="1"/>
  <c r="J625" i="2"/>
  <c r="L625" i="2" s="1"/>
  <c r="J626" i="2"/>
  <c r="L626" i="2" s="1"/>
  <c r="J627" i="2"/>
  <c r="L627" i="2" s="1"/>
  <c r="J628" i="2"/>
  <c r="L628" i="2" s="1"/>
  <c r="J629" i="2"/>
  <c r="L629" i="2" s="1"/>
  <c r="J630" i="2"/>
  <c r="L630" i="2" s="1"/>
  <c r="J631" i="2"/>
  <c r="L631" i="2" s="1"/>
  <c r="J632" i="2"/>
  <c r="L632" i="2" s="1"/>
  <c r="J633" i="2"/>
  <c r="L633" i="2" s="1"/>
  <c r="J634" i="2"/>
  <c r="L634" i="2" s="1"/>
  <c r="J635" i="2"/>
  <c r="L635" i="2" s="1"/>
  <c r="J636" i="2"/>
  <c r="L636" i="2" s="1"/>
  <c r="J637" i="2"/>
  <c r="L637" i="2" s="1"/>
  <c r="J638" i="2"/>
  <c r="L638" i="2" s="1"/>
  <c r="J639" i="2"/>
  <c r="L639" i="2" s="1"/>
  <c r="J640" i="2"/>
  <c r="L640" i="2" s="1"/>
  <c r="J641" i="2"/>
  <c r="L641" i="2" s="1"/>
  <c r="J642" i="2"/>
  <c r="L642" i="2" s="1"/>
  <c r="J643" i="2"/>
  <c r="L643" i="2" s="1"/>
  <c r="J644" i="2"/>
  <c r="L644" i="2" s="1"/>
  <c r="J645" i="2"/>
  <c r="L645" i="2" s="1"/>
  <c r="J646" i="2"/>
  <c r="L646" i="2" s="1"/>
  <c r="J647" i="2"/>
  <c r="L647" i="2" s="1"/>
  <c r="J648" i="2"/>
  <c r="L648" i="2" s="1"/>
  <c r="J649" i="2"/>
  <c r="L649" i="2" s="1"/>
  <c r="J650" i="2"/>
  <c r="L650" i="2" s="1"/>
  <c r="J651" i="2"/>
  <c r="L651" i="2" s="1"/>
  <c r="J652" i="2"/>
  <c r="L652" i="2" s="1"/>
  <c r="J653" i="2"/>
  <c r="L653" i="2" s="1"/>
  <c r="L13" i="2" l="1"/>
  <c r="D3" i="1" s="1"/>
  <c r="L393" i="2"/>
  <c r="D8" i="1" s="1"/>
  <c r="L299" i="2"/>
  <c r="D9" i="1" s="1"/>
  <c r="L126" i="2"/>
  <c r="D14" i="1" s="1"/>
  <c r="L524" i="2"/>
  <c r="D4" i="1" s="1"/>
  <c r="L483" i="2"/>
  <c r="D13" i="1" s="1"/>
  <c r="L265" i="2"/>
  <c r="D10" i="1" s="1"/>
  <c r="L191" i="2"/>
  <c r="D11" i="1" s="1"/>
  <c r="L150" i="2"/>
  <c r="D6" i="1" s="1"/>
  <c r="L654" i="2"/>
  <c r="D7" i="1" s="1"/>
  <c r="L497" i="2"/>
  <c r="D2" i="1" s="1"/>
  <c r="L415" i="2"/>
  <c r="D5" i="1" s="1"/>
  <c r="L607" i="2"/>
  <c r="D12" i="1" s="1"/>
  <c r="J13" i="2"/>
  <c r="J654" i="2"/>
  <c r="J607" i="2"/>
  <c r="J524" i="2"/>
  <c r="J483" i="2"/>
  <c r="J265" i="2"/>
  <c r="J191" i="2"/>
  <c r="J150" i="2"/>
  <c r="J497" i="2"/>
  <c r="J415" i="2"/>
  <c r="J393" i="2"/>
  <c r="J299" i="2"/>
  <c r="J126" i="2"/>
  <c r="D15" i="1" l="1"/>
  <c r="D17" i="1" s="1"/>
  <c r="L655" i="2"/>
  <c r="L657" i="2" s="1"/>
  <c r="J655" i="2"/>
  <c r="G393" i="2"/>
  <c r="B8" i="1" s="1"/>
  <c r="G299" i="2" l="1"/>
  <c r="B9" i="1" s="1"/>
  <c r="G191" i="2"/>
  <c r="B11" i="1" s="1"/>
  <c r="G150" i="2"/>
  <c r="B6" i="1" s="1"/>
  <c r="G126" i="2"/>
  <c r="B14" i="1" s="1"/>
  <c r="G654" i="2" l="1"/>
  <c r="B7" i="1" s="1"/>
  <c r="G607" i="2"/>
  <c r="B12" i="1" s="1"/>
  <c r="G524" i="2"/>
  <c r="B4" i="1" s="1"/>
  <c r="G497" i="2"/>
  <c r="B2" i="1" s="1"/>
  <c r="G483" i="2"/>
  <c r="B13" i="1" s="1"/>
  <c r="G415" i="2"/>
  <c r="B5" i="1" s="1"/>
  <c r="G265" i="2"/>
  <c r="B10" i="1" s="1"/>
  <c r="B15" i="1" l="1"/>
  <c r="G655" i="2"/>
</calcChain>
</file>

<file path=xl/sharedStrings.xml><?xml version="1.0" encoding="utf-8"?>
<sst xmlns="http://schemas.openxmlformats.org/spreadsheetml/2006/main" count="7670" uniqueCount="1232">
  <si>
    <t>1.  MUNICIPIO</t>
  </si>
  <si>
    <t xml:space="preserve">2. ESTABLECIMIENTO EDUCATIVO </t>
  </si>
  <si>
    <t>6. TIPO TRANSPORTE (Terrestre o Fluvial)</t>
  </si>
  <si>
    <t>7. N° TOTAL DE ESTUDIANTES A BENEFICIARSE (Según SIMAT)</t>
  </si>
  <si>
    <t xml:space="preserve">COLON </t>
  </si>
  <si>
    <t xml:space="preserve">IE SUCRE </t>
  </si>
  <si>
    <t xml:space="preserve">Terrestre </t>
  </si>
  <si>
    <t>IER ALBERTO LEON ROJAS</t>
  </si>
  <si>
    <t>5 KM</t>
  </si>
  <si>
    <t>3 KM</t>
  </si>
  <si>
    <t xml:space="preserve">CER BILINGÜE INGA COLON </t>
  </si>
  <si>
    <t>SUBTOTAL COLON</t>
  </si>
  <si>
    <t>PUERTO LEGUIZAMO</t>
  </si>
  <si>
    <t>INST ETNOEDUCATIVA RUR INDIGENA KICHWA SANTA CECILIA -  SEDE CENTRAL EXTERNOS</t>
  </si>
  <si>
    <t xml:space="preserve"> HABITACIONES ALEDAÑAS SEDE  -  Y VICEVERSA DIARIO. Son dos rutas hacia arriba y dos rutas hacia abajo</t>
  </si>
  <si>
    <t>Fluvial</t>
  </si>
  <si>
    <t>SEDE SANTA CECILIA - LEGUIZAMO  Y VECEVERSA FINES DE SEMANA</t>
  </si>
  <si>
    <t>10 KM</t>
  </si>
  <si>
    <t>SEDE SANTA CECILIA,LEGUIZAMO,  SEDE PUERTO RICO- SEDE LA APAYA-SEDE PERECERA-SEDE BAJO REMANSO- SEDE SANTA RERESITA- SEDE  LUZ DE AMERICA-SEDE EL CAMPEON  Y VICEVERSA 8 VECES AL AÑO</t>
  </si>
  <si>
    <t>INST ETNOEDUCATIVA RUR INDIGENA KICHWA SANTA CECILIA - SEDE PUERTO RICO</t>
  </si>
  <si>
    <t>INST ETNOEDUCATIVA RUR INDIGENA KICHWA SANTA CECILIA  - SEDE: LA PERECERA</t>
  </si>
  <si>
    <t>35 KM</t>
  </si>
  <si>
    <t xml:space="preserve"> INST ETNOEDUCATIVA RUR INDIGENA KICHWA SANTA CECILIA - SEDE: LA APAYA</t>
  </si>
  <si>
    <t xml:space="preserve"> HABITACIONES ALEDAÑAS SEDE  -  Y VICEVERSA DIARIO.</t>
  </si>
  <si>
    <t>30 KM</t>
  </si>
  <si>
    <t>INST ETNOEDUCATIVA RUR INDIGENA KICHWA SANTA CECILIA - SEDE: BAJO REMANSO</t>
  </si>
  <si>
    <t>75 KM</t>
  </si>
  <si>
    <t>INST ETNOEDUCATIVA RUR INDIGENA KICHWA SANTA CECILIA - SEDE:SANTA TERESITA</t>
  </si>
  <si>
    <t xml:space="preserve">80 KM </t>
  </si>
  <si>
    <t>INST ETNOEDUCATIVA RUR INDIGENA KICHWA SANTA CECILIA -  SEDE:LUZ DE AMERICA</t>
  </si>
  <si>
    <t>120 KM</t>
  </si>
  <si>
    <t>INST ETNOEDUCATIVA RUR INDIGENA KICHWA SANTA CECILIA  - SEDE: EL CAMPEON</t>
  </si>
  <si>
    <t>180 KM</t>
  </si>
  <si>
    <t>IERI KICHWA LLAKTAMANDA</t>
  </si>
  <si>
    <t>Estudiantes internos cada 8 días ida los viernes y regreso los domingos PUERTO NARIÑO (SEDE CENTRAL ANTONIO NARIÑO), BELLA VISTA, PEREA, PUERTO REYES.</t>
  </si>
  <si>
    <t>288 Km - 24 Horas</t>
  </si>
  <si>
    <t>Estudiantes internos cada 8 días ida los viernes y regreso los domingos PUERTO NARIÑO (SEDE CENTRAL ANTONIO NARIÑO) - SOPLIN VARGAS, PENEYA, ISLA NUEVA LEGUIZAMO</t>
  </si>
  <si>
    <t>72 Km - 6 Horas</t>
  </si>
  <si>
    <t>PUERTO NARIÑO (SEDE CENTRAL ANTONIO NARIÑO) - CAÑO ADENTRO, LA QUEBRQADITA DIARIO</t>
  </si>
  <si>
    <t>12 Km - 1 Hora</t>
  </si>
  <si>
    <t>LA QUEBRADITA (SEDE LA QUEBRADITA) - SOPLIN VARGAS DIARIO</t>
  </si>
  <si>
    <t>24 Km - 2 Horas</t>
  </si>
  <si>
    <t>PUNTALES (SEDE PUNTALES) - CAÑO CURILLA DIARIO</t>
  </si>
  <si>
    <t>I.E.R. LUIS VIDALES  DE PIÑUÑA NEGRO</t>
  </si>
  <si>
    <t>IER Luis Vidales  -vereda Lorencito, (se hacen 2 rutas diarias)    y veceversa, rio Putumayo</t>
  </si>
  <si>
    <t xml:space="preserve"> 3 Km y 4 Horas</t>
  </si>
  <si>
    <t>IER Luis Vidales  internado, (se hacen 4 rutas al mes ida y regreso) a la Vda Puerto Principe por el rio putumayo hacia arriba y veceversa y Vda.San Rafael (Ecuador) Por el rio putumayo hacia abajo.</t>
  </si>
  <si>
    <t>Sede San Juaquin-fincas aledañas (se hacen 2 rutas diarias)  y viceversa rio Putumayo.</t>
  </si>
  <si>
    <t>Sede Balsora fincas aliedañas (se hacen 2 rutas diarias) y viceversa</t>
  </si>
  <si>
    <t>Sede alto Agua Blanca - fincas aledañas( 2 rutas diarias)</t>
  </si>
  <si>
    <t xml:space="preserve"> 3 Km </t>
  </si>
  <si>
    <t>Sede el progreso- fincas aledañas (se hacen 2 rutas diarias) y viceversa rio Putumayo</t>
  </si>
  <si>
    <t xml:space="preserve"> 3Km </t>
  </si>
  <si>
    <t>Sede Alto Restrepo - fincas aledañas (se hacen 2 rutas diarias) y viceversa rio Putumayo</t>
  </si>
  <si>
    <t>Sede Puerto Principe - fincas aledañas (se hacen 4 rutas diarias, dos hacia arriba y dos hacia abajo) y viceversa rio Putumayo.</t>
  </si>
  <si>
    <t xml:space="preserve"> 5 Km</t>
  </si>
  <si>
    <t>I.E.R. SAN PEDRO</t>
  </si>
  <si>
    <t>7KM IDA Y 7KM VUELTA</t>
  </si>
  <si>
    <t>17KM IDA Y 17 KM VUELTA</t>
  </si>
  <si>
    <t>3 DIAS DE NAVEGACION</t>
  </si>
  <si>
    <t>10KM IDA Y 10 KM VUELTA</t>
  </si>
  <si>
    <t>I.E.R. JORGE ELIECER GAITAN</t>
  </si>
  <si>
    <t>I.E.R. LEONIDAS NORZAGARAY</t>
  </si>
  <si>
    <t>16 KM - 1 H 30 MIN</t>
  </si>
  <si>
    <t>I.E.R. LEONIDAS NORZAGARAY - SEDE LA VICTORIA</t>
  </si>
  <si>
    <t>SEDE - HABITACIONES ALEDAÑAS</t>
  </si>
  <si>
    <t>12 KM - 1 HORA</t>
  </si>
  <si>
    <t>I.E.R. LEONIDAS NORZAGARAY - SEDE CORDOBA</t>
  </si>
  <si>
    <t>I.E.R. LEONIDAS NORZAGARAY - SEDE SANTANDER</t>
  </si>
  <si>
    <t>10 KM - 50 MIN.</t>
  </si>
  <si>
    <t>I.E.R. LEONIDAS NORZAGARAY - SEDE LAS VEGAS</t>
  </si>
  <si>
    <t>8 KM - 40 MIN.</t>
  </si>
  <si>
    <t>I.E.R. LEONIDAS NORZAGARAY - SEDE ALBANIA</t>
  </si>
  <si>
    <t>8 KM - 20 MIN.</t>
  </si>
  <si>
    <t>I.E.R. NUKANCHIRUNA</t>
  </si>
  <si>
    <t>SEDE PRINCIPAL - VEREDA LUPITA, TODO LOS DIAS</t>
  </si>
  <si>
    <t>SEDE PRINCIPAL - BARRIO LA PAZ, TODO LOS DIAS</t>
  </si>
  <si>
    <t>2 KM</t>
  </si>
  <si>
    <t>CER SANTA MARIA</t>
  </si>
  <si>
    <t>Sede principal-Rio Caqueta, cada 8 dias- 4 veces al mes.</t>
  </si>
  <si>
    <t>Sede principal-Rio Caqueta, todos los dias.</t>
  </si>
  <si>
    <t>Sede La Llanada- Rio Caqueta, todos los dias</t>
  </si>
  <si>
    <t>Sede Nuevo Futuro - Caño Nuevo futuro, todos los dias.</t>
  </si>
  <si>
    <t>Sede La  Florida Dos - Caño Santa Maria todos los dias.</t>
  </si>
  <si>
    <t>Sede Loma Encantada - Caño Loma Encantada, todos los dias.</t>
  </si>
  <si>
    <t>DIAMANTE: Recorrido en la Vda. El Diamante sobre el rio Mecaya. Parte desde la Escuela hasta la finca del señor Lisandro Quigua y hacia la parte baja, puerto del señor Leider Rojas.</t>
  </si>
  <si>
    <t>ESMERALDA: Recorrido en la Vda. La Esmeralda sobre el rio Mecaya, parte desde la Escuela, hacia arriba llega hasta el puerto de la familia Collazos y hacia abajo hasta el puerto de la familia Patiño.</t>
  </si>
  <si>
    <t>LOS MANGOS: Recorrido en la Vda. Los Mangos, parte desde la Escuela y llega hasta los límites con la Vda. La Esmeralda  sobre el rio Mecaya y sobre el rio Yuriya hasta el puerto de la familia Saraza Perdomo.</t>
  </si>
  <si>
    <t>BALSAL: Recorrido en La Vda. El Balsal sobre el rio Mecaya. Parte desde la Escuela, hacia abajo hasta los límites con la Vda. Pailitas y hasta y hacia arriba hasta el puerto del señor Ferney Baron.</t>
  </si>
  <si>
    <t>IER OVER ANTONIO MORALES</t>
  </si>
  <si>
    <t>CENTRO ETNOEDUCATIVO RURAL INDIGENA EÑO MONAYA JITO</t>
  </si>
  <si>
    <t xml:space="preserve">Sede Umancia hasta el Penella hacia arriba ida y vuelta por la rivera del rio caqueta. Todos los dias </t>
  </si>
  <si>
    <t>sede umancia hasta el caserio santa elena ida y vuelta todos los dias por la rivera del rio caqueta</t>
  </si>
  <si>
    <t>6 km= 30 min</t>
  </si>
  <si>
    <t>sede umancia hasta la vereda los estrechos ida y vuelta por la rivera del rio caqueta cada 20 dias (ruta alumnos internos)</t>
  </si>
  <si>
    <t>5 horas</t>
  </si>
  <si>
    <t>Sede Jiri Jiri hasta el caserio las brisas ida y vuelta por la rivera caqueta, todos los dias</t>
  </si>
  <si>
    <t>Sede el progreso hasta la Bocana del caño la Taguita ida y vuelta, todos los dias</t>
  </si>
  <si>
    <t xml:space="preserve">Sede Consara hasta las Habitaciones aledañas, por el rio Mecaya ida y vuelta, todos los dias </t>
  </si>
  <si>
    <t>Sede la Primavera hasta la Vereda Huitora ida y vuelta por la ribera del rio Caqueta, todos los dias</t>
  </si>
  <si>
    <t>Sede la Guajira hasta la vereda aledañas ida y vuelta por la rivera del rio Mecaya, todos los dias</t>
  </si>
  <si>
    <t>Sede la Guaquira hasta la vereda aledañas ida y vuelta por la rivera del rio caqueta, todos los dias</t>
  </si>
  <si>
    <t>I.E.R. D+ONA SAFIA</t>
  </si>
  <si>
    <t>Sede el Refugio -Comunidad Espejo Peru y viceversa. Rio Putumayo. Ocho veces al mes</t>
  </si>
  <si>
    <t>96 km-12 horas</t>
  </si>
  <si>
    <t>Sede el Refugio - Pto Leguizamo) y viceversa. Rio Putumayo. Ocho veces al año</t>
  </si>
  <si>
    <t>91 km-6 horas</t>
  </si>
  <si>
    <t>Sede el Refugio - cabildo puerto perea). ( cabildo puerto perea - Sede el Refugio - ) y Viceversa. Rio Putumayo. Diario</t>
  </si>
  <si>
    <t>2 km-1 horas</t>
  </si>
  <si>
    <t>Sede el Refugio - cabildo puerto puntales). ( cabildo puerto puntales - Sede el Refugio - ) y Viceversa. Diario</t>
  </si>
  <si>
    <t>4 km-2 horas</t>
  </si>
  <si>
    <t>Sede el Refugio (rio putumayo) - cabildo umancia - (rio caqueta). (  cabildo umancia - (rio caqueta)- Sede el Refugio (rio putumayo) y Viceversa. Rio Putumayo. Ocho veces al año</t>
  </si>
  <si>
    <t>113 kms-14 horas</t>
  </si>
  <si>
    <t xml:space="preserve">Sede Bellavista - Habitaciones Aledañas - Sede Bellavista y Viceversa. Rio Putumayo. Todos los Dias. </t>
  </si>
  <si>
    <t>2 kms-1 horas</t>
  </si>
  <si>
    <t xml:space="preserve">Sede Martha Lucia Lotero - Habitaciones Aledañas - Sede Martha Lucia Lotero y Viceversa. Rio Putumayo. Todos los Dias. </t>
  </si>
  <si>
    <t xml:space="preserve">Sede Ka+ Iyano - Habitaciones Aledañas - Sede Ka+ Iyano y Viceversa. Rio Putumayo. Todos los Dias. </t>
  </si>
  <si>
    <t>Sede Bellavista - sede central el Refugio ) sede central el Refugio sede bella vista) y viseversa. Rio Putumayo - Ocho veces al año.</t>
  </si>
  <si>
    <t>Sede Martha Lucia Lotero - sede central el Refugio) (sede central el Refugio   - Sede Martha Lucia Lotero y Viceversa. Rio Putumayo. ocho veces al año.</t>
  </si>
  <si>
    <t>(Sede Ka+ Iyano - Sede central el Refugio)- (Sede central el Refugio  Sede Ka+ Iyano) y Viceversa. Rio Putumayo. ocho veces al año</t>
  </si>
  <si>
    <t>IER NUEVA APAYA</t>
  </si>
  <si>
    <t>Sede Principal -Rio putumayo, todos los días</t>
  </si>
  <si>
    <t>Sede la Reforma- Rio putumayo, todos los días</t>
  </si>
  <si>
    <t>Sede la Reformita - caño Nuevo Futuro, todos los días</t>
  </si>
  <si>
    <t>Sede alto casacunte- Caño Santa María, todos los días</t>
  </si>
  <si>
    <t>IER ANDINO</t>
  </si>
  <si>
    <t>Centro Andino casas de estudiantes rivera rio Caqueta todos los dias, en la mañana y en la tarde</t>
  </si>
  <si>
    <t>Estudiantes internos transporte cada ocho dias, ida los viernes y regreso los domingos, desde el Centro Andino hasta las veredas: Santa Maria, Futuro; Llanada y Agus Negra, es decir ocho viajes mensual</t>
  </si>
  <si>
    <t>Estudiantes internos transporte cada ocho dias, ida los viernes y regreso los domingos, desde el Centro Andino hasta las veredas: Consara, La Guajira, Balsal Yurilla y demas, es decir ocho viajes mensual</t>
  </si>
  <si>
    <t>Estudiantes internos transporte cada ocho dias, ida los viernes y regreso los domingos, desde el Centro Andino hasta las veredas: Consalla , Peñas Blanca, y Arenosa, es decir ocho viajes mensual</t>
  </si>
  <si>
    <t>Transporte diario, Escuela Pailitas casas de los estudiantes rivera rio Mecaya, en la mañana y en la tarde.</t>
  </si>
  <si>
    <t>Transporte diario, Escuela El Rosario casas de los estudiantes rivera rio Sencella, en la mañana y en la tarde.</t>
  </si>
  <si>
    <t>MONA TO+/SEDE BILINGÜE</t>
  </si>
  <si>
    <t>VEREDA TEJADA A LA SEDE BILINGE Y VICEVERSA</t>
  </si>
  <si>
    <t>8 KM</t>
  </si>
  <si>
    <t>VEREDA MIRAFLOREZ  A LA SEDE BILINGE Y VICEVERSA</t>
  </si>
  <si>
    <t xml:space="preserve">SEDE LAGARTO COCHA/SEDE BILINGÜE Y VICEVERSA </t>
  </si>
  <si>
    <t>FINCA BENTURA/ SEDE BILINGÜE Y VICEVERSA</t>
  </si>
  <si>
    <t>12 KM</t>
  </si>
  <si>
    <t>MONA TO+/SEDE LAGARTO COCHA</t>
  </si>
  <si>
    <t>FINCA MARGARITA/SEDE LAGARTO COCHA Y VICEVERSA</t>
  </si>
  <si>
    <t>FINCA CELMIRA CASTILLO/SEDE LAGARTO COCHA Y VICEVERSA</t>
  </si>
  <si>
    <t>MONA TO+/SEDE AGUAS NEGRAS</t>
  </si>
  <si>
    <t>FINCA MANUEL ESTRADA/ SEDE AGUAS NEGRAS Y VICEVERSA</t>
  </si>
  <si>
    <t>FINCA ROGELIO AGUINDA/SEDE AGUAS NEGRAS Y VICEVERSA</t>
  </si>
  <si>
    <t>SUBTOTAL PUERTO LEGUIZAMO</t>
  </si>
  <si>
    <t xml:space="preserve">MOCOA </t>
  </si>
  <si>
    <t>IE. ETNOENDUCATIVA BILINGUE INGA MOCOA SECUNDARIA</t>
  </si>
  <si>
    <t>RT. 1.Plandas.diviso ,Villa nueva ,Jose homero alto , bajo y Vetania.San Isidro SECUNDARIA</t>
  </si>
  <si>
    <t>RT.2. Bomba la Reserva,la Union ,la carcel , IE.B/ Bolivar, la Independencia. SECUNDARIA</t>
  </si>
  <si>
    <t>RT. 3.Planadas.diviso ,Villa nueva ,Jose homero alto , bajo y Vetania.San Isidro PRIMARIA</t>
  </si>
  <si>
    <t>MOCOA</t>
  </si>
  <si>
    <t>IER CIUDAD PUERTO  LIMON</t>
  </si>
  <si>
    <t>Pto Limón-Mesón-Villa Gloria - Pasera -San Pedro- Pto Limón</t>
  </si>
  <si>
    <t xml:space="preserve">CENTRO ETNOEDUCATIVO RURAL BILINGÜE CAMENTSA </t>
  </si>
  <si>
    <t>6 KM</t>
  </si>
  <si>
    <t>IER SIMON BOLIVAR</t>
  </si>
  <si>
    <t>FRAY PLACIDO</t>
  </si>
  <si>
    <t>SAN ISIDRO-VILLANUEVA- FRAY PLACIDO  SEDE LOS SAUCES</t>
  </si>
  <si>
    <t>SAN LUIS DE CHONTAYACO - FRAY PLACIDO SEDE LOS SAUCES</t>
  </si>
  <si>
    <t>BETANIA -SAN JOSE DEL PEPINO - FRAY PLACIDO SEDE LOS SAUCES</t>
  </si>
  <si>
    <t>I.E. PIO XII</t>
  </si>
  <si>
    <t>SAN JOSE DEL PEPINO - NUEVA BETANIA - CALIYACO - MONSERRATE - MOCOA</t>
  </si>
  <si>
    <t>IER ALTO AFAN</t>
  </si>
  <si>
    <t>CER CALIYACO</t>
  </si>
  <si>
    <t>VILLA ROSA - ESCUELA EL LIBANO</t>
  </si>
  <si>
    <t>C.E.R. CONDAGUA</t>
  </si>
  <si>
    <t>Mocoa Quebrada san Antonio, Ticuanayoy, Fronteriza el  Paisaje ,Villamosquera Condagua</t>
  </si>
  <si>
    <t>INSTITUCION EDUCATIVA SAN AGUSTIN</t>
  </si>
  <si>
    <t>IE CIUDAD MOCOA</t>
  </si>
  <si>
    <t xml:space="preserve">SAN ANTONIO -CAMPUCANA–IE CIUDAD MOCOA Y VISCEVERSA </t>
  </si>
  <si>
    <t>GUADUALES-IE CIUDAD MOCOA Y VISCEVERSA</t>
  </si>
  <si>
    <t>VILLA ROSA 1,2,3- IE CIUDAD MOCOA Y VISCEVERSA</t>
  </si>
  <si>
    <t>IE FIDEL DE MONTCLAR</t>
  </si>
  <si>
    <t>VDAS MONTCLAR, PUEBLO VIEJO A LA INSTITUCION EDUCATIVA, IDA Y REGRESO</t>
  </si>
  <si>
    <t>VDAS. VERDEYACO, PUENTE CAQUETA, TICUANAYOY, CONDAGUA, IDA Y REGRESO</t>
  </si>
  <si>
    <t>SUBTOTAL MOCOA</t>
  </si>
  <si>
    <t>ORITO</t>
  </si>
  <si>
    <t>IE GABRIELA MISTRAL</t>
  </si>
  <si>
    <t>Vereda Monserrate, Caldero, Alto Mirador, Pepino, IE Gabriela Mistral y viceversa</t>
  </si>
  <si>
    <t>14 KM</t>
  </si>
  <si>
    <t>Los Ángeles, Alameda, Florida, Km 9, San Juan de las Palmeras, IE Gabriela Mistral.</t>
  </si>
  <si>
    <t>Vereda Naranjito- IE Gabriela Mistral</t>
  </si>
  <si>
    <t>IE RUR ANTONIO NARIÑO</t>
  </si>
  <si>
    <t>Desde el cruse de versalles, el paraiso hasta la institucion educativa y viceversa</t>
  </si>
  <si>
    <t>4,5 KM</t>
  </si>
  <si>
    <t>3,5 KM</t>
  </si>
  <si>
    <t>INSTITUCION EDUCATIVA RURAL NUEVA SILVANIA</t>
  </si>
  <si>
    <t>Florida,San Juan de las Palmeras,K9,Chichon,Acacias y viceversa.</t>
  </si>
  <si>
    <t>15 KM</t>
  </si>
  <si>
    <t>Primavera,   El Achiote,El Libano,Balactrera,Campo Bello y viceversa.</t>
  </si>
  <si>
    <t>20 KM</t>
  </si>
  <si>
    <t xml:space="preserve">ORITO </t>
  </si>
  <si>
    <t xml:space="preserve">IER UMADA WARRARA </t>
  </si>
  <si>
    <t>IER SAN JUAN VIDES</t>
  </si>
  <si>
    <t>San Juan Vides, las vegas Peñarol y viceversa</t>
  </si>
  <si>
    <t>Portugal San Carlos Rio Conejo y Viceversa</t>
  </si>
  <si>
    <t>2KM</t>
  </si>
  <si>
    <t>IER  EL YARUMO</t>
  </si>
  <si>
    <t>Vereda alto América,  Alto pital, El Pital,  El Sabalo , El Topacio, Acae, El Rosal, Nueva Esperanza,  IER El Yarumo y viceversa</t>
  </si>
  <si>
    <t>22 KM</t>
  </si>
  <si>
    <t>Vereda San Andres , La Balastrera, Santa Rosa del 35, Ladrillera, Yarumo Los Lavaderos, Hacia  La,  IER El Yarumo y viceversa</t>
  </si>
  <si>
    <t>34  KM</t>
  </si>
  <si>
    <t>IE RUR NUEVA BENGALA</t>
  </si>
  <si>
    <t>Vereda el Jordán, Vereda el Sábalo, Vereda Palestina, IE RUR NUEVA BENGALA, y viseversa</t>
  </si>
  <si>
    <t>INSTITUCION ETNOEDUCATIVO RURAL PUERTO RICO</t>
  </si>
  <si>
    <t>Malvinas Vs Naranjito</t>
  </si>
  <si>
    <t>Resguardo Bella Vista Vs Resguardo  Caicedonia</t>
  </si>
  <si>
    <t>IER FRANCISCO JOSE DE CALDAS</t>
  </si>
  <si>
    <t>I.E JORGE ELIECER GAITAN</t>
  </si>
  <si>
    <t>I.E. Jorge Eliecer Gaitán – Vda. San Juan de las Palmeras y viceversa.</t>
  </si>
  <si>
    <t>I.E. Jorge Eliecer Gaitán hasta Vda. Altamira - Pozo 118 y viceversa.</t>
  </si>
  <si>
    <t>I.E. Jorge Eliecer Gaitán  - Vereda. Monserrate – Vda. Mirador Pepino y Viceversa.</t>
  </si>
  <si>
    <t>16 KM</t>
  </si>
  <si>
    <t xml:space="preserve">I.E. Jorge Eliécer Gaitan – vda. Monserrate – caldero  y Viceversa. </t>
  </si>
  <si>
    <t>Naranjito- IE Jorge Eliecer Gaitán</t>
  </si>
  <si>
    <t>11 KM</t>
  </si>
  <si>
    <t>IE SAN JOSE DE ORITO</t>
  </si>
  <si>
    <t>9 KM</t>
  </si>
  <si>
    <t>IER TESALIA</t>
  </si>
  <si>
    <t>Agua Blanca ,Simion Bolivar, Burdines, Cañabravita, Tesalia y viceversa</t>
  </si>
  <si>
    <t>34 KM</t>
  </si>
  <si>
    <t>El Triunfo - Tesalia y Viceversa</t>
  </si>
  <si>
    <t>Versalles, Alto Tesalia, Tesalia y viceversa</t>
  </si>
  <si>
    <t>18 KM</t>
  </si>
  <si>
    <t>Santo Tomas de Aquino-  Simon Bolivar y viceversa</t>
  </si>
  <si>
    <t>28 KM</t>
  </si>
  <si>
    <t>CER ALTAMIRA</t>
  </si>
  <si>
    <t>Los Angeles Alameda Viceversa</t>
  </si>
  <si>
    <t>IER SINAI</t>
  </si>
  <si>
    <t>40 KM</t>
  </si>
  <si>
    <t>Bellavista, La Palmira, Sinai, La Sardina, Sinai.</t>
  </si>
  <si>
    <t>CER BOCANA DEL LUZON</t>
  </si>
  <si>
    <t xml:space="preserve">Vereda Villanueva, Villa Arboleda, Luzón, Los Andes, Villa Hermosa, Luzón Y Viceversa. </t>
  </si>
  <si>
    <t>SUBTOTAL ORITO</t>
  </si>
  <si>
    <t>PUERTO ASIS</t>
  </si>
  <si>
    <t>I.E.R. BAJO LORENZO</t>
  </si>
  <si>
    <t>SIMON BOLIVAR - BOCANA PIÑA Y VICEVERSA</t>
  </si>
  <si>
    <t>BRASILIA -  AGUA BLANCA - BAJO LOREZO Y VICEVERSA</t>
  </si>
  <si>
    <t>BOCANA PIÑA - COLEGIO BAJO LORENZO Y VICEVERSA</t>
  </si>
  <si>
    <t>C.E.R. BUENAVISTA</t>
  </si>
  <si>
    <t>BUENAVISTA, CHIPAROS , EL PALMAR Y VICEVERSA</t>
  </si>
  <si>
    <t>PIÑUÑA BLANCO, SAN IGNACIO Y VICEVERSA</t>
  </si>
  <si>
    <t>I.E.R. CAUCACIA</t>
  </si>
  <si>
    <t>CAUCACIA, PROGRESO, PUERTO NUEVO Y VICEVERSA</t>
  </si>
  <si>
    <t>65 KM</t>
  </si>
  <si>
    <t>CAUCACIA - LAS BRISAS Y VICEVERSA</t>
  </si>
  <si>
    <t>60 KM</t>
  </si>
  <si>
    <t>NUEVA GRANADA - EL AZUL Y VICEVERSA</t>
  </si>
  <si>
    <t>I.E.R. ECOLOGICO EL CUEMBI</t>
  </si>
  <si>
    <t>TETEYE- COLEGIO ECOLOGICO CUEMBI Y VICEVERSA</t>
  </si>
  <si>
    <t>7 KM</t>
  </si>
  <si>
    <t>I.E.R. LA LIBERTAD</t>
  </si>
  <si>
    <t xml:space="preserve"> AGUABLANCA - LIBERTAD Y VICEVERSA</t>
  </si>
  <si>
    <t xml:space="preserve"> SAMARIA - LIBERTAD Y VICEVERSA</t>
  </si>
  <si>
    <t>SAMARIA - LIBERTAD Y VICEVERSA</t>
  </si>
  <si>
    <t xml:space="preserve">10 KM </t>
  </si>
  <si>
    <t>CAMPO ALEGRE - PORTON ROJO - LIBERTAD Y VICEVERSA</t>
  </si>
  <si>
    <t>MANUELA-ESMERALDA - LA YE- LIBERTAD Y VICEVERSA</t>
  </si>
  <si>
    <t>38 KM</t>
  </si>
  <si>
    <t xml:space="preserve">PUERTO ASIS </t>
  </si>
  <si>
    <t>NUEVA LIBERTAD - ESMERALDA Y VICEVERSA</t>
  </si>
  <si>
    <t>I.E.R PUERTO BELLO</t>
  </si>
  <si>
    <t>LA BOCANA - PIÑUÑA BLANCO - PUERTO BELLO Y VICEVERSA</t>
  </si>
  <si>
    <t>PUERTO SILENCIO - PUERTO BELLO Y VICEVERSA</t>
  </si>
  <si>
    <t>PICUDO NEGRO - VILLA NUEVA Y VICEVERSA</t>
  </si>
  <si>
    <t>I ETNOEDUCATIVA RAICES AFRO ANCESTRALES</t>
  </si>
  <si>
    <t>SAN LUIS  - PRIMAVERA Y VICEVERSA</t>
  </si>
  <si>
    <t>70 KM</t>
  </si>
  <si>
    <t>SAN LUIS - YARINAL - PUERTO GALLO Y VICEVERSA</t>
  </si>
  <si>
    <t>45 KM</t>
  </si>
  <si>
    <t>I.E. SANTA TERESA.</t>
  </si>
  <si>
    <t>BARRIOS - MONTAÑITA - LONDRES - VILLA PAZ II - SAN FERNANDO - SANTA TERESA Y VICEVERSA</t>
  </si>
  <si>
    <t>2,5 KM</t>
  </si>
  <si>
    <t>RURAL MUELLE COCAYA - PUERTO LA UNION - LA Y - SEDE SAN FERNANDO - -SANTA TERESA Y VICEVERSA</t>
  </si>
  <si>
    <t>C.E.R. EL TETEYE</t>
  </si>
  <si>
    <t>PUERTO NUEVO - TETEYE Y VICEVERSA</t>
  </si>
  <si>
    <t>I.E.R. VILLA VICTORIA</t>
  </si>
  <si>
    <t>TRES BOCANAS - VILLAVICTORIA Y VICEVERSA</t>
  </si>
  <si>
    <t>PALMERA - VILLA VICTORIA Y VICEVERSA</t>
  </si>
  <si>
    <t>ZONA 1 MONSERRATE - ZONA 2 MONSERRATE Y VICEVERSA</t>
  </si>
  <si>
    <t xml:space="preserve">I.E.R. EL DANUBIO </t>
  </si>
  <si>
    <t xml:space="preserve">20 KM </t>
  </si>
  <si>
    <t>C.E.R. COCAYA</t>
  </si>
  <si>
    <t>COCAYA - AGUILA - CARMEN DEL PIÑUÑA Y VICEVERSA</t>
  </si>
  <si>
    <t>I.E.R. NUEVA GRANADA</t>
  </si>
  <si>
    <t>LOS CHIPAROS-NUEVA GRANADA Y VICEVERSA</t>
  </si>
  <si>
    <t>20KM</t>
  </si>
  <si>
    <t>SAN SALVADOR - NUEVA GRANADA Y VICEVERSA</t>
  </si>
  <si>
    <t>15KM</t>
  </si>
  <si>
    <t>EL TOAYA-NUEVA GRANADA Y VICEVERSA</t>
  </si>
  <si>
    <t>10KM</t>
  </si>
  <si>
    <t>I.E.R. SANTA ISABEL</t>
  </si>
  <si>
    <t>LA ROSA A LA SEDE ANCURA Y VICEVERSA</t>
  </si>
  <si>
    <t>50 KM</t>
  </si>
  <si>
    <t>EL BALDIO - QUEBRADON -  ANCURA Y VICEVERSA</t>
  </si>
  <si>
    <t>SANTA ISABEL - ANCURA Y VICEVERSA</t>
  </si>
  <si>
    <t>COLEGIO CIUDAD SANTANA</t>
  </si>
  <si>
    <t>YARINAL - SANTANA Y VICEVERSA</t>
  </si>
  <si>
    <t>25 KM</t>
  </si>
  <si>
    <t>PUERTO GALLO - SANTANA Y VICEVERSA</t>
  </si>
  <si>
    <t>I.E. SAN FRANCISCO DE ASIS</t>
  </si>
  <si>
    <t>4 KM</t>
  </si>
  <si>
    <t>I.E.R. LA PAILA</t>
  </si>
  <si>
    <t>LA PAILA - EL CANEY Y VICEVERSA</t>
  </si>
  <si>
    <t>LA PAILA - VILLA VICTORIA Y VICEVERSA</t>
  </si>
  <si>
    <t>I.E.R. PUERTO VEGA</t>
  </si>
  <si>
    <t>PUERTO VEGA - ALTO SANTA MARIA Y VICEVERSA</t>
  </si>
  <si>
    <t>PUERTO VEGA -  MEDIO SANTA MARIA Y VICEVERSA</t>
  </si>
  <si>
    <t>PUERTO VEGA - PALMAR - COMUNA II Y VICEVERSA</t>
  </si>
  <si>
    <t>PUERTO VEGA - PUERTO NUEVO Y VICEVERSA</t>
  </si>
  <si>
    <t>MUELLE - NUEVO AMARON - PLAYA RICA - PUERTO VEGA Y VICEVERSA</t>
  </si>
  <si>
    <t>PUERTO VEGA  - PEÑASORA  - CRUZE DEL RIO Y VICEVERSA</t>
  </si>
  <si>
    <t>IEPBIN MANUEL QUINTIN LAME CHANTRE</t>
  </si>
  <si>
    <t>SUBTOTAL PUERTO ASIS</t>
  </si>
  <si>
    <t>PUERTO CAICEDO</t>
  </si>
  <si>
    <t>INSTITUCION EDUACTIVA JOSE ANTONIO GALAN</t>
  </si>
  <si>
    <t>2  KM</t>
  </si>
  <si>
    <t>9KM</t>
  </si>
  <si>
    <t>Partiendo desde la vereda la Joya hasta la institucion educativa J.A.G</t>
  </si>
  <si>
    <t>CER MARACAIBO</t>
  </si>
  <si>
    <t xml:space="preserve">CER VILLAFLOR </t>
  </si>
  <si>
    <t xml:space="preserve">Pueblo Nuevo , Quebradonia , La Joya ,santamarta, Villaflor , viceversa </t>
  </si>
  <si>
    <t xml:space="preserve">Cauquita , Guasimal , Villaflor y viceversa </t>
  </si>
  <si>
    <t xml:space="preserve">Campobello , Villaflor , viceversa </t>
  </si>
  <si>
    <t xml:space="preserve">Colonia Nueva , Villaflor y viceversa </t>
  </si>
  <si>
    <t xml:space="preserve">IER DIVINO NIÑO </t>
  </si>
  <si>
    <t>CER LA ISLA</t>
  </si>
  <si>
    <t>Sede Damasco Vides. Inicia rio Vides, hacia arriba,  hacia abajo y visceversa.</t>
  </si>
  <si>
    <t>Villa Union Rio Balsayaco</t>
  </si>
  <si>
    <t>CEPBIN KWE´SX UMA KIWE</t>
  </si>
  <si>
    <t>CER INDEPENENCIA</t>
  </si>
  <si>
    <t>El Palmar del Picudito  RIVERA DEL RIO PICUDITO y viceversa,</t>
  </si>
  <si>
    <t>9 km</t>
  </si>
  <si>
    <t xml:space="preserve">BRISAS DEL  piñuña - Rivera del rio piñuña y viceversa </t>
  </si>
  <si>
    <t>Sagrado corazon de jesus- rivera del rio piñuña y visceversa</t>
  </si>
  <si>
    <t>IER ARIZONA</t>
  </si>
  <si>
    <t>SUBTOTAL PUERTO CAICEDO</t>
  </si>
  <si>
    <t>PUERTO GUZMÁN</t>
  </si>
  <si>
    <t>CENT  EDUC  RUR  EL CEDRO</t>
  </si>
  <si>
    <t>40 K</t>
  </si>
  <si>
    <t>20 K</t>
  </si>
  <si>
    <t>IE AMAZONICA</t>
  </si>
  <si>
    <t>PUERTO ROSARIO -LA ESTRELLA -IE AMAZONICA Y VICEVERSA</t>
  </si>
  <si>
    <t>33KM-1H+15 MIN</t>
  </si>
  <si>
    <t>IE AMAZONICA-CHICHICO-MONSERRATE-IEAMAZONICA Y VICEVERSA</t>
  </si>
  <si>
    <t>10KM-50 MIN</t>
  </si>
  <si>
    <t>LA NUEVA CIUDADELA  (INVASÓN)  IE AMAZÓNICA  Y VICEVERSA</t>
  </si>
  <si>
    <t>3km-20 Min</t>
  </si>
  <si>
    <t>IEPBIN KWE'SX IPX KWETH DXI'J</t>
  </si>
  <si>
    <t>EL DESCANSO-INVASIÓN-VICEVERSA</t>
  </si>
  <si>
    <t>9 K</t>
  </si>
  <si>
    <t>EL DESCANSO-PUERTO GUZMÁN-VICEVERSA</t>
  </si>
  <si>
    <t>7 K</t>
  </si>
  <si>
    <t>EL DESCANSO-VEREDA SAN LUIS-VICEVERSA</t>
  </si>
  <si>
    <t>6 K</t>
  </si>
  <si>
    <t>PUERTO SOLO - ESFOBIN U'KWE  YU'  KIVE-PUERTO SOLO</t>
  </si>
  <si>
    <t>8 K</t>
  </si>
  <si>
    <t>PUERTO NUEVO - ESFOBIN U'KWE  YU'  KIVE - PUERTO NUEVO</t>
  </si>
  <si>
    <t xml:space="preserve">IER JOSE MARIA </t>
  </si>
  <si>
    <t>SAN ROQUE-JOSE MARIA - SAN ROQUE</t>
  </si>
  <si>
    <t>TABLON-JOSE MARIA-TABLON</t>
  </si>
  <si>
    <t>AURORA-JOSE MARIA-AURORA</t>
  </si>
  <si>
    <t>LA PAZ- JOSE MARIA-LA PAZ</t>
  </si>
  <si>
    <t>IER GALLINAZO</t>
  </si>
  <si>
    <t>PTO BARANDAS-GALLINAZO-PTO BARANDAS</t>
  </si>
  <si>
    <t xml:space="preserve">LA REFORMA-BAJO BARANDAS-LA REFORMA </t>
  </si>
  <si>
    <t>I.E.R LA BARRIALOSA</t>
  </si>
  <si>
    <t>CAICUCHE - SOLITA - CAICUCHE</t>
  </si>
  <si>
    <t>12  KILOMETROS</t>
  </si>
  <si>
    <t>CAICICHE -  QUINORO - CAICUCHE</t>
  </si>
  <si>
    <t>10 KILOMETROS</t>
  </si>
  <si>
    <t xml:space="preserve"> CAICUCHE- BOCANA DE LA CHONTILLOSA CAICUCHE</t>
  </si>
  <si>
    <t>CAICUCHE -REFORMA PUERTO LA RICO -CAICUCHE Y VICEVERSA</t>
  </si>
  <si>
    <t>IER BRASILERA</t>
  </si>
  <si>
    <t>ERM GIRASOL-PATIO BONITO Y VICEVERSA</t>
  </si>
  <si>
    <t>ERM GIRASOL- RIVERA RIO YURILLA  Y VICEVERSA</t>
  </si>
  <si>
    <t>ERM GIRASOL- RIVERA RIO YURILLA LIMITES VEREDA PENJAMO Y VICEVERSA</t>
  </si>
  <si>
    <t>IER LA CEIBA</t>
  </si>
  <si>
    <t>RECREO - LA CEIBA Y VICEVERSA</t>
  </si>
  <si>
    <t>5 Km</t>
  </si>
  <si>
    <t>PTO CACHINGO - LA CEIBA Y VICEVERSA</t>
  </si>
  <si>
    <t>4 km</t>
  </si>
  <si>
    <t>GUADUALES - LA CEIBA Y VICEVERSA</t>
  </si>
  <si>
    <t>14 kms</t>
  </si>
  <si>
    <t>CARPA NEGRA - DIAMANE Y VICEVERSA</t>
  </si>
  <si>
    <t>3 Km</t>
  </si>
  <si>
    <t>PEÑAROL - LA CEIBA  Y VICEVERSA</t>
  </si>
  <si>
    <t>16 Km</t>
  </si>
  <si>
    <t>ESMERALDA - LA CEIBA Y VICEVERSA</t>
  </si>
  <si>
    <t>6 Km</t>
  </si>
  <si>
    <t>ARGENTINA - LA CEIBA Y VICEVERSA</t>
  </si>
  <si>
    <t>11 Km</t>
  </si>
  <si>
    <t>EL PARAISO, EL CERRITO-LA CEIBA Y VICEVERSA</t>
  </si>
  <si>
    <t>13 Km</t>
  </si>
  <si>
    <t>PALMAS DEL YURILLA - LA CEIBA  Y VICEVERSA</t>
  </si>
  <si>
    <t>24km</t>
  </si>
  <si>
    <t>CACHINGAL - LA CEIBA Y VICEVERSA</t>
  </si>
  <si>
    <t>15 Km</t>
  </si>
  <si>
    <t>IER LAS PERLAS</t>
  </si>
  <si>
    <t>GALILEA- LAS PERLAS Y VICEVERSA</t>
  </si>
  <si>
    <t>LA ILUSION- LAS PERLAS Y VICEVERSA</t>
  </si>
  <si>
    <t>EL CEDRO- LAS PERLAS Y VICEVERSA</t>
  </si>
  <si>
    <t>LA TORRE- LAS PERLAS Y VICEVERSA</t>
  </si>
  <si>
    <t>EL SILENCIO- RIVERAS RIO MANDUR Y VICEVERSA</t>
  </si>
  <si>
    <t>NUEVA ESPERANZA-RIVERAS RIO AGUAS CLARAS  Y VICEVERSA</t>
  </si>
  <si>
    <t>HORIZONTE - RIVERAS RIO MECAYA Y VICEVERSA</t>
  </si>
  <si>
    <t>IER MAYOYOQUE</t>
  </si>
  <si>
    <t>MAYOYOQUE - MERCEDES  Y VICEVERSA</t>
  </si>
  <si>
    <t>IER MAYOYOQUE - CHONTILLOZA  Y VICEVERSA</t>
  </si>
  <si>
    <t>IER PUERTO ROSARIO</t>
  </si>
  <si>
    <t>4 KM - 30 MINUTOS</t>
  </si>
  <si>
    <t>7 KM - 50 MINUTOS</t>
  </si>
  <si>
    <t>10 KM - 60 MINUTOS</t>
  </si>
  <si>
    <t>PUERTO ROSARIO - PUERTO RICO Y VICEVERSA</t>
  </si>
  <si>
    <t>11 KM - 70 MINUTOS</t>
  </si>
  <si>
    <t>PUERTO ROSARIO - BUENOS AIRES DEL MANDUR Y VICEVERSA</t>
  </si>
  <si>
    <t>15 KM - 80 MINUTOS</t>
  </si>
  <si>
    <t>I.E.R. QUINAPEJO</t>
  </si>
  <si>
    <t>QUINAPEJO  - AGUANEGRA Y VICEVERSA</t>
  </si>
  <si>
    <t>QUINAPEJO - PUERTO BOLIVIA Y VICEVERSA</t>
  </si>
  <si>
    <t>8KM</t>
  </si>
  <si>
    <t>QUINAPEJO -PARTE BAJA DE JOSE MARIA Y/O  HORIZONTE Y VICEVERSA</t>
  </si>
  <si>
    <t>12KM</t>
  </si>
  <si>
    <t>QUINAPEJO - PUERTO BARANDAS Y VICEVERSA</t>
  </si>
  <si>
    <t>QUINAPEJO -UNION NARANJOS Y VICEVERSA</t>
  </si>
  <si>
    <t>6KM</t>
  </si>
  <si>
    <t>IER RAFAEL REYES</t>
  </si>
  <si>
    <t>SANTA LUCÍA, QUEBRADA LAS SARDINAS, MUELLE, PLACA HUELLA LIMITE PUERTO GUZMÁN Y VICEVERSA.</t>
  </si>
  <si>
    <t>13 KMS Y 45 MINUTOS</t>
  </si>
  <si>
    <t>EL MANGO, ALTO CAÑO SABALO, SANTA LUCIA Y VICEVERSA</t>
  </si>
  <si>
    <t>20 KMS Y 2 HORAS</t>
  </si>
  <si>
    <t>PACAYACO- SANTA LUCIA Y VICEVERSA</t>
  </si>
  <si>
    <t>6 KMS</t>
  </si>
  <si>
    <t>INSTITUCION ETNOEDUCATIVA RURAL BILINGÜE INGA ATUN IACHAI</t>
  </si>
  <si>
    <t>DESDE PLAYA RICA1   - A  EL REMANSO- PUERTO MIRANDA- LA COCHA   HASTA  LA SEDE PRINCIPAL Y VICEVERSA</t>
  </si>
  <si>
    <t>DESDE ANGOSTURAS - PLAYA RICA  -HASTA LA  SEDE PRINCIPAL Y VICEVERSA</t>
  </si>
  <si>
    <t>SUBTOTAL PUERTO GUZMAN</t>
  </si>
  <si>
    <t>SAN FRANCISCO</t>
  </si>
  <si>
    <t>IE ALMIRANTE PADILLA</t>
  </si>
  <si>
    <t>SAN ANTONIO DEL POROTOYACO, CHINAYACO, LA LOMA, SAN ISIDRO, LA ARGENTINA Y SAN MIGUEL</t>
  </si>
  <si>
    <t>VEREDA SAN FELIX, TAMABIOY, ANDINA Y CABRERA</t>
  </si>
  <si>
    <t>CER SAN ANTONIO DEL POROTOYACO</t>
  </si>
  <si>
    <t>Vereda Central San Antonio - Sede San Antonio</t>
  </si>
  <si>
    <t>3 Kilometros y medio</t>
  </si>
  <si>
    <t>Vereda Secayaco - Sede San Antonio</t>
  </si>
  <si>
    <t>Vereda Chinayaco - Sede San Antonio</t>
  </si>
  <si>
    <t>3 kilometros</t>
  </si>
  <si>
    <t>CER SAN ANTONIO  DEL POROTOYACO</t>
  </si>
  <si>
    <t>Bajo San José San Antonio</t>
  </si>
  <si>
    <t>Vereda San Miguel - Sede San Isidro</t>
  </si>
  <si>
    <t>2 kilometros y medio</t>
  </si>
  <si>
    <t>Vereda Chimayaco - Sede San Isidro</t>
  </si>
  <si>
    <t>2 kilometros</t>
  </si>
  <si>
    <t>Vereda La Loma - Sede San Isidro</t>
  </si>
  <si>
    <t>Vereda La Argentina - Sede San Isidro</t>
  </si>
  <si>
    <t>Barrio Albornoz - Sede San Isidro</t>
  </si>
  <si>
    <t>Las Juntas- Sede San Isidro</t>
  </si>
  <si>
    <t>2 kilometros Y medio</t>
  </si>
  <si>
    <t>CENTRO ETNOEDUCATIVO RURAL SAN SILVESTRE</t>
  </si>
  <si>
    <t>SECAYACO – SAN SILVESTRE</t>
  </si>
  <si>
    <t>CENTRAL SAN ANTONIO – SAN SILVESTRE</t>
  </si>
  <si>
    <t>SAN AGUSTIN – SAN SILVESTRE</t>
  </si>
  <si>
    <t>LA PRIMAVERA – SAN SILVESTRE</t>
  </si>
  <si>
    <t>DARSENAS – SAN SILVESTRE</t>
  </si>
  <si>
    <t>SAN FRANCISCO – SAN SILVESTRE</t>
  </si>
  <si>
    <t>SAN AGUSTIN – LA MENTA</t>
  </si>
  <si>
    <t>SUBTOTAL SAN FRANCISCO</t>
  </si>
  <si>
    <t>SAN MIGUEL</t>
  </si>
  <si>
    <t>I.E.R. AGUA CLARA</t>
  </si>
  <si>
    <t>SAN JUAN BOSCO- HELICONIAS</t>
  </si>
  <si>
    <t>2.2 KM</t>
  </si>
  <si>
    <t>EL LIMONAL-HELICONIAS</t>
  </si>
  <si>
    <t>3.76 KM</t>
  </si>
  <si>
    <t>EL ESPINAL-HELICONIAS</t>
  </si>
  <si>
    <t xml:space="preserve">4.4 Km </t>
  </si>
  <si>
    <t>SANTA MARTHA-HELICONIAS</t>
  </si>
  <si>
    <t>6.91 KM</t>
  </si>
  <si>
    <t>5.25 KM</t>
  </si>
  <si>
    <t xml:space="preserve">AGUA CLARA-HELICONIAS </t>
  </si>
  <si>
    <t xml:space="preserve">6.17 Km </t>
  </si>
  <si>
    <t>I.E.R PUERTO EL SOL</t>
  </si>
  <si>
    <t>PUENTE INTERNACIONAL-EL PORVENIR -PUERTO EL SOL -PRIMARIA</t>
  </si>
  <si>
    <t>5.91 KM</t>
  </si>
  <si>
    <t>PUENTE INTERNACIONAL -PUERTO EL SOL -SECUNDARIA</t>
  </si>
  <si>
    <t>LA FLORESTA -PUERTO SOL</t>
  </si>
  <si>
    <t>RIVERA RIO SAN MIGUEL- SAN LUIS DE LA FRONTERA</t>
  </si>
  <si>
    <t>JORDAN ORTIZ</t>
  </si>
  <si>
    <t>Vda. El Maizal a Jordán Ortiz</t>
  </si>
  <si>
    <t>4.2 KM</t>
  </si>
  <si>
    <t>Vda. Nueva Esperanza, La Danta a Jordán Ortiz</t>
  </si>
  <si>
    <t>Límites San Miguel, Jordán Guisía a Jordán Ortiz</t>
  </si>
  <si>
    <t>I.E.R SAN CARLOS</t>
  </si>
  <si>
    <t>SAN FERNANDO - SAN CARLOS</t>
  </si>
  <si>
    <t>6.57 KM</t>
  </si>
  <si>
    <t>LAS PALMAS-SAN CARLOS</t>
  </si>
  <si>
    <t>8,6 Km</t>
  </si>
  <si>
    <t>LA CRISTALINA- SAN CARLOS</t>
  </si>
  <si>
    <t>4,5 Km</t>
  </si>
  <si>
    <t>BALASTRERA -PUERTO MESTANZA-SAN CARLOS</t>
  </si>
  <si>
    <t>EL CHIGUACO-SAN CARLOS</t>
  </si>
  <si>
    <t>4,2 Km</t>
  </si>
  <si>
    <t>BAJO SAN CARLOS -SAN CARLOS</t>
  </si>
  <si>
    <t>3.4 KM</t>
  </si>
  <si>
    <t xml:space="preserve">EL GUAYABAL - SAN CARLOS </t>
  </si>
  <si>
    <t xml:space="preserve">3,5  KM </t>
  </si>
  <si>
    <t xml:space="preserve">BORDE RIO LA HORMIGA - ESCUELA GUAYABAL </t>
  </si>
  <si>
    <t xml:space="preserve">LA RAYA SAN CARLOS - LA RAYA </t>
  </si>
  <si>
    <t>I.E.R AFILADOR</t>
  </si>
  <si>
    <t xml:space="preserve">NARANJAL-CAMPO ALEGRE-AFILADOR </t>
  </si>
  <si>
    <t xml:space="preserve">8 Km </t>
  </si>
  <si>
    <t xml:space="preserve">CANADA -CEDRO -AFILADOR </t>
  </si>
  <si>
    <t xml:space="preserve">LAS LOMAS - CEIBA -BRISAS-BOCANA </t>
  </si>
  <si>
    <t xml:space="preserve">9 Km </t>
  </si>
  <si>
    <t>PUERTO CAMACHO-BOCANA</t>
  </si>
  <si>
    <t xml:space="preserve">BOCANA 2 AFILADOR </t>
  </si>
  <si>
    <t xml:space="preserve">LA BOCANA-UNION AFILADOR </t>
  </si>
  <si>
    <t xml:space="preserve">4 Km </t>
  </si>
  <si>
    <t>TECNICO COMERCIAL</t>
  </si>
  <si>
    <t>AGUA CLARA-LA DORADA</t>
  </si>
  <si>
    <t xml:space="preserve">5.5 Km </t>
  </si>
  <si>
    <t>LA FLORESTA :ALTA; BAJA- PORVENIR-ESPINAL-LA DORADA</t>
  </si>
  <si>
    <t xml:space="preserve">9.2Km </t>
  </si>
  <si>
    <t>LA FLORIDA- LORO 8 - LA CRUZ - LA DORADA</t>
  </si>
  <si>
    <t>5.45 KM</t>
  </si>
  <si>
    <t>NUEVO VERGEL - CHIGUACO- NUEVA RISARALDA - LA DORADA</t>
  </si>
  <si>
    <t>EL MAIZAL - LA DORADA</t>
  </si>
  <si>
    <t xml:space="preserve">4 KM </t>
  </si>
  <si>
    <t>SANTA MARTHA-RISARALDA-LA DORADA</t>
  </si>
  <si>
    <t>6.15 KM</t>
  </si>
  <si>
    <t>I.E.R PUERTO COLON</t>
  </si>
  <si>
    <t>PUENTE INTERNACIONAL-PUERTO COLON</t>
  </si>
  <si>
    <t>8,57 KM</t>
  </si>
  <si>
    <t>SABALITO-PUERTO COLON</t>
  </si>
  <si>
    <t xml:space="preserve">3 KM </t>
  </si>
  <si>
    <t>SAN LUIS DE LA FRONTERA - PUENTE INTERNACIONAL</t>
  </si>
  <si>
    <t>I.E.R. SAN MARCELINO</t>
  </si>
  <si>
    <t>Albania - San José- San Marcelino</t>
  </si>
  <si>
    <t>10.4 KM</t>
  </si>
  <si>
    <t xml:space="preserve"> La Raya- San Marcelino</t>
  </si>
  <si>
    <t>5.4</t>
  </si>
  <si>
    <t>Puente Hormiga - san Marcelino</t>
  </si>
  <si>
    <t>2.1 KM</t>
  </si>
  <si>
    <t>San Luis de la Frontera - San Marcelino</t>
  </si>
  <si>
    <t xml:space="preserve">5.8 km: </t>
  </si>
  <si>
    <t>Rio Muerto - San Marcelino</t>
  </si>
  <si>
    <t>2,3 KM</t>
  </si>
  <si>
    <t>4 .1 KM</t>
  </si>
  <si>
    <t>DORADA - SAN MARCELINO</t>
  </si>
  <si>
    <t xml:space="preserve">12 KM </t>
  </si>
  <si>
    <t>YARINAL - SAN MARCELINO</t>
  </si>
  <si>
    <t>Picoelora - Campo Alegre</t>
  </si>
  <si>
    <t>4 kmtrs</t>
  </si>
  <si>
    <t xml:space="preserve">Campo Alegre- San Marcelino </t>
  </si>
  <si>
    <t>Kmtrs</t>
  </si>
  <si>
    <t>I.E.R EL SABALO</t>
  </si>
  <si>
    <t xml:space="preserve"> Comboy San Antonio del comboy</t>
  </si>
  <si>
    <t xml:space="preserve">3.1 km </t>
  </si>
  <si>
    <t>Vereda La Cabaña- Sede El Sábalo</t>
  </si>
  <si>
    <t>Vereda La Campiña_Sede Sabalo</t>
  </si>
  <si>
    <t>2.3 KM</t>
  </si>
  <si>
    <t xml:space="preserve">ALTO COMBOY -SABALO </t>
  </si>
  <si>
    <t>3.5</t>
  </si>
  <si>
    <t>Vereda Sabalito_ Sede Sabalo</t>
  </si>
  <si>
    <t>3.2 km</t>
  </si>
  <si>
    <t>Rivera rio San Miguel Ecuador- Vereda Tres Islas</t>
  </si>
  <si>
    <t>9 Km - 1 hora</t>
  </si>
  <si>
    <t>Rivera rio San Miguel Ecuador- Vereda EL Betano</t>
  </si>
  <si>
    <t>10 Km-1hora</t>
  </si>
  <si>
    <t xml:space="preserve">RIO GUISIA -CANDELARIA </t>
  </si>
  <si>
    <t>12 KKM</t>
  </si>
  <si>
    <t>Rivera rio San Miguel Ecuador- Vereda San Lorenzo</t>
  </si>
  <si>
    <t>4 Km- 50 Min</t>
  </si>
  <si>
    <t>E.E.R SAN JOSE</t>
  </si>
  <si>
    <t>DIOS PEÑA-SAN FRANCISCO</t>
  </si>
  <si>
    <t>4 Km</t>
  </si>
  <si>
    <t>ALBANIA-SAN FRANCISCO</t>
  </si>
  <si>
    <t>SAN JOSE-SAN FRANCISCO</t>
  </si>
  <si>
    <t>6.3 KM</t>
  </si>
  <si>
    <t>EL AGUILA-SAN FRANCISCO</t>
  </si>
  <si>
    <t xml:space="preserve">4.1Km </t>
  </si>
  <si>
    <t>SAN FIDEL - Cristalina II</t>
  </si>
  <si>
    <t xml:space="preserve">7 Kmts </t>
  </si>
  <si>
    <t xml:space="preserve">V/Dorada - Cristalina II </t>
  </si>
  <si>
    <t>7 Kmts</t>
  </si>
  <si>
    <t>V/ Maizal - Awa Makna</t>
  </si>
  <si>
    <t>8km</t>
  </si>
  <si>
    <t xml:space="preserve">La Cabaña -Cristalina </t>
  </si>
  <si>
    <t>7 km</t>
  </si>
  <si>
    <t>SUBTOTAL SAN MIGUEL</t>
  </si>
  <si>
    <t>SANTIAGO</t>
  </si>
  <si>
    <t>IE.  CIUDAD SANTIAGO</t>
  </si>
  <si>
    <t>RUTA 1 : Veredas Santa Clara- Carrizal, Puente  Negro -  IE Ciudad Santiago y viceversa.</t>
  </si>
  <si>
    <t>RUTA 2 : Vdas.  Fuisanoy- Cascajo- Tonjoy- Espinayaco-IE Ciudad Santiago y viceversa.</t>
  </si>
  <si>
    <t>RUTA 3 : Vdas.  Balsayaco - La Y -San Andres-IE Ciudad Santiago y viceversa.</t>
  </si>
  <si>
    <t>RUTA 5 : Vdas. Vichoy - Machoy- Tamauca Viejo- IE Ciudad Santiago y viceversa.</t>
  </si>
  <si>
    <t>RUTA 6 : Santiago- Urbanizacion Santiago Manda y viceversa</t>
  </si>
  <si>
    <t xml:space="preserve">IERI MADRE LAURA </t>
  </si>
  <si>
    <t xml:space="preserve">8 km </t>
  </si>
  <si>
    <t xml:space="preserve">IER ACHAI WASI CARLOS TAMABIOY </t>
  </si>
  <si>
    <t>SUBTOTAL SANTIAGO</t>
  </si>
  <si>
    <t>SIBUNDOY</t>
  </si>
  <si>
    <t>INSTITUCION EDUCATIVA FRAY BARTOLOME DE IGUALADA</t>
  </si>
  <si>
    <t>Desde Sibundoy hasta  Canal C,  Vda. Machindinoy,  Palmas Altas,  Las Cochas,  Sagrado Corazón, Leandro Agreda, Vda el Ejido, San Silvestre, Vda. San Antonio  -   Sibundoy</t>
  </si>
  <si>
    <t>Desde Sibundoy  hasta Vda. La Lorena, Las Palmas,  Vda. Tamabioy, Llano Grande, Fátima, Vda. Cabrera,  Vda. Cabuyayaco, Sta. Isabel,  Carrizayaco, San Felix  -  Sibundoy</t>
  </si>
  <si>
    <t>Desde Puente San Pedro, el Cedro  Hasta  Sibundoy</t>
  </si>
  <si>
    <t>CENTRO EDUCATIVO RURAL JUAN XXIII</t>
  </si>
  <si>
    <t>IER BILINGÜE ARTESANAL KAMENTSA</t>
  </si>
  <si>
    <t>13,8 Km</t>
  </si>
  <si>
    <t>3,9 Km</t>
  </si>
  <si>
    <t>CHAMPAGNAT</t>
  </si>
  <si>
    <t>80 Km diarios - 2.30 Horas díaras</t>
  </si>
  <si>
    <t>80 Km diarios - 4 Horas díaras</t>
  </si>
  <si>
    <t xml:space="preserve">ESCUELA NORMAL SUPERIOR DEL PUTUMAYO </t>
  </si>
  <si>
    <t>SEMINARIO MISIONAL</t>
  </si>
  <si>
    <t>SANFRANCISCO-SIBUNDOY</t>
  </si>
  <si>
    <t>SANTIAGO- COLON-SIBUNDOY</t>
  </si>
  <si>
    <t>HIDRAULICA-BELLAVISTA-CAMPO AÑEGRE Y VILLAFLOR</t>
  </si>
  <si>
    <t>SAN  FELIX-TAMABIOY-VEGAS FATIMA</t>
  </si>
  <si>
    <t>CORAZON DE JESUS -EGIDO-LAS COCHAS-LLANO GRANDES - MACHINDINOY</t>
  </si>
  <si>
    <t>SUBTOTAL SIBUNDOY</t>
  </si>
  <si>
    <t>VALLE DEL GUAMUEZ</t>
  </si>
  <si>
    <t>IER LA CONCORDIA</t>
  </si>
  <si>
    <t>INSPECCION SAN ANTONIO - VEREDA LA CONCORDIA</t>
  </si>
  <si>
    <t>5, 52 Km</t>
  </si>
  <si>
    <t>VEREDA LA ISLA - VEREDA LA CONCORDIA</t>
  </si>
  <si>
    <t>4, 8 Km</t>
  </si>
  <si>
    <t>VEREDA LA RAYA - VEREDA LA CONCORDIA</t>
  </si>
  <si>
    <t>6, 81 Km</t>
  </si>
  <si>
    <t>VEREDA VILLA DUARTE - VEREDA LA CONCORDIA</t>
  </si>
  <si>
    <t>VEREDA LOS POMOS - VEREDA LA CONCORDIA</t>
  </si>
  <si>
    <t>IER SANTA ROSA DEL GUAMUEZ</t>
  </si>
  <si>
    <t>1. LA HORMIGA - SANTA ROSA</t>
  </si>
  <si>
    <t>8 Km</t>
  </si>
  <si>
    <t xml:space="preserve">25 Km </t>
  </si>
  <si>
    <t>IER TIGRE</t>
  </si>
  <si>
    <t>PARAISO - TIGRE</t>
  </si>
  <si>
    <t>NARANJITO - TIGRE</t>
  </si>
  <si>
    <t>BOCANAS DEL LUZON - TIGRE</t>
  </si>
  <si>
    <t>IE VALLE DEL GUAMUEZ</t>
  </si>
  <si>
    <t>7 Km</t>
  </si>
  <si>
    <t>10 Km</t>
  </si>
  <si>
    <t>25KM</t>
  </si>
  <si>
    <t>IE CIUDAD LA HORMIGA</t>
  </si>
  <si>
    <t xml:space="preserve">VILLADUARTE, LA CONCORDIA, LA RAYA, LA PRIMAVERA, HASTA LA HORMIGA </t>
  </si>
  <si>
    <t xml:space="preserve">BELLA VISTA, EL CAIRO, CACHAMERAS, HASTA LA HORMIGA </t>
  </si>
  <si>
    <t xml:space="preserve"> EL ROSAL, STA TERESA HASTA LA HORMIGA  </t>
  </si>
  <si>
    <t xml:space="preserve"> LA FLORIDA, LORO 1, LORO 2 HASTA LA HORMIGA  </t>
  </si>
  <si>
    <t>12 Km</t>
  </si>
  <si>
    <t>IER JORDAN GUISIA</t>
  </si>
  <si>
    <t>14 Km</t>
  </si>
  <si>
    <t>ARENOSA - JORDAN GUISIA</t>
  </si>
  <si>
    <t>RIO SAN MIGUEL - SEDE LOS OLIVOS</t>
  </si>
  <si>
    <t xml:space="preserve">3 Km </t>
  </si>
  <si>
    <t>RIO SAN MIGUEL - SEDE EL AJI</t>
  </si>
  <si>
    <t>SOBRE EL RIO SAN MIGUEL DESDE LA VDA LOS OLIVOS PASANDO POR LA VEREDA EL AJI HASTA LA VDA PUERTO BELLO.</t>
  </si>
  <si>
    <t>IER EL CAIRO</t>
  </si>
  <si>
    <t>VDA LA UNION - IER. EL CAIRO</t>
  </si>
  <si>
    <t xml:space="preserve">12 Km </t>
  </si>
  <si>
    <t>VDA BELLAVISTA- IER. EL CAIRO</t>
  </si>
  <si>
    <t>VDA EL TRIUNFO - IER. EL CAIRO</t>
  </si>
  <si>
    <t>LAS CACHAMERAS - IER. EL CAIRO</t>
  </si>
  <si>
    <t>VDA CAMPO HERMOS-IER. EL CAIRO</t>
  </si>
  <si>
    <t>VDA EL RECREO- IER. EL CAIRO</t>
  </si>
  <si>
    <t>VDA LAS DELICIAS-IER. EL CAIRO</t>
  </si>
  <si>
    <t>VDA LA SULTANA-IER.EL CAIRO</t>
  </si>
  <si>
    <t>VDA LA PALESTINA-IER. EL CAIRO</t>
  </si>
  <si>
    <t>VDA EL CARIBE-IER. EL CAIRO</t>
  </si>
  <si>
    <t>IER MARAVELEZ</t>
  </si>
  <si>
    <t xml:space="preserve">Vda guadualito, la Yet, Miraflores de la selva - Maravelez  y vs </t>
  </si>
  <si>
    <t>Vda las palmeras - cabildo  - Maravelez y vs</t>
  </si>
  <si>
    <t xml:space="preserve">15 Km </t>
  </si>
  <si>
    <t>Vda Argelia- entrada carpas -Maravelez -Ruta 3</t>
  </si>
  <si>
    <t xml:space="preserve">19 Km </t>
  </si>
  <si>
    <t>Vda  villaHermosa  - Maravelez y vs</t>
  </si>
  <si>
    <t xml:space="preserve">16,5 Km </t>
  </si>
  <si>
    <t>IER LAS PALMERAS</t>
  </si>
  <si>
    <t xml:space="preserve">IER EL VENADO </t>
  </si>
  <si>
    <t>VDA VILLANUEVA-VDA LA SULTANA-VDA LA PALESTINA HASTA EL VENADO</t>
  </si>
  <si>
    <t>IER MIRAVALLE</t>
  </si>
  <si>
    <t xml:space="preserve">SARZAL - ALTO PALMIRA - MIRAVALLE </t>
  </si>
  <si>
    <t xml:space="preserve">10 Km </t>
  </si>
  <si>
    <t>LOS LAURELES - MIRAVALLE</t>
  </si>
  <si>
    <t>CRUCE ESMERALDA - MIRAVALLE</t>
  </si>
  <si>
    <t>IER EL ROSAL</t>
  </si>
  <si>
    <t xml:space="preserve"> LA ARENOSA-BETANIA  HASTA EL ROSAL</t>
  </si>
  <si>
    <t>TIERRA LINDA - NUEVO HORIZONTE HASTA EL ROSAL</t>
  </si>
  <si>
    <t>IE LA LIBERTAD</t>
  </si>
  <si>
    <t>VDA OASIS HASTA LA HORMIGA</t>
  </si>
  <si>
    <t>VDA EL PALMAR HASTA HORMIGA</t>
  </si>
  <si>
    <t>VDA LAS VEGAS HASTA LA HORMIGA</t>
  </si>
  <si>
    <t xml:space="preserve">6 Km </t>
  </si>
  <si>
    <t>VDA LA PRIMAVERA HASTA LA HORMIGA</t>
  </si>
  <si>
    <t xml:space="preserve">5 Km </t>
  </si>
  <si>
    <t>IER JOSE ASUNCION SILVA</t>
  </si>
  <si>
    <t>ALTO GUISIA - PLACER</t>
  </si>
  <si>
    <t xml:space="preserve">20 Km </t>
  </si>
  <si>
    <t>LA ESMERALDA - EL PLACER</t>
  </si>
  <si>
    <t>8,5 Km</t>
  </si>
  <si>
    <t>ÁNGELES - PLACER</t>
  </si>
  <si>
    <t>6,5 Km</t>
  </si>
  <si>
    <t>VARADERO - PLACER</t>
  </si>
  <si>
    <t>GUADUALES EL  PLACER</t>
  </si>
  <si>
    <t>PUERTO AMOR - EL PLACER</t>
  </si>
  <si>
    <t xml:space="preserve"> LAS VEGAS-  EL PLACER</t>
  </si>
  <si>
    <t>COSTA RICA - EL PLACER</t>
  </si>
  <si>
    <t xml:space="preserve">17,5 Km </t>
  </si>
  <si>
    <t xml:space="preserve"> ZARALINDA EL PLACER</t>
  </si>
  <si>
    <t>17 Km</t>
  </si>
  <si>
    <t>SUBTOTAL VALLE DEL GUAMUEZ</t>
  </si>
  <si>
    <t>VILLAGARZON</t>
  </si>
  <si>
    <t>I.E RURAL AGROPECUARIA CIUDAD DE VILLAGARZON</t>
  </si>
  <si>
    <t>9 km.</t>
  </si>
  <si>
    <t>15 km.</t>
  </si>
  <si>
    <t>I.E.R.SANTA JULIANA</t>
  </si>
  <si>
    <t>Vereda Aguacatal - Esperanza -Sede Central</t>
  </si>
  <si>
    <t>INSTITUCION EDUCATIVA RURAL RIO BLANCO</t>
  </si>
  <si>
    <t>Río Blanco -  Las Palmeras - Viceversa</t>
  </si>
  <si>
    <t>I.E.R. PUERTO UMBRIA</t>
  </si>
  <si>
    <t xml:space="preserve">Ruta 1: San Fidel, Albania, San Vicente Simon Bolivar, Puerto Umbria y Viceversa.                     </t>
  </si>
  <si>
    <t>Alto Mecaya-Uchupayaco-Oroyaco-Islandia - Las  minas -Puerto Ubría y viceversa</t>
  </si>
  <si>
    <t>Santa Rosa de Juanambú - Sinai - Río Blanco - las Palmeras -Puerto Umbría y Viceversa</t>
  </si>
  <si>
    <t>San Rafael - El Naranjito - La Palanca -Puerto Umbría y viceversa</t>
  </si>
  <si>
    <t>INS. EDUC. RURAL VILLA AMAZONICA</t>
  </si>
  <si>
    <t>Desde las veredas: San Fidel, La Cabaña, San Miguel y Kofania hasta la Institución Educativa Rural Villa Amazónica y viceversa</t>
  </si>
  <si>
    <t>25 km</t>
  </si>
  <si>
    <t>18 Km</t>
  </si>
  <si>
    <t>IER ATUN ÑAMBI</t>
  </si>
  <si>
    <t>San Vicente - La Cabaña -  Brisas de San Vicentre  - Viceversa</t>
  </si>
  <si>
    <t>44 Km</t>
  </si>
  <si>
    <t>IEKWE SX KSXA W WALA</t>
  </si>
  <si>
    <t>Santa Rosa de Juanambú- San Luis Alto Picudito -viceversa</t>
  </si>
  <si>
    <t>6 km</t>
  </si>
  <si>
    <t>Puente Río  San Luis -San Luis Alto Picudito - viceversa</t>
  </si>
  <si>
    <t>GUILLERMO VALENCIA</t>
  </si>
  <si>
    <t>17 km</t>
  </si>
  <si>
    <t>12 km</t>
  </si>
  <si>
    <t>Villarica - El Carmen -Sede Central -viceversa</t>
  </si>
  <si>
    <t>El Guineo - Sede Central -viceversa</t>
  </si>
  <si>
    <t>5 km.</t>
  </si>
  <si>
    <t>Bajo Eslabón - Sede Silvio Romo Caicedo -viceversa</t>
  </si>
  <si>
    <t>NUESTRA SEÑORA DEL PILAR</t>
  </si>
  <si>
    <t>Santa Juliana - Sede Central - viceversa</t>
  </si>
  <si>
    <t>10 km</t>
  </si>
  <si>
    <t>La Esperanza -Sede Central - viceversa</t>
  </si>
  <si>
    <t>Villa Rica - Sede Central -Viceversa</t>
  </si>
  <si>
    <t>SUBTOTAL VILLAGARZON</t>
  </si>
  <si>
    <t xml:space="preserve">RUTA 1 : CASCO URBANO COLON-SIBUNDOY-VEREDA SAN FELIX CORREGIMIENTO SAN PEDRO- VEREDA SAN JOSE DE TACANGAYACO-VEREDA LAS PALMAS- IE SUCRE-VICEVERSA </t>
  </si>
  <si>
    <t>RUTA 2: CASCO URBANO COLON-SANTIAGO VEREDA  VICHOY  VEREDA LA JOSEFINA-IE SUCRE VICEVERSA</t>
  </si>
  <si>
    <t>RUTA 3 : CORREGIMIENTO SAN PEDRO-ALTO SAN PEDRO A COLON IE SUCRE Y VICEVERSA.</t>
  </si>
  <si>
    <t xml:space="preserve">16  km </t>
  </si>
  <si>
    <t xml:space="preserve">8. VALOR DIARIO POR ESTUDIANTE </t>
  </si>
  <si>
    <t>RUTA 1 : CORREGIMIENTO SAN PEDRO-COLON-VEREDA MICHOACAN -VEREDA LAS PALMAS-VEREDA SAN JOSE- IER ALBERTO LEON ROJAS Y VICEVERSA.</t>
  </si>
  <si>
    <t>RUTA 2 : CORREGIMIENTO SAN PEDRO-SIBUNDOY-VEREDA EL CEDRO-VEREDA LA ESPERANZA IER ALBERTO LEON ROJAS Y VICEVERSA.</t>
  </si>
  <si>
    <t>RUTA 3 : CORREGIMIENTO SAN PEDRO-  IPT- VEREDA MACHINDINOY - VEREDA VERSALLES-IER ALBERTO LEON ROJAS Y VICEVERSA.</t>
  </si>
  <si>
    <t>RUTA 4 : CORREGIMIENTO SAN PEDRO-VEREDA ALTO SAN PEDRO-IER ALBERTO LEON ROJAS Y VICEVERSA.</t>
  </si>
  <si>
    <t>CORREGIMIENTO SAN PEDRO-SAN FRANCISCO-IER ALBERTO LEON ROJAS Y VICEVERSA.</t>
  </si>
  <si>
    <t>RUTA 1 : CASCO URBANO COLON-BARRIOS SANTO TOMAS, AMERICAS, SAN ANTONIO-LIBERTAD-ESCUELA RURAL MIXTA LAS PALMAS- VICEVERSA</t>
  </si>
  <si>
    <t xml:space="preserve">RUTA 2 :  SAN PEDRO- VEREDA ALTO DE SAN PEDRO-ESCUELA RURAL MIXTA BUENOS AIRES Y VICEVERSA. </t>
  </si>
  <si>
    <t>434 KM</t>
  </si>
  <si>
    <t>IER SAN LUIS GONZAGA</t>
  </si>
  <si>
    <t>INICIA EN EL BARRIO LA LOMA, BARRIO SAN AGUSTIN, BARRIO JOSE HOMERO ALTO, BARRIO PALERMO (BATALLON), VEREDA VILLANUEVA Y  RESGUARDO CAMENTSA BIYA</t>
  </si>
  <si>
    <t>RUTA UNO: Con dos recorridos; 1) Desde la vereda el Balsamo hasta el Pepino con estudiantes del Balsamo y  Planadas. 2) Desde la Vereda Los Andes hasta el Pepino, con estudiantes de los Andes y Rumiyaco</t>
  </si>
  <si>
    <t>RUTA DOS : Cuenta con dos recorridos; 1) Desde la Vereda Las Mesas , hasta la I.E.R. Simon Bolivar  ubicada en la Vereda El Pepino, recogiendo estudiantes en las Veredas Las Mesas, Tebaida y Sardina. 2) Desde la Vereda  Alto Eslabon hasta la sede principal de la I.E.R. Simon Bolivar UVICADA EN LA VEREDA EL PEPINO, recogiendo estudiantes en las Veredas Alto Eslabon y La Eme.</t>
  </si>
  <si>
    <t>LOS ANDES - RUMIYACO - BALSAYACO - MOCOA (TRAER Y RETORNAR)</t>
  </si>
  <si>
    <t xml:space="preserve">RUTA 1: VDA CONDGUA-ALTO AFAN- VDA CONDGUA. </t>
  </si>
  <si>
    <t>RUTA 2: VDA PUEBLO VIEJO-MEDIO AFAN-ALTO AFAN.</t>
  </si>
  <si>
    <t>SAN JOAQUIN-CONDAGUA Y VICEVERSA</t>
  </si>
  <si>
    <t>VEREDA SAN JOSÉ DEL PEPINO- NUEVA BETANIA-CALIYACO  MONSERRATE- IE SAN AGUSTIN ( IDA Y REGRESO)</t>
  </si>
  <si>
    <t>Desde EL KM 15 HASTA  El COLEGIO ANTONIO NARIÑO Y Viceversa</t>
  </si>
  <si>
    <t>Desde El KM 20 HASTA EL COLEGIO ANTONIO NARIÑO  Y Viceversa</t>
  </si>
  <si>
    <t>Orito -  CABECERA MUNICIPAL Resguardo La Cristalina</t>
  </si>
  <si>
    <t>Portugal Nuevo Milenio y Viceversa</t>
  </si>
  <si>
    <t>3km</t>
  </si>
  <si>
    <t>ACHIOTE, PRIMAVERA DEL GUAMUEZ, NUEVA COLONIA, SAN JOSE, ALTO GUISIA, SECTOR DE LOS ALPES, SECTOR LA STRES CRUCES, SIBERIA Y VICEVERSA</t>
  </si>
  <si>
    <t>NOGALES, CARTAGENA, CHURUYACO, FLOR DEL CAMPO, AZUL, RUIDOSA SECTOR ALTO, RUIDOSA SECTOR BAJO, DELICIAS, SIBRIA Y VICEVERSA</t>
  </si>
  <si>
    <t>V EREDA San Juan de Las Palmeras, Kilometro 7,  La Florida,  Los Ángeles y Alameda, hasta el colegio Sna Jose de Orito</t>
  </si>
  <si>
    <t>Vereda Serranía, Altamira y Guayabal, hasta IE San José de Orito y viceversa</t>
  </si>
  <si>
    <t>VEREDAS Alto Mirador, Mirador Pepino, Caldero, Monserrate,  Quebradon, Orito sector Turístico Y QUEBRADON hasta IE  San José de Orito y viceversa.</t>
  </si>
  <si>
    <t>VEREDAS Naranjito, la Torres y los Alpes hasta el colegio- San José de Orito y viseversa</t>
  </si>
  <si>
    <t>Puente Orito, Monserrate, Sinai, EL DIVISO Mirador, PEPINO Sinai Y Viceversa.</t>
  </si>
  <si>
    <t>26 KM</t>
  </si>
  <si>
    <t>LA PAILA, TSHENENE Y VICEVERSA</t>
  </si>
  <si>
    <t>JORDAN, BENGALA II</t>
  </si>
  <si>
    <t xml:space="preserve"> FLUVIAL</t>
  </si>
  <si>
    <t>BUENAVISTA, WISUYA, LISBERIA, BAJO SANTA ELENA Y VICEVERSA</t>
  </si>
  <si>
    <t>SANTA ELENA, ASWAY, LA PEÑA Y VICEVERSA</t>
  </si>
  <si>
    <t>46 KM</t>
  </si>
  <si>
    <t>SANTA ROSA- ECOLOGICO Y VICEVERSA</t>
  </si>
  <si>
    <t>DELICIAS-ECOLOGICO Y VICEVERSA</t>
  </si>
  <si>
    <t>CAMPO ALEGRE-ECOLOGICO Y VICEVERSA</t>
  </si>
  <si>
    <t>LA PRADERA-  ECOLOGICO Y VICEVERSA</t>
  </si>
  <si>
    <t xml:space="preserve">24 KM </t>
  </si>
  <si>
    <t>SEDE MARIA AUXILIADORA Y VICEVERSA (CASA A CASA ESTUDIANTES CON NECESIDADES EDUCATIVAS ESPECIALES) CASA A CASA</t>
  </si>
  <si>
    <t>IE SANTA TERESA</t>
  </si>
  <si>
    <t>LOS LAGOS-TEQUENDAMA- VILLA PAZ 1 - LUIS CARLOS GALAN- BUENOS AIRES- SEDE SAN FERNANDO- PRINCIPAL Y VICEVERSA</t>
  </si>
  <si>
    <t>VILLA ROSA- SEDE PRINCIPAL Y VICEVERSA</t>
  </si>
  <si>
    <t xml:space="preserve">EL POBLADO - SAN JOSE  -LA SARDINA- DANUBIO Y VICEVERSA  </t>
  </si>
  <si>
    <t>PUERTO CALDERON-  A  LA SEDE ANCURA Y VICEVERSA</t>
  </si>
  <si>
    <t>PUERTO PLAYA- ANCURA Y VICEVERSA</t>
  </si>
  <si>
    <t>AMARON - ANCURA Y VICEVERSA</t>
  </si>
  <si>
    <t>13 KM</t>
  </si>
  <si>
    <t>SANTA ELENA  - FERRY- PLANADAS-SANTANA Y VICEVERSA</t>
  </si>
  <si>
    <t>UNIÓN COCAYA - LA ESPERANZA-SANTANA Y VICEVERSA</t>
  </si>
  <si>
    <t>SANTA LUCIA - KM 8 - AGUANEGRA 1-SANTANA Y VICEVERSA</t>
  </si>
  <si>
    <t>TRES BOCANA - AGUA NEGRA 2-SANTANA Y VICEVERSA</t>
  </si>
  <si>
    <t>ANILLO VIAL BARRIOS:  CENTRO -EL PUERTO-EL CARMEN- MODELO -ALVERNIA- CAMILO TORRES- KENNEDY -LOS CRISTALES-CORRALITA DE PIEDRA-LAS CEIBAS-EL RECREO-ALLENDE-TECNICO INDUSTRIAL Y  VICEVERSA</t>
  </si>
  <si>
    <t>BARRIOS: LOS LAGOS- LA PLAYA- LOS PINOS- LA PISTA-SAN MARTIN-EL CENTENARIO-LAS AMERICAS-TECNICO INDUSTRIAL Y VICEVERSA</t>
  </si>
  <si>
    <t>BARRIOS: VILLA PAZ - EL PRADO - LUIS CARLOS GALÁN- TECNICO INDUSTRIAL Y VICEVERSA</t>
  </si>
  <si>
    <t>BARRIOS METROPOLITANO - JORGE ELIECER GAITAN-TECNICO INDUSTRIAL  Y VICEVERSA</t>
  </si>
  <si>
    <t>BARRIOS BUENOS AIRES - 20 DE JULIO-TECNICO INDUSTRIAL Y VICEVERSA</t>
  </si>
  <si>
    <t>BARRIO SIMON BOLIVAR - LA DANTA-TECNICO INDUSTRIAL Y VICEVERSA</t>
  </si>
  <si>
    <t>BARRIO SAN NICOLAS - OBRERO - TRES DE MAYO- TEQUENDAMA-TECNICO INDUSTRIAL Y VICEVERSA</t>
  </si>
  <si>
    <t>VÍA A SANTANA (ESTUDIANTES DE MODALIDADES) TECNICO INDUSTRIAL Y VICEVERSA.</t>
  </si>
  <si>
    <t>BARRIOS LONDRES - MONTAÑITA - VILLA ROSA- TECNICO INDUSTRIAL Y VICEVERSA</t>
  </si>
  <si>
    <t>BARRIOS EL JARDIN - EL POBLADO-TECNICO INDUSTRIAL Y VICEVERSA</t>
  </si>
  <si>
    <t>PUERTO VEGA - GUAJIRA-COMUNA 1  Y VICEVERSA</t>
  </si>
  <si>
    <t>CABILDO AWA LA CABAÑA - ESFOBIN KIWNASA CXHAB Y VICEVERSA</t>
  </si>
  <si>
    <t>ESFOBIN KIWE NXUSXA - ESFOBIN KIWNAS CXHAB Y VICEVERSA</t>
  </si>
  <si>
    <t>32 KM</t>
  </si>
  <si>
    <t>20 KM Y 1 HORA 20 MINUTOS</t>
  </si>
  <si>
    <t>TRAYECTO EN EL RIO CAQUETÁ DESDE LA VEREDA EL  CEDRO PUTUMAYO, HASTA EL  CEDRO CAUCA CAÑO TROJAYACO Y VICEVERSA</t>
  </si>
  <si>
    <t>10 KM APROXIMDAMNETE</t>
  </si>
  <si>
    <t>TRAYECTO EN EL RIO CAQUETA DESDE LA VEREDA BOCANA DEL FRAGUA, HASTA PALIZADA Y VISEVERSA</t>
  </si>
  <si>
    <t>13 KM APROXIMADAMENTE</t>
  </si>
  <si>
    <t>TRAYECTO DESDE LA VEREDA BOCANA DEL FRAGUA, HASTA LA FINCA DE DON MARCIAL Y VICEVERSA</t>
  </si>
  <si>
    <t>6 KM APROXIMADAMENTE</t>
  </si>
  <si>
    <t>8 KM APROXIMADAMENTE</t>
  </si>
  <si>
    <t>5 KM APROXIMADAMENTE</t>
  </si>
  <si>
    <t>TRAYECTO EN EL RIO CAQUETA DESDE LA VEREDA SAN ROQUE HASTA PUERTO AREPA, REMOLINO CAQUETA Y BICEVERSA</t>
  </si>
  <si>
    <t>TRAYECTO EN EL RIO CAQUETA DESDE LA VEREDA SAN ROQUE HASTA VEREDA DELICIAS CAQUETA Y VICEVERSA</t>
  </si>
  <si>
    <t>7 KM APROXIMADAMENTE</t>
  </si>
  <si>
    <t>4 KM APROXIMADAMENTE</t>
  </si>
  <si>
    <t>CEPBIN KWE SX SEK LUUCXWE SX (NUESTROS HIJOS DEL SOL)</t>
  </si>
  <si>
    <t>ESFOBIN JUAN TAMA-BOCANA DEL SEVILLA-VICEVERSA</t>
  </si>
  <si>
    <t>ESFOBIN JUAN TAMA-LA PUERTO RICO-VICEVERSA</t>
  </si>
  <si>
    <t xml:space="preserve">ESFOBIN KWE SX ÇXYU ÇE LUUÇXWE SX-PUERTO GALVIS Y VICEVERSA   </t>
  </si>
  <si>
    <t>ESFOBIN KWE SX ÇXYU ÇE LUUÇXWE SX-TIRO ESQUINA  Y VICEVERSA</t>
  </si>
  <si>
    <t>ESFOBIN KWE´SX ÜUS YAATXNXI -PUERTO LA VEGA Y VICEVERSA</t>
  </si>
  <si>
    <t xml:space="preserve"> ESFOBIN KWE´SX ÜUS YAATXNXI-PUERTO DEL MEDIO Y VICEVERSA</t>
  </si>
  <si>
    <t>CEPBIN KWE´SX SEK LUUCX WE´SX "PENJAMO" PUERTO DE DON ALCIBIADES-CABILDO JUAN TAMA Y VICEVERSA</t>
  </si>
  <si>
    <t>410 KM</t>
  </si>
  <si>
    <t>CEPBIN KWE´SX SEK LUUCX WE´SX "PENJAMO" PUERTO DE DON PEPE-AL PUERTO GIRASOL  Y VICEVERSA</t>
  </si>
  <si>
    <t>25 KM 90 MINUTOS</t>
  </si>
  <si>
    <t>18 KMS 60 MINUTOS</t>
  </si>
  <si>
    <t>HORIZONTE-JOSE MARIA-HORIZONTE</t>
  </si>
  <si>
    <t>3 K 25 MINUTOS</t>
  </si>
  <si>
    <t>5 K 35 MINUTOS</t>
  </si>
  <si>
    <t>CAÑO LIBERTADORES DE YURILLA-JOSE MARIA LIBERTADORES DE YURILLA</t>
  </si>
  <si>
    <t>7 K 40 MINUTOS</t>
  </si>
  <si>
    <t>BAJO CAÑO AVENA JOSE MARIA</t>
  </si>
  <si>
    <t>MANDUR-JOSE MARIA- MANDUR</t>
  </si>
  <si>
    <t>12 K 60 MINUTOS</t>
  </si>
  <si>
    <t>ALTO JOSE MARIA- JOSE MARIA-ALTO JOSE MARIA</t>
  </si>
  <si>
    <t>2 K 20 MINUTOS</t>
  </si>
  <si>
    <t>SOLITA- CAQUETA A PUERTO GALLINAZO</t>
  </si>
  <si>
    <t>12 KM 2 HORAS</t>
  </si>
  <si>
    <t>6 KM 1 HORA</t>
  </si>
  <si>
    <t>13 KM 2HORA 40 MINUTOS</t>
  </si>
  <si>
    <t>PTO ROSARIO - LA ESTRELLA Y VICEVERSA</t>
  </si>
  <si>
    <t>PUERTO RICO SAN RAFAEL DEL BOMBON  Y VICEVERSA</t>
  </si>
  <si>
    <t>3 KM - 25 MINUTOS</t>
  </si>
  <si>
    <t>LOS ALMENDROS PUERTO ROSARIO Y VICEVERSA</t>
  </si>
  <si>
    <t>EL VERGEL- PUERTO ROSARIO Y VICEVERSA</t>
  </si>
  <si>
    <t>PUERTO GUZMAN</t>
  </si>
  <si>
    <t>IER QUINAPEJO</t>
  </si>
  <si>
    <t>BRISAS DEL YURILLA-RIO YURILLA</t>
  </si>
  <si>
    <t>5KM</t>
  </si>
  <si>
    <t>4 KMS Y 30 MINUTOS</t>
  </si>
  <si>
    <t>LA VEGA-EL JAUNO Y VISEVERSA</t>
  </si>
  <si>
    <t>2 KM Y 10 MINUTOS</t>
  </si>
  <si>
    <t>TRAYECTO EN EL RIO MANDUR DESDE LA FINCA DE DON NEPO DURAN HASTA LA SEDE Y BICEVERSA</t>
  </si>
  <si>
    <t>TRAYECTO EN EL RIO CAQUETA DESDE LA FINCA DE DON OLIVERIO DURAN HASTA LA SEDE Y BICEVERSA</t>
  </si>
  <si>
    <t>29 KM</t>
  </si>
  <si>
    <t>SAN JOSE DEL CHUNGA – SAN SILVESTRE</t>
  </si>
  <si>
    <t>CHIGUACOS SAN VICENTE - VERGEL - NUEVA RISARALDA - HELICONIAS</t>
  </si>
  <si>
    <t>500 MTS</t>
  </si>
  <si>
    <t>BORDE RIO MUERTO A ESCUELA RURAL MIXTA BAJO SAN CARLOS</t>
  </si>
  <si>
    <t>LA FLORESTA A - PUERTO COLON</t>
  </si>
  <si>
    <t>LOS OLIVOS-PUERTO COLON</t>
  </si>
  <si>
    <t>19,7 KM</t>
  </si>
  <si>
    <t>Puente Internacional - Ñambi Yachay JUAN CRISTOBAL</t>
  </si>
  <si>
    <t>RUTA 4 :SANTIAGO - Vda.  Muchivioy- IE Ciudad Santiago y viceversa.</t>
  </si>
  <si>
    <t xml:space="preserve">RUTA 1 :  Santiago- Santiago Manda- San Andres y Viceversa </t>
  </si>
  <si>
    <t>RUTA 2 : Santiago- Muchivioy- Bujuyuy- San Andres y viceversa</t>
  </si>
  <si>
    <t>14 km</t>
  </si>
  <si>
    <t xml:space="preserve">RUTA 3 :  San Andrés- Vdas  Balsayaco - Tiningatur- Gallinazopamba- Samanoy- Lomapamb- Estrellapamba-La Ye -San Jose del Chunga -IDP San Andrés I.E Madre Laura y viceversa </t>
  </si>
  <si>
    <t xml:space="preserve">RUTA 1 : SANTIAGO- SANTA CLARA-CARRIZAL, FUISANOY, CASCAJO, PLAN JANSASOY, PUENTE NEGRO Y- Viceversa </t>
  </si>
  <si>
    <t>RUTA 2 :  SANTIAGO - MUCHIVIOY- BUJUYUY LAS CRUCES INSTITUCION RBI IACHAI WASI CARLOS TAMABIOY- Viceversa</t>
  </si>
  <si>
    <t>RUTA 3 : SANTIAGO- SAN ANDRES, MACHOY, PUENTE AMARILLO, QUINCHOAPAMBA - Viceversa</t>
  </si>
  <si>
    <t>RUTA 4 : Santiago- Colon-  Vichoy, el Diviso Institucion Etnoeducativa y - Viceversa</t>
  </si>
  <si>
    <t>SIBUNDOY ZONA RURAL- CABUYAYACO-CENTRO EDUCATIVO RURAL JUAN XXIII Y VICEVERSA</t>
  </si>
  <si>
    <t>SIBUNDOY ZONA RURAL- MACHINDINOY-CENTRO EDUCATIVO RURAL JUAN XXIII</t>
  </si>
  <si>
    <t>SIBUNDOY RURAL-SINSAYACO CENTRO EDUCATIVO RURAL JUAN XXIII Y VICEVERSA</t>
  </si>
  <si>
    <t>8.8 KM</t>
  </si>
  <si>
    <t>10,2 KM</t>
  </si>
  <si>
    <t>30 KILOMETROS</t>
  </si>
  <si>
    <t>12 KILOMETROS</t>
  </si>
  <si>
    <t>8 KILOMETROS</t>
  </si>
  <si>
    <t>20 KILOMETROS</t>
  </si>
  <si>
    <t>2. LA CONCORDIA- SANTA ROSA</t>
  </si>
  <si>
    <t>3.PALMERAS SANTA ROSA - SANTA ROSA</t>
  </si>
  <si>
    <t xml:space="preserve"> NUEVO HORIZONTE  - SANTA ROSA</t>
  </si>
  <si>
    <t>NUEVA ISLA LA CONCORDIA SANTA ROSA</t>
  </si>
  <si>
    <t>LA FLORIDA- LA HORMIGA</t>
  </si>
  <si>
    <t>LORO 9 A LA HORMIGA</t>
  </si>
  <si>
    <t>LORO 1 LA HORMIGA</t>
  </si>
  <si>
    <t>LORO DOS A LA HORMIGA</t>
  </si>
  <si>
    <t>ALTO PALMIRA LA HORMIGA</t>
  </si>
  <si>
    <t>78Km</t>
  </si>
  <si>
    <t>SANATATERESA A LA HORMIGA</t>
  </si>
  <si>
    <t>GUADUALES LA HORMIGA</t>
  </si>
  <si>
    <t>11KM</t>
  </si>
  <si>
    <t>VEREDA GUADUALITO-  HASTA LA YET  Y VICEVERSA</t>
  </si>
  <si>
    <t>VEREDA LAS MALVINAS- HASTA  LA YET  Y VICEVERSA</t>
  </si>
  <si>
    <t xml:space="preserve">LAS VEGAS, EL PALMAR, EL OASIS, HASTA LA HORMIGA </t>
  </si>
  <si>
    <t>LLANOS - JORDAN GUISIA</t>
  </si>
  <si>
    <t>BETANIA - JORDAN Güisia</t>
  </si>
  <si>
    <t>limoncito-Costeñita- Jordan Guisia</t>
  </si>
  <si>
    <t>Puerto bello- Jordan Guisia</t>
  </si>
  <si>
    <t>Rio San Miguel- Puerto Bello</t>
  </si>
  <si>
    <t>VDA SAN FERNANDO , LA FLORIDA, LORO OCHO SEDE CENTRAL</t>
  </si>
  <si>
    <t>VDA LA CRUZ, VDA LORO OCHO SEDE CENTRAL</t>
  </si>
  <si>
    <t>LORO NUEVE, LORO DOS, AGUA BLANCA SEDE CENTRAL</t>
  </si>
  <si>
    <t>26 Km</t>
  </si>
  <si>
    <t xml:space="preserve">LOS GUADUALES /SAN MARCOS - MIRAVALLE.  </t>
  </si>
  <si>
    <t>SAN ANDRES HASTA LA IER EL ROSAL Y VICEVERSA</t>
  </si>
  <si>
    <t>PROVIDENCIA HASTA LA IER EL ROSAL Y VICEVERSA</t>
  </si>
  <si>
    <t>ALTO ROSAL HASTA LA IER EL ROSAL Y VICEVERSA</t>
  </si>
  <si>
    <t>INVASION - LA PRADERA - SANTA TERESA HASTA LA IER EL ROSAL Y VICEVERSA</t>
  </si>
  <si>
    <t>VDA LORO DOS HASTA LA HORMIGA</t>
  </si>
  <si>
    <t>SAN ISIDRO</t>
  </si>
  <si>
    <t>BRISAS DEL PALMAR - EL PLACER</t>
  </si>
  <si>
    <t xml:space="preserve">8,5 Km </t>
  </si>
  <si>
    <t>5  km.</t>
  </si>
  <si>
    <t>18km.</t>
  </si>
  <si>
    <t>30 km</t>
  </si>
  <si>
    <t>10  KM VUELTA</t>
  </si>
  <si>
    <t>20 km</t>
  </si>
  <si>
    <t>6 km.</t>
  </si>
  <si>
    <t>24 km.</t>
  </si>
  <si>
    <t xml:space="preserve"> 12 Km.                                </t>
  </si>
  <si>
    <t>15 km</t>
  </si>
  <si>
    <t>13 km</t>
  </si>
  <si>
    <t>DESDE ALTO VIDES, BETULIA , RUPASCA HASTA LA INSTITUCION EDUCATIVA RURAL VILLA AMAZONICA Y VICEVERSA</t>
  </si>
  <si>
    <t>DESDE VILLA RICA, ALTO ALGUACIL, GAITANA  HASTA IER VILLA AMAZONICA  IDA Y REGRESO</t>
  </si>
  <si>
    <t>DESDE SANTA TERESA, HASTA IER VILLA AMAZONICA IDA Y REGRESO</t>
  </si>
  <si>
    <t>DES DE VILLA LUZ, HASTA LA IER VILA AMAZONICA IDA Y REGRESO</t>
  </si>
  <si>
    <t>DESDE CABILDO PLAYA LARGA HASTA LA IER VILLA AMAZONICA IDA Y REGRESO</t>
  </si>
  <si>
    <t>DESDE LA VEREDA SAN ISIDRO, EL MEZON, NUEVO HORIZONTE, ASENTAMIENTO NUVA ESPERANZA, PORVENIR Y VICEVERSA</t>
  </si>
  <si>
    <t>DESDE La Paz- Sede Central - viceversa</t>
  </si>
  <si>
    <t>RIO BLANCO- LAS PALMERAS - VICEVERSA</t>
  </si>
  <si>
    <t>La Y (VIA MOCOA)  - Sede Central -viceversa</t>
  </si>
  <si>
    <t>IE. LUIS CARLOS GALAN</t>
  </si>
  <si>
    <t>ALTO ESLABON SEDE CENTRAL IE LUIS CARLOS GALAN,IDA Y REGRESO</t>
  </si>
  <si>
    <t>Terrestre</t>
  </si>
  <si>
    <t>BAJO ESLABON SEDE CENTRAL IE LUIS CARLOS GALAN, IDA Y REGRESO</t>
  </si>
  <si>
    <t>BRISAS DEL RIO MOCOA, SEDE CENTRAL IE LUIS CARLOS GALAN, IDA Y REGRESO</t>
  </si>
  <si>
    <t>EL PORVENIR, SEDE CENTRAL IE, LUIS CARLOS GALAN IDA Y REGRESO</t>
  </si>
  <si>
    <t>EL AGUACATAL SEDE CENTRAL IE LUIS CARLOS GALAN IDA Y REGRESO</t>
  </si>
  <si>
    <t>ARIZONA A GUADUALES DEL CAIMAN</t>
  </si>
  <si>
    <t>TRAYECTO EN EL RIO CAQUETÁ DESDE LA VEREDA  PRIMAVERA, YAPURA CAUCA, , PLAYA RICA,EL CEDRO Y VICEVERSA</t>
  </si>
  <si>
    <t>TRAYECTO EN EL RIO CAQUETA DESDE LA VEREDA BUTUTO, HASTA LA VEREDA CONSOLATA CAUCA Y VEREDA NUEVO PROGRESO Y VICEVERSA</t>
  </si>
  <si>
    <t>TRAYECTO DESDE LA VEREDA EL LAGO. POR EL CAÑO LA PUNTILLA, HASTA LA FINCA DE DON RUBEN VARGAS Y VICEVERSA</t>
  </si>
  <si>
    <t>RECORRIDO EN EL RIO MANDUR DESDE LA ESCUELA HASTA LA FINCA DE DON OLMEDO CALDERON Y VICEVERSA</t>
  </si>
  <si>
    <t>TRAYECTO EN EL RIO MANDUR DESDE LA ESCUELA HASTA LA FINCA DE DON ANTONIO FLORES Y VICEVERSA</t>
  </si>
  <si>
    <t>TRAYECTO EN EL RIO MANDUR DESDE LA ESCUELA HASTA  LA FINCA DE DON CIRO CAVIERES Y VICEVERSA</t>
  </si>
  <si>
    <t>9. VALOR DIARIO  TOTAL</t>
  </si>
  <si>
    <t xml:space="preserve">10. DIAS ATENCION </t>
  </si>
  <si>
    <t>9. VALOR TOTAL</t>
  </si>
  <si>
    <t>3. N° DE RUTA</t>
  </si>
  <si>
    <t xml:space="preserve">TOTAL PRESTACION DEL SERVICIO </t>
  </si>
  <si>
    <t>MUNICIPIO</t>
  </si>
  <si>
    <t xml:space="preserve">SANTIAGO </t>
  </si>
  <si>
    <t>COLON</t>
  </si>
  <si>
    <t xml:space="preserve">SIBUNDOY </t>
  </si>
  <si>
    <t xml:space="preserve">PUERTO GUZMAN </t>
  </si>
  <si>
    <t>LEGUIZAMO</t>
  </si>
  <si>
    <t xml:space="preserve">BENEFICIARIOS </t>
  </si>
  <si>
    <t>No. RUTAS</t>
  </si>
  <si>
    <t>VALOR TOTAL</t>
  </si>
  <si>
    <t>FLUVIAL</t>
  </si>
  <si>
    <r>
      <t>4. DESCRIPCION PUNTOS DE ACCESO DE CADA RUTA</t>
    </r>
    <r>
      <rPr>
        <sz val="16"/>
        <rFont val="Calibri"/>
        <family val="2"/>
        <scheme val="minor"/>
      </rPr>
      <t xml:space="preserve"> 
</t>
    </r>
  </si>
  <si>
    <r>
      <t>5. KILOMETRAJE A RECORRER POR CADA RUTA</t>
    </r>
    <r>
      <rPr>
        <sz val="16"/>
        <rFont val="Calibri"/>
        <family val="2"/>
        <scheme val="minor"/>
      </rPr>
      <t xml:space="preserve"> 
</t>
    </r>
  </si>
  <si>
    <r>
      <rPr>
        <sz val="16"/>
        <color indexed="8"/>
        <rFont val="Calibri"/>
        <family val="2"/>
        <scheme val="minor"/>
      </rPr>
      <t>RUTA INCLUSIÓN: I.E. Jorge Eliécer Gaitán, B/Las Rosas, B/San Martín, B/Nuevo Mundo, B/El Vergel, B/Las Palmas, B/La Independencia, B/San Carlos, B/Las Vegas y viceversa.</t>
    </r>
  </si>
  <si>
    <r>
      <t xml:space="preserve">Resguardo parte alta Sibundoy, Tamabioy, San Felix y Llano Grande </t>
    </r>
    <r>
      <rPr>
        <b/>
        <sz val="16"/>
        <rFont val="Calibri"/>
        <family val="2"/>
        <scheme val="minor"/>
      </rPr>
      <t>HASTA</t>
    </r>
    <r>
      <rPr>
        <sz val="16"/>
        <rFont val="Calibri"/>
        <family val="2"/>
        <scheme val="minor"/>
      </rPr>
      <t xml:space="preserve"> Sede Colegio Bilingüe y Escuela Bilingüe las Cochas.</t>
    </r>
  </si>
  <si>
    <r>
      <t xml:space="preserve">San Silvestre, San Antonio, La Menta, Secayaco, San agustìn,   Leandro Agreda </t>
    </r>
    <r>
      <rPr>
        <b/>
        <sz val="16"/>
        <rFont val="Calibri"/>
        <family val="2"/>
        <scheme val="minor"/>
      </rPr>
      <t>HASTA</t>
    </r>
    <r>
      <rPr>
        <sz val="16"/>
        <rFont val="Calibri"/>
        <family val="2"/>
        <scheme val="minor"/>
      </rPr>
      <t xml:space="preserve"> Sede Colegio Bilingüe y Escuela Bilingüe las Cochas.</t>
    </r>
  </si>
  <si>
    <r>
      <t xml:space="preserve">Resguardo parte alta Sibundoy </t>
    </r>
    <r>
      <rPr>
        <b/>
        <sz val="16"/>
        <rFont val="Calibri"/>
        <family val="2"/>
        <scheme val="minor"/>
      </rPr>
      <t>HASTA</t>
    </r>
    <r>
      <rPr>
        <sz val="16"/>
        <rFont val="Calibri"/>
        <family val="2"/>
        <scheme val="minor"/>
      </rPr>
      <t xml:space="preserve"> Sede  Escuela Bilingüe las Cochas.</t>
    </r>
  </si>
  <si>
    <r>
      <t xml:space="preserve">Resguardo parte alta Sibundoy </t>
    </r>
    <r>
      <rPr>
        <b/>
        <sz val="16"/>
        <rFont val="Calibri"/>
        <family val="2"/>
        <scheme val="minor"/>
      </rPr>
      <t>HASTA</t>
    </r>
    <r>
      <rPr>
        <sz val="16"/>
        <rFont val="Calibri"/>
        <family val="2"/>
        <scheme val="minor"/>
      </rPr>
      <t xml:space="preserve"> Sede  Colegio Bilingue y Sede Escuela Tamabioy</t>
    </r>
  </si>
  <si>
    <r>
      <t xml:space="preserve">Resguardo Indigena Alto San Pedro,  </t>
    </r>
    <r>
      <rPr>
        <b/>
        <sz val="16"/>
        <rFont val="Calibri"/>
        <family val="2"/>
        <scheme val="minor"/>
      </rPr>
      <t>HASTA</t>
    </r>
    <r>
      <rPr>
        <sz val="16"/>
        <rFont val="Calibri"/>
        <family val="2"/>
        <scheme val="minor"/>
      </rPr>
      <t xml:space="preserve"> Sede Colegio Bilingüe.</t>
    </r>
  </si>
  <si>
    <r>
      <t xml:space="preserve">RESGUARDO INDIGENA COLON, BAJO SAN PEDRO </t>
    </r>
    <r>
      <rPr>
        <b/>
        <sz val="16"/>
        <rFont val="Calibri"/>
        <family val="2"/>
        <scheme val="minor"/>
      </rPr>
      <t>HASTA</t>
    </r>
    <r>
      <rPr>
        <sz val="16"/>
        <rFont val="Calibri"/>
        <family val="2"/>
        <scheme val="minor"/>
      </rPr>
      <t xml:space="preserve"> Sede Colegio Bilingüe .</t>
    </r>
  </si>
  <si>
    <r>
      <rPr>
        <b/>
        <sz val="16"/>
        <color indexed="8"/>
        <rFont val="Calibri"/>
        <family val="2"/>
        <scheme val="minor"/>
      </rPr>
      <t xml:space="preserve">Ruta No. 1 = </t>
    </r>
    <r>
      <rPr>
        <sz val="16"/>
        <color indexed="8"/>
        <rFont val="Calibri"/>
        <family val="2"/>
        <scheme val="minor"/>
      </rPr>
      <t xml:space="preserve">Desde Sibundoy a  San Pedro, Colón, Santiago y viceversa                                                                                                                                                                          </t>
    </r>
    <r>
      <rPr>
        <b/>
        <sz val="11"/>
        <rFont val="Arial"/>
        <family val="2"/>
      </rPr>
      <t/>
    </r>
  </si>
  <si>
    <r>
      <rPr>
        <b/>
        <sz val="16"/>
        <color indexed="8"/>
        <rFont val="Calibri"/>
        <family val="2"/>
        <scheme val="minor"/>
      </rPr>
      <t>Ruta No. 2 =</t>
    </r>
    <r>
      <rPr>
        <sz val="16"/>
        <color indexed="8"/>
        <rFont val="Calibri"/>
        <family val="2"/>
        <scheme val="minor"/>
      </rPr>
      <t xml:space="preserve"> Desde Sibundoy a Tamabioy, San Felix, , La Menta, Leandro Agreda, Puente Amarillo, Las Cochas, Sagrado Corazón y Viceversa.</t>
    </r>
  </si>
  <si>
    <t>VALOR TOTAL PROYECTO</t>
  </si>
  <si>
    <t xml:space="preserve">
SECRETARIA DE EDUCACIÓN DEPARTAMENTAL</t>
  </si>
  <si>
    <t>FORMATO: REQUISITOS PARA LA VIABILIZACION DE PROYECTOS DEL SECTOR EDUCATIVO.</t>
  </si>
  <si>
    <t>PLAN DE INVERSION</t>
  </si>
  <si>
    <t>MACRO PROCESO B: GESTION DE PROGRAMAS Y PROYECTOS</t>
  </si>
  <si>
    <t>Proceso:  análisis, formulación e inscripción de programas y proyectos</t>
  </si>
  <si>
    <t>Subproceso: registro y análisis de viabilidad de programas y proyectos</t>
  </si>
  <si>
    <t>PRESUPUESTO INTERVENTORIA</t>
  </si>
  <si>
    <t xml:space="preserve">proyecto : FORTALECIMIENTO DEL ACCESO Y PERMANENCIA DE LOS NIÑOS, NIÑAS, ADOLESCENTES Y JÓVENES A LOS ESTABLECIMIENTOS EDUCATIVOS OFICIALES DEL DEPARTAMENTO DEL PUTUMAYO, MEDIANTE LA ESTRATEGIA DE TRANSPORTE ESCOLAR, VIGENCIA 2021 PUTUMAYO </t>
  </si>
  <si>
    <t xml:space="preserve"> DESGLOSE PERSONAL </t>
  </si>
  <si>
    <t xml:space="preserve">ITEM </t>
  </si>
  <si>
    <t xml:space="preserve">CARGO </t>
  </si>
  <si>
    <t>UNIDAD</t>
  </si>
  <si>
    <t xml:space="preserve">CANT </t>
  </si>
  <si>
    <t xml:space="preserve"> VALOR UND </t>
  </si>
  <si>
    <t xml:space="preserve"> VALOR TOTAL </t>
  </si>
  <si>
    <t xml:space="preserve">Director de Interventoría </t>
  </si>
  <si>
    <t>Mes</t>
  </si>
  <si>
    <t>Coordinador General</t>
  </si>
  <si>
    <t>Profesional de Apoyo 1</t>
  </si>
  <si>
    <t>Profesional de Apoyo 2</t>
  </si>
  <si>
    <t>Profesional de Apoyo 3</t>
  </si>
  <si>
    <t>Profesional de Apoyo 4</t>
  </si>
  <si>
    <t>Profesional de Apoyo 5</t>
  </si>
  <si>
    <t>Profesional de Apoyo 6</t>
  </si>
  <si>
    <t>Profesional de Apoyo 7</t>
  </si>
  <si>
    <t>Profesional de Apoyo 8</t>
  </si>
  <si>
    <t>Profesional de Apoyo 9</t>
  </si>
  <si>
    <t xml:space="preserve">Contador </t>
  </si>
  <si>
    <t>Auxiliar Administrativo</t>
  </si>
  <si>
    <t>Abogado</t>
  </si>
  <si>
    <t>HSEQ</t>
  </si>
  <si>
    <t>SUBTOTAL 1</t>
  </si>
  <si>
    <t>LOGISTICA</t>
  </si>
  <si>
    <t>Comunicaciones (internet y teléfono)</t>
  </si>
  <si>
    <t>Servicios (agua, luz, aseo)</t>
  </si>
  <si>
    <t>SUBTOTAL 2</t>
  </si>
  <si>
    <t>GASTOS DE DESPLAZAMIENTOS</t>
  </si>
  <si>
    <t>DESSRIPCION</t>
  </si>
  <si>
    <t>VALOR MES</t>
  </si>
  <si>
    <t>CANTIDAD</t>
  </si>
  <si>
    <t>No. DE MESES</t>
  </si>
  <si>
    <t xml:space="preserve">TOTAL </t>
  </si>
  <si>
    <t>ALQUILER VEHICULO DESPLAZAMIENTOS PROFESIONAL 1 - (INFORMES DE SUPERVISION MENSUALES; SANTIAGO, COLON, SIBUNDOY Y SAN FRANCISCO)</t>
  </si>
  <si>
    <t>ALQUILER VEHICULO DESPLAZAMIENTOS PROFESIONAL 2, 3 Y 4 - (INFORMES DE SUPERVISION MENSUALES; MOCOA, VILLAGARZON, PUERTO GUZMAN)</t>
  </si>
  <si>
    <t>ALQUILER VEHICULO DESPLAZAMIENTOS PROFESIONAL 5 Y 6 - (INFORMES DE SUPERVISION MENSUALES; PUERTO ASIS, PUERTO CAICEDO)</t>
  </si>
  <si>
    <t>SUBTOTAL 3</t>
  </si>
  <si>
    <t>TOTAL INTERVENTORIA</t>
  </si>
  <si>
    <t>Proyecto: Andres Felipe Fajardo Ñustez - P.E. Apoyo SED ________</t>
  </si>
  <si>
    <t>Revisó: Horacio Javier Pardo Narvaez -P.U. - Permanencia  Cobertura SED Putumayo ______</t>
  </si>
  <si>
    <t xml:space="preserve"> Desglose Factor Multipicador de la interventoria.                                                                                                                             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</si>
  <si>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</si>
  <si>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</si>
  <si>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</si>
  <si>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</si>
  <si>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</si>
  <si>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</si>
  <si>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</si>
  <si>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</si>
  <si>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</si>
  <si>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</si>
  <si>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</si>
  <si>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</si>
  <si>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</si>
  <si>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</si>
  <si>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</si>
  <si>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</si>
  <si>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</si>
  <si>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</si>
  <si>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</si>
  <si>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</si>
  <si>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</si>
  <si>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ARL</t>
  </si>
  <si>
    <t>1.9.</t>
  </si>
  <si>
    <t>Sena</t>
  </si>
  <si>
    <t>1.10.</t>
  </si>
  <si>
    <t>ICBF</t>
  </si>
  <si>
    <t>1.11.</t>
  </si>
  <si>
    <t>Otros (Auxilios varios, prestaciones extralegales, Incapacidades no cubiertas)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</si>
  <si>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</si>
  <si>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</si>
  <si>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</si>
  <si>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</si>
  <si>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</si>
  <si>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</si>
  <si>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</si>
  <si>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3.</t>
  </si>
  <si>
    <t>Gastos Generales</t>
  </si>
  <si>
    <t>3.1.</t>
  </si>
  <si>
    <t>Equipos y mantenimiento Oficina (Aseo)</t>
  </si>
  <si>
    <t>3.2.</t>
  </si>
  <si>
    <t>Papelería y útiles de oficina</t>
  </si>
  <si>
    <t>4.</t>
  </si>
  <si>
    <t xml:space="preserve">Otros Gastos de Legalizacion </t>
  </si>
  <si>
    <t>Rete ica</t>
  </si>
  <si>
    <t>Retefuente</t>
  </si>
  <si>
    <t>5.</t>
  </si>
  <si>
    <t>Honorarios (Utilidad del consultor y costos no previstos)</t>
  </si>
  <si>
    <t>T  O  T  A  L</t>
  </si>
  <si>
    <t xml:space="preserve">Total Factor Multiplicador. </t>
  </si>
  <si>
    <t>Proyecto: Andres Felipe Fajardo Ñustez - P.E. Apoyo SED ______</t>
  </si>
  <si>
    <t>SANDRA PATRICIA DIMAS PERDOMO
Secretaria de Educación Departamental</t>
  </si>
  <si>
    <r>
      <t xml:space="preserve">SANDRA PATRICIA DIMAS PERDOMO 
</t>
    </r>
    <r>
      <rPr>
        <sz val="12"/>
        <color theme="1"/>
        <rFont val="Calibri"/>
        <family val="2"/>
        <scheme val="minor"/>
      </rPr>
      <t>Secretaria de Educación Departamental</t>
    </r>
  </si>
  <si>
    <t>GASTOS LEGALES (10,5% estampilla y 1% poliza) - 11,5%</t>
  </si>
  <si>
    <t xml:space="preserve">proyecto : FORTALECIMIENTO DEL ACCESO Y PERMANENCIA DE LOS NIÑOS, NIÑAS, ADOLESCENTES Y JÓVENES A LOS ESTABLECIMIENTOS EDUCATIVOS OFICIALES DEL DEPARTAMENTO DEL PUTUMAYO, MEDIANTE LA ESTRATEGIA DE TRANSPORTE ESCOLAR, VIGENCIA 2022 PUTUMAYO </t>
  </si>
  <si>
    <t>ALQUILER VEHICULO DESPLAZAMIENTOS PROFESIONAL 10 - (INFORMES DE SUPERVISION MENSUALES;LEGUIZAMO)</t>
  </si>
  <si>
    <t>FACTOR MULTIPLICADOR (1,94)</t>
  </si>
  <si>
    <t>VALOR ANTES DE IVA</t>
  </si>
  <si>
    <t>IVA 19%</t>
  </si>
  <si>
    <t>INTERVENTORIA (6,93% DEL VALOR DE LA PRESTACION DE SERVICIO)</t>
  </si>
  <si>
    <t>11. RUTA CUBIERTA CON VEHICULO PROPIO (SI O NO)</t>
  </si>
  <si>
    <t>SI</t>
  </si>
  <si>
    <t>NO</t>
  </si>
  <si>
    <t>Proyecto: Andrés Felipe Fajardo Ñustez – P.E. Apoyo Despacho SED____</t>
  </si>
  <si>
    <t>Reviso: Horacio Javier Pardo Narváez – Líder Permanencia SED _______</t>
  </si>
  <si>
    <t>Reviso: Jhon Alexander Calderón –P.E. Apoyo- SED Putumayo ______</t>
  </si>
  <si>
    <t>Aprobo: SANDRA PATRICIA DIMAS PERDOMO - Secretaria de Educación Departamental____</t>
  </si>
  <si>
    <t>INST ETNOEDUCATIVA RUR INDIGENA KICHWA SANTA CECILIA -  SEDE CENTRAL INTERNOS</t>
  </si>
  <si>
    <t>sede umancia hasta la vereda peñas rojas del caguan hacia arriba ida y vuelta por la rivera del rio caqueta cada 8 dias</t>
  </si>
  <si>
    <t>48 km = 4 horas</t>
  </si>
  <si>
    <t>SIBUNDOY, SANTIAGO, VICHOY, SAN PEDRO, COLON - SIBUNDOY</t>
  </si>
  <si>
    <t xml:space="preserve"> SIBUNDOY SAN FRANCISCO- VDA FATIMA SIBUNDOY</t>
  </si>
  <si>
    <t>SIBUNDOY VDA TAMIBIOY- SAN FELIX SIBUNDOY</t>
  </si>
  <si>
    <t xml:space="preserve"> SIBUNDOY SAN ISIDRO-VDA POROTO, CENTRAL SAN ANTONIO SAN SILVESTRE LA MENTA LAS COCHAS SIBUNDOY</t>
  </si>
  <si>
    <t>SIBUNDOY VDA EL EJIDO, SAGRADO CORAZON, CAMPO ALEGRE - SIBUNDOY</t>
  </si>
  <si>
    <t>SIBUNDOY ZONA RURAL-CENTRO EDUCATIVO RURAL JUAN XXIII Y VICEVERSA</t>
  </si>
  <si>
    <t>SIBUNDOY Y ZONA RURAL -PALMAS -CENTRO EDUCATIVO RURAL JUAN XXIII Y VICEVERSA</t>
  </si>
  <si>
    <t>SAN SILVESTRE, LA MENTA, BAJO SAN JOSE, CENTRAL SAN ANTONIO</t>
  </si>
  <si>
    <t>Desde el Terminal de Transporte hasta Sede María Auxiliadora, ida y regreso</t>
  </si>
  <si>
    <t>Desde Costayaco 3 hasta Sede Maria Auxiliadora, ida y regreso</t>
  </si>
  <si>
    <t>Desde Villa Colombia hasta Sede María Auxiliadora, ida y regreso</t>
  </si>
  <si>
    <t>Desde Costayaco 3 hasta la Sede Central IERA Ciudad de Villagarzón ida y regreso</t>
  </si>
  <si>
    <t>Desde la Cafelina hasta la Sede Central IERA Ciudad de Villagarzón, ida y regreso</t>
  </si>
  <si>
    <t>Desde la Palestina hasta la Sede Central IERA Ciudad de Villagarzón, ida y regreso</t>
  </si>
  <si>
    <t>Desde San José del Guineo hasta la Sede Central IERA Ciudad de Villagarzón, ida y regreso</t>
  </si>
  <si>
    <t>Desde Villagarzón y Porvenir hasta la Sede Central IERA Ciudad de Villagarzón, ida y regreso</t>
  </si>
  <si>
    <t>Desde Alto Mecaya, la Paz, Canangucho hasta la Sede Central IERA Ciudad de Villagarzón, ida y regreso.</t>
  </si>
  <si>
    <t>Desde Villa Gloria, San Isidro y Mezón, hasta la Sede Central IERA Ciudad de Villagarzon, ida y regreso</t>
  </si>
  <si>
    <t>Desde la entrada San José del Guineo hasta la Sede La Paz, ida y regreso.</t>
  </si>
  <si>
    <t>Desde Alemania, Champagñat hasta la Sede Central IERA Ciudad de Villagarzón, ida y regreso.</t>
  </si>
  <si>
    <t>Vereda San Fernando -San José -Villa Rica Sede Central IER Santa Juliana</t>
  </si>
  <si>
    <t>Vereda el Carmen - Villa Santa Ana -Sede Central IER Santa Juliana.</t>
  </si>
  <si>
    <t>Santa  Rosa -  Río Blanco - SinaI  - Las Playas , idas y regreso.</t>
  </si>
  <si>
    <t>Canangucho -Sede Central, Silvio Romo Caicedo - viceversa</t>
  </si>
  <si>
    <t xml:space="preserve">PARTIENDO DESDE LA VEREDA ALTO VILLANUEVA, PASA POR MARACAIBO POR SECTOR DESTAPADO RECORRE 11 KM HASTA LA INSTITUCIÓN EDUCATIVA JOSÉ ANTONIO GALAN Y DESPUÉS DE LA JORNADA ESCOLAR REALIZA EL MISMO RECORRIDO PARA REGRESO DE LOS ESTUDIANTES A SU HOGAR </t>
  </si>
  <si>
    <t xml:space="preserve">INICIA EL RECORRIDO  DESDE LA VEREDA PLATANILLO HASTA LA IE JOSE ANTONIO GALAN Y DESPUES DE LA JORNADA ESCOLAR REALIZA EL MISMO RECORRIDO PARA
REGRESO DE LOS ESTUDIANTES A SU HOGAR </t>
  </si>
  <si>
    <t xml:space="preserve">PARTIENDO DESDE LA VEREDA VILLA FLOR TOMA LA VÍA QUE CONDUCE A LA VEREDA CAMPO BELLO, SECTOR PAVIMENTADO EN 15 KM APROXIMADAMENTE, TOMA
UN DESVIÓ A LA IZQUIERDA EN UN PUNTO LLAMADO LA PEDREGOSA HASTA LA VEREDA PLAYA RICA, LA FRONTERA, EL CARUZO, CONTINUA HASTA LA VEREDA GUASIMALES, REALIZA EL RETORNO HACIA LA IE JOSÉ ANTONIO GALAN Y DESPUÉS DE LA JORNADA ESCOLAR REALIZA EL MISMO RECORRIDO PARA REGRESO DE LOS ESTUDIANTES A SU HOGAR </t>
  </si>
  <si>
    <t xml:space="preserve">PARTIENDO DESDE LA VEREDA LA ESMERALDA TOMA LA VÍA QUE CONDUCE A LA VEREDA LA PEDREGOSA,   REALIZANDO EL RETORNO A LA IE JOSÉ ANTONIO GALAN Y DESPUÉS DE LA JORNADA ESCOLAR REALIZA EL MISMO RECORRIDO PARA REGRESO DE LOS ESTUDIANTES A SU HOGAR </t>
  </si>
  <si>
    <t xml:space="preserve">PARTIENDO DE LA VEREDA LA ISLA HASTA LA IE  JOSE ANTONIO GALAN Y EL RETORNO A SUS HOGARES
</t>
  </si>
  <si>
    <t xml:space="preserve">INICIA PUERTO CAICEDO –SAN PEDRO-PUERTO CAICEDO
</t>
  </si>
  <si>
    <t xml:space="preserve">PARTIENDO PUERTO CAICEDO - EL VENADO - HASTA LA VEREDA EL BAGRE, ENTRADA A LA PLAYA DE LAS PALMAS POR LA TRITURADORA MAS DEBAJO DE LA SUBESTACION Y TERMINA EN LA INSTITUCION EDUCATIVA JOSE ANTONIO GALAN. </t>
  </si>
  <si>
    <t xml:space="preserve">PASO RIO PUTUMAYO DE LA VEREDA SAN DIEGO Y RETORNO AL SITIO DE ORIGEN </t>
  </si>
  <si>
    <t xml:space="preserve">PARTIENDO DE LA VEREDA CRISTO REY, PORVENIR Y LA PLAYA HASTA LA INSTITUCION EDUCATIVA JOSE ANTONIO GALAN Y RETORNO </t>
  </si>
  <si>
    <t xml:space="preserve">3km </t>
  </si>
  <si>
    <t xml:space="preserve">VEREDA EL BAGRE, RECOGE A LOS ESTUDIANTES DE LA ENTRADA DEL VENADO A LA ESCUELA Y DEL MATADERO HASTA LA ESCUELA  </t>
  </si>
  <si>
    <t xml:space="preserve">PARTIENDO DE LA VEREDA PLAYA RICA- INICIA EN LA ESCULA  PEDREGOSA, PASA POR LA VEREDA ESMERALDA, CONTINUA PLAYA RICA, EL CARUZO Y VISEVERSA </t>
  </si>
  <si>
    <t xml:space="preserve">DESDE LA INSPECCION DE ARIZONA HASTA  EL CEDRAL  Y VISCEVERSA </t>
  </si>
  <si>
    <t xml:space="preserve">DESDE LA VEREDA GUAYABALES HASTA EL CEDRAL Y VICEVERSA, LUEGO Y DESDE LA VEREDA VERGEL HASTA EL CEDRAL Y VICEVERSA. </t>
  </si>
  <si>
    <t xml:space="preserve">DESDE LA VEREDA CIRCASIA, SAN ISIDRO AL CEDRAL  Y VICEVERSA </t>
  </si>
  <si>
    <t>DESDE LA VEREDA CRISTALES, VIA HACIA LA DIANA, CRISTALINA AL CEDRAL  Y VICEVERSA.</t>
  </si>
  <si>
    <t>SEDE CRISTO REY, INICIA POR EL RIO PUTUMAYO, CONTINUA POR EL RIO SAN JUAN, LLEGA A LA PEÑA, AL RIO SARDINAS Y VISCEVERSA</t>
  </si>
  <si>
    <t xml:space="preserve">SEDE LAS VEGAS, INICIA RIO SAN JUAN HACIA ARRIBA, HACIA ABAJO Y VISCEVERSA </t>
  </si>
  <si>
    <t>SEDE SAN ANDRES ISLAS. INICIA BALSAYACO, HACIA ARRIBA,  HACIA ABAJO Y VISCEVERSA.</t>
  </si>
  <si>
    <t>INICIA EN LA VEREDA LA CRISTALINA BELLO HORIZONTE, VEREDA EL PILDORO VIA LA PUNTA, CAUQUITA - ALPES ORIENTALES Y VICEVERZA.</t>
  </si>
  <si>
    <t xml:space="preserve">DESDE NUEVA ARABIA, INDEPENDENCIA HASTA ARIZONA YVICEVERSA,  Y DESDE BRISAS DEL CAIMAN HASTA ARIZONA Y VICEVERSA.  </t>
  </si>
  <si>
    <t>LA PRADERA RIO PICUDO AGUAS HACIA ARRIBA, HACIA ABAJO.</t>
  </si>
  <si>
    <t xml:space="preserve">PUERTAS DEL SOL RIO CAIMAN AGUAS HACIA ARRIBA, HACIA ABAJO. </t>
  </si>
  <si>
    <t>NUEVO PROGRESO RIO PICUDO AGUAS HACIA ARRIBA, HACIA ABAJO.</t>
  </si>
  <si>
    <t>Desde Puerto Ospina hasta el  Carmen del Ecuador 4 recorridos diarios.</t>
  </si>
  <si>
    <t>Desde Puerto Ospina hasta la Vereda Aguas Negras</t>
  </si>
  <si>
    <t>Desde la Sede El Tablero hasta Fincas aledañas, río Putumayo</t>
  </si>
  <si>
    <t>Desde la Sede La Concepción hasta Fincas aledañas, río Putumayo</t>
  </si>
  <si>
    <t>Desde la Sede El Remanso hasta Fincas aledañas, río Putumayo</t>
  </si>
  <si>
    <t>Desde la Sede El Hacha hasta Fincas aledañas, río Putumayo.</t>
  </si>
  <si>
    <t>Desde el Internado hasta las veredas Tablero, Remanso y Hacha, Se hacen dos rutas al mes, río Putumayo.</t>
  </si>
  <si>
    <t xml:space="preserve">NO </t>
  </si>
  <si>
    <t>SEDE PPAL - VEREDA SANTANDER</t>
  </si>
  <si>
    <t>SEDE PPAL- VEREDA SAN FRANCISCO</t>
  </si>
  <si>
    <t>Sede Principal- Rio Putumayo cada 8 días- 8 veces al mes.</t>
  </si>
  <si>
    <t>Sede Principal- Rio Caqueta cada 8 días- 8 veses al mes. Recoge niños , La Esperanza, Peterumbe, Santa Teresita de Merendu, Curiplaya, Comunidad Indigena Coropoya y puerto boy</t>
  </si>
  <si>
    <t>Sede Principal- Rio Caqueta y Rio sencella todos los dias en la mañana y en la tarde</t>
  </si>
  <si>
    <t>Sede La Mistela -Rio Sencella, cada 8 días- 8 veces al mes</t>
  </si>
  <si>
    <t>Sede La Mistela -Rio Sencella, todos los dias en la mañana y en la tarde</t>
  </si>
  <si>
    <t>Sede Peterrumbre - Rio Caqueta, todos los días</t>
  </si>
  <si>
    <t>Sede Santa Teresita de Merendu- Rio Caqueta, todos los días</t>
  </si>
  <si>
    <t>Sede Maria Inmaculada- Rio Caqueta, todos los días</t>
  </si>
  <si>
    <t>Sede Puerto Boy- Caño la Boy y al frentes, todos los días</t>
  </si>
  <si>
    <t>Sede La Nueva Esperanza- Rio Caqueta, todos los días</t>
  </si>
  <si>
    <t>CABECERA MUNICIPAL A LA SEDE PRINCIPAL DE SAN PEDRO -VERDEDA SAN PEDRO A LA CABECERA MUNICCIPAL (05 VECES EN LA SEMANA)</t>
  </si>
  <si>
    <t>CORREGIMIENTO LA TAGUA A LA SEDE PRINCIPAL DE SAN PEDRO -VEREDA SAN PEDRO A COREGIMIENTO LA TAGUA.(01 VECES EN LA SEMANA)</t>
  </si>
  <si>
    <t>LA TAGUA - VDA  PUERTO PIZARRO ( 01 VECES POR SEMANAN)</t>
  </si>
  <si>
    <t>CABILDO INDIGENA JIRIJIRI L CORREGUIMIENTO LA TAGUA- LA TAGUA VDA JIRIJIRI (01 VECES POR SEMANA)</t>
  </si>
  <si>
    <t>Rio Putumayo sede CENTRAL lugares de residencia - sede y viceversa. Mañana y tarde, de lunes a viernes (doble recorrido)</t>
  </si>
  <si>
    <t xml:space="preserve">Rio Putumayo, lugares de residencia - sede EL PARAISO y viceversa. Mañana y tarde, de lunes a viernes </t>
  </si>
  <si>
    <t xml:space="preserve">Rio Putumayo, lugares de residencia - sede BAJO CASA CUNTE y viceversa. Mañana y tarde, de lunes a viernes </t>
  </si>
  <si>
    <t>Rio Putumayo, lugares de residencia - sede ISLA NUEVA y viceversa. Mañana y tarde, de lunes a viernes (doble recorrido)</t>
  </si>
  <si>
    <t xml:space="preserve">Rio Putumayo, lugares de residencia - sede LA ESPERANZA y viceversa. Mañana y tarde, de lunes a viernes </t>
  </si>
  <si>
    <t xml:space="preserve">Rio Putumayo, lugares de residencia - sede SOLARTE OBANDO y viceversa. Mañana y tarde, de lunes a viernes </t>
  </si>
  <si>
    <t>C.E.R. YURIYA</t>
  </si>
  <si>
    <t>YURIYA 1 Recorrido diario sobre el rio Mecaya, parte desde la ERM Yuriya hasta límites con la Vda. La Esmeralda y el Puerto de la EDS Yuriya.</t>
  </si>
  <si>
    <t>YURIYA 2 INTERNADO semanal esta ruta recoge los estudiantes internos en el recorrido entre la Vda. El Diamante y la Vda. El Balsal, y sobre el rio Yuriya recoge en las inmediaciones de la Vda. Los Mangos  y la Vda. Las Lajas.</t>
  </si>
  <si>
    <t>LAS LAJAS Recorrido diario sobre el rio Yuriya, parte desde la ERM Las Lajas hasta límites con la Vda. Los Mangos.</t>
  </si>
  <si>
    <t>LA FLORIDA: Recorrido en la Vda. La Florida sobre el rio Mecaya , parte desde la Escuela, hasta limites de la misma</t>
  </si>
  <si>
    <t>24 km=2 hora</t>
  </si>
  <si>
    <t>12 km= 1 hora</t>
  </si>
  <si>
    <t>6 Kms - 25 Horas</t>
  </si>
  <si>
    <t>LAURELES - ALTO PALMIRA - SAN MARCOS -GUADUALES HASTA LA HORMIGA</t>
  </si>
  <si>
    <t>BELLA VISTA LA HORMIGA</t>
  </si>
  <si>
    <t xml:space="preserve">Veredas:  Nuevo Horizonte,  Villa de Leiva, Arauca, Monte bello Osiris, IE RUR NUEVA BENGALA y viseversa. </t>
  </si>
  <si>
    <t xml:space="preserve">5KM </t>
  </si>
  <si>
    <t>VALOR PROMEDIO</t>
  </si>
  <si>
    <t>CENT  EDUC  RUR  EL CEDRO ERM BOCANA DEL FRAGUA</t>
  </si>
  <si>
    <t>CENT  EDUC  RUR  EL CEDRO ERM BUTUTO</t>
  </si>
  <si>
    <t>CENT  EDUC  RUR  EL CEDRO ERM LAGO</t>
  </si>
  <si>
    <t>CENT  EDUC  RUR  EL CEDRO ERM EL RECREO</t>
  </si>
  <si>
    <t>CENT  EDUC  RUR  EL CEDRO ERM SAN ROQUE</t>
  </si>
  <si>
    <t>CENT  EDUC  RUR  EL CEDRO ERM GUADUALES</t>
  </si>
  <si>
    <t>CENT  EDUC  RUR  EL CEDRO ERM ANTONIO NARIÑO</t>
  </si>
  <si>
    <t>INT EDNOEDUCATIVA TNKAT AWA KAMTAKIT KAN TATKIT I.E.R. CRISTALINA II</t>
  </si>
  <si>
    <t>CER LAS MALVINAS - ESCRUR MIX LA YET</t>
  </si>
  <si>
    <t>CE SAUDITA</t>
  </si>
  <si>
    <t>SAN RAFAEL-BOCANA SANTA ROSA Y VCVSA</t>
  </si>
  <si>
    <t>SANTA ROSA-PUERTO GUARA Y VCVSA</t>
  </si>
  <si>
    <t>SACHAMATE - PUERTO ELVER Y VCVSA</t>
  </si>
  <si>
    <t>SACHAMATE- FRENTE CORRENTOSO</t>
  </si>
  <si>
    <t>BUENA VISTA - PUERTO EBERTO YVCVSA</t>
  </si>
  <si>
    <t>VILLA NUEVA - BOCANA DE LA SANTA ROSITA</t>
  </si>
  <si>
    <t>COSTA RICA - CASA LOMA Y VCVSA</t>
  </si>
  <si>
    <t xml:space="preserve">VALOR DIARIO POR ESTUDIANTE COOTRANSERP </t>
  </si>
  <si>
    <t>VALOR DIARIO POR ESTUDIANTE COOTRANSPUTUMAYO</t>
  </si>
  <si>
    <t>VALOR DIARIO POR ESTUDIANTE SURESPECIAL</t>
  </si>
  <si>
    <t xml:space="preserve">VALOR DIARIO POR ESTUDIANTE COOTRANSPUERTO ASIS </t>
  </si>
  <si>
    <t xml:space="preserve">VALOR REPORTADO POR EL MUNICIPIO </t>
  </si>
  <si>
    <t>VALOR DIARIO POR ESTUDIANTE EXPRESO LIBERTADOR</t>
  </si>
  <si>
    <t xml:space="preserve">INTERVENTORIA </t>
  </si>
  <si>
    <t>ALQUILER VEHICULO DESPLAZAMIENTOS PROFESIONAL 7 Y8  - (INFORMES DE SUPERVISION MENSUALES; ORITO, VALLE DEL GUAMUEZ, SAN MIGUEL)</t>
  </si>
  <si>
    <t>ESTUDIO DE MERCADO TRANSPORTE ESCOLAR VIGENCIA 2022</t>
  </si>
  <si>
    <t>PRESUPUESTO TRANSPORTE ESCOLAR VIGENCIA 2022</t>
  </si>
  <si>
    <t>INTERVENTORIA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</si>
</sst>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&quot;$&quot;\ #,##0_);[Red]\(&quot;$&quot;\ #,##0\)"/>
    <numFmt numFmtId="167" formatCode="0.0%"/>
    <numFmt numFmtId="168" formatCode="_-&quot;$&quot;\ * #,##0_-;\-&quot;$&quot;\ * #,##0_-;_-&quot;$&quot;\ * &quot;-&quot;??_-;_-@_-"/>
    <numFmt numFmtId="169" formatCode="_(&quot;$&quot;\ * #,##0_);_(&quot;$&quot;\ * \(#,##0\);_(&quot;$&quot;\ * &quot;-&quot;_);_(@_)"/>
    <numFmt numFmtId="170" formatCode="_-* #,##0.00\ &quot;€&quot;_-;\-* #,##0.00\ &quot;€&quot;_-;_-* &quot;-&quot;??\ &quot;€&quot;_-;_-@_-"/>
    <numFmt numFmtId="171" formatCode="_-&quot;$&quot;\ * #,##0.00_-;\-&quot;$&quot;\ * #,##0.00_-;_-&quot;$&quot;\ * &quot;-&quot;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6"/>
      <color rgb="FF000000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9"/>
      <name val="Arial"/>
      <family val="2"/>
    </font>
    <font>
      <b/>
      <sz val="16"/>
      <color indexed="8"/>
      <name val="Arial Narrow"/>
      <family val="2"/>
    </font>
    <font>
      <sz val="16"/>
      <color indexed="8"/>
      <name val="Arial Narrow"/>
      <family val="2"/>
    </font>
    <font>
      <b/>
      <u/>
      <sz val="16"/>
      <color indexed="8"/>
      <name val="Arial Narrow"/>
      <family val="2"/>
    </font>
    <font>
      <sz val="16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name val="Tahoma"/>
      <family val="2"/>
    </font>
    <font>
      <sz val="10"/>
      <name val="Arial"/>
      <family val="2"/>
    </font>
    <font>
      <sz val="20"/>
      <name val="Arial"/>
      <family val="2"/>
    </font>
    <font>
      <sz val="20"/>
      <color rgb="FF000000"/>
      <name val="Arial"/>
      <family val="2"/>
    </font>
    <font>
      <u/>
      <sz val="9.35"/>
      <color indexed="12"/>
      <name val="Calibri"/>
      <family val="2"/>
    </font>
    <font>
      <sz val="16"/>
      <color rgb="FFFF0000"/>
      <name val="Calibri"/>
      <family val="2"/>
      <scheme val="minor"/>
    </font>
    <font>
      <sz val="16"/>
      <color rgb="FF000000"/>
      <name val="Calibri"/>
      <family val="2"/>
    </font>
    <font>
      <sz val="16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rgb="FFC6E0B4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/>
    <xf numFmtId="42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0" fontId="27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64" fontId="1" fillId="0" borderId="0" applyFont="0" applyFill="0" applyBorder="0" applyAlignment="0" applyProtection="0"/>
  </cellStyleXfs>
  <cellXfs count="209">
    <xf numFmtId="0" fontId="0" fillId="0" borderId="0" xfId="0"/>
    <xf numFmtId="0" fontId="2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44" fontId="6" fillId="2" borderId="0" xfId="4" applyFont="1" applyFill="1" applyAlignment="1">
      <alignment vertical="center"/>
    </xf>
    <xf numFmtId="0" fontId="6" fillId="2" borderId="1" xfId="0" applyFont="1" applyFill="1" applyBorder="1" applyAlignment="1">
      <alignment vertical="center"/>
    </xf>
    <xf numFmtId="42" fontId="0" fillId="0" borderId="0" xfId="5" applyFont="1"/>
    <xf numFmtId="0" fontId="6" fillId="3" borderId="1" xfId="0" applyFont="1" applyFill="1" applyBorder="1" applyAlignment="1">
      <alignment vertical="center"/>
    </xf>
    <xf numFmtId="42" fontId="8" fillId="3" borderId="1" xfId="5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4" fontId="9" fillId="3" borderId="1" xfId="4" applyFont="1" applyFill="1" applyBorder="1" applyAlignment="1">
      <alignment vertical="center"/>
    </xf>
    <xf numFmtId="3" fontId="9" fillId="3" borderId="1" xfId="0" applyNumberFormat="1" applyFont="1" applyFill="1" applyBorder="1" applyAlignment="1">
      <alignment vertical="center"/>
    </xf>
    <xf numFmtId="44" fontId="8" fillId="3" borderId="1" xfId="4" applyFont="1" applyFill="1" applyBorder="1" applyAlignment="1">
      <alignment vertical="center"/>
    </xf>
    <xf numFmtId="1" fontId="9" fillId="3" borderId="1" xfId="0" applyNumberFormat="1" applyFont="1" applyFill="1" applyBorder="1" applyAlignment="1">
      <alignment vertical="center" wrapText="1"/>
    </xf>
    <xf numFmtId="44" fontId="9" fillId="3" borderId="1" xfId="4" applyFont="1" applyFill="1" applyBorder="1" applyAlignment="1">
      <alignment vertical="center" wrapText="1"/>
    </xf>
    <xf numFmtId="1" fontId="9" fillId="2" borderId="1" xfId="0" applyNumberFormat="1" applyFont="1" applyFill="1" applyBorder="1" applyAlignment="1">
      <alignment vertical="center" wrapText="1"/>
    </xf>
    <xf numFmtId="44" fontId="9" fillId="2" borderId="1" xfId="4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6" fontId="7" fillId="0" borderId="1" xfId="0" applyNumberFormat="1" applyFont="1" applyBorder="1" applyAlignment="1">
      <alignment vertical="center"/>
    </xf>
    <xf numFmtId="166" fontId="15" fillId="0" borderId="1" xfId="0" applyNumberFormat="1" applyFont="1" applyBorder="1" applyAlignment="1">
      <alignment vertical="center"/>
    </xf>
    <xf numFmtId="166" fontId="0" fillId="0" borderId="0" xfId="0" applyNumberFormat="1"/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right" vertical="center"/>
    </xf>
    <xf numFmtId="164" fontId="0" fillId="0" borderId="0" xfId="2" applyFont="1"/>
    <xf numFmtId="166" fontId="15" fillId="0" borderId="1" xfId="0" applyNumberFormat="1" applyFont="1" applyBorder="1" applyAlignment="1">
      <alignment horizontal="right" vertical="center"/>
    </xf>
    <xf numFmtId="164" fontId="0" fillId="0" borderId="0" xfId="0" applyNumberFormat="1"/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2" fillId="0" borderId="1" xfId="0" applyNumberFormat="1" applyFont="1" applyFill="1" applyBorder="1" applyAlignment="1"/>
    <xf numFmtId="0" fontId="23" fillId="0" borderId="1" xfId="0" applyNumberFormat="1" applyFont="1" applyFill="1" applyBorder="1" applyAlignment="1">
      <alignment horizontal="center"/>
    </xf>
    <xf numFmtId="0" fontId="21" fillId="0" borderId="1" xfId="0" applyNumberFormat="1" applyFont="1" applyFill="1" applyBorder="1" applyAlignment="1"/>
    <xf numFmtId="0" fontId="23" fillId="0" borderId="1" xfId="0" applyNumberFormat="1" applyFont="1" applyFill="1" applyBorder="1" applyAlignment="1">
      <alignment horizontal="right"/>
    </xf>
    <xf numFmtId="0" fontId="21" fillId="0" borderId="1" xfId="0" applyNumberFormat="1" applyFont="1" applyFill="1" applyBorder="1" applyAlignment="1">
      <alignment horizontal="left"/>
    </xf>
    <xf numFmtId="0" fontId="22" fillId="0" borderId="1" xfId="0" applyNumberFormat="1" applyFont="1" applyFill="1" applyBorder="1" applyAlignment="1">
      <alignment horizontal="left"/>
    </xf>
    <xf numFmtId="10" fontId="22" fillId="0" borderId="1" xfId="0" applyNumberFormat="1" applyFont="1" applyFill="1" applyBorder="1" applyAlignment="1"/>
    <xf numFmtId="167" fontId="22" fillId="0" borderId="1" xfId="0" applyNumberFormat="1" applyFont="1" applyFill="1" applyBorder="1" applyAlignment="1"/>
    <xf numFmtId="10" fontId="21" fillId="0" borderId="1" xfId="0" applyNumberFormat="1" applyFont="1" applyFill="1" applyBorder="1" applyAlignment="1"/>
    <xf numFmtId="10" fontId="6" fillId="0" borderId="1" xfId="6" applyNumberFormat="1" applyFont="1" applyFill="1" applyBorder="1" applyAlignment="1">
      <alignment wrapText="1"/>
    </xf>
    <xf numFmtId="0" fontId="21" fillId="0" borderId="1" xfId="0" applyNumberFormat="1" applyFont="1" applyFill="1" applyBorder="1" applyAlignment="1">
      <alignment horizontal="right"/>
    </xf>
    <xf numFmtId="9" fontId="21" fillId="0" borderId="1" xfId="0" applyNumberFormat="1" applyFont="1" applyFill="1" applyBorder="1" applyAlignment="1"/>
    <xf numFmtId="2" fontId="25" fillId="0" borderId="1" xfId="0" applyNumberFormat="1" applyFont="1" applyFill="1" applyBorder="1" applyAlignment="1">
      <alignment wrapText="1"/>
    </xf>
    <xf numFmtId="10" fontId="2" fillId="2" borderId="0" xfId="6" applyNumberFormat="1" applyFont="1" applyFill="1" applyAlignment="1">
      <alignment vertical="center"/>
    </xf>
    <xf numFmtId="0" fontId="0" fillId="0" borderId="1" xfId="0" applyBorder="1"/>
    <xf numFmtId="42" fontId="0" fillId="0" borderId="1" xfId="5" applyFont="1" applyBorder="1"/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center" wrapText="1"/>
    </xf>
    <xf numFmtId="1" fontId="0" fillId="0" borderId="0" xfId="0" applyNumberFormat="1"/>
    <xf numFmtId="0" fontId="2" fillId="3" borderId="1" xfId="0" applyFont="1" applyFill="1" applyBorder="1" applyAlignment="1">
      <alignment vertical="center"/>
    </xf>
    <xf numFmtId="168" fontId="9" fillId="2" borderId="1" xfId="4" applyNumberFormat="1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28" fillId="5" borderId="1" xfId="0" applyFont="1" applyFill="1" applyBorder="1" applyAlignment="1">
      <alignment vertical="center" wrapText="1"/>
    </xf>
    <xf numFmtId="0" fontId="2" fillId="5" borderId="0" xfId="0" applyFont="1" applyFill="1" applyAlignment="1">
      <alignment vertical="center"/>
    </xf>
    <xf numFmtId="0" fontId="10" fillId="5" borderId="1" xfId="0" applyFont="1" applyFill="1" applyBorder="1" applyAlignment="1">
      <alignment horizontal="left" vertical="center" wrapText="1"/>
    </xf>
    <xf numFmtId="0" fontId="6" fillId="5" borderId="0" xfId="0" applyFont="1" applyFill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28" fillId="5" borderId="8" xfId="0" applyFont="1" applyFill="1" applyBorder="1" applyAlignment="1">
      <alignment vertical="center" wrapText="1"/>
    </xf>
    <xf numFmtId="1" fontId="10" fillId="5" borderId="1" xfId="0" applyNumberFormat="1" applyFont="1" applyFill="1" applyBorder="1" applyAlignment="1">
      <alignment vertical="center"/>
    </xf>
    <xf numFmtId="0" fontId="10" fillId="5" borderId="1" xfId="0" applyFont="1" applyFill="1" applyBorder="1" applyAlignment="1">
      <alignment wrapText="1"/>
    </xf>
    <xf numFmtId="0" fontId="10" fillId="5" borderId="1" xfId="0" applyFont="1" applyFill="1" applyBorder="1" applyAlignment="1"/>
    <xf numFmtId="1" fontId="10" fillId="5" borderId="1" xfId="0" applyNumberFormat="1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right" vertical="center"/>
    </xf>
    <xf numFmtId="0" fontId="10" fillId="5" borderId="1" xfId="0" applyFont="1" applyFill="1" applyBorder="1" applyAlignment="1">
      <alignment horizontal="left" vertical="center" wrapText="1" indent="1"/>
    </xf>
    <xf numFmtId="0" fontId="29" fillId="5" borderId="1" xfId="0" applyFont="1" applyFill="1" applyBorder="1" applyAlignment="1">
      <alignment vertical="center"/>
    </xf>
    <xf numFmtId="0" fontId="29" fillId="6" borderId="1" xfId="0" applyFont="1" applyFill="1" applyBorder="1" applyAlignment="1">
      <alignment vertical="center"/>
    </xf>
    <xf numFmtId="0" fontId="29" fillId="5" borderId="9" xfId="0" applyFont="1" applyFill="1" applyBorder="1" applyAlignment="1">
      <alignment vertical="center"/>
    </xf>
    <xf numFmtId="42" fontId="8" fillId="3" borderId="1" xfId="0" applyNumberFormat="1" applyFont="1" applyFill="1" applyBorder="1" applyAlignment="1">
      <alignment vertical="center"/>
    </xf>
    <xf numFmtId="0" fontId="31" fillId="5" borderId="1" xfId="0" applyFont="1" applyFill="1" applyBorder="1" applyAlignment="1">
      <alignment vertical="center"/>
    </xf>
    <xf numFmtId="0" fontId="8" fillId="2" borderId="4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vertical="center" wrapText="1"/>
    </xf>
    <xf numFmtId="44" fontId="6" fillId="0" borderId="1" xfId="0" applyNumberFormat="1" applyFont="1" applyFill="1" applyBorder="1" applyAlignment="1">
      <alignment vertical="center"/>
    </xf>
    <xf numFmtId="171" fontId="32" fillId="0" borderId="1" xfId="5" applyNumberFormat="1" applyFont="1" applyFill="1" applyBorder="1" applyAlignment="1">
      <alignment vertical="center"/>
    </xf>
    <xf numFmtId="171" fontId="6" fillId="5" borderId="1" xfId="5" applyNumberFormat="1" applyFont="1" applyFill="1" applyBorder="1" applyAlignment="1">
      <alignment vertical="center"/>
    </xf>
    <xf numFmtId="44" fontId="10" fillId="0" borderId="1" xfId="4" applyFont="1" applyFill="1" applyBorder="1" applyAlignment="1">
      <alignment vertical="center" wrapText="1"/>
    </xf>
    <xf numFmtId="44" fontId="10" fillId="0" borderId="1" xfId="4" applyFont="1" applyFill="1" applyBorder="1" applyAlignment="1">
      <alignment vertical="center"/>
    </xf>
    <xf numFmtId="44" fontId="6" fillId="0" borderId="1" xfId="4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4" fontId="6" fillId="0" borderId="1" xfId="4" applyFont="1" applyFill="1" applyBorder="1" applyAlignment="1">
      <alignment vertical="center" wrapText="1"/>
    </xf>
    <xf numFmtId="171" fontId="2" fillId="2" borderId="0" xfId="5" applyNumberFormat="1" applyFont="1" applyFill="1" applyAlignment="1">
      <alignment vertical="center"/>
    </xf>
    <xf numFmtId="171" fontId="6" fillId="2" borderId="0" xfId="5" applyNumberFormat="1" applyFont="1" applyFill="1" applyAlignment="1">
      <alignment vertical="center"/>
    </xf>
    <xf numFmtId="42" fontId="6" fillId="0" borderId="1" xfId="5" applyFont="1" applyFill="1" applyBorder="1" applyAlignment="1">
      <alignment vertical="center"/>
    </xf>
    <xf numFmtId="171" fontId="10" fillId="0" borderId="1" xfId="5" applyNumberFormat="1" applyFont="1" applyFill="1" applyBorder="1" applyAlignment="1">
      <alignment vertical="center"/>
    </xf>
    <xf numFmtId="171" fontId="10" fillId="0" borderId="1" xfId="5" applyNumberFormat="1" applyFont="1" applyFill="1" applyBorder="1" applyAlignment="1">
      <alignment vertical="center" wrapText="1"/>
    </xf>
    <xf numFmtId="171" fontId="32" fillId="7" borderId="1" xfId="5" applyNumberFormat="1" applyFont="1" applyFill="1" applyBorder="1" applyAlignment="1">
      <alignment vertical="center"/>
    </xf>
    <xf numFmtId="171" fontId="33" fillId="0" borderId="1" xfId="5" applyNumberFormat="1" applyFont="1" applyFill="1" applyBorder="1" applyAlignment="1">
      <alignment vertical="center" wrapText="1"/>
    </xf>
    <xf numFmtId="171" fontId="6" fillId="0" borderId="1" xfId="5" applyNumberFormat="1" applyFont="1" applyFill="1" applyBorder="1" applyAlignment="1">
      <alignment vertical="center"/>
    </xf>
    <xf numFmtId="171" fontId="2" fillId="0" borderId="0" xfId="5" applyNumberFormat="1" applyFont="1" applyFill="1" applyAlignment="1">
      <alignment vertical="center"/>
    </xf>
    <xf numFmtId="171" fontId="6" fillId="0" borderId="0" xfId="5" applyNumberFormat="1" applyFont="1" applyFill="1" applyAlignment="1">
      <alignment vertical="center"/>
    </xf>
    <xf numFmtId="171" fontId="6" fillId="5" borderId="1" xfId="0" applyNumberFormat="1" applyFont="1" applyFill="1" applyBorder="1" applyAlignment="1">
      <alignment vertical="center"/>
    </xf>
    <xf numFmtId="171" fontId="2" fillId="2" borderId="0" xfId="6" applyNumberFormat="1" applyFont="1" applyFill="1" applyAlignment="1">
      <alignment vertical="center"/>
    </xf>
    <xf numFmtId="171" fontId="2" fillId="2" borderId="0" xfId="0" applyNumberFormat="1" applyFont="1" applyFill="1" applyAlignment="1">
      <alignment vertical="center"/>
    </xf>
    <xf numFmtId="171" fontId="6" fillId="2" borderId="0" xfId="0" applyNumberFormat="1" applyFont="1" applyFill="1" applyAlignment="1">
      <alignment vertical="center"/>
    </xf>
    <xf numFmtId="42" fontId="9" fillId="2" borderId="8" xfId="1" applyFont="1" applyFill="1" applyBorder="1" applyAlignment="1">
      <alignment horizontal="center" vertical="center" wrapText="1"/>
    </xf>
    <xf numFmtId="171" fontId="9" fillId="0" borderId="8" xfId="5" applyNumberFormat="1" applyFont="1" applyFill="1" applyBorder="1" applyAlignment="1">
      <alignment horizontal="center" vertical="center" wrapText="1"/>
    </xf>
    <xf numFmtId="171" fontId="9" fillId="2" borderId="8" xfId="5" applyNumberFormat="1" applyFont="1" applyFill="1" applyBorder="1" applyAlignment="1">
      <alignment horizontal="center" vertical="center" wrapText="1"/>
    </xf>
    <xf numFmtId="171" fontId="9" fillId="2" borderId="8" xfId="4" applyNumberFormat="1" applyFont="1" applyFill="1" applyBorder="1" applyAlignment="1">
      <alignment horizontal="center" vertical="center" wrapText="1"/>
    </xf>
    <xf numFmtId="44" fontId="9" fillId="2" borderId="8" xfId="4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44" fontId="9" fillId="0" borderId="1" xfId="4" applyFont="1" applyFill="1" applyBorder="1" applyAlignment="1">
      <alignment vertical="center"/>
    </xf>
    <xf numFmtId="42" fontId="8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vertical="center"/>
    </xf>
    <xf numFmtId="42" fontId="8" fillId="0" borderId="1" xfId="5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" fontId="10" fillId="0" borderId="1" xfId="0" applyNumberFormat="1" applyFont="1" applyFill="1" applyBorder="1" applyAlignment="1">
      <alignment vertical="center"/>
    </xf>
    <xf numFmtId="0" fontId="29" fillId="0" borderId="1" xfId="0" applyFont="1" applyFill="1" applyBorder="1" applyAlignment="1">
      <alignment vertical="center"/>
    </xf>
    <xf numFmtId="0" fontId="31" fillId="0" borderId="1" xfId="0" applyFont="1" applyFill="1" applyBorder="1" applyAlignment="1">
      <alignment vertical="center"/>
    </xf>
    <xf numFmtId="0" fontId="29" fillId="0" borderId="9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44" fontId="8" fillId="0" borderId="1" xfId="4" applyFont="1" applyFill="1" applyBorder="1" applyAlignment="1">
      <alignment vertical="center"/>
    </xf>
    <xf numFmtId="0" fontId="28" fillId="0" borderId="8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 indent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/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right" vertical="center"/>
    </xf>
    <xf numFmtId="1" fontId="10" fillId="0" borderId="1" xfId="0" applyNumberFormat="1" applyFont="1" applyFill="1" applyBorder="1" applyAlignment="1">
      <alignment vertical="center" wrapText="1"/>
    </xf>
    <xf numFmtId="1" fontId="9" fillId="0" borderId="1" xfId="0" applyNumberFormat="1" applyFont="1" applyFill="1" applyBorder="1" applyAlignment="1">
      <alignment vertical="center" wrapText="1"/>
    </xf>
    <xf numFmtId="44" fontId="9" fillId="0" borderId="1" xfId="4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3" fontId="0" fillId="0" borderId="1" xfId="0" applyNumberFormat="1" applyBorder="1"/>
    <xf numFmtId="1" fontId="0" fillId="0" borderId="1" xfId="0" applyNumberFormat="1" applyBorder="1"/>
    <xf numFmtId="171" fontId="0" fillId="0" borderId="1" xfId="5" applyNumberFormat="1" applyFont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justify" vertical="justify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/>
    </xf>
    <xf numFmtId="0" fontId="19" fillId="4" borderId="0" xfId="0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2" fillId="0" borderId="1" xfId="0" applyNumberFormat="1" applyFont="1" applyFill="1" applyBorder="1" applyAlignment="1">
      <alignment horizontal="left"/>
    </xf>
    <xf numFmtId="0" fontId="24" fillId="0" borderId="1" xfId="0" applyNumberFormat="1" applyFont="1" applyFill="1" applyBorder="1" applyAlignment="1">
      <alignment wrapText="1"/>
    </xf>
    <xf numFmtId="0" fontId="21" fillId="2" borderId="1" xfId="0" applyNumberFormat="1" applyFont="1" applyFill="1" applyBorder="1" applyAlignment="1">
      <alignment horizontal="center" vertical="center" wrapText="1"/>
    </xf>
    <xf numFmtId="0" fontId="21" fillId="2" borderId="2" xfId="0" applyNumberFormat="1" applyFont="1" applyFill="1" applyBorder="1" applyAlignment="1">
      <alignment horizontal="justify" vertical="justify" wrapText="1"/>
    </xf>
    <xf numFmtId="0" fontId="21" fillId="2" borderId="3" xfId="0" applyNumberFormat="1" applyFont="1" applyFill="1" applyBorder="1" applyAlignment="1">
      <alignment horizontal="justify" vertical="justify" wrapText="1"/>
    </xf>
    <xf numFmtId="0" fontId="21" fillId="2" borderId="4" xfId="0" applyNumberFormat="1" applyFont="1" applyFill="1" applyBorder="1" applyAlignment="1">
      <alignment horizontal="justify" vertical="justify" wrapText="1"/>
    </xf>
    <xf numFmtId="0" fontId="22" fillId="0" borderId="1" xfId="0" applyNumberFormat="1" applyFont="1" applyFill="1" applyBorder="1" applyAlignment="1">
      <alignment horizontal="center"/>
    </xf>
    <xf numFmtId="0" fontId="23" fillId="0" borderId="1" xfId="0" applyNumberFormat="1" applyFont="1" applyFill="1" applyBorder="1" applyAlignment="1">
      <alignment horizontal="left"/>
    </xf>
    <xf numFmtId="0" fontId="21" fillId="0" borderId="1" xfId="0" applyNumberFormat="1" applyFont="1" applyFill="1" applyBorder="1" applyAlignment="1">
      <alignment horizontal="right"/>
    </xf>
    <xf numFmtId="0" fontId="23" fillId="0" borderId="2" xfId="0" applyNumberFormat="1" applyFont="1" applyFill="1" applyBorder="1" applyAlignment="1">
      <alignment horizontal="left" vertical="center"/>
    </xf>
    <xf numFmtId="0" fontId="23" fillId="0" borderId="3" xfId="0" applyNumberFormat="1" applyFont="1" applyFill="1" applyBorder="1" applyAlignment="1">
      <alignment horizontal="left" vertical="center"/>
    </xf>
    <xf numFmtId="0" fontId="23" fillId="0" borderId="4" xfId="0" applyNumberFormat="1" applyFont="1" applyFill="1" applyBorder="1" applyAlignment="1">
      <alignment horizontal="left" vertical="center"/>
    </xf>
    <xf numFmtId="0" fontId="27" fillId="4" borderId="0" xfId="0" applyFont="1" applyFill="1" applyBorder="1" applyAlignment="1">
      <alignment horizontal="left" vertical="center" wrapText="1"/>
    </xf>
    <xf numFmtId="0" fontId="23" fillId="0" borderId="1" xfId="0" applyNumberFormat="1" applyFont="1" applyFill="1" applyBorder="1" applyAlignment="1">
      <alignment horizontal="center" wrapText="1"/>
    </xf>
    <xf numFmtId="0" fontId="21" fillId="0" borderId="1" xfId="0" applyNumberFormat="1" applyFont="1" applyFill="1" applyBorder="1" applyAlignment="1">
      <alignment horizontal="center"/>
    </xf>
    <xf numFmtId="0" fontId="25" fillId="0" borderId="1" xfId="0" applyNumberFormat="1" applyFont="1" applyFill="1" applyBorder="1" applyAlignment="1">
      <alignment horizontal="center" wrapText="1"/>
    </xf>
    <xf numFmtId="0" fontId="2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0" fontId="20" fillId="4" borderId="0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9" fillId="3" borderId="2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</cellXfs>
  <cellStyles count="17">
    <cellStyle name="Euro" xfId="7"/>
    <cellStyle name="Hipervínculo 2" xfId="8"/>
    <cellStyle name="Millares 2" xfId="3"/>
    <cellStyle name="Moneda" xfId="4" builtinId="4"/>
    <cellStyle name="Moneda [0]" xfId="5" builtinId="7"/>
    <cellStyle name="Moneda [0] 2" xfId="1"/>
    <cellStyle name="Moneda [0] 3" xfId="10"/>
    <cellStyle name="Moneda 2" xfId="2"/>
    <cellStyle name="Moneda 3" xfId="9"/>
    <cellStyle name="Moneda 4" xfId="16"/>
    <cellStyle name="Normal" xfId="0" builtinId="0"/>
    <cellStyle name="Normal 2" xfId="11"/>
    <cellStyle name="Normal 2 2" xfId="12"/>
    <cellStyle name="Normal 3" xfId="13"/>
    <cellStyle name="Normal 4" xfId="14"/>
    <cellStyle name="Normal 6" xfId="15"/>
    <cellStyle name="Porcentaje" xfId="6" builtinId="5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777875</xdr:colOff>
      <xdr:row>0</xdr:row>
      <xdr:rowOff>95250</xdr:rowOff>
    </xdr:from>
    <xdr:to>
      <xdr:col>1</xdr:col>
      <xdr:colOff>1633971</xdr:colOff>
      <xdr:row>1</xdr:row>
      <xdr:rowOff>369817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b="23636"/>
        <a:stretch>
          <a:fillRect/>
        </a:stretch>
      </xdr:blipFill>
      <xdr:spPr bwMode="auto">
        <a:xfrm>
          <a:off x="1587500" y="95250"/>
          <a:ext cx="856096" cy="8460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8" workbookViewId="0">
      <selection activeCell="B24" sqref="A18:B24"/>
    </sheetView>
  </sheetViews>
  <sheetFormatPr baseColWidth="10" defaultRowHeight="15" x14ac:dyDescent="0.25"/>
  <cols>
    <col min="1" max="1" width="30.85546875" customWidth="1"/>
    <col min="3" max="3" width="0" hidden="1" customWidth="1"/>
    <col min="4" max="4" width="19.28515625" style="5" bestFit="1" customWidth="1"/>
  </cols>
  <sheetData>
    <row r="1" spans="1:4" x14ac:dyDescent="0.25">
      <c r="A1" s="46" t="s">
        <v>972</v>
      </c>
      <c r="B1" s="46" t="s">
        <v>978</v>
      </c>
      <c r="C1" s="46" t="s">
        <v>979</v>
      </c>
      <c r="D1" s="47" t="s">
        <v>980</v>
      </c>
    </row>
    <row r="2" spans="1:4" x14ac:dyDescent="0.25">
      <c r="A2" s="46" t="s">
        <v>973</v>
      </c>
      <c r="B2" s="46">
        <f>+'PRESUPUESTO 2022'!G497</f>
        <v>357</v>
      </c>
      <c r="C2" s="46">
        <v>13</v>
      </c>
      <c r="D2" s="142">
        <f>+'PRESUPUESTO 2022'!L497</f>
        <v>431663505.90000004</v>
      </c>
    </row>
    <row r="3" spans="1:4" x14ac:dyDescent="0.25">
      <c r="A3" s="46" t="s">
        <v>974</v>
      </c>
      <c r="B3" s="46">
        <f>+'PRESUPUESTO 2022'!G13</f>
        <v>196</v>
      </c>
      <c r="C3" s="46">
        <v>11</v>
      </c>
      <c r="D3" s="142">
        <f>+'PRESUPUESTO 2022'!L13</f>
        <v>239924016.51666671</v>
      </c>
    </row>
    <row r="4" spans="1:4" x14ac:dyDescent="0.25">
      <c r="A4" s="46" t="s">
        <v>975</v>
      </c>
      <c r="B4" s="46">
        <f>+'PRESUPUESTO 2022'!G524</f>
        <v>766</v>
      </c>
      <c r="C4" s="46">
        <v>26</v>
      </c>
      <c r="D4" s="142">
        <f>+'PRESUPUESTO 2022'!L524</f>
        <v>614633588.30266666</v>
      </c>
    </row>
    <row r="5" spans="1:4" x14ac:dyDescent="0.25">
      <c r="A5" s="46" t="s">
        <v>438</v>
      </c>
      <c r="B5" s="46">
        <f>+'PRESUPUESTO 2022'!G415</f>
        <v>229</v>
      </c>
      <c r="C5" s="46">
        <v>21</v>
      </c>
      <c r="D5" s="142">
        <f>+'PRESUPUESTO 2022'!L415</f>
        <v>187534906.25</v>
      </c>
    </row>
    <row r="6" spans="1:4" x14ac:dyDescent="0.25">
      <c r="A6" s="46" t="s">
        <v>151</v>
      </c>
      <c r="B6" s="140">
        <f>+'PRESUPUESTO 2022'!G150</f>
        <v>912</v>
      </c>
      <c r="C6" s="46">
        <v>24</v>
      </c>
      <c r="D6" s="142">
        <f>+'PRESUPUESTO 2022'!L150</f>
        <v>1074665294.2730002</v>
      </c>
    </row>
    <row r="7" spans="1:4" x14ac:dyDescent="0.25">
      <c r="A7" s="46" t="s">
        <v>710</v>
      </c>
      <c r="B7" s="46">
        <f>+'PRESUPUESTO 2022'!G654</f>
        <v>945</v>
      </c>
      <c r="C7" s="46">
        <v>46</v>
      </c>
      <c r="D7" s="142">
        <f>+'PRESUPUESTO 2022'!L654</f>
        <v>1184556368.3043754</v>
      </c>
    </row>
    <row r="8" spans="1:4" x14ac:dyDescent="0.25">
      <c r="A8" s="46" t="s">
        <v>976</v>
      </c>
      <c r="B8" s="46">
        <f>+'PRESUPUESTO 2022'!G393</f>
        <v>1264</v>
      </c>
      <c r="C8" s="46">
        <v>86</v>
      </c>
      <c r="D8" s="142">
        <f>+'PRESUPUESTO 2022'!L393</f>
        <v>2264201057.5011001</v>
      </c>
    </row>
    <row r="9" spans="1:4" x14ac:dyDescent="0.25">
      <c r="A9" s="46" t="s">
        <v>315</v>
      </c>
      <c r="B9" s="46">
        <f>+'PRESUPUESTO 2022'!G299</f>
        <v>562</v>
      </c>
      <c r="C9" s="46">
        <v>32</v>
      </c>
      <c r="D9" s="142">
        <f>+'PRESUPUESTO 2022'!L299</f>
        <v>727528700.02225006</v>
      </c>
    </row>
    <row r="10" spans="1:4" x14ac:dyDescent="0.25">
      <c r="A10" s="46" t="s">
        <v>235</v>
      </c>
      <c r="B10" s="46">
        <f>+'PRESUPUESTO 2022'!G265</f>
        <v>2786</v>
      </c>
      <c r="C10" s="46">
        <v>73</v>
      </c>
      <c r="D10" s="142">
        <f>+'PRESUPUESTO 2022'!L265</f>
        <v>3866299964.8398757</v>
      </c>
    </row>
    <row r="11" spans="1:4" x14ac:dyDescent="0.25">
      <c r="A11" s="46" t="s">
        <v>192</v>
      </c>
      <c r="B11" s="46">
        <f>+'PRESUPUESTO 2022'!G191</f>
        <v>1691</v>
      </c>
      <c r="C11" s="46">
        <v>40</v>
      </c>
      <c r="D11" s="142">
        <f>+'PRESUPUESTO 2022'!L191</f>
        <v>2411361875.6521254</v>
      </c>
    </row>
    <row r="12" spans="1:4" x14ac:dyDescent="0.25">
      <c r="A12" s="46" t="s">
        <v>621</v>
      </c>
      <c r="B12" s="141">
        <f>+'PRESUPUESTO 2022'!G607</f>
        <v>1350</v>
      </c>
      <c r="C12" s="46">
        <v>82</v>
      </c>
      <c r="D12" s="142">
        <f>+'PRESUPUESTO 2022'!L607</f>
        <v>2057065862.5771253</v>
      </c>
    </row>
    <row r="13" spans="1:4" x14ac:dyDescent="0.25">
      <c r="A13" s="46" t="s">
        <v>468</v>
      </c>
      <c r="B13" s="46">
        <f>+'PRESUPUESTO 2022'!G483</f>
        <v>1307</v>
      </c>
      <c r="C13" s="46">
        <v>67</v>
      </c>
      <c r="D13" s="142">
        <f>+'PRESUPUESTO 2022'!L483</f>
        <v>1818006876.5420003</v>
      </c>
    </row>
    <row r="14" spans="1:4" x14ac:dyDescent="0.25">
      <c r="A14" s="46" t="s">
        <v>977</v>
      </c>
      <c r="B14" s="140">
        <f>+'PRESUPUESTO 2022'!G126</f>
        <v>1374</v>
      </c>
      <c r="C14" s="46">
        <v>107</v>
      </c>
      <c r="D14" s="142">
        <f>+'PRESUPUESTO 2022'!L126</f>
        <v>2067575847.1260884</v>
      </c>
    </row>
    <row r="15" spans="1:4" x14ac:dyDescent="0.25">
      <c r="A15" s="46"/>
      <c r="B15" s="46">
        <f>SUM(B2:B14)</f>
        <v>13739</v>
      </c>
      <c r="C15" s="46">
        <f>SUM(C2:C14)</f>
        <v>628</v>
      </c>
      <c r="D15" s="142">
        <f>SUM(D2:D14)</f>
        <v>18945017863.807274</v>
      </c>
    </row>
    <row r="16" spans="1:4" x14ac:dyDescent="0.25">
      <c r="A16" s="143" t="s">
        <v>1231</v>
      </c>
      <c r="B16" s="143"/>
      <c r="C16" s="46"/>
      <c r="D16" s="47">
        <f>+'PRESUPUESTO 2022'!L656</f>
        <v>1425368371.5</v>
      </c>
    </row>
    <row r="17" spans="1:4" x14ac:dyDescent="0.25">
      <c r="A17" s="144" t="s">
        <v>993</v>
      </c>
      <c r="B17" s="144"/>
      <c r="C17" s="46"/>
      <c r="D17" s="47">
        <f>+D15+D16</f>
        <v>20370386235.307274</v>
      </c>
    </row>
    <row r="18" spans="1:4" x14ac:dyDescent="0.25">
      <c r="C18">
        <v>393</v>
      </c>
    </row>
    <row r="19" spans="1:4" x14ac:dyDescent="0.25">
      <c r="C19">
        <v>235</v>
      </c>
    </row>
    <row r="21" spans="1:4" x14ac:dyDescent="0.25">
      <c r="B21" s="51"/>
    </row>
    <row r="22" spans="1:4" x14ac:dyDescent="0.25">
      <c r="B22" s="51"/>
    </row>
    <row r="23" spans="1:4" x14ac:dyDescent="0.25">
      <c r="B23" s="51"/>
    </row>
    <row r="24" spans="1:4" x14ac:dyDescent="0.25">
      <c r="B24" s="51"/>
    </row>
  </sheetData>
  <mergeCells count="2">
    <mergeCell ref="A16:B16"/>
    <mergeCell ref="A17:B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M678"/>
  <sheetViews>
    <sheetView view="pageBreakPreview" topLeftCell="A644" zoomScale="40" zoomScaleNormal="57" zoomScaleSheetLayoutView="40" workbookViewId="0">
      <selection activeCell="G655" sqref="G655"/>
    </sheetView>
  </sheetViews>
  <sheetFormatPr baseColWidth="10" defaultColWidth="11.42578125" defaultRowHeight="21" x14ac:dyDescent="0.25"/>
  <cols>
    <col min="1" max="1" width="32.42578125" style="2" customWidth="1"/>
    <col min="2" max="2" width="42.140625" style="2" customWidth="1"/>
    <col min="3" max="3" width="17.5703125" style="2" customWidth="1"/>
    <col min="4" max="4" width="100.28515625" style="2" customWidth="1"/>
    <col min="5" max="5" width="17.28515625" style="2" customWidth="1"/>
    <col min="6" max="6" width="27.140625" style="2" customWidth="1"/>
    <col min="7" max="7" width="17.7109375" style="2" customWidth="1"/>
    <col min="8" max="8" width="35.7109375" style="3" hidden="1" customWidth="1"/>
    <col min="9" max="9" width="35.7109375" style="3" customWidth="1"/>
    <col min="10" max="10" width="36" style="3" customWidth="1"/>
    <col min="11" max="11" width="21" style="2" customWidth="1"/>
    <col min="12" max="12" width="37.5703125" style="2" customWidth="1"/>
    <col min="13" max="13" width="30.7109375" style="2" customWidth="1"/>
    <col min="14" max="16384" width="11.42578125" style="2"/>
  </cols>
  <sheetData>
    <row r="1" spans="1:13" ht="21.75" thickBot="1" x14ac:dyDescent="0.3">
      <c r="A1" s="148" t="s">
        <v>1230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50"/>
    </row>
    <row r="2" spans="1:13" ht="104.25" customHeight="1" x14ac:dyDescent="0.25">
      <c r="A2" s="103" t="s">
        <v>0</v>
      </c>
      <c r="B2" s="103" t="s">
        <v>1</v>
      </c>
      <c r="C2" s="103" t="s">
        <v>970</v>
      </c>
      <c r="D2" s="103" t="s">
        <v>982</v>
      </c>
      <c r="E2" s="103" t="s">
        <v>983</v>
      </c>
      <c r="F2" s="103" t="s">
        <v>2</v>
      </c>
      <c r="G2" s="103" t="s">
        <v>3</v>
      </c>
      <c r="H2" s="107" t="s">
        <v>751</v>
      </c>
      <c r="I2" s="107" t="s">
        <v>751</v>
      </c>
      <c r="J2" s="107" t="s">
        <v>967</v>
      </c>
      <c r="K2" s="107" t="s">
        <v>968</v>
      </c>
      <c r="L2" s="107" t="s">
        <v>969</v>
      </c>
      <c r="M2" s="107" t="s">
        <v>1103</v>
      </c>
    </row>
    <row r="3" spans="1:13" s="60" customFormat="1" ht="92.25" customHeight="1" x14ac:dyDescent="0.25">
      <c r="A3" s="108" t="s">
        <v>4</v>
      </c>
      <c r="B3" s="108" t="s">
        <v>5</v>
      </c>
      <c r="C3" s="108">
        <v>1</v>
      </c>
      <c r="D3" s="108" t="s">
        <v>747</v>
      </c>
      <c r="E3" s="108" t="s">
        <v>750</v>
      </c>
      <c r="F3" s="108" t="s">
        <v>6</v>
      </c>
      <c r="G3" s="108">
        <v>67</v>
      </c>
      <c r="H3" s="84">
        <v>5495.05</v>
      </c>
      <c r="I3" s="84">
        <f>+'ESTUDIO DE MERCADO'!N3</f>
        <v>10000</v>
      </c>
      <c r="J3" s="84">
        <f t="shared" ref="J3:J12" si="0">+I3*G3</f>
        <v>670000</v>
      </c>
      <c r="K3" s="87">
        <v>125</v>
      </c>
      <c r="L3" s="91">
        <f>+J3*K3</f>
        <v>83750000</v>
      </c>
      <c r="M3" s="50" t="s">
        <v>1104</v>
      </c>
    </row>
    <row r="4" spans="1:13" s="60" customFormat="1" ht="76.5" customHeight="1" x14ac:dyDescent="0.25">
      <c r="A4" s="108" t="s">
        <v>4</v>
      </c>
      <c r="B4" s="108" t="s">
        <v>5</v>
      </c>
      <c r="C4" s="108">
        <v>2</v>
      </c>
      <c r="D4" s="108" t="s">
        <v>748</v>
      </c>
      <c r="E4" s="109">
        <v>14</v>
      </c>
      <c r="F4" s="108" t="s">
        <v>6</v>
      </c>
      <c r="G4" s="108">
        <v>21</v>
      </c>
      <c r="H4" s="84">
        <v>7866.9133999999995</v>
      </c>
      <c r="I4" s="84">
        <f>+'ESTUDIO DE MERCADO'!N4</f>
        <v>8810.4213333333337</v>
      </c>
      <c r="J4" s="84">
        <f t="shared" si="0"/>
        <v>185018.848</v>
      </c>
      <c r="K4" s="87">
        <v>125</v>
      </c>
      <c r="L4" s="91">
        <f t="shared" ref="L4:L12" si="1">+J4*K4</f>
        <v>23127356</v>
      </c>
      <c r="M4" s="50" t="s">
        <v>1105</v>
      </c>
    </row>
    <row r="5" spans="1:13" s="60" customFormat="1" ht="76.5" customHeight="1" x14ac:dyDescent="0.25">
      <c r="A5" s="108" t="s">
        <v>4</v>
      </c>
      <c r="B5" s="108" t="s">
        <v>5</v>
      </c>
      <c r="C5" s="108">
        <v>3</v>
      </c>
      <c r="D5" s="108" t="s">
        <v>749</v>
      </c>
      <c r="E5" s="109">
        <v>13</v>
      </c>
      <c r="F5" s="108" t="s">
        <v>6</v>
      </c>
      <c r="G5" s="108">
        <v>3</v>
      </c>
      <c r="H5" s="84">
        <v>8392.44</v>
      </c>
      <c r="I5" s="84">
        <f>+'ESTUDIO DE MERCADO'!N5</f>
        <v>9398.972466666668</v>
      </c>
      <c r="J5" s="84">
        <f t="shared" si="0"/>
        <v>28196.917400000006</v>
      </c>
      <c r="K5" s="87">
        <v>125</v>
      </c>
      <c r="L5" s="91">
        <f t="shared" si="1"/>
        <v>3524614.6750000007</v>
      </c>
      <c r="M5" s="50" t="s">
        <v>1105</v>
      </c>
    </row>
    <row r="6" spans="1:13" s="60" customFormat="1" ht="85.5" customHeight="1" x14ac:dyDescent="0.25">
      <c r="A6" s="108" t="s">
        <v>4</v>
      </c>
      <c r="B6" s="108" t="s">
        <v>7</v>
      </c>
      <c r="C6" s="108">
        <v>1</v>
      </c>
      <c r="D6" s="108" t="s">
        <v>752</v>
      </c>
      <c r="E6" s="108">
        <v>10</v>
      </c>
      <c r="F6" s="108" t="s">
        <v>6</v>
      </c>
      <c r="G6" s="108">
        <v>43</v>
      </c>
      <c r="H6" s="84">
        <v>8392.44</v>
      </c>
      <c r="I6" s="84">
        <f>+'ESTUDIO DE MERCADO'!N6</f>
        <v>10000</v>
      </c>
      <c r="J6" s="84">
        <f t="shared" si="0"/>
        <v>430000</v>
      </c>
      <c r="K6" s="87">
        <v>125</v>
      </c>
      <c r="L6" s="91">
        <f t="shared" si="1"/>
        <v>53750000</v>
      </c>
      <c r="M6" s="50" t="s">
        <v>1104</v>
      </c>
    </row>
    <row r="7" spans="1:13" s="60" customFormat="1" ht="78.75" customHeight="1" x14ac:dyDescent="0.25">
      <c r="A7" s="108" t="s">
        <v>4</v>
      </c>
      <c r="B7" s="108" t="s">
        <v>7</v>
      </c>
      <c r="C7" s="108">
        <v>2</v>
      </c>
      <c r="D7" s="108" t="s">
        <v>753</v>
      </c>
      <c r="E7" s="108">
        <v>6</v>
      </c>
      <c r="F7" s="108" t="s">
        <v>6</v>
      </c>
      <c r="G7" s="108">
        <v>25</v>
      </c>
      <c r="H7" s="84">
        <v>8392.44</v>
      </c>
      <c r="I7" s="84">
        <f>+'ESTUDIO DE MERCADO'!N7</f>
        <v>10000</v>
      </c>
      <c r="J7" s="84">
        <f t="shared" si="0"/>
        <v>250000</v>
      </c>
      <c r="K7" s="87">
        <v>125</v>
      </c>
      <c r="L7" s="91">
        <f t="shared" si="1"/>
        <v>31250000</v>
      </c>
      <c r="M7" s="50" t="s">
        <v>1104</v>
      </c>
    </row>
    <row r="8" spans="1:13" s="60" customFormat="1" ht="51" customHeight="1" x14ac:dyDescent="0.25">
      <c r="A8" s="108" t="s">
        <v>4</v>
      </c>
      <c r="B8" s="108" t="s">
        <v>7</v>
      </c>
      <c r="C8" s="108">
        <v>3</v>
      </c>
      <c r="D8" s="108" t="s">
        <v>754</v>
      </c>
      <c r="E8" s="108">
        <v>16</v>
      </c>
      <c r="F8" s="108" t="s">
        <v>6</v>
      </c>
      <c r="G8" s="108">
        <v>14</v>
      </c>
      <c r="H8" s="84">
        <v>8392.44</v>
      </c>
      <c r="I8" s="84">
        <f>+'ESTUDIO DE MERCADO'!N8</f>
        <v>10000</v>
      </c>
      <c r="J8" s="84">
        <f t="shared" si="0"/>
        <v>140000</v>
      </c>
      <c r="K8" s="87">
        <v>125</v>
      </c>
      <c r="L8" s="91">
        <f t="shared" si="1"/>
        <v>17500000</v>
      </c>
      <c r="M8" s="50" t="s">
        <v>1104</v>
      </c>
    </row>
    <row r="9" spans="1:13" s="60" customFormat="1" ht="51" customHeight="1" x14ac:dyDescent="0.25">
      <c r="A9" s="108" t="s">
        <v>4</v>
      </c>
      <c r="B9" s="108" t="s">
        <v>7</v>
      </c>
      <c r="C9" s="108">
        <v>4</v>
      </c>
      <c r="D9" s="108" t="s">
        <v>755</v>
      </c>
      <c r="E9" s="108" t="s">
        <v>251</v>
      </c>
      <c r="F9" s="108" t="s">
        <v>6</v>
      </c>
      <c r="G9" s="108">
        <v>11</v>
      </c>
      <c r="H9" s="84">
        <v>8392.44</v>
      </c>
      <c r="I9" s="84">
        <f>+'ESTUDIO DE MERCADO'!N9</f>
        <v>9398.972466666668</v>
      </c>
      <c r="J9" s="84">
        <f t="shared" si="0"/>
        <v>103388.69713333335</v>
      </c>
      <c r="K9" s="87">
        <v>125</v>
      </c>
      <c r="L9" s="91">
        <f t="shared" si="1"/>
        <v>12923587.141666669</v>
      </c>
      <c r="M9" s="50" t="s">
        <v>1105</v>
      </c>
    </row>
    <row r="10" spans="1:13" s="60" customFormat="1" ht="51" customHeight="1" x14ac:dyDescent="0.25">
      <c r="A10" s="108" t="s">
        <v>4</v>
      </c>
      <c r="B10" s="108" t="s">
        <v>7</v>
      </c>
      <c r="C10" s="108">
        <v>5</v>
      </c>
      <c r="D10" s="108" t="s">
        <v>756</v>
      </c>
      <c r="E10" s="108">
        <v>19</v>
      </c>
      <c r="F10" s="108" t="s">
        <v>6</v>
      </c>
      <c r="G10" s="108">
        <v>3</v>
      </c>
      <c r="H10" s="84">
        <v>8392.44</v>
      </c>
      <c r="I10" s="84">
        <f>+'ESTUDIO DE MERCADO'!N10</f>
        <v>9398.972466666668</v>
      </c>
      <c r="J10" s="84">
        <f t="shared" si="0"/>
        <v>28196.917400000006</v>
      </c>
      <c r="K10" s="87">
        <v>125</v>
      </c>
      <c r="L10" s="91">
        <f t="shared" si="1"/>
        <v>3524614.6750000007</v>
      </c>
      <c r="M10" s="50" t="s">
        <v>1105</v>
      </c>
    </row>
    <row r="11" spans="1:13" s="60" customFormat="1" ht="61.5" customHeight="1" x14ac:dyDescent="0.25">
      <c r="A11" s="108" t="s">
        <v>4</v>
      </c>
      <c r="B11" s="108" t="s">
        <v>10</v>
      </c>
      <c r="C11" s="108">
        <v>1</v>
      </c>
      <c r="D11" s="108" t="s">
        <v>757</v>
      </c>
      <c r="E11" s="110" t="s">
        <v>8</v>
      </c>
      <c r="F11" s="108" t="s">
        <v>6</v>
      </c>
      <c r="G11" s="110">
        <v>8</v>
      </c>
      <c r="H11" s="85">
        <v>8392.44</v>
      </c>
      <c r="I11" s="84">
        <f>+'ESTUDIO DE MERCADO'!N11</f>
        <v>9398.972466666668</v>
      </c>
      <c r="J11" s="84">
        <f t="shared" si="0"/>
        <v>75191.779733333344</v>
      </c>
      <c r="K11" s="87">
        <v>125</v>
      </c>
      <c r="L11" s="91">
        <f t="shared" si="1"/>
        <v>9398972.4666666687</v>
      </c>
      <c r="M11" s="50" t="s">
        <v>1105</v>
      </c>
    </row>
    <row r="12" spans="1:13" s="60" customFormat="1" ht="43.5" customHeight="1" x14ac:dyDescent="0.25">
      <c r="A12" s="108" t="s">
        <v>4</v>
      </c>
      <c r="B12" s="108" t="s">
        <v>10</v>
      </c>
      <c r="C12" s="108">
        <v>2</v>
      </c>
      <c r="D12" s="108" t="s">
        <v>758</v>
      </c>
      <c r="E12" s="110">
        <v>10</v>
      </c>
      <c r="F12" s="108" t="s">
        <v>6</v>
      </c>
      <c r="G12" s="110">
        <v>1</v>
      </c>
      <c r="H12" s="85">
        <v>8392.44</v>
      </c>
      <c r="I12" s="84">
        <f>+'ESTUDIO DE MERCADO'!N12</f>
        <v>9398.972466666668</v>
      </c>
      <c r="J12" s="84">
        <f t="shared" si="0"/>
        <v>9398.972466666668</v>
      </c>
      <c r="K12" s="87">
        <v>125</v>
      </c>
      <c r="L12" s="91">
        <f t="shared" si="1"/>
        <v>1174871.5583333336</v>
      </c>
      <c r="M12" s="50" t="s">
        <v>1105</v>
      </c>
    </row>
    <row r="13" spans="1:13" s="9" customFormat="1" ht="27" customHeight="1" x14ac:dyDescent="0.25">
      <c r="A13" s="160" t="s">
        <v>11</v>
      </c>
      <c r="B13" s="160"/>
      <c r="C13" s="160"/>
      <c r="D13" s="160"/>
      <c r="E13" s="160"/>
      <c r="F13" s="160"/>
      <c r="G13" s="111">
        <f>SUM(G3:G12)</f>
        <v>196</v>
      </c>
      <c r="H13" s="112"/>
      <c r="I13" s="112"/>
      <c r="J13" s="112">
        <f>SUM(J3:J12)</f>
        <v>1919392.1321333332</v>
      </c>
      <c r="K13" s="87"/>
      <c r="L13" s="113">
        <f>SUM(L3:L12)</f>
        <v>239924016.51666671</v>
      </c>
      <c r="M13" s="114"/>
    </row>
    <row r="14" spans="1:13" s="60" customFormat="1" ht="90.75" customHeight="1" x14ac:dyDescent="0.25">
      <c r="A14" s="108" t="s">
        <v>12</v>
      </c>
      <c r="B14" s="108" t="s">
        <v>13</v>
      </c>
      <c r="C14" s="110">
        <v>1</v>
      </c>
      <c r="D14" s="108" t="s">
        <v>14</v>
      </c>
      <c r="E14" s="108" t="s">
        <v>8</v>
      </c>
      <c r="F14" s="110" t="s">
        <v>15</v>
      </c>
      <c r="G14" s="110">
        <v>12</v>
      </c>
      <c r="H14" s="85">
        <v>26975.7</v>
      </c>
      <c r="I14" s="84">
        <f>+'ESTUDIO DE MERCADO'!N14</f>
        <v>6773</v>
      </c>
      <c r="J14" s="84">
        <f t="shared" ref="J14:J47" si="2">+I14*G14</f>
        <v>81276</v>
      </c>
      <c r="K14" s="87">
        <v>125</v>
      </c>
      <c r="L14" s="91">
        <f>+J14*K14</f>
        <v>10159500</v>
      </c>
      <c r="M14" s="110" t="s">
        <v>1104</v>
      </c>
    </row>
    <row r="15" spans="1:13" s="60" customFormat="1" ht="90.75" customHeight="1" x14ac:dyDescent="0.25">
      <c r="A15" s="108" t="s">
        <v>12</v>
      </c>
      <c r="B15" s="108" t="s">
        <v>1110</v>
      </c>
      <c r="C15" s="110">
        <v>2</v>
      </c>
      <c r="D15" s="108" t="s">
        <v>16</v>
      </c>
      <c r="E15" s="108" t="s">
        <v>17</v>
      </c>
      <c r="F15" s="110" t="s">
        <v>15</v>
      </c>
      <c r="G15" s="110">
        <v>52</v>
      </c>
      <c r="H15" s="85">
        <v>17184.52</v>
      </c>
      <c r="I15" s="84">
        <f>+'ESTUDIO DE MERCADO'!N15</f>
        <v>10215</v>
      </c>
      <c r="J15" s="84">
        <f t="shared" si="2"/>
        <v>531180</v>
      </c>
      <c r="K15" s="87">
        <v>28</v>
      </c>
      <c r="L15" s="91">
        <f t="shared" ref="L15:L82" si="3">+J15*K15</f>
        <v>14873040</v>
      </c>
      <c r="M15" s="110" t="s">
        <v>1104</v>
      </c>
    </row>
    <row r="16" spans="1:13" s="60" customFormat="1" ht="90.75" customHeight="1" x14ac:dyDescent="0.25">
      <c r="A16" s="108" t="s">
        <v>12</v>
      </c>
      <c r="B16" s="108" t="s">
        <v>1110</v>
      </c>
      <c r="C16" s="110">
        <v>3</v>
      </c>
      <c r="D16" s="108" t="s">
        <v>18</v>
      </c>
      <c r="E16" s="108" t="s">
        <v>759</v>
      </c>
      <c r="F16" s="110" t="s">
        <v>15</v>
      </c>
      <c r="G16" s="110">
        <v>25</v>
      </c>
      <c r="H16" s="85">
        <v>53566.746500000001</v>
      </c>
      <c r="I16" s="84">
        <f>+'ESTUDIO DE MERCADO'!N16</f>
        <v>9925</v>
      </c>
      <c r="J16" s="84">
        <f t="shared" si="2"/>
        <v>248125</v>
      </c>
      <c r="K16" s="87">
        <v>6</v>
      </c>
      <c r="L16" s="91">
        <f t="shared" si="3"/>
        <v>1488750</v>
      </c>
      <c r="M16" s="110" t="s">
        <v>1104</v>
      </c>
    </row>
    <row r="17" spans="1:13" s="60" customFormat="1" ht="98.25" customHeight="1" x14ac:dyDescent="0.25">
      <c r="A17" s="108" t="s">
        <v>12</v>
      </c>
      <c r="B17" s="108" t="s">
        <v>19</v>
      </c>
      <c r="C17" s="110">
        <v>4</v>
      </c>
      <c r="D17" s="108" t="s">
        <v>14</v>
      </c>
      <c r="E17" s="108" t="s">
        <v>17</v>
      </c>
      <c r="F17" s="110" t="s">
        <v>15</v>
      </c>
      <c r="G17" s="110">
        <v>5</v>
      </c>
      <c r="H17" s="85">
        <v>42806.4395</v>
      </c>
      <c r="I17" s="84">
        <f>+'ESTUDIO DE MERCADO'!N17</f>
        <v>45802.890265000002</v>
      </c>
      <c r="J17" s="84">
        <f t="shared" si="2"/>
        <v>229014.451325</v>
      </c>
      <c r="K17" s="87">
        <v>125</v>
      </c>
      <c r="L17" s="91">
        <f t="shared" si="3"/>
        <v>28626806.415624999</v>
      </c>
      <c r="M17" s="110" t="s">
        <v>1105</v>
      </c>
    </row>
    <row r="18" spans="1:13" s="60" customFormat="1" ht="105" customHeight="1" x14ac:dyDescent="0.25">
      <c r="A18" s="108" t="s">
        <v>12</v>
      </c>
      <c r="B18" s="108" t="s">
        <v>20</v>
      </c>
      <c r="C18" s="110">
        <v>5</v>
      </c>
      <c r="D18" s="108" t="s">
        <v>14</v>
      </c>
      <c r="E18" s="108" t="s">
        <v>21</v>
      </c>
      <c r="F18" s="110" t="s">
        <v>15</v>
      </c>
      <c r="G18" s="110">
        <v>20</v>
      </c>
      <c r="H18" s="85">
        <v>20840.226899999998</v>
      </c>
      <c r="I18" s="84">
        <f>+'ESTUDIO DE MERCADO'!N18</f>
        <v>22299.042783000001</v>
      </c>
      <c r="J18" s="84">
        <f t="shared" si="2"/>
        <v>445980.85566</v>
      </c>
      <c r="K18" s="87">
        <v>125</v>
      </c>
      <c r="L18" s="91">
        <f t="shared" si="3"/>
        <v>55747606.957500003</v>
      </c>
      <c r="M18" s="110" t="s">
        <v>1105</v>
      </c>
    </row>
    <row r="19" spans="1:13" s="60" customFormat="1" ht="90.75" customHeight="1" x14ac:dyDescent="0.25">
      <c r="A19" s="108" t="s">
        <v>12</v>
      </c>
      <c r="B19" s="108" t="s">
        <v>22</v>
      </c>
      <c r="C19" s="110">
        <v>6</v>
      </c>
      <c r="D19" s="108" t="s">
        <v>23</v>
      </c>
      <c r="E19" s="108" t="s">
        <v>24</v>
      </c>
      <c r="F19" s="110" t="s">
        <v>15</v>
      </c>
      <c r="G19" s="110">
        <v>1</v>
      </c>
      <c r="H19" s="85">
        <v>50020.940599999994</v>
      </c>
      <c r="I19" s="84">
        <f>+'ESTUDIO DE MERCADO'!N19</f>
        <v>53522.406442</v>
      </c>
      <c r="J19" s="84">
        <f t="shared" si="2"/>
        <v>53522.406442</v>
      </c>
      <c r="K19" s="87">
        <v>125</v>
      </c>
      <c r="L19" s="91">
        <f t="shared" si="3"/>
        <v>6690300.8052500002</v>
      </c>
      <c r="M19" s="110" t="s">
        <v>1105</v>
      </c>
    </row>
    <row r="20" spans="1:13" s="60" customFormat="1" ht="123.75" customHeight="1" x14ac:dyDescent="0.25">
      <c r="A20" s="108" t="s">
        <v>12</v>
      </c>
      <c r="B20" s="108" t="s">
        <v>25</v>
      </c>
      <c r="C20" s="110">
        <v>7</v>
      </c>
      <c r="D20" s="108" t="s">
        <v>14</v>
      </c>
      <c r="E20" s="108" t="s">
        <v>26</v>
      </c>
      <c r="F20" s="110" t="s">
        <v>15</v>
      </c>
      <c r="G20" s="110">
        <v>5</v>
      </c>
      <c r="H20" s="85">
        <v>42423.784200000002</v>
      </c>
      <c r="I20" s="84">
        <f>+'ESTUDIO DE MERCADO'!N20</f>
        <v>45393.449094000003</v>
      </c>
      <c r="J20" s="84">
        <f t="shared" si="2"/>
        <v>226967.24547000002</v>
      </c>
      <c r="K20" s="87">
        <v>125</v>
      </c>
      <c r="L20" s="91">
        <f t="shared" si="3"/>
        <v>28370905.683750004</v>
      </c>
      <c r="M20" s="110" t="s">
        <v>1105</v>
      </c>
    </row>
    <row r="21" spans="1:13" s="60" customFormat="1" ht="84" customHeight="1" x14ac:dyDescent="0.25">
      <c r="A21" s="108" t="s">
        <v>12</v>
      </c>
      <c r="B21" s="108" t="s">
        <v>27</v>
      </c>
      <c r="C21" s="110">
        <v>8</v>
      </c>
      <c r="D21" s="108" t="s">
        <v>23</v>
      </c>
      <c r="E21" s="108" t="s">
        <v>28</v>
      </c>
      <c r="F21" s="110" t="s">
        <v>15</v>
      </c>
      <c r="G21" s="110">
        <v>5</v>
      </c>
      <c r="H21" s="85">
        <v>33804.548499999997</v>
      </c>
      <c r="I21" s="84">
        <f>+'ESTUDIO DE MERCADO'!N21</f>
        <v>36170.866894999999</v>
      </c>
      <c r="J21" s="84">
        <f t="shared" si="2"/>
        <v>180854.33447499998</v>
      </c>
      <c r="K21" s="87">
        <v>125</v>
      </c>
      <c r="L21" s="91">
        <f t="shared" si="3"/>
        <v>22606791.809374999</v>
      </c>
      <c r="M21" s="110" t="s">
        <v>1105</v>
      </c>
    </row>
    <row r="22" spans="1:13" s="60" customFormat="1" ht="130.5" customHeight="1" x14ac:dyDescent="0.25">
      <c r="A22" s="108" t="s">
        <v>12</v>
      </c>
      <c r="B22" s="108" t="s">
        <v>29</v>
      </c>
      <c r="C22" s="110">
        <v>9</v>
      </c>
      <c r="D22" s="108" t="s">
        <v>14</v>
      </c>
      <c r="E22" s="108" t="s">
        <v>30</v>
      </c>
      <c r="F22" s="110" t="s">
        <v>15</v>
      </c>
      <c r="G22" s="110">
        <v>17</v>
      </c>
      <c r="H22" s="85">
        <v>48331.462500000001</v>
      </c>
      <c r="I22" s="84">
        <f>+'ESTUDIO DE MERCADO'!N22</f>
        <v>51714.664875000002</v>
      </c>
      <c r="J22" s="84">
        <f t="shared" si="2"/>
        <v>879149.30287500005</v>
      </c>
      <c r="K22" s="87">
        <v>125</v>
      </c>
      <c r="L22" s="91">
        <f t="shared" si="3"/>
        <v>109893662.859375</v>
      </c>
      <c r="M22" s="110" t="s">
        <v>1105</v>
      </c>
    </row>
    <row r="23" spans="1:13" s="60" customFormat="1" ht="84.75" customHeight="1" x14ac:dyDescent="0.25">
      <c r="A23" s="108" t="s">
        <v>12</v>
      </c>
      <c r="B23" s="108" t="s">
        <v>31</v>
      </c>
      <c r="C23" s="110">
        <v>10</v>
      </c>
      <c r="D23" s="108" t="s">
        <v>14</v>
      </c>
      <c r="E23" s="108" t="s">
        <v>32</v>
      </c>
      <c r="F23" s="110" t="s">
        <v>15</v>
      </c>
      <c r="G23" s="110">
        <v>8</v>
      </c>
      <c r="H23" s="85">
        <v>54594.820399999997</v>
      </c>
      <c r="I23" s="84">
        <f>+'ESTUDIO DE MERCADO'!N23</f>
        <v>9905</v>
      </c>
      <c r="J23" s="84">
        <f t="shared" si="2"/>
        <v>79240</v>
      </c>
      <c r="K23" s="87">
        <v>125</v>
      </c>
      <c r="L23" s="91">
        <f t="shared" si="3"/>
        <v>9905000</v>
      </c>
      <c r="M23" s="110" t="s">
        <v>1104</v>
      </c>
    </row>
    <row r="24" spans="1:13" s="60" customFormat="1" ht="86.25" customHeight="1" x14ac:dyDescent="0.25">
      <c r="A24" s="108" t="s">
        <v>12</v>
      </c>
      <c r="B24" s="108" t="s">
        <v>33</v>
      </c>
      <c r="C24" s="110">
        <v>1</v>
      </c>
      <c r="D24" s="108" t="s">
        <v>34</v>
      </c>
      <c r="E24" s="108" t="s">
        <v>35</v>
      </c>
      <c r="F24" s="110" t="s">
        <v>15</v>
      </c>
      <c r="G24" s="110">
        <v>46</v>
      </c>
      <c r="H24" s="85">
        <v>11989.2</v>
      </c>
      <c r="I24" s="84">
        <f>+'ESTUDIO DE MERCADO'!N24</f>
        <v>4429</v>
      </c>
      <c r="J24" s="84">
        <f t="shared" si="2"/>
        <v>203734</v>
      </c>
      <c r="K24" s="87">
        <v>28</v>
      </c>
      <c r="L24" s="91">
        <f t="shared" si="3"/>
        <v>5704552</v>
      </c>
      <c r="M24" s="50" t="s">
        <v>1104</v>
      </c>
    </row>
    <row r="25" spans="1:13" s="60" customFormat="1" ht="86.25" customHeight="1" x14ac:dyDescent="0.25">
      <c r="A25" s="108" t="s">
        <v>12</v>
      </c>
      <c r="B25" s="108" t="s">
        <v>33</v>
      </c>
      <c r="C25" s="110">
        <v>2</v>
      </c>
      <c r="D25" s="108" t="s">
        <v>36</v>
      </c>
      <c r="E25" s="108" t="s">
        <v>37</v>
      </c>
      <c r="F25" s="110" t="s">
        <v>15</v>
      </c>
      <c r="G25" s="110">
        <v>20</v>
      </c>
      <c r="H25" s="85">
        <v>11424.708500000001</v>
      </c>
      <c r="I25" s="84">
        <f>+'ESTUDIO DE MERCADO'!N25</f>
        <v>5870</v>
      </c>
      <c r="J25" s="84">
        <f t="shared" si="2"/>
        <v>117400</v>
      </c>
      <c r="K25" s="87">
        <v>28</v>
      </c>
      <c r="L25" s="91">
        <f t="shared" si="3"/>
        <v>3287200</v>
      </c>
      <c r="M25" s="50" t="s">
        <v>1104</v>
      </c>
    </row>
    <row r="26" spans="1:13" s="60" customFormat="1" ht="86.25" customHeight="1" x14ac:dyDescent="0.25">
      <c r="A26" s="108" t="s">
        <v>12</v>
      </c>
      <c r="B26" s="108" t="s">
        <v>33</v>
      </c>
      <c r="C26" s="110">
        <v>3</v>
      </c>
      <c r="D26" s="108" t="s">
        <v>38</v>
      </c>
      <c r="E26" s="108" t="s">
        <v>39</v>
      </c>
      <c r="F26" s="110" t="s">
        <v>15</v>
      </c>
      <c r="G26" s="110">
        <v>2</v>
      </c>
      <c r="H26" s="85">
        <v>12488.75</v>
      </c>
      <c r="I26" s="84">
        <f>+'ESTUDIO DE MERCADO'!N26</f>
        <v>37500</v>
      </c>
      <c r="J26" s="84">
        <f t="shared" si="2"/>
        <v>75000</v>
      </c>
      <c r="K26" s="87">
        <v>125</v>
      </c>
      <c r="L26" s="91">
        <f t="shared" si="3"/>
        <v>9375000</v>
      </c>
      <c r="M26" s="50" t="s">
        <v>1104</v>
      </c>
    </row>
    <row r="27" spans="1:13" s="60" customFormat="1" ht="86.25" customHeight="1" x14ac:dyDescent="0.25">
      <c r="A27" s="108" t="s">
        <v>12</v>
      </c>
      <c r="B27" s="108" t="s">
        <v>33</v>
      </c>
      <c r="C27" s="110">
        <v>4</v>
      </c>
      <c r="D27" s="108" t="s">
        <v>40</v>
      </c>
      <c r="E27" s="108" t="s">
        <v>41</v>
      </c>
      <c r="F27" s="110" t="s">
        <v>15</v>
      </c>
      <c r="G27" s="110">
        <v>20</v>
      </c>
      <c r="H27" s="85">
        <v>37466.25</v>
      </c>
      <c r="I27" s="84">
        <f>+'ESTUDIO DE MERCADO'!N27</f>
        <v>6500</v>
      </c>
      <c r="J27" s="84">
        <f t="shared" si="2"/>
        <v>130000</v>
      </c>
      <c r="K27" s="87">
        <v>125</v>
      </c>
      <c r="L27" s="91">
        <f t="shared" si="3"/>
        <v>16250000</v>
      </c>
      <c r="M27" s="50" t="s">
        <v>1104</v>
      </c>
    </row>
    <row r="28" spans="1:13" s="60" customFormat="1" ht="86.25" customHeight="1" x14ac:dyDescent="0.25">
      <c r="A28" s="108" t="s">
        <v>12</v>
      </c>
      <c r="B28" s="108" t="s">
        <v>33</v>
      </c>
      <c r="C28" s="110">
        <v>5</v>
      </c>
      <c r="D28" s="108" t="s">
        <v>42</v>
      </c>
      <c r="E28" s="108" t="s">
        <v>41</v>
      </c>
      <c r="F28" s="110" t="s">
        <v>15</v>
      </c>
      <c r="G28" s="110">
        <v>4</v>
      </c>
      <c r="H28" s="85">
        <v>12988.3</v>
      </c>
      <c r="I28" s="84">
        <f>+'ESTUDIO DE MERCADO'!N28</f>
        <v>37500</v>
      </c>
      <c r="J28" s="84">
        <f t="shared" si="2"/>
        <v>150000</v>
      </c>
      <c r="K28" s="87">
        <v>125</v>
      </c>
      <c r="L28" s="91">
        <f t="shared" si="3"/>
        <v>18750000</v>
      </c>
      <c r="M28" s="50" t="s">
        <v>1104</v>
      </c>
    </row>
    <row r="29" spans="1:13" s="60" customFormat="1" ht="51" customHeight="1" x14ac:dyDescent="0.25">
      <c r="A29" s="108" t="s">
        <v>12</v>
      </c>
      <c r="B29" s="108" t="s">
        <v>43</v>
      </c>
      <c r="C29" s="110">
        <v>1</v>
      </c>
      <c r="D29" s="108" t="s">
        <v>44</v>
      </c>
      <c r="E29" s="108" t="s">
        <v>45</v>
      </c>
      <c r="F29" s="110" t="s">
        <v>15</v>
      </c>
      <c r="G29" s="110">
        <v>17</v>
      </c>
      <c r="H29" s="85">
        <v>12988.3</v>
      </c>
      <c r="I29" s="84">
        <f>+'ESTUDIO DE MERCADO'!N29</f>
        <v>20000</v>
      </c>
      <c r="J29" s="84">
        <f t="shared" si="2"/>
        <v>340000</v>
      </c>
      <c r="K29" s="87">
        <v>125</v>
      </c>
      <c r="L29" s="91">
        <f t="shared" si="3"/>
        <v>42500000</v>
      </c>
      <c r="M29" s="50" t="s">
        <v>1104</v>
      </c>
    </row>
    <row r="30" spans="1:13" s="60" customFormat="1" ht="108" customHeight="1" x14ac:dyDescent="0.25">
      <c r="A30" s="108" t="s">
        <v>12</v>
      </c>
      <c r="B30" s="108" t="s">
        <v>43</v>
      </c>
      <c r="C30" s="110">
        <v>2</v>
      </c>
      <c r="D30" s="108" t="s">
        <v>46</v>
      </c>
      <c r="E30" s="108" t="s">
        <v>302</v>
      </c>
      <c r="F30" s="110" t="s">
        <v>15</v>
      </c>
      <c r="G30" s="110">
        <v>53</v>
      </c>
      <c r="H30" s="85">
        <v>17024.664000000001</v>
      </c>
      <c r="I30" s="84">
        <f>+'ESTUDIO DE MERCADO'!N30</f>
        <v>25000</v>
      </c>
      <c r="J30" s="84">
        <f t="shared" si="2"/>
        <v>1325000</v>
      </c>
      <c r="K30" s="87">
        <v>28</v>
      </c>
      <c r="L30" s="91">
        <f t="shared" si="3"/>
        <v>37100000</v>
      </c>
      <c r="M30" s="50" t="s">
        <v>1104</v>
      </c>
    </row>
    <row r="31" spans="1:13" s="60" customFormat="1" ht="109.5" customHeight="1" x14ac:dyDescent="0.25">
      <c r="A31" s="108" t="s">
        <v>12</v>
      </c>
      <c r="B31" s="108" t="s">
        <v>43</v>
      </c>
      <c r="C31" s="110">
        <v>3</v>
      </c>
      <c r="D31" s="108" t="s">
        <v>47</v>
      </c>
      <c r="E31" s="108" t="s">
        <v>9</v>
      </c>
      <c r="F31" s="110" t="s">
        <v>15</v>
      </c>
      <c r="G31" s="110">
        <v>6</v>
      </c>
      <c r="H31" s="85">
        <v>15526.013999999999</v>
      </c>
      <c r="I31" s="84">
        <f>+'ESTUDIO DE MERCADO'!N31</f>
        <v>20000</v>
      </c>
      <c r="J31" s="84">
        <f t="shared" si="2"/>
        <v>120000</v>
      </c>
      <c r="K31" s="87">
        <v>125</v>
      </c>
      <c r="L31" s="91">
        <f t="shared" si="3"/>
        <v>15000000</v>
      </c>
      <c r="M31" s="50" t="s">
        <v>1104</v>
      </c>
    </row>
    <row r="32" spans="1:13" s="60" customFormat="1" ht="99" customHeight="1" x14ac:dyDescent="0.25">
      <c r="A32" s="108" t="s">
        <v>12</v>
      </c>
      <c r="B32" s="108" t="s">
        <v>43</v>
      </c>
      <c r="C32" s="110">
        <v>4</v>
      </c>
      <c r="D32" s="108" t="s">
        <v>48</v>
      </c>
      <c r="E32" s="108" t="s">
        <v>273</v>
      </c>
      <c r="F32" s="110" t="s">
        <v>15</v>
      </c>
      <c r="G32" s="110">
        <v>11</v>
      </c>
      <c r="H32" s="85">
        <v>15026.464</v>
      </c>
      <c r="I32" s="84">
        <f>+'ESTUDIO DE MERCADO'!N32</f>
        <v>15000</v>
      </c>
      <c r="J32" s="84">
        <f t="shared" si="2"/>
        <v>165000</v>
      </c>
      <c r="K32" s="87">
        <v>28</v>
      </c>
      <c r="L32" s="91">
        <f t="shared" si="3"/>
        <v>4620000</v>
      </c>
      <c r="M32" s="50" t="s">
        <v>1104</v>
      </c>
    </row>
    <row r="33" spans="1:13" s="60" customFormat="1" ht="89.25" customHeight="1" x14ac:dyDescent="0.25">
      <c r="A33" s="108" t="s">
        <v>12</v>
      </c>
      <c r="B33" s="108" t="s">
        <v>43</v>
      </c>
      <c r="C33" s="110">
        <v>5</v>
      </c>
      <c r="D33" s="108" t="s">
        <v>49</v>
      </c>
      <c r="E33" s="108" t="s">
        <v>50</v>
      </c>
      <c r="F33" s="110" t="s">
        <v>15</v>
      </c>
      <c r="G33" s="110">
        <v>6</v>
      </c>
      <c r="H33" s="85">
        <v>15026.464</v>
      </c>
      <c r="I33" s="84">
        <f>+'ESTUDIO DE MERCADO'!N33</f>
        <v>20000</v>
      </c>
      <c r="J33" s="84">
        <f t="shared" si="2"/>
        <v>120000</v>
      </c>
      <c r="K33" s="87">
        <v>28</v>
      </c>
      <c r="L33" s="91">
        <f t="shared" si="3"/>
        <v>3360000</v>
      </c>
      <c r="M33" s="50" t="s">
        <v>1104</v>
      </c>
    </row>
    <row r="34" spans="1:13" s="60" customFormat="1" ht="91.5" customHeight="1" x14ac:dyDescent="0.25">
      <c r="A34" s="108" t="s">
        <v>12</v>
      </c>
      <c r="B34" s="108" t="s">
        <v>43</v>
      </c>
      <c r="C34" s="110">
        <v>6</v>
      </c>
      <c r="D34" s="108" t="s">
        <v>51</v>
      </c>
      <c r="E34" s="108" t="s">
        <v>52</v>
      </c>
      <c r="F34" s="110" t="s">
        <v>15</v>
      </c>
      <c r="G34" s="110">
        <v>16</v>
      </c>
      <c r="H34" s="85">
        <v>15026.464</v>
      </c>
      <c r="I34" s="84">
        <f>+'ESTUDIO DE MERCADO'!N34</f>
        <v>11000</v>
      </c>
      <c r="J34" s="84">
        <f t="shared" si="2"/>
        <v>176000</v>
      </c>
      <c r="K34" s="87">
        <v>125</v>
      </c>
      <c r="L34" s="91">
        <f t="shared" si="3"/>
        <v>22000000</v>
      </c>
      <c r="M34" s="50" t="s">
        <v>1104</v>
      </c>
    </row>
    <row r="35" spans="1:13" s="60" customFormat="1" ht="115.5" customHeight="1" x14ac:dyDescent="0.25">
      <c r="A35" s="108" t="s">
        <v>12</v>
      </c>
      <c r="B35" s="108" t="s">
        <v>43</v>
      </c>
      <c r="C35" s="110">
        <v>7</v>
      </c>
      <c r="D35" s="108" t="s">
        <v>53</v>
      </c>
      <c r="E35" s="108" t="s">
        <v>50</v>
      </c>
      <c r="F35" s="110" t="s">
        <v>15</v>
      </c>
      <c r="G35" s="110">
        <v>5</v>
      </c>
      <c r="H35" s="85">
        <v>15026.464</v>
      </c>
      <c r="I35" s="84">
        <f>+'ESTUDIO DE MERCADO'!N35</f>
        <v>25000</v>
      </c>
      <c r="J35" s="84">
        <f t="shared" si="2"/>
        <v>125000</v>
      </c>
      <c r="K35" s="87">
        <v>125</v>
      </c>
      <c r="L35" s="91">
        <f t="shared" si="3"/>
        <v>15625000</v>
      </c>
      <c r="M35" s="50" t="s">
        <v>1104</v>
      </c>
    </row>
    <row r="36" spans="1:13" s="60" customFormat="1" ht="142.5" customHeight="1" x14ac:dyDescent="0.25">
      <c r="A36" s="108" t="s">
        <v>12</v>
      </c>
      <c r="B36" s="108" t="s">
        <v>43</v>
      </c>
      <c r="C36" s="110">
        <v>8</v>
      </c>
      <c r="D36" s="108" t="s">
        <v>54</v>
      </c>
      <c r="E36" s="108" t="s">
        <v>55</v>
      </c>
      <c r="F36" s="110" t="s">
        <v>15</v>
      </c>
      <c r="G36" s="110">
        <v>9</v>
      </c>
      <c r="H36" s="85">
        <v>15026.464</v>
      </c>
      <c r="I36" s="84">
        <f>+'ESTUDIO DE MERCADO'!N36</f>
        <v>30000</v>
      </c>
      <c r="J36" s="84">
        <f t="shared" si="2"/>
        <v>270000</v>
      </c>
      <c r="K36" s="87">
        <v>125</v>
      </c>
      <c r="L36" s="91">
        <f t="shared" si="3"/>
        <v>33750000</v>
      </c>
      <c r="M36" s="50" t="s">
        <v>1104</v>
      </c>
    </row>
    <row r="37" spans="1:13" s="60" customFormat="1" ht="78.75" customHeight="1" x14ac:dyDescent="0.25">
      <c r="A37" s="108" t="s">
        <v>12</v>
      </c>
      <c r="B37" s="108" t="s">
        <v>56</v>
      </c>
      <c r="C37" s="108">
        <v>1</v>
      </c>
      <c r="D37" s="108" t="s">
        <v>1181</v>
      </c>
      <c r="E37" s="108" t="s">
        <v>57</v>
      </c>
      <c r="F37" s="108" t="s">
        <v>6</v>
      </c>
      <c r="G37" s="108">
        <v>20</v>
      </c>
      <c r="H37" s="84">
        <v>6818.8575000000001</v>
      </c>
      <c r="I37" s="84">
        <f>+'ESTUDIO DE MERCADO'!N37</f>
        <v>7296.1775250000001</v>
      </c>
      <c r="J37" s="84">
        <f t="shared" si="2"/>
        <v>145923.55050000001</v>
      </c>
      <c r="K37" s="87">
        <v>125</v>
      </c>
      <c r="L37" s="91">
        <f t="shared" si="3"/>
        <v>18240443.8125</v>
      </c>
      <c r="M37" s="50" t="s">
        <v>1105</v>
      </c>
    </row>
    <row r="38" spans="1:13" s="60" customFormat="1" ht="78.75" customHeight="1" x14ac:dyDescent="0.25">
      <c r="A38" s="108" t="s">
        <v>12</v>
      </c>
      <c r="B38" s="108" t="s">
        <v>56</v>
      </c>
      <c r="C38" s="108">
        <v>2</v>
      </c>
      <c r="D38" s="108" t="s">
        <v>1182</v>
      </c>
      <c r="E38" s="108" t="s">
        <v>58</v>
      </c>
      <c r="F38" s="108" t="s">
        <v>6</v>
      </c>
      <c r="G38" s="108">
        <v>20</v>
      </c>
      <c r="H38" s="84">
        <v>8392.44</v>
      </c>
      <c r="I38" s="84">
        <f>+'ESTUDIO DE MERCADO'!N38</f>
        <v>8979.9108000000015</v>
      </c>
      <c r="J38" s="84">
        <f t="shared" si="2"/>
        <v>179598.21600000001</v>
      </c>
      <c r="K38" s="87">
        <v>28</v>
      </c>
      <c r="L38" s="91">
        <f t="shared" si="3"/>
        <v>5028750.0480000004</v>
      </c>
      <c r="M38" s="50" t="s">
        <v>1105</v>
      </c>
    </row>
    <row r="39" spans="1:13" s="60" customFormat="1" ht="78.75" customHeight="1" x14ac:dyDescent="0.25">
      <c r="A39" s="108" t="s">
        <v>12</v>
      </c>
      <c r="B39" s="108" t="s">
        <v>56</v>
      </c>
      <c r="C39" s="108">
        <v>3</v>
      </c>
      <c r="D39" s="108" t="s">
        <v>1183</v>
      </c>
      <c r="E39" s="108" t="s">
        <v>59</v>
      </c>
      <c r="F39" s="110" t="s">
        <v>15</v>
      </c>
      <c r="G39" s="108">
        <v>6</v>
      </c>
      <c r="H39" s="84">
        <v>187143.4192</v>
      </c>
      <c r="I39" s="84">
        <f>+'ESTUDIO DE MERCADO'!N39</f>
        <v>200243.45854400002</v>
      </c>
      <c r="J39" s="84">
        <f t="shared" si="2"/>
        <v>1201460.7512640001</v>
      </c>
      <c r="K39" s="87">
        <v>28</v>
      </c>
      <c r="L39" s="91">
        <f t="shared" si="3"/>
        <v>33640901.035392001</v>
      </c>
      <c r="M39" s="50" t="s">
        <v>1105</v>
      </c>
    </row>
    <row r="40" spans="1:13" s="60" customFormat="1" ht="78.75" customHeight="1" x14ac:dyDescent="0.25">
      <c r="A40" s="108" t="s">
        <v>12</v>
      </c>
      <c r="B40" s="108" t="s">
        <v>56</v>
      </c>
      <c r="C40" s="108">
        <v>4</v>
      </c>
      <c r="D40" s="108" t="s">
        <v>1184</v>
      </c>
      <c r="E40" s="108" t="s">
        <v>60</v>
      </c>
      <c r="F40" s="110" t="s">
        <v>15</v>
      </c>
      <c r="G40" s="108">
        <v>11</v>
      </c>
      <c r="H40" s="84">
        <v>17024.664000000001</v>
      </c>
      <c r="I40" s="84">
        <f>+'ESTUDIO DE MERCADO'!N40</f>
        <v>18216.390480000002</v>
      </c>
      <c r="J40" s="84">
        <f t="shared" si="2"/>
        <v>200380.29528000002</v>
      </c>
      <c r="K40" s="87">
        <v>125</v>
      </c>
      <c r="L40" s="91">
        <f t="shared" si="3"/>
        <v>25047536.910000004</v>
      </c>
      <c r="M40" s="50" t="s">
        <v>1105</v>
      </c>
    </row>
    <row r="41" spans="1:13" s="60" customFormat="1" ht="51" customHeight="1" x14ac:dyDescent="0.25">
      <c r="A41" s="108" t="s">
        <v>12</v>
      </c>
      <c r="B41" s="108" t="s">
        <v>61</v>
      </c>
      <c r="C41" s="110">
        <v>1</v>
      </c>
      <c r="D41" s="108" t="s">
        <v>1161</v>
      </c>
      <c r="E41" s="108" t="s">
        <v>17</v>
      </c>
      <c r="F41" s="108" t="s">
        <v>981</v>
      </c>
      <c r="G41" s="108">
        <v>53</v>
      </c>
      <c r="H41" s="85">
        <v>9991</v>
      </c>
      <c r="I41" s="84">
        <f>+'ESTUDIO DE MERCADO'!N41</f>
        <v>3871</v>
      </c>
      <c r="J41" s="84">
        <f t="shared" si="2"/>
        <v>205163</v>
      </c>
      <c r="K41" s="87">
        <v>125</v>
      </c>
      <c r="L41" s="91">
        <f t="shared" si="3"/>
        <v>25645375</v>
      </c>
      <c r="M41" s="115" t="s">
        <v>1104</v>
      </c>
    </row>
    <row r="42" spans="1:13" s="60" customFormat="1" ht="51" customHeight="1" x14ac:dyDescent="0.25">
      <c r="A42" s="108" t="s">
        <v>12</v>
      </c>
      <c r="B42" s="108" t="s">
        <v>61</v>
      </c>
      <c r="C42" s="110">
        <v>2</v>
      </c>
      <c r="D42" s="108" t="s">
        <v>1162</v>
      </c>
      <c r="E42" s="108" t="s">
        <v>77</v>
      </c>
      <c r="F42" s="108" t="s">
        <v>981</v>
      </c>
      <c r="G42" s="108">
        <v>2</v>
      </c>
      <c r="H42" s="85"/>
      <c r="I42" s="84">
        <f>+'ESTUDIO DE MERCADO'!N42</f>
        <v>40000</v>
      </c>
      <c r="J42" s="84">
        <f t="shared" si="2"/>
        <v>80000</v>
      </c>
      <c r="K42" s="87">
        <v>125</v>
      </c>
      <c r="L42" s="91">
        <f t="shared" si="3"/>
        <v>10000000</v>
      </c>
      <c r="M42" s="115" t="s">
        <v>1168</v>
      </c>
    </row>
    <row r="43" spans="1:13" s="60" customFormat="1" ht="51" customHeight="1" x14ac:dyDescent="0.25">
      <c r="A43" s="108" t="s">
        <v>12</v>
      </c>
      <c r="B43" s="108" t="s">
        <v>61</v>
      </c>
      <c r="C43" s="110">
        <v>4</v>
      </c>
      <c r="D43" s="108" t="s">
        <v>1163</v>
      </c>
      <c r="E43" s="108" t="s">
        <v>189</v>
      </c>
      <c r="F43" s="108" t="s">
        <v>981</v>
      </c>
      <c r="G43" s="108">
        <v>20</v>
      </c>
      <c r="H43" s="85"/>
      <c r="I43" s="84">
        <f>+'ESTUDIO DE MERCADO'!N43</f>
        <v>26000</v>
      </c>
      <c r="J43" s="84">
        <f t="shared" si="2"/>
        <v>520000</v>
      </c>
      <c r="K43" s="87">
        <v>125</v>
      </c>
      <c r="L43" s="91">
        <f t="shared" si="3"/>
        <v>65000000</v>
      </c>
      <c r="M43" s="115" t="s">
        <v>1104</v>
      </c>
    </row>
    <row r="44" spans="1:13" s="60" customFormat="1" ht="78" customHeight="1" x14ac:dyDescent="0.25">
      <c r="A44" s="108" t="s">
        <v>12</v>
      </c>
      <c r="B44" s="108" t="s">
        <v>61</v>
      </c>
      <c r="C44" s="110">
        <v>5</v>
      </c>
      <c r="D44" s="108" t="s">
        <v>1164</v>
      </c>
      <c r="E44" s="108" t="s">
        <v>17</v>
      </c>
      <c r="F44" s="108" t="s">
        <v>981</v>
      </c>
      <c r="G44" s="108">
        <v>10</v>
      </c>
      <c r="H44" s="85">
        <v>19982</v>
      </c>
      <c r="I44" s="84">
        <f>+'ESTUDIO DE MERCADO'!N44</f>
        <v>19000</v>
      </c>
      <c r="J44" s="84">
        <f t="shared" si="2"/>
        <v>190000</v>
      </c>
      <c r="K44" s="87">
        <v>28</v>
      </c>
      <c r="L44" s="91">
        <f t="shared" si="3"/>
        <v>5320000</v>
      </c>
      <c r="M44" s="115" t="s">
        <v>1104</v>
      </c>
    </row>
    <row r="45" spans="1:13" s="60" customFormat="1" ht="83.25" customHeight="1" x14ac:dyDescent="0.25">
      <c r="A45" s="108" t="s">
        <v>12</v>
      </c>
      <c r="B45" s="108" t="s">
        <v>61</v>
      </c>
      <c r="C45" s="110">
        <v>6</v>
      </c>
      <c r="D45" s="108" t="s">
        <v>1165</v>
      </c>
      <c r="E45" s="108" t="s">
        <v>17</v>
      </c>
      <c r="F45" s="108" t="s">
        <v>981</v>
      </c>
      <c r="G45" s="108">
        <v>4</v>
      </c>
      <c r="H45" s="85">
        <v>9991</v>
      </c>
      <c r="I45" s="84">
        <f>+'ESTUDIO DE MERCADO'!N45</f>
        <v>10550.496000000001</v>
      </c>
      <c r="J45" s="84">
        <f t="shared" si="2"/>
        <v>42201.984000000004</v>
      </c>
      <c r="K45" s="87">
        <v>125</v>
      </c>
      <c r="L45" s="91">
        <f t="shared" si="3"/>
        <v>5275248.0000000009</v>
      </c>
      <c r="M45" s="115" t="s">
        <v>1105</v>
      </c>
    </row>
    <row r="46" spans="1:13" s="60" customFormat="1" ht="100.5" customHeight="1" x14ac:dyDescent="0.25">
      <c r="A46" s="108" t="s">
        <v>12</v>
      </c>
      <c r="B46" s="108" t="s">
        <v>61</v>
      </c>
      <c r="C46" s="110">
        <v>7</v>
      </c>
      <c r="D46" s="108" t="s">
        <v>1166</v>
      </c>
      <c r="E46" s="108" t="s">
        <v>189</v>
      </c>
      <c r="F46" s="108" t="s">
        <v>981</v>
      </c>
      <c r="G46" s="108">
        <v>10</v>
      </c>
      <c r="H46" s="85">
        <v>9991</v>
      </c>
      <c r="I46" s="84">
        <f>+'ESTUDIO DE MERCADO'!N46</f>
        <v>10550.496000000001</v>
      </c>
      <c r="J46" s="84">
        <f t="shared" si="2"/>
        <v>105504.96000000001</v>
      </c>
      <c r="K46" s="87">
        <v>125</v>
      </c>
      <c r="L46" s="91">
        <f t="shared" si="3"/>
        <v>13188120</v>
      </c>
      <c r="M46" s="115" t="s">
        <v>1105</v>
      </c>
    </row>
    <row r="47" spans="1:13" s="60" customFormat="1" ht="88.5" customHeight="1" x14ac:dyDescent="0.25">
      <c r="A47" s="108" t="s">
        <v>12</v>
      </c>
      <c r="B47" s="108" t="s">
        <v>61</v>
      </c>
      <c r="C47" s="110">
        <v>8</v>
      </c>
      <c r="D47" s="108" t="s">
        <v>1167</v>
      </c>
      <c r="E47" s="108" t="s">
        <v>294</v>
      </c>
      <c r="F47" s="108" t="s">
        <v>981</v>
      </c>
      <c r="G47" s="108">
        <v>15</v>
      </c>
      <c r="H47" s="85">
        <v>9991</v>
      </c>
      <c r="I47" s="84">
        <f>+'ESTUDIO DE MERCADO'!N47</f>
        <v>25000</v>
      </c>
      <c r="J47" s="84">
        <f t="shared" si="2"/>
        <v>375000</v>
      </c>
      <c r="K47" s="87">
        <v>125</v>
      </c>
      <c r="L47" s="91">
        <f t="shared" si="3"/>
        <v>46875000</v>
      </c>
      <c r="M47" s="115" t="s">
        <v>1104</v>
      </c>
    </row>
    <row r="48" spans="1:13" s="60" customFormat="1" ht="47.25" customHeight="1" x14ac:dyDescent="0.25">
      <c r="A48" s="108" t="s">
        <v>12</v>
      </c>
      <c r="B48" s="108" t="s">
        <v>62</v>
      </c>
      <c r="C48" s="110">
        <v>1</v>
      </c>
      <c r="D48" s="108" t="s">
        <v>1169</v>
      </c>
      <c r="E48" s="110" t="s">
        <v>63</v>
      </c>
      <c r="F48" s="110" t="s">
        <v>15</v>
      </c>
      <c r="G48" s="116">
        <v>20</v>
      </c>
      <c r="H48" s="85">
        <v>9991</v>
      </c>
      <c r="I48" s="84">
        <f>+'ESTUDIO DE MERCADO'!N48</f>
        <v>17300</v>
      </c>
      <c r="J48" s="84">
        <f t="shared" ref="J48:J81" si="4">+I48*G48</f>
        <v>346000</v>
      </c>
      <c r="K48" s="87">
        <v>125</v>
      </c>
      <c r="L48" s="91">
        <f t="shared" si="3"/>
        <v>43250000</v>
      </c>
      <c r="M48" s="50" t="s">
        <v>1104</v>
      </c>
    </row>
    <row r="49" spans="1:13" s="60" customFormat="1" ht="86.25" customHeight="1" x14ac:dyDescent="0.25">
      <c r="A49" s="108" t="s">
        <v>12</v>
      </c>
      <c r="B49" s="108" t="s">
        <v>64</v>
      </c>
      <c r="C49" s="110">
        <v>2</v>
      </c>
      <c r="D49" s="108" t="s">
        <v>65</v>
      </c>
      <c r="E49" s="110" t="s">
        <v>66</v>
      </c>
      <c r="F49" s="110" t="s">
        <v>15</v>
      </c>
      <c r="G49" s="116">
        <v>15</v>
      </c>
      <c r="H49" s="85">
        <v>13899.4792</v>
      </c>
      <c r="I49" s="84">
        <f>+'ESTUDIO DE MERCADO'!N49</f>
        <v>7700</v>
      </c>
      <c r="J49" s="84">
        <f t="shared" si="4"/>
        <v>115500</v>
      </c>
      <c r="K49" s="87">
        <v>125</v>
      </c>
      <c r="L49" s="91">
        <f t="shared" si="3"/>
        <v>14437500</v>
      </c>
      <c r="M49" s="50" t="s">
        <v>1104</v>
      </c>
    </row>
    <row r="50" spans="1:13" s="60" customFormat="1" ht="69.75" customHeight="1" x14ac:dyDescent="0.25">
      <c r="A50" s="108" t="s">
        <v>12</v>
      </c>
      <c r="B50" s="108" t="s">
        <v>67</v>
      </c>
      <c r="C50" s="110">
        <v>3</v>
      </c>
      <c r="D50" s="108" t="s">
        <v>65</v>
      </c>
      <c r="E50" s="110" t="s">
        <v>66</v>
      </c>
      <c r="F50" s="110" t="s">
        <v>15</v>
      </c>
      <c r="G50" s="116">
        <v>15</v>
      </c>
      <c r="H50" s="85">
        <v>15577.967199999999</v>
      </c>
      <c r="I50" s="84">
        <f>+'ESTUDIO DE MERCADO'!N50</f>
        <v>1872</v>
      </c>
      <c r="J50" s="84">
        <f t="shared" si="4"/>
        <v>28080</v>
      </c>
      <c r="K50" s="87">
        <v>125</v>
      </c>
      <c r="L50" s="91">
        <f t="shared" si="3"/>
        <v>3510000</v>
      </c>
      <c r="M50" s="50" t="s">
        <v>1104</v>
      </c>
    </row>
    <row r="51" spans="1:13" s="60" customFormat="1" ht="42" x14ac:dyDescent="0.25">
      <c r="A51" s="108" t="s">
        <v>12</v>
      </c>
      <c r="B51" s="108" t="s">
        <v>68</v>
      </c>
      <c r="C51" s="110">
        <v>4</v>
      </c>
      <c r="D51" s="108" t="s">
        <v>65</v>
      </c>
      <c r="E51" s="110" t="s">
        <v>69</v>
      </c>
      <c r="F51" s="110" t="s">
        <v>15</v>
      </c>
      <c r="G51" s="116">
        <v>16</v>
      </c>
      <c r="H51" s="85">
        <v>13942.440500000001</v>
      </c>
      <c r="I51" s="84">
        <f>+'ESTUDIO DE MERCADO'!N51</f>
        <v>8500</v>
      </c>
      <c r="J51" s="84">
        <f t="shared" si="4"/>
        <v>136000</v>
      </c>
      <c r="K51" s="87">
        <v>125</v>
      </c>
      <c r="L51" s="91">
        <f t="shared" si="3"/>
        <v>17000000</v>
      </c>
      <c r="M51" s="50" t="s">
        <v>1104</v>
      </c>
    </row>
    <row r="52" spans="1:13" s="60" customFormat="1" ht="84.75" customHeight="1" x14ac:dyDescent="0.25">
      <c r="A52" s="108" t="s">
        <v>12</v>
      </c>
      <c r="B52" s="108" t="s">
        <v>70</v>
      </c>
      <c r="C52" s="110">
        <v>5</v>
      </c>
      <c r="D52" s="108" t="s">
        <v>65</v>
      </c>
      <c r="E52" s="110" t="s">
        <v>71</v>
      </c>
      <c r="F52" s="110" t="s">
        <v>15</v>
      </c>
      <c r="G52" s="116">
        <v>10</v>
      </c>
      <c r="H52" s="85">
        <v>13916.463899999999</v>
      </c>
      <c r="I52" s="84">
        <f>+'ESTUDIO DE MERCADO'!N52</f>
        <v>14000</v>
      </c>
      <c r="J52" s="84">
        <f t="shared" si="4"/>
        <v>140000</v>
      </c>
      <c r="K52" s="87">
        <v>125</v>
      </c>
      <c r="L52" s="91">
        <f t="shared" si="3"/>
        <v>17500000</v>
      </c>
      <c r="M52" s="50" t="s">
        <v>1104</v>
      </c>
    </row>
    <row r="53" spans="1:13" s="60" customFormat="1" ht="90" customHeight="1" x14ac:dyDescent="0.25">
      <c r="A53" s="108" t="s">
        <v>12</v>
      </c>
      <c r="B53" s="108" t="s">
        <v>72</v>
      </c>
      <c r="C53" s="110">
        <v>6</v>
      </c>
      <c r="D53" s="108" t="s">
        <v>65</v>
      </c>
      <c r="E53" s="110" t="s">
        <v>69</v>
      </c>
      <c r="F53" s="110" t="s">
        <v>15</v>
      </c>
      <c r="G53" s="116">
        <v>14</v>
      </c>
      <c r="H53" s="85">
        <v>14498.939199999999</v>
      </c>
      <c r="I53" s="84">
        <f>+'ESTUDIO DE MERCADO'!N53</f>
        <v>12800</v>
      </c>
      <c r="J53" s="84">
        <f t="shared" si="4"/>
        <v>179200</v>
      </c>
      <c r="K53" s="87">
        <v>125</v>
      </c>
      <c r="L53" s="91">
        <f t="shared" si="3"/>
        <v>22400000</v>
      </c>
      <c r="M53" s="50" t="s">
        <v>1104</v>
      </c>
    </row>
    <row r="54" spans="1:13" s="60" customFormat="1" ht="56.25" customHeight="1" x14ac:dyDescent="0.25">
      <c r="A54" s="108" t="s">
        <v>12</v>
      </c>
      <c r="B54" s="108" t="s">
        <v>62</v>
      </c>
      <c r="C54" s="110">
        <v>7</v>
      </c>
      <c r="D54" s="108" t="s">
        <v>1170</v>
      </c>
      <c r="E54" s="110" t="s">
        <v>73</v>
      </c>
      <c r="F54" s="108" t="s">
        <v>6</v>
      </c>
      <c r="G54" s="116">
        <v>8</v>
      </c>
      <c r="H54" s="85">
        <v>15589.956399999999</v>
      </c>
      <c r="I54" s="84">
        <f>+'ESTUDIO DE MERCADO'!N54</f>
        <v>16681.253347999998</v>
      </c>
      <c r="J54" s="84">
        <f t="shared" si="4"/>
        <v>133450.02678399999</v>
      </c>
      <c r="K54" s="87">
        <v>125</v>
      </c>
      <c r="L54" s="91">
        <f t="shared" si="3"/>
        <v>16681253.347999997</v>
      </c>
      <c r="M54" s="50" t="s">
        <v>1105</v>
      </c>
    </row>
    <row r="55" spans="1:13" s="60" customFormat="1" ht="43.5" customHeight="1" x14ac:dyDescent="0.25">
      <c r="A55" s="108" t="s">
        <v>12</v>
      </c>
      <c r="B55" s="108" t="s">
        <v>74</v>
      </c>
      <c r="C55" s="108">
        <v>1</v>
      </c>
      <c r="D55" s="108" t="s">
        <v>75</v>
      </c>
      <c r="E55" s="108" t="s">
        <v>9</v>
      </c>
      <c r="F55" s="110" t="s">
        <v>15</v>
      </c>
      <c r="G55" s="108">
        <v>10</v>
      </c>
      <c r="H55" s="84">
        <v>15589.956399999999</v>
      </c>
      <c r="I55" s="84">
        <f>+'ESTUDIO DE MERCADO'!N55</f>
        <v>16681.253347999998</v>
      </c>
      <c r="J55" s="84">
        <f t="shared" si="4"/>
        <v>166812.53347999998</v>
      </c>
      <c r="K55" s="87">
        <v>125</v>
      </c>
      <c r="L55" s="91">
        <f t="shared" si="3"/>
        <v>20851566.684999999</v>
      </c>
      <c r="M55" s="50" t="s">
        <v>1105</v>
      </c>
    </row>
    <row r="56" spans="1:13" s="60" customFormat="1" ht="43.5" customHeight="1" x14ac:dyDescent="0.25">
      <c r="A56" s="108" t="s">
        <v>12</v>
      </c>
      <c r="B56" s="108" t="s">
        <v>74</v>
      </c>
      <c r="C56" s="108">
        <v>2</v>
      </c>
      <c r="D56" s="108" t="s">
        <v>76</v>
      </c>
      <c r="E56" s="108" t="s">
        <v>77</v>
      </c>
      <c r="F56" s="108" t="s">
        <v>6</v>
      </c>
      <c r="G56" s="108">
        <v>8</v>
      </c>
      <c r="H56" s="84">
        <v>11539.605</v>
      </c>
      <c r="I56" s="84">
        <f>+'ESTUDIO DE MERCADO'!N56</f>
        <v>12347.377350000001</v>
      </c>
      <c r="J56" s="84">
        <f t="shared" si="4"/>
        <v>98779.018800000005</v>
      </c>
      <c r="K56" s="87">
        <v>125</v>
      </c>
      <c r="L56" s="91">
        <f t="shared" si="3"/>
        <v>12347377.350000001</v>
      </c>
      <c r="M56" s="50" t="s">
        <v>1105</v>
      </c>
    </row>
    <row r="57" spans="1:13" s="60" customFormat="1" ht="51" customHeight="1" x14ac:dyDescent="0.25">
      <c r="A57" s="108" t="s">
        <v>12</v>
      </c>
      <c r="B57" s="108" t="s">
        <v>78</v>
      </c>
      <c r="C57" s="108">
        <v>1</v>
      </c>
      <c r="D57" s="117" t="s">
        <v>79</v>
      </c>
      <c r="E57" s="87">
        <v>17</v>
      </c>
      <c r="F57" s="110" t="s">
        <v>15</v>
      </c>
      <c r="G57" s="108">
        <v>8</v>
      </c>
      <c r="H57" s="84">
        <v>14898.5792</v>
      </c>
      <c r="I57" s="84">
        <f>+'ESTUDIO DE MERCADO'!N57</f>
        <v>11000</v>
      </c>
      <c r="J57" s="84">
        <f t="shared" si="4"/>
        <v>88000</v>
      </c>
      <c r="K57" s="87">
        <v>28</v>
      </c>
      <c r="L57" s="91">
        <f t="shared" si="3"/>
        <v>2464000</v>
      </c>
      <c r="M57" s="110" t="s">
        <v>1104</v>
      </c>
    </row>
    <row r="58" spans="1:13" s="60" customFormat="1" ht="51" customHeight="1" x14ac:dyDescent="0.25">
      <c r="A58" s="108" t="s">
        <v>12</v>
      </c>
      <c r="B58" s="108" t="s">
        <v>78</v>
      </c>
      <c r="C58" s="108">
        <v>2</v>
      </c>
      <c r="D58" s="117" t="s">
        <v>80</v>
      </c>
      <c r="E58" s="87">
        <v>10</v>
      </c>
      <c r="F58" s="110" t="s">
        <v>15</v>
      </c>
      <c r="G58" s="108">
        <v>8</v>
      </c>
      <c r="H58" s="84">
        <v>11539.605</v>
      </c>
      <c r="I58" s="84">
        <f>+'ESTUDIO DE MERCADO'!N58</f>
        <v>10000</v>
      </c>
      <c r="J58" s="84">
        <f t="shared" si="4"/>
        <v>80000</v>
      </c>
      <c r="K58" s="87">
        <v>125</v>
      </c>
      <c r="L58" s="91">
        <f t="shared" si="3"/>
        <v>10000000</v>
      </c>
      <c r="M58" s="110" t="s">
        <v>1104</v>
      </c>
    </row>
    <row r="59" spans="1:13" s="60" customFormat="1" ht="51" customHeight="1" x14ac:dyDescent="0.25">
      <c r="A59" s="108" t="s">
        <v>12</v>
      </c>
      <c r="B59" s="108" t="s">
        <v>78</v>
      </c>
      <c r="C59" s="108">
        <v>3</v>
      </c>
      <c r="D59" s="117" t="s">
        <v>81</v>
      </c>
      <c r="E59" s="87">
        <v>9</v>
      </c>
      <c r="F59" s="110" t="s">
        <v>15</v>
      </c>
      <c r="G59" s="108">
        <v>6</v>
      </c>
      <c r="H59" s="84">
        <v>14526.913999999999</v>
      </c>
      <c r="I59" s="84">
        <f>+'ESTUDIO DE MERCADO'!N59</f>
        <v>15543.797979999999</v>
      </c>
      <c r="J59" s="84">
        <f t="shared" si="4"/>
        <v>93262.787879999989</v>
      </c>
      <c r="K59" s="87">
        <v>125</v>
      </c>
      <c r="L59" s="91">
        <f t="shared" si="3"/>
        <v>11657848.484999999</v>
      </c>
      <c r="M59" s="110" t="s">
        <v>1105</v>
      </c>
    </row>
    <row r="60" spans="1:13" s="60" customFormat="1" ht="51" customHeight="1" x14ac:dyDescent="0.25">
      <c r="A60" s="108" t="s">
        <v>12</v>
      </c>
      <c r="B60" s="108" t="s">
        <v>78</v>
      </c>
      <c r="C60" s="108">
        <v>4</v>
      </c>
      <c r="D60" s="117" t="s">
        <v>82</v>
      </c>
      <c r="E60" s="87">
        <v>10</v>
      </c>
      <c r="F60" s="110" t="s">
        <v>15</v>
      </c>
      <c r="G60" s="108">
        <v>8</v>
      </c>
      <c r="H60" s="84">
        <v>14526.913999999999</v>
      </c>
      <c r="I60" s="84">
        <f>+'ESTUDIO DE MERCADO'!N60</f>
        <v>10000</v>
      </c>
      <c r="J60" s="84">
        <f t="shared" si="4"/>
        <v>80000</v>
      </c>
      <c r="K60" s="87">
        <v>125</v>
      </c>
      <c r="L60" s="91">
        <f t="shared" si="3"/>
        <v>10000000</v>
      </c>
      <c r="M60" s="110" t="s">
        <v>1104</v>
      </c>
    </row>
    <row r="61" spans="1:13" s="60" customFormat="1" ht="51" customHeight="1" x14ac:dyDescent="0.25">
      <c r="A61" s="108" t="s">
        <v>12</v>
      </c>
      <c r="B61" s="108" t="s">
        <v>78</v>
      </c>
      <c r="C61" s="108">
        <v>5</v>
      </c>
      <c r="D61" s="117" t="s">
        <v>83</v>
      </c>
      <c r="E61" s="87">
        <v>9</v>
      </c>
      <c r="F61" s="110" t="s">
        <v>15</v>
      </c>
      <c r="G61" s="108">
        <v>12</v>
      </c>
      <c r="H61" s="84">
        <v>14526.913999999999</v>
      </c>
      <c r="I61" s="84">
        <f>+'ESTUDIO DE MERCADO'!N61</f>
        <v>15543.797979999999</v>
      </c>
      <c r="J61" s="84">
        <f t="shared" si="4"/>
        <v>186525.57575999998</v>
      </c>
      <c r="K61" s="87">
        <v>125</v>
      </c>
      <c r="L61" s="91">
        <f t="shared" si="3"/>
        <v>23315696.969999999</v>
      </c>
      <c r="M61" s="110" t="s">
        <v>1105</v>
      </c>
    </row>
    <row r="62" spans="1:13" s="60" customFormat="1" ht="51" customHeight="1" x14ac:dyDescent="0.25">
      <c r="A62" s="108" t="s">
        <v>12</v>
      </c>
      <c r="B62" s="108" t="s">
        <v>78</v>
      </c>
      <c r="C62" s="108">
        <v>6</v>
      </c>
      <c r="D62" s="117" t="s">
        <v>84</v>
      </c>
      <c r="E62" s="87">
        <v>10</v>
      </c>
      <c r="F62" s="110" t="s">
        <v>15</v>
      </c>
      <c r="G62" s="108">
        <v>15</v>
      </c>
      <c r="H62" s="84">
        <v>14526.913999999999</v>
      </c>
      <c r="I62" s="84">
        <f>+'ESTUDIO DE MERCADO'!N62</f>
        <v>15543.797979999999</v>
      </c>
      <c r="J62" s="84">
        <f t="shared" si="4"/>
        <v>233156.96969999999</v>
      </c>
      <c r="K62" s="87">
        <v>125</v>
      </c>
      <c r="L62" s="91">
        <f t="shared" si="3"/>
        <v>29144621.212499999</v>
      </c>
      <c r="M62" s="110" t="s">
        <v>1105</v>
      </c>
    </row>
    <row r="63" spans="1:13" s="60" customFormat="1" ht="98.25" customHeight="1" x14ac:dyDescent="0.25">
      <c r="A63" s="108" t="s">
        <v>12</v>
      </c>
      <c r="B63" s="108" t="s">
        <v>1191</v>
      </c>
      <c r="C63" s="108">
        <v>1</v>
      </c>
      <c r="D63" s="108" t="s">
        <v>85</v>
      </c>
      <c r="E63" s="108">
        <v>25</v>
      </c>
      <c r="F63" s="110" t="s">
        <v>15</v>
      </c>
      <c r="G63" s="108">
        <v>7</v>
      </c>
      <c r="H63" s="84">
        <v>19982</v>
      </c>
      <c r="I63" s="84">
        <f>+'ESTUDIO DE MERCADO'!N63</f>
        <v>17000</v>
      </c>
      <c r="J63" s="84">
        <f t="shared" si="4"/>
        <v>119000</v>
      </c>
      <c r="K63" s="87">
        <v>125</v>
      </c>
      <c r="L63" s="91">
        <f t="shared" si="3"/>
        <v>14875000</v>
      </c>
      <c r="M63" s="50" t="s">
        <v>1104</v>
      </c>
    </row>
    <row r="64" spans="1:13" s="60" customFormat="1" ht="98.25" customHeight="1" x14ac:dyDescent="0.25">
      <c r="A64" s="108" t="s">
        <v>12</v>
      </c>
      <c r="B64" s="108" t="s">
        <v>1191</v>
      </c>
      <c r="C64" s="108">
        <v>1</v>
      </c>
      <c r="D64" s="108" t="s">
        <v>86</v>
      </c>
      <c r="E64" s="108">
        <v>23</v>
      </c>
      <c r="F64" s="110" t="s">
        <v>15</v>
      </c>
      <c r="G64" s="108">
        <v>7</v>
      </c>
      <c r="H64" s="84">
        <v>19982</v>
      </c>
      <c r="I64" s="84">
        <f>+'ESTUDIO DE MERCADO'!N64</f>
        <v>16000</v>
      </c>
      <c r="J64" s="84">
        <f t="shared" si="4"/>
        <v>112000</v>
      </c>
      <c r="K64" s="87">
        <v>125</v>
      </c>
      <c r="L64" s="91">
        <f t="shared" si="3"/>
        <v>14000000</v>
      </c>
      <c r="M64" s="50" t="s">
        <v>1104</v>
      </c>
    </row>
    <row r="65" spans="1:13" s="60" customFormat="1" ht="98.25" customHeight="1" x14ac:dyDescent="0.25">
      <c r="A65" s="108" t="s">
        <v>12</v>
      </c>
      <c r="B65" s="108" t="s">
        <v>1191</v>
      </c>
      <c r="C65" s="108">
        <v>1</v>
      </c>
      <c r="D65" s="108" t="s">
        <v>87</v>
      </c>
      <c r="E65" s="108">
        <v>24</v>
      </c>
      <c r="F65" s="110" t="s">
        <v>15</v>
      </c>
      <c r="G65" s="108">
        <v>8</v>
      </c>
      <c r="H65" s="84">
        <v>14986.5</v>
      </c>
      <c r="I65" s="84">
        <f>+'ESTUDIO DE MERCADO'!N65</f>
        <v>12000</v>
      </c>
      <c r="J65" s="84">
        <f t="shared" si="4"/>
        <v>96000</v>
      </c>
      <c r="K65" s="87">
        <v>125</v>
      </c>
      <c r="L65" s="91">
        <f t="shared" si="3"/>
        <v>12000000</v>
      </c>
      <c r="M65" s="50" t="s">
        <v>1104</v>
      </c>
    </row>
    <row r="66" spans="1:13" s="60" customFormat="1" ht="98.25" customHeight="1" x14ac:dyDescent="0.25">
      <c r="A66" s="108" t="s">
        <v>12</v>
      </c>
      <c r="B66" s="108" t="s">
        <v>1191</v>
      </c>
      <c r="C66" s="108">
        <v>1</v>
      </c>
      <c r="D66" s="108" t="s">
        <v>1192</v>
      </c>
      <c r="E66" s="108">
        <v>33</v>
      </c>
      <c r="F66" s="110" t="s">
        <v>15</v>
      </c>
      <c r="G66" s="108">
        <v>12</v>
      </c>
      <c r="H66" s="84">
        <v>11989.2</v>
      </c>
      <c r="I66" s="84">
        <f>+'ESTUDIO DE MERCADO'!N66</f>
        <v>9000</v>
      </c>
      <c r="J66" s="84">
        <f t="shared" si="4"/>
        <v>108000</v>
      </c>
      <c r="K66" s="87">
        <v>125</v>
      </c>
      <c r="L66" s="91">
        <f t="shared" si="3"/>
        <v>13500000</v>
      </c>
      <c r="M66" s="50" t="s">
        <v>1104</v>
      </c>
    </row>
    <row r="67" spans="1:13" s="60" customFormat="1" ht="98.25" customHeight="1" x14ac:dyDescent="0.25">
      <c r="A67" s="108" t="s">
        <v>12</v>
      </c>
      <c r="B67" s="108" t="s">
        <v>1191</v>
      </c>
      <c r="C67" s="108">
        <v>1</v>
      </c>
      <c r="D67" s="108" t="s">
        <v>1193</v>
      </c>
      <c r="E67" s="108">
        <v>29</v>
      </c>
      <c r="F67" s="110" t="s">
        <v>15</v>
      </c>
      <c r="G67" s="108">
        <v>36</v>
      </c>
      <c r="H67" s="84">
        <v>17983.8</v>
      </c>
      <c r="I67" s="84">
        <f>+'ESTUDIO DE MERCADO'!N67</f>
        <v>6000</v>
      </c>
      <c r="J67" s="84">
        <f t="shared" si="4"/>
        <v>216000</v>
      </c>
      <c r="K67" s="87">
        <v>125</v>
      </c>
      <c r="L67" s="91">
        <f t="shared" si="3"/>
        <v>27000000</v>
      </c>
      <c r="M67" s="50" t="s">
        <v>1104</v>
      </c>
    </row>
    <row r="68" spans="1:13" s="60" customFormat="1" ht="98.25" customHeight="1" x14ac:dyDescent="0.25">
      <c r="A68" s="108" t="s">
        <v>12</v>
      </c>
      <c r="B68" s="108" t="s">
        <v>1191</v>
      </c>
      <c r="C68" s="108">
        <v>1</v>
      </c>
      <c r="D68" s="108" t="s">
        <v>1194</v>
      </c>
      <c r="E68" s="108">
        <v>25</v>
      </c>
      <c r="F68" s="110" t="s">
        <v>15</v>
      </c>
      <c r="G68" s="108">
        <v>10</v>
      </c>
      <c r="H68" s="84"/>
      <c r="I68" s="84">
        <f>+'ESTUDIO DE MERCADO'!N68</f>
        <v>15000</v>
      </c>
      <c r="J68" s="84">
        <f>+I68*G68</f>
        <v>150000</v>
      </c>
      <c r="K68" s="87">
        <v>125</v>
      </c>
      <c r="L68" s="91">
        <f t="shared" si="3"/>
        <v>18750000</v>
      </c>
      <c r="M68" s="50" t="s">
        <v>1104</v>
      </c>
    </row>
    <row r="69" spans="1:13" s="60" customFormat="1" ht="98.25" customHeight="1" x14ac:dyDescent="0.25">
      <c r="A69" s="108" t="s">
        <v>12</v>
      </c>
      <c r="B69" s="108" t="s">
        <v>1191</v>
      </c>
      <c r="C69" s="108">
        <v>1</v>
      </c>
      <c r="D69" s="108" t="s">
        <v>1195</v>
      </c>
      <c r="E69" s="108">
        <v>15</v>
      </c>
      <c r="F69" s="110" t="s">
        <v>15</v>
      </c>
      <c r="G69" s="108">
        <v>5</v>
      </c>
      <c r="H69" s="84">
        <v>11789.38</v>
      </c>
      <c r="I69" s="84">
        <f>+'ESTUDIO DE MERCADO'!N69</f>
        <v>9000</v>
      </c>
      <c r="J69" s="84">
        <f t="shared" si="4"/>
        <v>45000</v>
      </c>
      <c r="K69" s="87">
        <v>125</v>
      </c>
      <c r="L69" s="91">
        <f t="shared" si="3"/>
        <v>5625000</v>
      </c>
      <c r="M69" s="50" t="s">
        <v>1104</v>
      </c>
    </row>
    <row r="70" spans="1:13" s="60" customFormat="1" ht="98.25" customHeight="1" x14ac:dyDescent="0.25">
      <c r="A70" s="108" t="s">
        <v>12</v>
      </c>
      <c r="B70" s="108" t="s">
        <v>1191</v>
      </c>
      <c r="C70" s="108">
        <v>1</v>
      </c>
      <c r="D70" s="108" t="s">
        <v>88</v>
      </c>
      <c r="E70" s="108">
        <v>25</v>
      </c>
      <c r="F70" s="110" t="s">
        <v>15</v>
      </c>
      <c r="G70" s="108">
        <v>8</v>
      </c>
      <c r="H70" s="84">
        <v>14586.86</v>
      </c>
      <c r="I70" s="84">
        <f>+'ESTUDIO DE MERCADO'!N70</f>
        <v>12000</v>
      </c>
      <c r="J70" s="84">
        <f t="shared" si="4"/>
        <v>96000</v>
      </c>
      <c r="K70" s="87">
        <v>125</v>
      </c>
      <c r="L70" s="91">
        <f t="shared" si="3"/>
        <v>12000000</v>
      </c>
      <c r="M70" s="50" t="s">
        <v>1104</v>
      </c>
    </row>
    <row r="71" spans="1:13" s="60" customFormat="1" ht="82.5" customHeight="1" x14ac:dyDescent="0.25">
      <c r="A71" s="108" t="s">
        <v>12</v>
      </c>
      <c r="B71" s="108" t="s">
        <v>89</v>
      </c>
      <c r="C71" s="110">
        <v>1</v>
      </c>
      <c r="D71" s="108" t="s">
        <v>1185</v>
      </c>
      <c r="E71" s="87">
        <v>10</v>
      </c>
      <c r="F71" s="110" t="s">
        <v>15</v>
      </c>
      <c r="G71" s="108">
        <v>15</v>
      </c>
      <c r="H71" s="84">
        <v>7992.8</v>
      </c>
      <c r="I71" s="84">
        <f>+'ESTUDIO DE MERCADO'!N71</f>
        <v>4750</v>
      </c>
      <c r="J71" s="84">
        <f t="shared" si="4"/>
        <v>71250</v>
      </c>
      <c r="K71" s="87">
        <v>125</v>
      </c>
      <c r="L71" s="91">
        <f t="shared" si="3"/>
        <v>8906250</v>
      </c>
      <c r="M71" s="110" t="s">
        <v>1104</v>
      </c>
    </row>
    <row r="72" spans="1:13" s="60" customFormat="1" ht="82.5" customHeight="1" x14ac:dyDescent="0.25">
      <c r="A72" s="108" t="s">
        <v>12</v>
      </c>
      <c r="B72" s="108" t="s">
        <v>89</v>
      </c>
      <c r="C72" s="110">
        <v>2</v>
      </c>
      <c r="D72" s="108" t="s">
        <v>1186</v>
      </c>
      <c r="E72" s="87">
        <v>8</v>
      </c>
      <c r="F72" s="110" t="s">
        <v>15</v>
      </c>
      <c r="G72" s="108">
        <v>10</v>
      </c>
      <c r="H72" s="84">
        <v>11989.2</v>
      </c>
      <c r="I72" s="84">
        <f>+'ESTUDIO DE MERCADO'!N72</f>
        <v>8600</v>
      </c>
      <c r="J72" s="84">
        <f t="shared" si="4"/>
        <v>86000</v>
      </c>
      <c r="K72" s="87">
        <v>125</v>
      </c>
      <c r="L72" s="91">
        <f t="shared" si="3"/>
        <v>10750000</v>
      </c>
      <c r="M72" s="110" t="s">
        <v>1104</v>
      </c>
    </row>
    <row r="73" spans="1:13" s="60" customFormat="1" ht="82.5" customHeight="1" x14ac:dyDescent="0.25">
      <c r="A73" s="108" t="s">
        <v>12</v>
      </c>
      <c r="B73" s="108" t="s">
        <v>89</v>
      </c>
      <c r="C73" s="110">
        <v>3</v>
      </c>
      <c r="D73" s="108" t="s">
        <v>1187</v>
      </c>
      <c r="E73" s="87">
        <v>6</v>
      </c>
      <c r="F73" s="110" t="s">
        <v>15</v>
      </c>
      <c r="G73" s="108">
        <v>5</v>
      </c>
      <c r="H73" s="84">
        <v>19522.414000000001</v>
      </c>
      <c r="I73" s="84">
        <f>+'ESTUDIO DE MERCADO'!N73</f>
        <v>18500</v>
      </c>
      <c r="J73" s="84">
        <f t="shared" si="4"/>
        <v>92500</v>
      </c>
      <c r="K73" s="87">
        <v>125</v>
      </c>
      <c r="L73" s="91">
        <f t="shared" si="3"/>
        <v>11562500</v>
      </c>
      <c r="M73" s="110" t="s">
        <v>1105</v>
      </c>
    </row>
    <row r="74" spans="1:13" s="60" customFormat="1" ht="82.5" customHeight="1" x14ac:dyDescent="0.25">
      <c r="A74" s="108" t="s">
        <v>12</v>
      </c>
      <c r="B74" s="108" t="s">
        <v>89</v>
      </c>
      <c r="C74" s="110">
        <v>4</v>
      </c>
      <c r="D74" s="108" t="s">
        <v>1188</v>
      </c>
      <c r="E74" s="87">
        <v>12</v>
      </c>
      <c r="F74" s="110" t="s">
        <v>15</v>
      </c>
      <c r="G74" s="108">
        <v>9</v>
      </c>
      <c r="H74" s="84">
        <v>15026.464</v>
      </c>
      <c r="I74" s="84">
        <f>+'ESTUDIO DE MERCADO'!N74</f>
        <v>12500</v>
      </c>
      <c r="J74" s="84">
        <f t="shared" si="4"/>
        <v>112500</v>
      </c>
      <c r="K74" s="87">
        <v>125</v>
      </c>
      <c r="L74" s="91">
        <f t="shared" si="3"/>
        <v>14062500</v>
      </c>
      <c r="M74" s="110" t="s">
        <v>1105</v>
      </c>
    </row>
    <row r="75" spans="1:13" s="60" customFormat="1" ht="82.5" customHeight="1" x14ac:dyDescent="0.25">
      <c r="A75" s="108" t="s">
        <v>12</v>
      </c>
      <c r="B75" s="108" t="s">
        <v>89</v>
      </c>
      <c r="C75" s="110">
        <v>5</v>
      </c>
      <c r="D75" s="108" t="s">
        <v>1189</v>
      </c>
      <c r="E75" s="87">
        <v>6</v>
      </c>
      <c r="F75" s="110" t="s">
        <v>15</v>
      </c>
      <c r="G75" s="108">
        <v>4</v>
      </c>
      <c r="H75" s="84">
        <v>15026.464</v>
      </c>
      <c r="I75" s="84">
        <f>+'ESTUDIO DE MERCADO'!N75</f>
        <v>22500</v>
      </c>
      <c r="J75" s="84">
        <f t="shared" si="4"/>
        <v>90000</v>
      </c>
      <c r="K75" s="87">
        <v>125</v>
      </c>
      <c r="L75" s="91">
        <f t="shared" si="3"/>
        <v>11250000</v>
      </c>
      <c r="M75" s="110" t="s">
        <v>1105</v>
      </c>
    </row>
    <row r="76" spans="1:13" s="60" customFormat="1" ht="82.5" customHeight="1" x14ac:dyDescent="0.25">
      <c r="A76" s="108" t="s">
        <v>12</v>
      </c>
      <c r="B76" s="108" t="s">
        <v>89</v>
      </c>
      <c r="C76" s="110">
        <v>6</v>
      </c>
      <c r="D76" s="108" t="s">
        <v>1190</v>
      </c>
      <c r="E76" s="87">
        <v>8</v>
      </c>
      <c r="F76" s="110" t="s">
        <v>15</v>
      </c>
      <c r="G76" s="108">
        <v>5</v>
      </c>
      <c r="H76" s="84">
        <v>16025.563999999998</v>
      </c>
      <c r="I76" s="84">
        <f>+'ESTUDIO DE MERCADO'!N76</f>
        <v>19000</v>
      </c>
      <c r="J76" s="84">
        <f t="shared" si="4"/>
        <v>95000</v>
      </c>
      <c r="K76" s="87">
        <v>125</v>
      </c>
      <c r="L76" s="91">
        <f t="shared" si="3"/>
        <v>11875000</v>
      </c>
      <c r="M76" s="110" t="s">
        <v>1105</v>
      </c>
    </row>
    <row r="77" spans="1:13" s="60" customFormat="1" ht="104.25" customHeight="1" x14ac:dyDescent="0.25">
      <c r="A77" s="108" t="s">
        <v>12</v>
      </c>
      <c r="B77" s="108" t="s">
        <v>90</v>
      </c>
      <c r="C77" s="110">
        <v>1</v>
      </c>
      <c r="D77" s="117" t="s">
        <v>91</v>
      </c>
      <c r="E77" s="118" t="s">
        <v>1196</v>
      </c>
      <c r="F77" s="110" t="s">
        <v>15</v>
      </c>
      <c r="G77" s="110">
        <v>4</v>
      </c>
      <c r="H77" s="86">
        <v>19522.414000000001</v>
      </c>
      <c r="I77" s="84">
        <f>+'ESTUDIO DE MERCADO'!N77</f>
        <v>38000</v>
      </c>
      <c r="J77" s="84">
        <f t="shared" si="4"/>
        <v>152000</v>
      </c>
      <c r="K77" s="87">
        <v>125</v>
      </c>
      <c r="L77" s="91">
        <f t="shared" si="3"/>
        <v>19000000</v>
      </c>
      <c r="M77" s="50" t="s">
        <v>1104</v>
      </c>
    </row>
    <row r="78" spans="1:13" s="60" customFormat="1" ht="104.25" customHeight="1" x14ac:dyDescent="0.25">
      <c r="A78" s="108" t="s">
        <v>12</v>
      </c>
      <c r="B78" s="108" t="s">
        <v>90</v>
      </c>
      <c r="C78" s="110">
        <v>2</v>
      </c>
      <c r="D78" s="117" t="s">
        <v>92</v>
      </c>
      <c r="E78" s="118" t="s">
        <v>1196</v>
      </c>
      <c r="F78" s="110" t="s">
        <v>15</v>
      </c>
      <c r="G78" s="110">
        <v>6</v>
      </c>
      <c r="H78" s="86">
        <v>12273.943500000001</v>
      </c>
      <c r="I78" s="84">
        <f>+'ESTUDIO DE MERCADO'!N78</f>
        <v>38000</v>
      </c>
      <c r="J78" s="84">
        <f t="shared" si="4"/>
        <v>228000</v>
      </c>
      <c r="K78" s="87">
        <v>125</v>
      </c>
      <c r="L78" s="91">
        <f t="shared" si="3"/>
        <v>28500000</v>
      </c>
      <c r="M78" s="50" t="s">
        <v>1104</v>
      </c>
    </row>
    <row r="79" spans="1:13" s="60" customFormat="1" ht="104.25" customHeight="1" x14ac:dyDescent="0.25">
      <c r="A79" s="108" t="s">
        <v>12</v>
      </c>
      <c r="B79" s="108" t="s">
        <v>90</v>
      </c>
      <c r="C79" s="110">
        <v>3</v>
      </c>
      <c r="D79" s="117" t="s">
        <v>1111</v>
      </c>
      <c r="E79" s="118" t="s">
        <v>1112</v>
      </c>
      <c r="F79" s="110" t="s">
        <v>15</v>
      </c>
      <c r="G79" s="110">
        <v>2</v>
      </c>
      <c r="H79" s="86"/>
      <c r="I79" s="84">
        <f>+'ESTUDIO DE MERCADO'!N79</f>
        <v>42000</v>
      </c>
      <c r="J79" s="84">
        <f t="shared" si="4"/>
        <v>84000</v>
      </c>
      <c r="K79" s="87">
        <v>28</v>
      </c>
      <c r="L79" s="91">
        <f t="shared" si="3"/>
        <v>2352000</v>
      </c>
      <c r="M79" s="50" t="s">
        <v>1104</v>
      </c>
    </row>
    <row r="80" spans="1:13" s="60" customFormat="1" ht="104.25" customHeight="1" x14ac:dyDescent="0.25">
      <c r="A80" s="108" t="s">
        <v>12</v>
      </c>
      <c r="B80" s="108" t="s">
        <v>90</v>
      </c>
      <c r="C80" s="110">
        <v>4</v>
      </c>
      <c r="D80" s="117" t="s">
        <v>94</v>
      </c>
      <c r="E80" s="118" t="s">
        <v>95</v>
      </c>
      <c r="F80" s="110" t="s">
        <v>15</v>
      </c>
      <c r="G80" s="110">
        <v>6</v>
      </c>
      <c r="H80" s="86">
        <v>12562.6834</v>
      </c>
      <c r="I80" s="84">
        <f>+'ESTUDIO DE MERCADO'!N80</f>
        <v>23000</v>
      </c>
      <c r="J80" s="84">
        <f t="shared" si="4"/>
        <v>138000</v>
      </c>
      <c r="K80" s="87">
        <v>7</v>
      </c>
      <c r="L80" s="91">
        <f t="shared" si="3"/>
        <v>966000</v>
      </c>
      <c r="M80" s="50" t="s">
        <v>1104</v>
      </c>
    </row>
    <row r="81" spans="1:13" s="60" customFormat="1" ht="104.25" customHeight="1" x14ac:dyDescent="0.25">
      <c r="A81" s="108" t="s">
        <v>12</v>
      </c>
      <c r="B81" s="108" t="s">
        <v>90</v>
      </c>
      <c r="C81" s="110">
        <v>5</v>
      </c>
      <c r="D81" s="117" t="s">
        <v>96</v>
      </c>
      <c r="E81" s="118" t="s">
        <v>93</v>
      </c>
      <c r="F81" s="110" t="s">
        <v>15</v>
      </c>
      <c r="G81" s="110">
        <v>14</v>
      </c>
      <c r="H81" s="86">
        <v>12562.6834</v>
      </c>
      <c r="I81" s="84">
        <f>+'ESTUDIO DE MERCADO'!N81</f>
        <v>25000</v>
      </c>
      <c r="J81" s="84">
        <f t="shared" si="4"/>
        <v>350000</v>
      </c>
      <c r="K81" s="87">
        <v>125</v>
      </c>
      <c r="L81" s="91">
        <f t="shared" si="3"/>
        <v>43750000</v>
      </c>
      <c r="M81" s="50" t="s">
        <v>1104</v>
      </c>
    </row>
    <row r="82" spans="1:13" s="60" customFormat="1" ht="104.25" customHeight="1" x14ac:dyDescent="0.25">
      <c r="A82" s="108" t="s">
        <v>12</v>
      </c>
      <c r="B82" s="108" t="s">
        <v>90</v>
      </c>
      <c r="C82" s="110">
        <v>6</v>
      </c>
      <c r="D82" s="117" t="s">
        <v>97</v>
      </c>
      <c r="E82" s="119" t="s">
        <v>1197</v>
      </c>
      <c r="F82" s="110" t="s">
        <v>15</v>
      </c>
      <c r="G82" s="110">
        <v>10</v>
      </c>
      <c r="H82" s="86">
        <v>12273.943500000001</v>
      </c>
      <c r="I82" s="84">
        <f>+'ESTUDIO DE MERCADO'!N82</f>
        <v>13133.119545000001</v>
      </c>
      <c r="J82" s="84">
        <f t="shared" ref="J82:J113" si="5">+I82*G82</f>
        <v>131331.19545</v>
      </c>
      <c r="K82" s="87">
        <v>125</v>
      </c>
      <c r="L82" s="91">
        <f t="shared" si="3"/>
        <v>16416399.43125</v>
      </c>
      <c r="M82" s="50" t="s">
        <v>1105</v>
      </c>
    </row>
    <row r="83" spans="1:13" s="60" customFormat="1" ht="104.25" customHeight="1" x14ac:dyDescent="0.25">
      <c r="A83" s="108" t="s">
        <v>12</v>
      </c>
      <c r="B83" s="108" t="s">
        <v>90</v>
      </c>
      <c r="C83" s="110">
        <v>7</v>
      </c>
      <c r="D83" s="117" t="s">
        <v>98</v>
      </c>
      <c r="E83" s="119" t="s">
        <v>1197</v>
      </c>
      <c r="F83" s="110" t="s">
        <v>15</v>
      </c>
      <c r="G83" s="110">
        <v>8</v>
      </c>
      <c r="H83" s="86">
        <v>12562.6834</v>
      </c>
      <c r="I83" s="84">
        <f>+'ESTUDIO DE MERCADO'!N83</f>
        <v>30000</v>
      </c>
      <c r="J83" s="84">
        <f t="shared" si="5"/>
        <v>240000</v>
      </c>
      <c r="K83" s="87">
        <v>125</v>
      </c>
      <c r="L83" s="91">
        <f t="shared" ref="L83:L125" si="6">+J83*K83</f>
        <v>30000000</v>
      </c>
      <c r="M83" s="50" t="s">
        <v>1104</v>
      </c>
    </row>
    <row r="84" spans="1:13" s="60" customFormat="1" ht="104.25" customHeight="1" x14ac:dyDescent="0.25">
      <c r="A84" s="108" t="s">
        <v>12</v>
      </c>
      <c r="B84" s="108" t="s">
        <v>90</v>
      </c>
      <c r="C84" s="110">
        <v>8</v>
      </c>
      <c r="D84" s="117" t="s">
        <v>99</v>
      </c>
      <c r="E84" s="119" t="s">
        <v>1197</v>
      </c>
      <c r="F84" s="110" t="s">
        <v>15</v>
      </c>
      <c r="G84" s="110">
        <v>7</v>
      </c>
      <c r="H84" s="86">
        <v>12273.943500000001</v>
      </c>
      <c r="I84" s="84">
        <f>+'ESTUDIO DE MERCADO'!N84</f>
        <v>13133.119545000001</v>
      </c>
      <c r="J84" s="84">
        <f t="shared" si="5"/>
        <v>91931.836815000017</v>
      </c>
      <c r="K84" s="87">
        <v>125</v>
      </c>
      <c r="L84" s="91">
        <f t="shared" si="6"/>
        <v>11491479.601875002</v>
      </c>
      <c r="M84" s="50" t="s">
        <v>1105</v>
      </c>
    </row>
    <row r="85" spans="1:13" s="60" customFormat="1" ht="104.25" customHeight="1" x14ac:dyDescent="0.25">
      <c r="A85" s="108" t="s">
        <v>12</v>
      </c>
      <c r="B85" s="108" t="s">
        <v>90</v>
      </c>
      <c r="C85" s="110">
        <v>9</v>
      </c>
      <c r="D85" s="117" t="s">
        <v>100</v>
      </c>
      <c r="E85" s="119" t="s">
        <v>1197</v>
      </c>
      <c r="F85" s="110" t="s">
        <v>15</v>
      </c>
      <c r="G85" s="110">
        <v>9</v>
      </c>
      <c r="H85" s="86">
        <v>12562.6834</v>
      </c>
      <c r="I85" s="84">
        <f>+'ESTUDIO DE MERCADO'!N85</f>
        <v>13442.071238</v>
      </c>
      <c r="J85" s="84">
        <f t="shared" si="5"/>
        <v>120978.64114200001</v>
      </c>
      <c r="K85" s="87">
        <v>125</v>
      </c>
      <c r="L85" s="91">
        <f t="shared" si="6"/>
        <v>15122330.142750001</v>
      </c>
      <c r="M85" s="50" t="s">
        <v>1105</v>
      </c>
    </row>
    <row r="86" spans="1:13" s="60" customFormat="1" ht="104.25" customHeight="1" x14ac:dyDescent="0.25">
      <c r="A86" s="108" t="s">
        <v>12</v>
      </c>
      <c r="B86" s="108" t="s">
        <v>90</v>
      </c>
      <c r="C86" s="110">
        <v>10</v>
      </c>
      <c r="D86" s="117" t="s">
        <v>101</v>
      </c>
      <c r="E86" s="118" t="s">
        <v>1198</v>
      </c>
      <c r="F86" s="110" t="s">
        <v>15</v>
      </c>
      <c r="G86" s="110">
        <v>5</v>
      </c>
      <c r="H86" s="86">
        <v>12273.943500000001</v>
      </c>
      <c r="I86" s="84">
        <f>+'ESTUDIO DE MERCADO'!N86</f>
        <v>13133.119545000001</v>
      </c>
      <c r="J86" s="84">
        <f t="shared" si="5"/>
        <v>65665.597725</v>
      </c>
      <c r="K86" s="87">
        <v>125</v>
      </c>
      <c r="L86" s="91">
        <f t="shared" si="6"/>
        <v>8208199.7156250002</v>
      </c>
      <c r="M86" s="50" t="s">
        <v>1105</v>
      </c>
    </row>
    <row r="87" spans="1:13" s="60" customFormat="1" ht="132" customHeight="1" x14ac:dyDescent="0.25">
      <c r="A87" s="108" t="s">
        <v>12</v>
      </c>
      <c r="B87" s="108" t="s">
        <v>102</v>
      </c>
      <c r="C87" s="110">
        <v>1</v>
      </c>
      <c r="D87" s="108" t="s">
        <v>103</v>
      </c>
      <c r="E87" s="118" t="s">
        <v>104</v>
      </c>
      <c r="F87" s="110" t="s">
        <v>15</v>
      </c>
      <c r="G87" s="87">
        <v>6</v>
      </c>
      <c r="H87" s="86">
        <v>24303.107499999998</v>
      </c>
      <c r="I87" s="84">
        <f>+'ESTUDIO DE MERCADO'!N87</f>
        <v>57500</v>
      </c>
      <c r="J87" s="84">
        <f t="shared" si="5"/>
        <v>345000</v>
      </c>
      <c r="K87" s="87">
        <v>6</v>
      </c>
      <c r="L87" s="91">
        <f t="shared" si="6"/>
        <v>2070000</v>
      </c>
      <c r="M87" s="110" t="s">
        <v>1104</v>
      </c>
    </row>
    <row r="88" spans="1:13" s="60" customFormat="1" ht="114.75" customHeight="1" x14ac:dyDescent="0.25">
      <c r="A88" s="108" t="s">
        <v>12</v>
      </c>
      <c r="B88" s="108" t="s">
        <v>102</v>
      </c>
      <c r="C88" s="110">
        <v>2</v>
      </c>
      <c r="D88" s="108" t="s">
        <v>105</v>
      </c>
      <c r="E88" s="118" t="s">
        <v>106</v>
      </c>
      <c r="F88" s="110" t="s">
        <v>15</v>
      </c>
      <c r="G88" s="87">
        <v>6</v>
      </c>
      <c r="H88" s="86">
        <v>50799.239500000003</v>
      </c>
      <c r="I88" s="84">
        <f>+'ESTUDIO DE MERCADO'!N88</f>
        <v>47000</v>
      </c>
      <c r="J88" s="84">
        <f t="shared" si="5"/>
        <v>282000</v>
      </c>
      <c r="K88" s="87">
        <v>6</v>
      </c>
      <c r="L88" s="91">
        <f t="shared" si="6"/>
        <v>1692000</v>
      </c>
      <c r="M88" s="110" t="s">
        <v>1104</v>
      </c>
    </row>
    <row r="89" spans="1:13" s="60" customFormat="1" ht="99.75" customHeight="1" x14ac:dyDescent="0.25">
      <c r="A89" s="108" t="s">
        <v>12</v>
      </c>
      <c r="B89" s="108" t="s">
        <v>102</v>
      </c>
      <c r="C89" s="110">
        <v>3</v>
      </c>
      <c r="D89" s="108" t="s">
        <v>107</v>
      </c>
      <c r="E89" s="118" t="s">
        <v>108</v>
      </c>
      <c r="F89" s="110" t="s">
        <v>15</v>
      </c>
      <c r="G89" s="87">
        <v>7</v>
      </c>
      <c r="H89" s="86">
        <v>24303.107499999998</v>
      </c>
      <c r="I89" s="84">
        <f>+'ESTUDIO DE MERCADO'!N89</f>
        <v>28000</v>
      </c>
      <c r="J89" s="84">
        <f t="shared" si="5"/>
        <v>196000</v>
      </c>
      <c r="K89" s="87">
        <v>125</v>
      </c>
      <c r="L89" s="91">
        <f t="shared" si="6"/>
        <v>24500000</v>
      </c>
      <c r="M89" s="110" t="s">
        <v>1104</v>
      </c>
    </row>
    <row r="90" spans="1:13" s="60" customFormat="1" ht="135" customHeight="1" x14ac:dyDescent="0.25">
      <c r="A90" s="108" t="s">
        <v>12</v>
      </c>
      <c r="B90" s="108" t="s">
        <v>102</v>
      </c>
      <c r="C90" s="110">
        <v>4</v>
      </c>
      <c r="D90" s="108" t="s">
        <v>109</v>
      </c>
      <c r="E90" s="118" t="s">
        <v>110</v>
      </c>
      <c r="F90" s="110" t="s">
        <v>15</v>
      </c>
      <c r="G90" s="87">
        <v>11</v>
      </c>
      <c r="H90" s="86">
        <v>45769.770100000002</v>
      </c>
      <c r="I90" s="84">
        <f>+'ESTUDIO DE MERCADO'!N90</f>
        <v>42000</v>
      </c>
      <c r="J90" s="84">
        <f t="shared" si="5"/>
        <v>462000</v>
      </c>
      <c r="K90" s="87">
        <v>125</v>
      </c>
      <c r="L90" s="91">
        <f t="shared" si="6"/>
        <v>57750000</v>
      </c>
      <c r="M90" s="110" t="s">
        <v>1104</v>
      </c>
    </row>
    <row r="91" spans="1:13" s="60" customFormat="1" ht="120" customHeight="1" x14ac:dyDescent="0.25">
      <c r="A91" s="108" t="s">
        <v>12</v>
      </c>
      <c r="B91" s="108" t="s">
        <v>102</v>
      </c>
      <c r="C91" s="110">
        <v>5</v>
      </c>
      <c r="D91" s="108" t="s">
        <v>111</v>
      </c>
      <c r="E91" s="118" t="s">
        <v>112</v>
      </c>
      <c r="F91" s="110" t="s">
        <v>15</v>
      </c>
      <c r="G91" s="87">
        <v>10</v>
      </c>
      <c r="H91" s="86">
        <v>31796.357499999998</v>
      </c>
      <c r="I91" s="84">
        <f>+'ESTUDIO DE MERCADO'!N91</f>
        <v>59000</v>
      </c>
      <c r="J91" s="84">
        <f t="shared" si="5"/>
        <v>590000</v>
      </c>
      <c r="K91" s="87">
        <v>6</v>
      </c>
      <c r="L91" s="91">
        <f t="shared" si="6"/>
        <v>3540000</v>
      </c>
      <c r="M91" s="110" t="s">
        <v>1104</v>
      </c>
    </row>
    <row r="92" spans="1:13" s="60" customFormat="1" ht="109.5" customHeight="1" x14ac:dyDescent="0.25">
      <c r="A92" s="108" t="s">
        <v>12</v>
      </c>
      <c r="B92" s="108" t="s">
        <v>102</v>
      </c>
      <c r="C92" s="110">
        <v>6</v>
      </c>
      <c r="D92" s="108" t="s">
        <v>113</v>
      </c>
      <c r="E92" s="118" t="s">
        <v>114</v>
      </c>
      <c r="F92" s="110" t="s">
        <v>15</v>
      </c>
      <c r="G92" s="110">
        <v>6</v>
      </c>
      <c r="H92" s="85">
        <v>18714.142100000001</v>
      </c>
      <c r="I92" s="84">
        <f>+'ESTUDIO DE MERCADO'!N92</f>
        <v>20024.132047000003</v>
      </c>
      <c r="J92" s="84">
        <f t="shared" si="5"/>
        <v>120144.79228200001</v>
      </c>
      <c r="K92" s="87">
        <v>125</v>
      </c>
      <c r="L92" s="91">
        <f t="shared" si="6"/>
        <v>15018099.035250001</v>
      </c>
      <c r="M92" s="110" t="s">
        <v>1105</v>
      </c>
    </row>
    <row r="93" spans="1:13" s="60" customFormat="1" ht="42" x14ac:dyDescent="0.25">
      <c r="A93" s="108" t="s">
        <v>12</v>
      </c>
      <c r="B93" s="108" t="s">
        <v>102</v>
      </c>
      <c r="C93" s="110">
        <v>7</v>
      </c>
      <c r="D93" s="108" t="s">
        <v>115</v>
      </c>
      <c r="E93" s="118" t="s">
        <v>114</v>
      </c>
      <c r="F93" s="110" t="s">
        <v>15</v>
      </c>
      <c r="G93" s="110">
        <v>2</v>
      </c>
      <c r="H93" s="85">
        <v>29268.6345</v>
      </c>
      <c r="I93" s="84">
        <f>+'ESTUDIO DE MERCADO'!N93</f>
        <v>31317.438915000002</v>
      </c>
      <c r="J93" s="84">
        <f t="shared" si="5"/>
        <v>62634.877830000005</v>
      </c>
      <c r="K93" s="87">
        <v>125</v>
      </c>
      <c r="L93" s="91">
        <f t="shared" si="6"/>
        <v>7829359.7287500007</v>
      </c>
      <c r="M93" s="110" t="s">
        <v>1105</v>
      </c>
    </row>
    <row r="94" spans="1:13" s="60" customFormat="1" ht="42" x14ac:dyDescent="0.25">
      <c r="A94" s="108" t="s">
        <v>12</v>
      </c>
      <c r="B94" s="108" t="s">
        <v>102</v>
      </c>
      <c r="C94" s="110">
        <v>8</v>
      </c>
      <c r="D94" s="108" t="s">
        <v>116</v>
      </c>
      <c r="E94" s="118" t="s">
        <v>114</v>
      </c>
      <c r="F94" s="110" t="s">
        <v>15</v>
      </c>
      <c r="G94" s="110">
        <v>2</v>
      </c>
      <c r="H94" s="85">
        <v>29268.6345</v>
      </c>
      <c r="I94" s="84">
        <f>+'ESTUDIO DE MERCADO'!N94</f>
        <v>31317.438915000002</v>
      </c>
      <c r="J94" s="84">
        <f t="shared" si="5"/>
        <v>62634.877830000005</v>
      </c>
      <c r="K94" s="87">
        <v>125</v>
      </c>
      <c r="L94" s="91">
        <f t="shared" si="6"/>
        <v>7829359.7287500007</v>
      </c>
      <c r="M94" s="110" t="s">
        <v>1105</v>
      </c>
    </row>
    <row r="95" spans="1:13" s="60" customFormat="1" ht="78" customHeight="1" x14ac:dyDescent="0.25">
      <c r="A95" s="108" t="s">
        <v>12</v>
      </c>
      <c r="B95" s="108" t="s">
        <v>102</v>
      </c>
      <c r="C95" s="110">
        <v>9</v>
      </c>
      <c r="D95" s="108" t="s">
        <v>117</v>
      </c>
      <c r="E95" s="118" t="s">
        <v>110</v>
      </c>
      <c r="F95" s="110" t="s">
        <v>15</v>
      </c>
      <c r="G95" s="87">
        <v>11</v>
      </c>
      <c r="H95" s="86">
        <v>40955.107199999999</v>
      </c>
      <c r="I95" s="84">
        <f>+'ESTUDIO DE MERCADO'!N95</f>
        <v>30000</v>
      </c>
      <c r="J95" s="84">
        <f t="shared" si="5"/>
        <v>330000</v>
      </c>
      <c r="K95" s="87">
        <v>6</v>
      </c>
      <c r="L95" s="91">
        <f t="shared" si="6"/>
        <v>1980000</v>
      </c>
      <c r="M95" s="110" t="s">
        <v>1104</v>
      </c>
    </row>
    <row r="96" spans="1:13" s="60" customFormat="1" ht="113.25" customHeight="1" x14ac:dyDescent="0.25">
      <c r="A96" s="108" t="s">
        <v>12</v>
      </c>
      <c r="B96" s="108" t="s">
        <v>102</v>
      </c>
      <c r="C96" s="110">
        <v>10</v>
      </c>
      <c r="D96" s="108" t="s">
        <v>118</v>
      </c>
      <c r="E96" s="118" t="s">
        <v>110</v>
      </c>
      <c r="F96" s="110" t="s">
        <v>15</v>
      </c>
      <c r="G96" s="87">
        <v>5</v>
      </c>
      <c r="H96" s="86">
        <v>39118.761399999996</v>
      </c>
      <c r="I96" s="84">
        <f>+'ESTUDIO DE MERCADO'!N96</f>
        <v>30000</v>
      </c>
      <c r="J96" s="84">
        <f t="shared" si="5"/>
        <v>150000</v>
      </c>
      <c r="K96" s="87">
        <v>6</v>
      </c>
      <c r="L96" s="91">
        <f t="shared" si="6"/>
        <v>900000</v>
      </c>
      <c r="M96" s="110" t="s">
        <v>1104</v>
      </c>
    </row>
    <row r="97" spans="1:13" s="60" customFormat="1" ht="83.25" customHeight="1" x14ac:dyDescent="0.25">
      <c r="A97" s="108" t="s">
        <v>12</v>
      </c>
      <c r="B97" s="108" t="s">
        <v>102</v>
      </c>
      <c r="C97" s="110">
        <v>11</v>
      </c>
      <c r="D97" s="108" t="s">
        <v>119</v>
      </c>
      <c r="E97" s="118" t="s">
        <v>110</v>
      </c>
      <c r="F97" s="110" t="s">
        <v>15</v>
      </c>
      <c r="G97" s="87">
        <v>9</v>
      </c>
      <c r="H97" s="86">
        <v>38119.661399999997</v>
      </c>
      <c r="I97" s="84">
        <f>+'ESTUDIO DE MERCADO'!N97</f>
        <v>30000</v>
      </c>
      <c r="J97" s="84">
        <f t="shared" si="5"/>
        <v>270000</v>
      </c>
      <c r="K97" s="87">
        <v>6</v>
      </c>
      <c r="L97" s="91">
        <f t="shared" si="6"/>
        <v>1620000</v>
      </c>
      <c r="M97" s="110" t="s">
        <v>1104</v>
      </c>
    </row>
    <row r="98" spans="1:13" s="60" customFormat="1" ht="56.25" customHeight="1" x14ac:dyDescent="0.25">
      <c r="A98" s="108" t="s">
        <v>12</v>
      </c>
      <c r="B98" s="108" t="s">
        <v>120</v>
      </c>
      <c r="C98" s="110">
        <v>1</v>
      </c>
      <c r="D98" s="108" t="s">
        <v>1171</v>
      </c>
      <c r="E98" s="118">
        <v>15</v>
      </c>
      <c r="F98" s="110" t="s">
        <v>15</v>
      </c>
      <c r="G98" s="87">
        <v>86</v>
      </c>
      <c r="H98" s="86">
        <v>15985.6</v>
      </c>
      <c r="I98" s="84">
        <f>+'ESTUDIO DE MERCADO'!N98</f>
        <v>15000</v>
      </c>
      <c r="J98" s="84">
        <f t="shared" si="5"/>
        <v>1290000</v>
      </c>
      <c r="K98" s="87">
        <v>24</v>
      </c>
      <c r="L98" s="91">
        <f t="shared" si="6"/>
        <v>30960000</v>
      </c>
      <c r="M98" s="110" t="s">
        <v>1104</v>
      </c>
    </row>
    <row r="99" spans="1:13" s="60" customFormat="1" ht="56.25" customHeight="1" x14ac:dyDescent="0.25">
      <c r="A99" s="108" t="s">
        <v>12</v>
      </c>
      <c r="B99" s="108" t="s">
        <v>120</v>
      </c>
      <c r="C99" s="110">
        <v>2</v>
      </c>
      <c r="D99" s="108" t="s">
        <v>121</v>
      </c>
      <c r="E99" s="118">
        <v>10</v>
      </c>
      <c r="F99" s="110" t="s">
        <v>15</v>
      </c>
      <c r="G99" s="87">
        <v>17</v>
      </c>
      <c r="H99" s="86">
        <v>14986.5</v>
      </c>
      <c r="I99" s="84">
        <f>+'ESTUDIO DE MERCADO'!N99</f>
        <v>15000</v>
      </c>
      <c r="J99" s="84">
        <f t="shared" si="5"/>
        <v>255000</v>
      </c>
      <c r="K99" s="87">
        <v>125</v>
      </c>
      <c r="L99" s="91">
        <f t="shared" si="6"/>
        <v>31875000</v>
      </c>
      <c r="M99" s="110" t="s">
        <v>1104</v>
      </c>
    </row>
    <row r="100" spans="1:13" s="60" customFormat="1" ht="56.25" customHeight="1" x14ac:dyDescent="0.25">
      <c r="A100" s="108" t="s">
        <v>12</v>
      </c>
      <c r="B100" s="108" t="s">
        <v>120</v>
      </c>
      <c r="C100" s="110">
        <v>3</v>
      </c>
      <c r="D100" s="108" t="s">
        <v>124</v>
      </c>
      <c r="E100" s="118">
        <v>6</v>
      </c>
      <c r="F100" s="110" t="s">
        <v>15</v>
      </c>
      <c r="G100" s="87">
        <v>4</v>
      </c>
      <c r="H100" s="86">
        <v>21255.852500000001</v>
      </c>
      <c r="I100" s="84">
        <f>+'ESTUDIO DE MERCADO'!N100</f>
        <v>15000</v>
      </c>
      <c r="J100" s="84">
        <f t="shared" si="5"/>
        <v>60000</v>
      </c>
      <c r="K100" s="87">
        <v>125</v>
      </c>
      <c r="L100" s="91">
        <f t="shared" si="6"/>
        <v>7500000</v>
      </c>
      <c r="M100" s="110" t="s">
        <v>1104</v>
      </c>
    </row>
    <row r="101" spans="1:13" s="60" customFormat="1" ht="56.25" customHeight="1" x14ac:dyDescent="0.25">
      <c r="A101" s="108" t="s">
        <v>12</v>
      </c>
      <c r="B101" s="108" t="s">
        <v>120</v>
      </c>
      <c r="C101" s="110">
        <v>4</v>
      </c>
      <c r="D101" s="108" t="s">
        <v>122</v>
      </c>
      <c r="E101" s="118">
        <v>5</v>
      </c>
      <c r="F101" s="110" t="s">
        <v>15</v>
      </c>
      <c r="G101" s="87">
        <v>9</v>
      </c>
      <c r="H101" s="86">
        <v>22254.952499999999</v>
      </c>
      <c r="I101" s="84">
        <f>+'ESTUDIO DE MERCADO'!N101</f>
        <v>23812.799175</v>
      </c>
      <c r="J101" s="84">
        <f t="shared" si="5"/>
        <v>214315.19257499999</v>
      </c>
      <c r="K101" s="87">
        <v>125</v>
      </c>
      <c r="L101" s="91">
        <f t="shared" si="6"/>
        <v>26789399.071874999</v>
      </c>
      <c r="M101" s="110" t="s">
        <v>1105</v>
      </c>
    </row>
    <row r="102" spans="1:13" s="60" customFormat="1" ht="56.25" customHeight="1" x14ac:dyDescent="0.25">
      <c r="A102" s="108" t="s">
        <v>12</v>
      </c>
      <c r="B102" s="108" t="s">
        <v>120</v>
      </c>
      <c r="C102" s="110">
        <v>5</v>
      </c>
      <c r="D102" s="108" t="s">
        <v>123</v>
      </c>
      <c r="E102" s="118">
        <v>4</v>
      </c>
      <c r="F102" s="110" t="s">
        <v>15</v>
      </c>
      <c r="G102" s="87">
        <v>6</v>
      </c>
      <c r="H102" s="86">
        <v>30616.420399999999</v>
      </c>
      <c r="I102" s="84">
        <f>+'ESTUDIO DE MERCADO'!N102</f>
        <v>32759.569828</v>
      </c>
      <c r="J102" s="84">
        <f t="shared" si="5"/>
        <v>196557.41896799998</v>
      </c>
      <c r="K102" s="87">
        <v>125</v>
      </c>
      <c r="L102" s="91">
        <f t="shared" si="6"/>
        <v>24569677.370999999</v>
      </c>
      <c r="M102" s="110" t="s">
        <v>1105</v>
      </c>
    </row>
    <row r="103" spans="1:13" s="60" customFormat="1" ht="51" customHeight="1" x14ac:dyDescent="0.25">
      <c r="A103" s="108" t="s">
        <v>12</v>
      </c>
      <c r="B103" s="110" t="s">
        <v>125</v>
      </c>
      <c r="C103" s="110">
        <v>1</v>
      </c>
      <c r="D103" s="108" t="s">
        <v>126</v>
      </c>
      <c r="E103" s="110">
        <v>34</v>
      </c>
      <c r="F103" s="110" t="s">
        <v>15</v>
      </c>
      <c r="G103" s="110">
        <v>18</v>
      </c>
      <c r="H103" s="85">
        <v>8991.9</v>
      </c>
      <c r="I103" s="84">
        <f>+'ESTUDIO DE MERCADO'!N103</f>
        <v>10000</v>
      </c>
      <c r="J103" s="84">
        <f t="shared" si="5"/>
        <v>180000</v>
      </c>
      <c r="K103" s="87">
        <v>125</v>
      </c>
      <c r="L103" s="91">
        <f t="shared" si="6"/>
        <v>22500000</v>
      </c>
      <c r="M103" s="50" t="s">
        <v>1104</v>
      </c>
    </row>
    <row r="104" spans="1:13" s="60" customFormat="1" ht="144" customHeight="1" x14ac:dyDescent="0.25">
      <c r="A104" s="108" t="s">
        <v>12</v>
      </c>
      <c r="B104" s="110" t="s">
        <v>125</v>
      </c>
      <c r="C104" s="110">
        <v>2</v>
      </c>
      <c r="D104" s="108" t="s">
        <v>127</v>
      </c>
      <c r="E104" s="110">
        <v>50</v>
      </c>
      <c r="F104" s="110" t="s">
        <v>15</v>
      </c>
      <c r="G104" s="110">
        <v>14</v>
      </c>
      <c r="H104" s="85">
        <v>34687.752899999999</v>
      </c>
      <c r="I104" s="84">
        <f>+'ESTUDIO DE MERCADO'!N104</f>
        <v>30000</v>
      </c>
      <c r="J104" s="84">
        <f t="shared" si="5"/>
        <v>420000</v>
      </c>
      <c r="K104" s="87">
        <v>56</v>
      </c>
      <c r="L104" s="91">
        <f t="shared" si="6"/>
        <v>23520000</v>
      </c>
      <c r="M104" s="50" t="s">
        <v>1104</v>
      </c>
    </row>
    <row r="105" spans="1:13" s="60" customFormat="1" ht="133.5" customHeight="1" x14ac:dyDescent="0.25">
      <c r="A105" s="108" t="s">
        <v>12</v>
      </c>
      <c r="B105" s="110" t="s">
        <v>125</v>
      </c>
      <c r="C105" s="110">
        <v>3</v>
      </c>
      <c r="D105" s="108" t="s">
        <v>128</v>
      </c>
      <c r="E105" s="110">
        <v>88</v>
      </c>
      <c r="F105" s="110" t="s">
        <v>15</v>
      </c>
      <c r="G105" s="110">
        <v>29</v>
      </c>
      <c r="H105" s="85">
        <v>38427.3842</v>
      </c>
      <c r="I105" s="84">
        <f>+'ESTUDIO DE MERCADO'!N105</f>
        <v>41117.301094000002</v>
      </c>
      <c r="J105" s="84">
        <f t="shared" si="5"/>
        <v>1192401.7317260001</v>
      </c>
      <c r="K105" s="87">
        <v>56</v>
      </c>
      <c r="L105" s="91">
        <f t="shared" si="6"/>
        <v>66774496.976656005</v>
      </c>
      <c r="M105" s="50" t="s">
        <v>1105</v>
      </c>
    </row>
    <row r="106" spans="1:13" s="60" customFormat="1" ht="142.5" customHeight="1" x14ac:dyDescent="0.25">
      <c r="A106" s="108" t="s">
        <v>12</v>
      </c>
      <c r="B106" s="110" t="s">
        <v>125</v>
      </c>
      <c r="C106" s="110">
        <v>4</v>
      </c>
      <c r="D106" s="108" t="s">
        <v>129</v>
      </c>
      <c r="E106" s="110">
        <v>70</v>
      </c>
      <c r="F106" s="110" t="s">
        <v>15</v>
      </c>
      <c r="G106" s="110">
        <v>20</v>
      </c>
      <c r="H106" s="85">
        <v>36158.428099999997</v>
      </c>
      <c r="I106" s="84">
        <f>+'ESTUDIO DE MERCADO'!N106</f>
        <v>38689.518066999997</v>
      </c>
      <c r="J106" s="84">
        <f t="shared" si="5"/>
        <v>773790.36133999994</v>
      </c>
      <c r="K106" s="87">
        <v>56</v>
      </c>
      <c r="L106" s="91">
        <f t="shared" si="6"/>
        <v>43332260.235039994</v>
      </c>
      <c r="M106" s="50" t="s">
        <v>1105</v>
      </c>
    </row>
    <row r="107" spans="1:13" s="60" customFormat="1" ht="51" customHeight="1" x14ac:dyDescent="0.25">
      <c r="A107" s="108" t="s">
        <v>12</v>
      </c>
      <c r="B107" s="110" t="s">
        <v>125</v>
      </c>
      <c r="C107" s="110">
        <v>5</v>
      </c>
      <c r="D107" s="108" t="s">
        <v>130</v>
      </c>
      <c r="E107" s="110">
        <v>40</v>
      </c>
      <c r="F107" s="110" t="s">
        <v>15</v>
      </c>
      <c r="G107" s="110">
        <v>32</v>
      </c>
      <c r="H107" s="85">
        <v>11989.2</v>
      </c>
      <c r="I107" s="84">
        <f>+'ESTUDIO DE MERCADO'!N107</f>
        <v>8000</v>
      </c>
      <c r="J107" s="84">
        <f t="shared" si="5"/>
        <v>256000</v>
      </c>
      <c r="K107" s="87">
        <v>125</v>
      </c>
      <c r="L107" s="91">
        <f t="shared" si="6"/>
        <v>32000000</v>
      </c>
      <c r="M107" s="50" t="s">
        <v>1104</v>
      </c>
    </row>
    <row r="108" spans="1:13" s="60" customFormat="1" ht="55.5" customHeight="1" x14ac:dyDescent="0.25">
      <c r="A108" s="108" t="s">
        <v>12</v>
      </c>
      <c r="B108" s="110" t="s">
        <v>125</v>
      </c>
      <c r="C108" s="110">
        <v>6</v>
      </c>
      <c r="D108" s="108" t="s">
        <v>131</v>
      </c>
      <c r="E108" s="110">
        <v>50</v>
      </c>
      <c r="F108" s="110" t="s">
        <v>15</v>
      </c>
      <c r="G108" s="110">
        <v>13</v>
      </c>
      <c r="H108" s="85">
        <v>11989.2</v>
      </c>
      <c r="I108" s="84">
        <f>+'ESTUDIO DE MERCADO'!N108</f>
        <v>12660.595200000002</v>
      </c>
      <c r="J108" s="84">
        <f t="shared" si="5"/>
        <v>164587.73760000002</v>
      </c>
      <c r="K108" s="87">
        <v>125</v>
      </c>
      <c r="L108" s="91">
        <f t="shared" si="6"/>
        <v>20573467.200000003</v>
      </c>
      <c r="M108" s="50" t="s">
        <v>1105</v>
      </c>
    </row>
    <row r="109" spans="1:13" s="60" customFormat="1" ht="63" customHeight="1" x14ac:dyDescent="0.25">
      <c r="A109" s="108" t="s">
        <v>12</v>
      </c>
      <c r="B109" s="108" t="s">
        <v>132</v>
      </c>
      <c r="C109" s="110">
        <v>1</v>
      </c>
      <c r="D109" s="108" t="s">
        <v>133</v>
      </c>
      <c r="E109" s="110" t="s">
        <v>134</v>
      </c>
      <c r="F109" s="110" t="s">
        <v>15</v>
      </c>
      <c r="G109" s="110">
        <v>3</v>
      </c>
      <c r="H109" s="85">
        <v>20231.775000000001</v>
      </c>
      <c r="I109" s="84">
        <f>+'ESTUDIO DE MERCADO'!N109</f>
        <v>16250</v>
      </c>
      <c r="J109" s="84">
        <f t="shared" si="5"/>
        <v>48750</v>
      </c>
      <c r="K109" s="87">
        <v>125</v>
      </c>
      <c r="L109" s="91">
        <f t="shared" si="6"/>
        <v>6093750</v>
      </c>
      <c r="M109" s="50" t="s">
        <v>1104</v>
      </c>
    </row>
    <row r="110" spans="1:13" s="60" customFormat="1" ht="63" customHeight="1" x14ac:dyDescent="0.25">
      <c r="A110" s="108" t="s">
        <v>12</v>
      </c>
      <c r="B110" s="108" t="s">
        <v>132</v>
      </c>
      <c r="C110" s="110">
        <v>2</v>
      </c>
      <c r="D110" s="108" t="s">
        <v>135</v>
      </c>
      <c r="E110" s="110" t="s">
        <v>17</v>
      </c>
      <c r="F110" s="110" t="s">
        <v>15</v>
      </c>
      <c r="G110" s="110">
        <v>2</v>
      </c>
      <c r="H110" s="85">
        <v>36217.375</v>
      </c>
      <c r="I110" s="84">
        <f>+'ESTUDIO DE MERCADO'!N110</f>
        <v>32500</v>
      </c>
      <c r="J110" s="84">
        <f t="shared" si="5"/>
        <v>65000</v>
      </c>
      <c r="K110" s="87">
        <v>125</v>
      </c>
      <c r="L110" s="91">
        <f t="shared" si="6"/>
        <v>8125000</v>
      </c>
      <c r="M110" s="50" t="s">
        <v>1104</v>
      </c>
    </row>
    <row r="111" spans="1:13" s="60" customFormat="1" ht="63" customHeight="1" x14ac:dyDescent="0.25">
      <c r="A111" s="108" t="s">
        <v>12</v>
      </c>
      <c r="B111" s="108" t="s">
        <v>132</v>
      </c>
      <c r="C111" s="110">
        <v>3</v>
      </c>
      <c r="D111" s="108" t="s">
        <v>136</v>
      </c>
      <c r="E111" s="110" t="s">
        <v>17</v>
      </c>
      <c r="F111" s="110" t="s">
        <v>15</v>
      </c>
      <c r="G111" s="110">
        <v>3</v>
      </c>
      <c r="H111" s="85">
        <v>25576.959999999999</v>
      </c>
      <c r="I111" s="84">
        <f>+'ESTUDIO DE MERCADO'!N111</f>
        <v>21600</v>
      </c>
      <c r="J111" s="84">
        <f t="shared" si="5"/>
        <v>64800</v>
      </c>
      <c r="K111" s="87">
        <v>125</v>
      </c>
      <c r="L111" s="91">
        <f t="shared" si="6"/>
        <v>8100000</v>
      </c>
      <c r="M111" s="50" t="s">
        <v>1104</v>
      </c>
    </row>
    <row r="112" spans="1:13" s="60" customFormat="1" ht="63" customHeight="1" x14ac:dyDescent="0.25">
      <c r="A112" s="108" t="s">
        <v>12</v>
      </c>
      <c r="B112" s="108" t="s">
        <v>132</v>
      </c>
      <c r="C112" s="110">
        <v>4</v>
      </c>
      <c r="D112" s="108" t="s">
        <v>137</v>
      </c>
      <c r="E112" s="110" t="s">
        <v>138</v>
      </c>
      <c r="F112" s="110" t="s">
        <v>15</v>
      </c>
      <c r="G112" s="110">
        <v>2</v>
      </c>
      <c r="H112" s="85">
        <v>36467.15</v>
      </c>
      <c r="I112" s="84">
        <f>+'ESTUDIO DE MERCADO'!N112</f>
        <v>32500</v>
      </c>
      <c r="J112" s="84">
        <f t="shared" si="5"/>
        <v>65000</v>
      </c>
      <c r="K112" s="87">
        <v>125</v>
      </c>
      <c r="L112" s="91">
        <f t="shared" si="6"/>
        <v>8125000</v>
      </c>
      <c r="M112" s="50" t="s">
        <v>1104</v>
      </c>
    </row>
    <row r="113" spans="1:13" s="60" customFormat="1" ht="63" customHeight="1" x14ac:dyDescent="0.25">
      <c r="A113" s="108" t="s">
        <v>12</v>
      </c>
      <c r="B113" s="108" t="s">
        <v>139</v>
      </c>
      <c r="C113" s="110">
        <v>5</v>
      </c>
      <c r="D113" s="108" t="s">
        <v>140</v>
      </c>
      <c r="E113" s="110" t="s">
        <v>8</v>
      </c>
      <c r="F113" s="110" t="s">
        <v>15</v>
      </c>
      <c r="G113" s="110">
        <v>5</v>
      </c>
      <c r="H113" s="85">
        <v>37965.800000000003</v>
      </c>
      <c r="I113" s="84">
        <f>+'ESTUDIO DE MERCADO'!N113</f>
        <v>5500</v>
      </c>
      <c r="J113" s="84">
        <f t="shared" si="5"/>
        <v>27500</v>
      </c>
      <c r="K113" s="87">
        <v>125</v>
      </c>
      <c r="L113" s="91">
        <f t="shared" si="6"/>
        <v>3437500</v>
      </c>
      <c r="M113" s="50" t="s">
        <v>1104</v>
      </c>
    </row>
    <row r="114" spans="1:13" s="60" customFormat="1" ht="63" customHeight="1" x14ac:dyDescent="0.25">
      <c r="A114" s="108" t="s">
        <v>12</v>
      </c>
      <c r="B114" s="108" t="s">
        <v>139</v>
      </c>
      <c r="C114" s="110">
        <v>6</v>
      </c>
      <c r="D114" s="108" t="s">
        <v>141</v>
      </c>
      <c r="E114" s="110" t="s">
        <v>8</v>
      </c>
      <c r="F114" s="110" t="s">
        <v>15</v>
      </c>
      <c r="G114" s="110">
        <v>3</v>
      </c>
      <c r="H114" s="85">
        <v>12488.75</v>
      </c>
      <c r="I114" s="84">
        <f>+'ESTUDIO DE MERCADO'!N114</f>
        <v>8125</v>
      </c>
      <c r="J114" s="84">
        <f t="shared" ref="J114:J125" si="7">+I114*G114</f>
        <v>24375</v>
      </c>
      <c r="K114" s="87">
        <v>125</v>
      </c>
      <c r="L114" s="91">
        <f t="shared" si="6"/>
        <v>3046875</v>
      </c>
      <c r="M114" s="50" t="s">
        <v>1104</v>
      </c>
    </row>
    <row r="115" spans="1:13" s="60" customFormat="1" ht="63" customHeight="1" x14ac:dyDescent="0.25">
      <c r="A115" s="108" t="s">
        <v>12</v>
      </c>
      <c r="B115" s="108" t="s">
        <v>142</v>
      </c>
      <c r="C115" s="110">
        <v>7</v>
      </c>
      <c r="D115" s="108" t="s">
        <v>143</v>
      </c>
      <c r="E115" s="110" t="s">
        <v>17</v>
      </c>
      <c r="F115" s="110" t="s">
        <v>15</v>
      </c>
      <c r="G115" s="110">
        <v>3</v>
      </c>
      <c r="H115" s="85">
        <v>25576.959999999999</v>
      </c>
      <c r="I115" s="84">
        <f>+'ESTUDIO DE MERCADO'!N115</f>
        <v>21600</v>
      </c>
      <c r="J115" s="84">
        <f t="shared" si="7"/>
        <v>64800</v>
      </c>
      <c r="K115" s="87">
        <v>125</v>
      </c>
      <c r="L115" s="91">
        <f t="shared" si="6"/>
        <v>8100000</v>
      </c>
      <c r="M115" s="50" t="s">
        <v>1104</v>
      </c>
    </row>
    <row r="116" spans="1:13" s="60" customFormat="1" ht="63" customHeight="1" x14ac:dyDescent="0.25">
      <c r="A116" s="108" t="s">
        <v>12</v>
      </c>
      <c r="B116" s="108" t="s">
        <v>142</v>
      </c>
      <c r="C116" s="110">
        <v>8</v>
      </c>
      <c r="D116" s="108" t="s">
        <v>144</v>
      </c>
      <c r="E116" s="110" t="s">
        <v>17</v>
      </c>
      <c r="F116" s="110" t="s">
        <v>15</v>
      </c>
      <c r="G116" s="110">
        <v>4</v>
      </c>
      <c r="H116" s="85">
        <v>50954.1</v>
      </c>
      <c r="I116" s="84">
        <f>+'ESTUDIO DE MERCADO'!N116</f>
        <v>13000</v>
      </c>
      <c r="J116" s="84">
        <f t="shared" si="7"/>
        <v>52000</v>
      </c>
      <c r="K116" s="87">
        <v>125</v>
      </c>
      <c r="L116" s="91">
        <f t="shared" si="6"/>
        <v>6500000</v>
      </c>
      <c r="M116" s="50" t="s">
        <v>1104</v>
      </c>
    </row>
    <row r="117" spans="1:13" s="60" customFormat="1" ht="69.75" customHeight="1" x14ac:dyDescent="0.25">
      <c r="A117" s="108" t="s">
        <v>12</v>
      </c>
      <c r="B117" s="108" t="s">
        <v>760</v>
      </c>
      <c r="C117" s="110">
        <v>1</v>
      </c>
      <c r="D117" s="108" t="s">
        <v>1172</v>
      </c>
      <c r="E117" s="87">
        <v>60</v>
      </c>
      <c r="F117" s="108" t="s">
        <v>981</v>
      </c>
      <c r="G117" s="87">
        <v>54</v>
      </c>
      <c r="H117" s="85">
        <v>33969.4</v>
      </c>
      <c r="I117" s="84">
        <f>+'ESTUDIO DE MERCADO'!N117</f>
        <v>16000</v>
      </c>
      <c r="J117" s="84">
        <f t="shared" si="7"/>
        <v>864000</v>
      </c>
      <c r="K117" s="87">
        <v>28</v>
      </c>
      <c r="L117" s="91">
        <f t="shared" si="6"/>
        <v>24192000</v>
      </c>
      <c r="M117" s="50" t="s">
        <v>1104</v>
      </c>
    </row>
    <row r="118" spans="1:13" s="60" customFormat="1" ht="51" customHeight="1" x14ac:dyDescent="0.25">
      <c r="A118" s="108" t="s">
        <v>12</v>
      </c>
      <c r="B118" s="108" t="s">
        <v>760</v>
      </c>
      <c r="C118" s="110">
        <v>2</v>
      </c>
      <c r="D118" s="108" t="s">
        <v>1173</v>
      </c>
      <c r="E118" s="87">
        <v>10</v>
      </c>
      <c r="F118" s="108" t="s">
        <v>981</v>
      </c>
      <c r="G118" s="87">
        <v>12</v>
      </c>
      <c r="H118" s="85">
        <v>29973</v>
      </c>
      <c r="I118" s="84">
        <f>+'ESTUDIO DE MERCADO'!N118</f>
        <v>15000</v>
      </c>
      <c r="J118" s="84">
        <f t="shared" si="7"/>
        <v>180000</v>
      </c>
      <c r="K118" s="87">
        <v>125</v>
      </c>
      <c r="L118" s="91">
        <f t="shared" si="6"/>
        <v>22500000</v>
      </c>
      <c r="M118" s="50" t="s">
        <v>1104</v>
      </c>
    </row>
    <row r="119" spans="1:13" s="60" customFormat="1" ht="51" customHeight="1" x14ac:dyDescent="0.25">
      <c r="A119" s="108" t="s">
        <v>12</v>
      </c>
      <c r="B119" s="108" t="s">
        <v>760</v>
      </c>
      <c r="C119" s="110">
        <v>3</v>
      </c>
      <c r="D119" s="108" t="s">
        <v>1174</v>
      </c>
      <c r="E119" s="87">
        <v>24</v>
      </c>
      <c r="F119" s="108" t="s">
        <v>981</v>
      </c>
      <c r="G119" s="87">
        <v>7</v>
      </c>
      <c r="H119" s="85"/>
      <c r="I119" s="84">
        <f>+'ESTUDIO DE MERCADO'!N119</f>
        <v>16000</v>
      </c>
      <c r="J119" s="84">
        <f>+I119*G119</f>
        <v>112000</v>
      </c>
      <c r="K119" s="87">
        <v>28</v>
      </c>
      <c r="L119" s="91">
        <f>+J119*K119</f>
        <v>3136000</v>
      </c>
      <c r="M119" s="50" t="s">
        <v>1104</v>
      </c>
    </row>
    <row r="120" spans="1:13" s="60" customFormat="1" ht="51" customHeight="1" x14ac:dyDescent="0.25">
      <c r="A120" s="108" t="s">
        <v>12</v>
      </c>
      <c r="B120" s="108" t="s">
        <v>760</v>
      </c>
      <c r="C120" s="110">
        <v>4</v>
      </c>
      <c r="D120" s="108" t="s">
        <v>1175</v>
      </c>
      <c r="E120" s="87">
        <v>10</v>
      </c>
      <c r="F120" s="108" t="s">
        <v>981</v>
      </c>
      <c r="G120" s="87">
        <v>4</v>
      </c>
      <c r="H120" s="85">
        <v>29973</v>
      </c>
      <c r="I120" s="84">
        <f>+'ESTUDIO DE MERCADO'!N120</f>
        <v>15000</v>
      </c>
      <c r="J120" s="84">
        <f t="shared" si="7"/>
        <v>60000</v>
      </c>
      <c r="K120" s="87">
        <v>125</v>
      </c>
      <c r="L120" s="91">
        <f t="shared" si="6"/>
        <v>7500000</v>
      </c>
      <c r="M120" s="50" t="s">
        <v>1104</v>
      </c>
    </row>
    <row r="121" spans="1:13" s="60" customFormat="1" ht="51" customHeight="1" x14ac:dyDescent="0.25">
      <c r="A121" s="108" t="s">
        <v>12</v>
      </c>
      <c r="B121" s="108" t="s">
        <v>760</v>
      </c>
      <c r="C121" s="110">
        <v>5</v>
      </c>
      <c r="D121" s="108" t="s">
        <v>1176</v>
      </c>
      <c r="E121" s="87">
        <v>12</v>
      </c>
      <c r="F121" s="108" t="s">
        <v>981</v>
      </c>
      <c r="G121" s="87">
        <v>3</v>
      </c>
      <c r="H121" s="85">
        <v>33969.4</v>
      </c>
      <c r="I121" s="84">
        <f>+'ESTUDIO DE MERCADO'!N121</f>
        <v>36347.258000000002</v>
      </c>
      <c r="J121" s="84">
        <f t="shared" si="7"/>
        <v>109041.774</v>
      </c>
      <c r="K121" s="87">
        <v>125</v>
      </c>
      <c r="L121" s="91">
        <f t="shared" si="6"/>
        <v>13630221.75</v>
      </c>
      <c r="M121" s="50" t="s">
        <v>1105</v>
      </c>
    </row>
    <row r="122" spans="1:13" s="60" customFormat="1" ht="51" customHeight="1" x14ac:dyDescent="0.25">
      <c r="A122" s="108" t="s">
        <v>12</v>
      </c>
      <c r="B122" s="108" t="s">
        <v>760</v>
      </c>
      <c r="C122" s="110">
        <v>6</v>
      </c>
      <c r="D122" s="108" t="s">
        <v>1177</v>
      </c>
      <c r="E122" s="87">
        <v>18</v>
      </c>
      <c r="F122" s="108" t="s">
        <v>981</v>
      </c>
      <c r="G122" s="87">
        <v>8</v>
      </c>
      <c r="H122" s="85">
        <v>33969.4</v>
      </c>
      <c r="I122" s="84">
        <f>+'ESTUDIO DE MERCADO'!N122</f>
        <v>36347.258000000002</v>
      </c>
      <c r="J122" s="84">
        <f t="shared" si="7"/>
        <v>290778.06400000001</v>
      </c>
      <c r="K122" s="87">
        <v>125</v>
      </c>
      <c r="L122" s="91">
        <f t="shared" si="6"/>
        <v>36347258</v>
      </c>
      <c r="M122" s="50" t="s">
        <v>1105</v>
      </c>
    </row>
    <row r="123" spans="1:13" s="60" customFormat="1" ht="51" customHeight="1" x14ac:dyDescent="0.25">
      <c r="A123" s="108" t="s">
        <v>12</v>
      </c>
      <c r="B123" s="108" t="s">
        <v>760</v>
      </c>
      <c r="C123" s="110">
        <v>7</v>
      </c>
      <c r="D123" s="108" t="s">
        <v>1178</v>
      </c>
      <c r="E123" s="87">
        <v>12</v>
      </c>
      <c r="F123" s="108" t="s">
        <v>981</v>
      </c>
      <c r="G123" s="87">
        <v>3</v>
      </c>
      <c r="H123" s="85">
        <v>29973</v>
      </c>
      <c r="I123" s="84">
        <f>+'ESTUDIO DE MERCADO'!N123</f>
        <v>32071.11</v>
      </c>
      <c r="J123" s="84">
        <f t="shared" si="7"/>
        <v>96213.33</v>
      </c>
      <c r="K123" s="87">
        <v>125</v>
      </c>
      <c r="L123" s="91">
        <f t="shared" si="6"/>
        <v>12026666.25</v>
      </c>
      <c r="M123" s="50" t="s">
        <v>1105</v>
      </c>
    </row>
    <row r="124" spans="1:13" s="60" customFormat="1" ht="51" customHeight="1" x14ac:dyDescent="0.25">
      <c r="A124" s="108" t="s">
        <v>12</v>
      </c>
      <c r="B124" s="108" t="s">
        <v>760</v>
      </c>
      <c r="C124" s="110">
        <v>8</v>
      </c>
      <c r="D124" s="108" t="s">
        <v>1179</v>
      </c>
      <c r="E124" s="87">
        <v>18</v>
      </c>
      <c r="F124" s="108" t="s">
        <v>981</v>
      </c>
      <c r="G124" s="87">
        <v>3</v>
      </c>
      <c r="H124" s="85">
        <v>29973</v>
      </c>
      <c r="I124" s="84">
        <f>+'ESTUDIO DE MERCADO'!N124</f>
        <v>32071.11</v>
      </c>
      <c r="J124" s="84">
        <f t="shared" si="7"/>
        <v>96213.33</v>
      </c>
      <c r="K124" s="87">
        <v>125</v>
      </c>
      <c r="L124" s="91">
        <f t="shared" si="6"/>
        <v>12026666.25</v>
      </c>
      <c r="M124" s="50" t="s">
        <v>1105</v>
      </c>
    </row>
    <row r="125" spans="1:13" s="60" customFormat="1" ht="51" customHeight="1" x14ac:dyDescent="0.25">
      <c r="A125" s="108" t="s">
        <v>12</v>
      </c>
      <c r="B125" s="108" t="s">
        <v>760</v>
      </c>
      <c r="C125" s="110">
        <v>9</v>
      </c>
      <c r="D125" s="108" t="s">
        <v>1180</v>
      </c>
      <c r="E125" s="87">
        <v>24</v>
      </c>
      <c r="F125" s="108" t="s">
        <v>981</v>
      </c>
      <c r="G125" s="87">
        <v>11</v>
      </c>
      <c r="H125" s="85">
        <v>29973</v>
      </c>
      <c r="I125" s="84">
        <f>+'ESTUDIO DE MERCADO'!N125</f>
        <v>32071.11</v>
      </c>
      <c r="J125" s="84">
        <f t="shared" si="7"/>
        <v>352782.21</v>
      </c>
      <c r="K125" s="87">
        <v>125</v>
      </c>
      <c r="L125" s="91">
        <f t="shared" si="6"/>
        <v>44097776.25</v>
      </c>
      <c r="M125" s="50" t="s">
        <v>1105</v>
      </c>
    </row>
    <row r="126" spans="1:13" s="8" customFormat="1" ht="28.5" customHeight="1" x14ac:dyDescent="0.25">
      <c r="A126" s="145" t="s">
        <v>145</v>
      </c>
      <c r="B126" s="146"/>
      <c r="C126" s="146"/>
      <c r="D126" s="146"/>
      <c r="E126" s="146"/>
      <c r="F126" s="147"/>
      <c r="G126" s="120">
        <f>SUM(G14:G125)</f>
        <v>1374</v>
      </c>
      <c r="H126" s="112"/>
      <c r="I126" s="112"/>
      <c r="J126" s="112">
        <f>SUM(J14:J125)</f>
        <v>25159921.234977998</v>
      </c>
      <c r="K126" s="87"/>
      <c r="L126" s="121">
        <f>SUM(L14:L125)</f>
        <v>2067575847.1260884</v>
      </c>
      <c r="M126" s="122"/>
    </row>
    <row r="127" spans="1:13" s="1" customFormat="1" ht="68.25" customHeight="1" x14ac:dyDescent="0.25">
      <c r="A127" s="108" t="s">
        <v>146</v>
      </c>
      <c r="B127" s="108" t="s">
        <v>147</v>
      </c>
      <c r="C127" s="110">
        <v>1</v>
      </c>
      <c r="D127" s="108" t="s">
        <v>148</v>
      </c>
      <c r="E127" s="110">
        <v>5</v>
      </c>
      <c r="F127" s="108" t="s">
        <v>6</v>
      </c>
      <c r="G127" s="110">
        <v>42</v>
      </c>
      <c r="H127" s="85">
        <v>7312.4129000000003</v>
      </c>
      <c r="I127" s="84">
        <f>+'ESTUDIO DE MERCADO'!N127</f>
        <v>7824.2818030000008</v>
      </c>
      <c r="J127" s="84">
        <f t="shared" ref="J127:J149" si="8">+I127*G127</f>
        <v>328619.83572600002</v>
      </c>
      <c r="K127" s="87">
        <v>125</v>
      </c>
      <c r="L127" s="81">
        <f>+K127*J127</f>
        <v>41077479.465750001</v>
      </c>
      <c r="M127" s="50" t="s">
        <v>1105</v>
      </c>
    </row>
    <row r="128" spans="1:13" s="1" customFormat="1" ht="70.5" customHeight="1" x14ac:dyDescent="0.25">
      <c r="A128" s="108" t="s">
        <v>146</v>
      </c>
      <c r="B128" s="108" t="s">
        <v>147</v>
      </c>
      <c r="C128" s="110">
        <v>1</v>
      </c>
      <c r="D128" s="108" t="s">
        <v>149</v>
      </c>
      <c r="E128" s="110">
        <v>4</v>
      </c>
      <c r="F128" s="108" t="s">
        <v>6</v>
      </c>
      <c r="G128" s="110">
        <v>43</v>
      </c>
      <c r="H128" s="85">
        <v>7312.4129000000003</v>
      </c>
      <c r="I128" s="84">
        <f>+'ESTUDIO DE MERCADO'!N128</f>
        <v>7824.2818030000008</v>
      </c>
      <c r="J128" s="84">
        <f t="shared" si="8"/>
        <v>336444.11752900004</v>
      </c>
      <c r="K128" s="87">
        <v>125</v>
      </c>
      <c r="L128" s="81">
        <f t="shared" ref="L128:L149" si="9">+K128*J128</f>
        <v>42055514.691125005</v>
      </c>
      <c r="M128" s="50" t="s">
        <v>1105</v>
      </c>
    </row>
    <row r="129" spans="1:13" s="1" customFormat="1" ht="72" customHeight="1" x14ac:dyDescent="0.25">
      <c r="A129" s="108" t="s">
        <v>146</v>
      </c>
      <c r="B129" s="108" t="s">
        <v>147</v>
      </c>
      <c r="C129" s="110">
        <v>1</v>
      </c>
      <c r="D129" s="108" t="s">
        <v>150</v>
      </c>
      <c r="E129" s="110">
        <v>5</v>
      </c>
      <c r="F129" s="108" t="s">
        <v>6</v>
      </c>
      <c r="G129" s="110">
        <v>38</v>
      </c>
      <c r="H129" s="85">
        <v>7312.4129000000003</v>
      </c>
      <c r="I129" s="84">
        <f>+'ESTUDIO DE MERCADO'!N129</f>
        <v>7824.2818030000008</v>
      </c>
      <c r="J129" s="84">
        <f t="shared" si="8"/>
        <v>297322.70851400006</v>
      </c>
      <c r="K129" s="87">
        <v>125</v>
      </c>
      <c r="L129" s="81">
        <f t="shared" si="9"/>
        <v>37165338.564250007</v>
      </c>
      <c r="M129" s="50" t="s">
        <v>1105</v>
      </c>
    </row>
    <row r="130" spans="1:13" s="1" customFormat="1" ht="60.75" customHeight="1" x14ac:dyDescent="0.25">
      <c r="A130" s="108" t="s">
        <v>151</v>
      </c>
      <c r="B130" s="108" t="s">
        <v>152</v>
      </c>
      <c r="C130" s="110">
        <v>1</v>
      </c>
      <c r="D130" s="108" t="s">
        <v>153</v>
      </c>
      <c r="E130" s="110">
        <v>38</v>
      </c>
      <c r="F130" s="108" t="s">
        <v>6</v>
      </c>
      <c r="G130" s="110">
        <v>15</v>
      </c>
      <c r="H130" s="85">
        <v>14599.848300000001</v>
      </c>
      <c r="I130" s="84">
        <f>+'ESTUDIO DE MERCADO'!N130</f>
        <v>15621.837681000003</v>
      </c>
      <c r="J130" s="84">
        <f t="shared" si="8"/>
        <v>234327.56521500004</v>
      </c>
      <c r="K130" s="87">
        <v>125</v>
      </c>
      <c r="L130" s="81">
        <f t="shared" si="9"/>
        <v>29290945.651875004</v>
      </c>
      <c r="M130" s="50" t="s">
        <v>1105</v>
      </c>
    </row>
    <row r="131" spans="1:13" s="1" customFormat="1" ht="90" customHeight="1" x14ac:dyDescent="0.25">
      <c r="A131" s="108" t="s">
        <v>151</v>
      </c>
      <c r="B131" s="108" t="s">
        <v>154</v>
      </c>
      <c r="C131" s="110">
        <v>1</v>
      </c>
      <c r="D131" s="108" t="s">
        <v>761</v>
      </c>
      <c r="E131" s="110" t="s">
        <v>24</v>
      </c>
      <c r="F131" s="108" t="s">
        <v>6</v>
      </c>
      <c r="G131" s="110">
        <v>32</v>
      </c>
      <c r="H131" s="85">
        <v>9175.7343999999994</v>
      </c>
      <c r="I131" s="84">
        <f>+'ESTUDIO DE MERCADO'!N131</f>
        <v>9818.0400000000009</v>
      </c>
      <c r="J131" s="84">
        <f t="shared" si="8"/>
        <v>314177.28000000003</v>
      </c>
      <c r="K131" s="87">
        <v>125</v>
      </c>
      <c r="L131" s="81">
        <f t="shared" si="9"/>
        <v>39272160</v>
      </c>
      <c r="M131" s="50" t="s">
        <v>1105</v>
      </c>
    </row>
    <row r="132" spans="1:13" s="1" customFormat="1" ht="124.5" customHeight="1" x14ac:dyDescent="0.25">
      <c r="A132" s="108" t="s">
        <v>151</v>
      </c>
      <c r="B132" s="108" t="s">
        <v>156</v>
      </c>
      <c r="C132" s="110">
        <v>1</v>
      </c>
      <c r="D132" s="108" t="s">
        <v>762</v>
      </c>
      <c r="E132" s="108">
        <v>30</v>
      </c>
      <c r="F132" s="108" t="s">
        <v>6</v>
      </c>
      <c r="G132" s="110">
        <v>151</v>
      </c>
      <c r="H132" s="85">
        <v>8136.6704</v>
      </c>
      <c r="I132" s="84">
        <f>+'ESTUDIO DE MERCADO'!N132</f>
        <v>8706.24</v>
      </c>
      <c r="J132" s="84">
        <f t="shared" si="8"/>
        <v>1314642.24</v>
      </c>
      <c r="K132" s="87">
        <v>125</v>
      </c>
      <c r="L132" s="81">
        <f t="shared" si="9"/>
        <v>164330280</v>
      </c>
      <c r="M132" s="50" t="s">
        <v>1105</v>
      </c>
    </row>
    <row r="133" spans="1:13" s="1" customFormat="1" ht="150" customHeight="1" x14ac:dyDescent="0.25">
      <c r="A133" s="108" t="s">
        <v>151</v>
      </c>
      <c r="B133" s="108" t="s">
        <v>156</v>
      </c>
      <c r="C133" s="110">
        <v>1</v>
      </c>
      <c r="D133" s="108" t="s">
        <v>763</v>
      </c>
      <c r="E133" s="108">
        <v>32</v>
      </c>
      <c r="F133" s="108" t="s">
        <v>6</v>
      </c>
      <c r="G133" s="110">
        <v>40</v>
      </c>
      <c r="H133" s="85">
        <v>9837.1386000000002</v>
      </c>
      <c r="I133" s="84">
        <f>+'ESTUDIO DE MERCADO'!N133</f>
        <v>10525.74</v>
      </c>
      <c r="J133" s="84">
        <f t="shared" si="8"/>
        <v>421029.6</v>
      </c>
      <c r="K133" s="87">
        <v>125</v>
      </c>
      <c r="L133" s="81">
        <f t="shared" si="9"/>
        <v>52628700</v>
      </c>
      <c r="M133" s="50" t="s">
        <v>1105</v>
      </c>
    </row>
    <row r="134" spans="1:13" s="1" customFormat="1" ht="51" customHeight="1" x14ac:dyDescent="0.25">
      <c r="A134" s="108" t="s">
        <v>151</v>
      </c>
      <c r="B134" s="108" t="s">
        <v>157</v>
      </c>
      <c r="C134" s="110">
        <v>1</v>
      </c>
      <c r="D134" s="108" t="s">
        <v>158</v>
      </c>
      <c r="E134" s="110">
        <v>8</v>
      </c>
      <c r="F134" s="108" t="s">
        <v>6</v>
      </c>
      <c r="G134" s="110">
        <v>39</v>
      </c>
      <c r="H134" s="85">
        <v>7419.3166000000001</v>
      </c>
      <c r="I134" s="84">
        <f>+'ESTUDIO DE MERCADO'!N134</f>
        <v>7938.670000000001</v>
      </c>
      <c r="J134" s="84">
        <f t="shared" si="8"/>
        <v>309608.13000000006</v>
      </c>
      <c r="K134" s="87">
        <v>125</v>
      </c>
      <c r="L134" s="81">
        <f t="shared" si="9"/>
        <v>38701016.250000007</v>
      </c>
      <c r="M134" s="50" t="s">
        <v>1105</v>
      </c>
    </row>
    <row r="135" spans="1:13" s="1" customFormat="1" ht="51" customHeight="1" x14ac:dyDescent="0.25">
      <c r="A135" s="108" t="s">
        <v>151</v>
      </c>
      <c r="B135" s="108" t="s">
        <v>157</v>
      </c>
      <c r="C135" s="110">
        <v>1</v>
      </c>
      <c r="D135" s="108" t="s">
        <v>159</v>
      </c>
      <c r="E135" s="110">
        <v>16</v>
      </c>
      <c r="F135" s="108" t="s">
        <v>6</v>
      </c>
      <c r="G135" s="110">
        <v>46</v>
      </c>
      <c r="H135" s="85">
        <v>10062.9352</v>
      </c>
      <c r="I135" s="84">
        <f>+'ESTUDIO DE MERCADO'!N135</f>
        <v>10767.340664000001</v>
      </c>
      <c r="J135" s="84">
        <f t="shared" si="8"/>
        <v>495297.67054400005</v>
      </c>
      <c r="K135" s="87">
        <v>125</v>
      </c>
      <c r="L135" s="81">
        <f t="shared" si="9"/>
        <v>61912208.818000004</v>
      </c>
      <c r="M135" s="50" t="s">
        <v>1105</v>
      </c>
    </row>
    <row r="136" spans="1:13" s="1" customFormat="1" ht="51" customHeight="1" x14ac:dyDescent="0.25">
      <c r="A136" s="108" t="s">
        <v>151</v>
      </c>
      <c r="B136" s="108" t="s">
        <v>157</v>
      </c>
      <c r="C136" s="110">
        <v>1</v>
      </c>
      <c r="D136" s="108" t="s">
        <v>160</v>
      </c>
      <c r="E136" s="110">
        <v>5</v>
      </c>
      <c r="F136" s="108" t="s">
        <v>6</v>
      </c>
      <c r="G136" s="110">
        <v>18</v>
      </c>
      <c r="H136" s="85">
        <v>7562.1878999999999</v>
      </c>
      <c r="I136" s="84">
        <f>+'ESTUDIO DE MERCADO'!N136</f>
        <v>8091.5410529999999</v>
      </c>
      <c r="J136" s="84">
        <f t="shared" si="8"/>
        <v>145647.738954</v>
      </c>
      <c r="K136" s="87">
        <v>125</v>
      </c>
      <c r="L136" s="81">
        <f t="shared" si="9"/>
        <v>18205967.36925</v>
      </c>
      <c r="M136" s="50" t="s">
        <v>1105</v>
      </c>
    </row>
    <row r="137" spans="1:13" s="1" customFormat="1" ht="51" customHeight="1" x14ac:dyDescent="0.25">
      <c r="A137" s="108" t="s">
        <v>151</v>
      </c>
      <c r="B137" s="108" t="s">
        <v>161</v>
      </c>
      <c r="C137" s="110">
        <v>1</v>
      </c>
      <c r="D137" s="108" t="s">
        <v>162</v>
      </c>
      <c r="E137" s="110">
        <v>7.5</v>
      </c>
      <c r="F137" s="108" t="s">
        <v>6</v>
      </c>
      <c r="G137" s="110">
        <v>30</v>
      </c>
      <c r="H137" s="85">
        <v>7562.1878999999999</v>
      </c>
      <c r="I137" s="84">
        <f>+'ESTUDIO DE MERCADO'!N137</f>
        <v>8091.5410529999999</v>
      </c>
      <c r="J137" s="84">
        <f t="shared" si="8"/>
        <v>242746.23159000001</v>
      </c>
      <c r="K137" s="87">
        <v>125</v>
      </c>
      <c r="L137" s="81">
        <f t="shared" si="9"/>
        <v>30343278.94875</v>
      </c>
      <c r="M137" s="50" t="s">
        <v>1105</v>
      </c>
    </row>
    <row r="138" spans="1:13" s="1" customFormat="1" ht="39.75" customHeight="1" x14ac:dyDescent="0.25">
      <c r="A138" s="108" t="s">
        <v>151</v>
      </c>
      <c r="B138" s="108" t="s">
        <v>161</v>
      </c>
      <c r="C138" s="110">
        <v>1</v>
      </c>
      <c r="D138" s="108" t="s">
        <v>764</v>
      </c>
      <c r="E138" s="110">
        <v>6.5</v>
      </c>
      <c r="F138" s="108" t="s">
        <v>6</v>
      </c>
      <c r="G138" s="110">
        <v>15</v>
      </c>
      <c r="H138" s="85">
        <v>7562.1878999999999</v>
      </c>
      <c r="I138" s="84">
        <f>+'ESTUDIO DE MERCADO'!N138</f>
        <v>8091.5410529999999</v>
      </c>
      <c r="J138" s="84">
        <f t="shared" si="8"/>
        <v>121373.11579500001</v>
      </c>
      <c r="K138" s="87">
        <v>125</v>
      </c>
      <c r="L138" s="81">
        <f t="shared" si="9"/>
        <v>15171639.474375</v>
      </c>
      <c r="M138" s="50" t="s">
        <v>1105</v>
      </c>
    </row>
    <row r="139" spans="1:13" s="1" customFormat="1" ht="26.25" customHeight="1" x14ac:dyDescent="0.25">
      <c r="A139" s="108" t="s">
        <v>151</v>
      </c>
      <c r="B139" s="108" t="s">
        <v>163</v>
      </c>
      <c r="C139" s="110">
        <v>1</v>
      </c>
      <c r="D139" s="108" t="s">
        <v>765</v>
      </c>
      <c r="E139" s="110">
        <v>38</v>
      </c>
      <c r="F139" s="108" t="s">
        <v>6</v>
      </c>
      <c r="G139" s="110">
        <v>14</v>
      </c>
      <c r="H139" s="85">
        <v>11158.947900000001</v>
      </c>
      <c r="I139" s="84">
        <f>+'ESTUDIO DE MERCADO'!N139</f>
        <v>11940.074253000004</v>
      </c>
      <c r="J139" s="84">
        <f t="shared" si="8"/>
        <v>167161.03954200007</v>
      </c>
      <c r="K139" s="87">
        <v>125</v>
      </c>
      <c r="L139" s="81">
        <f t="shared" si="9"/>
        <v>20895129.942750011</v>
      </c>
      <c r="M139" s="50" t="s">
        <v>1105</v>
      </c>
    </row>
    <row r="140" spans="1:13" s="1" customFormat="1" ht="26.25" customHeight="1" x14ac:dyDescent="0.25">
      <c r="A140" s="108" t="s">
        <v>151</v>
      </c>
      <c r="B140" s="108" t="s">
        <v>163</v>
      </c>
      <c r="C140" s="110">
        <v>1</v>
      </c>
      <c r="D140" s="108" t="s">
        <v>766</v>
      </c>
      <c r="E140" s="110">
        <v>25</v>
      </c>
      <c r="F140" s="108" t="s">
        <v>6</v>
      </c>
      <c r="G140" s="110">
        <v>15</v>
      </c>
      <c r="H140" s="85">
        <v>6013.5829000000003</v>
      </c>
      <c r="I140" s="84">
        <f>+'ESTUDIO DE MERCADO'!N140</f>
        <v>6434.533703000001</v>
      </c>
      <c r="J140" s="84">
        <f t="shared" si="8"/>
        <v>96518.005545000022</v>
      </c>
      <c r="K140" s="87">
        <v>125</v>
      </c>
      <c r="L140" s="81">
        <f t="shared" si="9"/>
        <v>12064750.693125002</v>
      </c>
      <c r="M140" s="50" t="s">
        <v>1105</v>
      </c>
    </row>
    <row r="141" spans="1:13" s="1" customFormat="1" ht="26.25" customHeight="1" x14ac:dyDescent="0.25">
      <c r="A141" s="108" t="s">
        <v>151</v>
      </c>
      <c r="B141" s="108" t="s">
        <v>164</v>
      </c>
      <c r="C141" s="110">
        <v>1</v>
      </c>
      <c r="D141" s="108" t="s">
        <v>165</v>
      </c>
      <c r="E141" s="110">
        <v>3</v>
      </c>
      <c r="F141" s="108" t="s">
        <v>6</v>
      </c>
      <c r="G141" s="110">
        <v>98</v>
      </c>
      <c r="H141" s="85">
        <v>5514.0329000000002</v>
      </c>
      <c r="I141" s="84">
        <f>+'ESTUDIO DE MERCADO'!N141</f>
        <v>5900.0152029999999</v>
      </c>
      <c r="J141" s="84">
        <f t="shared" si="8"/>
        <v>578201.489894</v>
      </c>
      <c r="K141" s="87">
        <v>125</v>
      </c>
      <c r="L141" s="81">
        <f t="shared" si="9"/>
        <v>72275186.236750007</v>
      </c>
      <c r="M141" s="50" t="s">
        <v>1105</v>
      </c>
    </row>
    <row r="142" spans="1:13" s="1" customFormat="1" ht="51" customHeight="1" x14ac:dyDescent="0.25">
      <c r="A142" s="108" t="s">
        <v>151</v>
      </c>
      <c r="B142" s="108" t="s">
        <v>166</v>
      </c>
      <c r="C142" s="110">
        <v>1</v>
      </c>
      <c r="D142" s="108" t="s">
        <v>167</v>
      </c>
      <c r="E142" s="110">
        <v>43</v>
      </c>
      <c r="F142" s="108" t="s">
        <v>6</v>
      </c>
      <c r="G142" s="110">
        <v>30</v>
      </c>
      <c r="H142" s="85">
        <v>15456.076999999999</v>
      </c>
      <c r="I142" s="84">
        <f>+'ESTUDIO DE MERCADO'!N142</f>
        <v>16538.002390000001</v>
      </c>
      <c r="J142" s="84">
        <f t="shared" si="8"/>
        <v>496140.07170000003</v>
      </c>
      <c r="K142" s="87">
        <v>125</v>
      </c>
      <c r="L142" s="81">
        <f t="shared" si="9"/>
        <v>62017508.962500006</v>
      </c>
      <c r="M142" s="50" t="s">
        <v>1105</v>
      </c>
    </row>
    <row r="143" spans="1:13" s="1" customFormat="1" ht="51" customHeight="1" x14ac:dyDescent="0.25">
      <c r="A143" s="108" t="s">
        <v>151</v>
      </c>
      <c r="B143" s="108" t="s">
        <v>166</v>
      </c>
      <c r="C143" s="110">
        <v>1</v>
      </c>
      <c r="D143" s="108" t="s">
        <v>767</v>
      </c>
      <c r="E143" s="110">
        <v>8</v>
      </c>
      <c r="F143" s="108" t="s">
        <v>6</v>
      </c>
      <c r="G143" s="110">
        <v>3</v>
      </c>
      <c r="H143" s="85">
        <v>7562.1878999999999</v>
      </c>
      <c r="I143" s="84">
        <f>+'ESTUDIO DE MERCADO'!N143</f>
        <v>8091.5410529999999</v>
      </c>
      <c r="J143" s="84">
        <f t="shared" si="8"/>
        <v>24274.623158999999</v>
      </c>
      <c r="K143" s="87">
        <v>125</v>
      </c>
      <c r="L143" s="81">
        <f t="shared" si="9"/>
        <v>3034327.8948749998</v>
      </c>
      <c r="M143" s="50" t="s">
        <v>1105</v>
      </c>
    </row>
    <row r="144" spans="1:13" s="1" customFormat="1" ht="51" customHeight="1" x14ac:dyDescent="0.25">
      <c r="A144" s="108" t="s">
        <v>151</v>
      </c>
      <c r="B144" s="108" t="s">
        <v>168</v>
      </c>
      <c r="C144" s="110">
        <v>1</v>
      </c>
      <c r="D144" s="108" t="s">
        <v>768</v>
      </c>
      <c r="E144" s="110">
        <v>13.5</v>
      </c>
      <c r="F144" s="108" t="s">
        <v>6</v>
      </c>
      <c r="G144" s="110">
        <v>53</v>
      </c>
      <c r="H144" s="85">
        <v>8574.2762000000002</v>
      </c>
      <c r="I144" s="84">
        <f>+'ESTUDIO DE MERCADO'!N144</f>
        <v>9174.4755340000011</v>
      </c>
      <c r="J144" s="84">
        <f t="shared" si="8"/>
        <v>486247.20330200007</v>
      </c>
      <c r="K144" s="87">
        <v>125</v>
      </c>
      <c r="L144" s="81">
        <f t="shared" si="9"/>
        <v>60780900.412750006</v>
      </c>
      <c r="M144" s="50" t="s">
        <v>1105</v>
      </c>
    </row>
    <row r="145" spans="1:13" s="1" customFormat="1" ht="51" customHeight="1" x14ac:dyDescent="0.25">
      <c r="A145" s="108" t="s">
        <v>151</v>
      </c>
      <c r="B145" s="108" t="s">
        <v>169</v>
      </c>
      <c r="C145" s="108">
        <v>1</v>
      </c>
      <c r="D145" s="108" t="s">
        <v>170</v>
      </c>
      <c r="E145" s="108">
        <v>24</v>
      </c>
      <c r="F145" s="108" t="s">
        <v>6</v>
      </c>
      <c r="G145" s="108">
        <v>46</v>
      </c>
      <c r="H145" s="84">
        <v>14190.2173</v>
      </c>
      <c r="I145" s="84">
        <f>+'ESTUDIO DE MERCADO'!N145</f>
        <v>15183.532511000003</v>
      </c>
      <c r="J145" s="84">
        <f t="shared" si="8"/>
        <v>698442.49550600012</v>
      </c>
      <c r="K145" s="87">
        <v>125</v>
      </c>
      <c r="L145" s="81">
        <f t="shared" si="9"/>
        <v>87305311.93825002</v>
      </c>
      <c r="M145" s="50" t="s">
        <v>1105</v>
      </c>
    </row>
    <row r="146" spans="1:13" s="1" customFormat="1" ht="26.25" customHeight="1" x14ac:dyDescent="0.25">
      <c r="A146" s="108" t="s">
        <v>151</v>
      </c>
      <c r="B146" s="108" t="s">
        <v>169</v>
      </c>
      <c r="C146" s="108">
        <v>1</v>
      </c>
      <c r="D146" s="108" t="s">
        <v>171</v>
      </c>
      <c r="E146" s="108">
        <v>6</v>
      </c>
      <c r="F146" s="108" t="s">
        <v>6</v>
      </c>
      <c r="G146" s="108">
        <v>7</v>
      </c>
      <c r="H146" s="84">
        <v>6812.8629000000001</v>
      </c>
      <c r="I146" s="84">
        <f>+'ESTUDIO DE MERCADO'!N146</f>
        <v>7289.7633030000006</v>
      </c>
      <c r="J146" s="84">
        <f t="shared" si="8"/>
        <v>51028.343121000005</v>
      </c>
      <c r="K146" s="87">
        <v>125</v>
      </c>
      <c r="L146" s="81">
        <f t="shared" si="9"/>
        <v>6378542.8901250008</v>
      </c>
      <c r="M146" s="50" t="s">
        <v>1105</v>
      </c>
    </row>
    <row r="147" spans="1:13" s="1" customFormat="1" ht="26.25" customHeight="1" x14ac:dyDescent="0.25">
      <c r="A147" s="108" t="s">
        <v>151</v>
      </c>
      <c r="B147" s="108" t="s">
        <v>169</v>
      </c>
      <c r="C147" s="108">
        <v>3</v>
      </c>
      <c r="D147" s="108" t="s">
        <v>172</v>
      </c>
      <c r="E147" s="108">
        <v>20</v>
      </c>
      <c r="F147" s="108" t="s">
        <v>6</v>
      </c>
      <c r="G147" s="108">
        <v>26</v>
      </c>
      <c r="H147" s="84">
        <v>6925.7611999999999</v>
      </c>
      <c r="I147" s="84">
        <f>+'ESTUDIO DE MERCADO'!N147</f>
        <v>7410.5644839999995</v>
      </c>
      <c r="J147" s="84">
        <f t="shared" si="8"/>
        <v>192674.676584</v>
      </c>
      <c r="K147" s="87">
        <v>125</v>
      </c>
      <c r="L147" s="81">
        <f t="shared" si="9"/>
        <v>24084334.572999999</v>
      </c>
      <c r="M147" s="50" t="s">
        <v>1105</v>
      </c>
    </row>
    <row r="148" spans="1:13" s="1" customFormat="1" ht="51" customHeight="1" x14ac:dyDescent="0.25">
      <c r="A148" s="108" t="s">
        <v>151</v>
      </c>
      <c r="B148" s="108" t="s">
        <v>173</v>
      </c>
      <c r="C148" s="108">
        <v>1</v>
      </c>
      <c r="D148" s="108" t="s">
        <v>174</v>
      </c>
      <c r="E148" s="108">
        <v>12</v>
      </c>
      <c r="F148" s="108" t="s">
        <v>6</v>
      </c>
      <c r="G148" s="108">
        <v>66</v>
      </c>
      <c r="H148" s="84">
        <v>8279.5416999999998</v>
      </c>
      <c r="I148" s="84">
        <f>+'ESTUDIO DE MERCADO'!N148</f>
        <v>8859.1096190000007</v>
      </c>
      <c r="J148" s="84">
        <f t="shared" si="8"/>
        <v>584701.23485400004</v>
      </c>
      <c r="K148" s="87">
        <v>125</v>
      </c>
      <c r="L148" s="81">
        <f t="shared" si="9"/>
        <v>73087654.356750011</v>
      </c>
      <c r="M148" s="50" t="s">
        <v>1105</v>
      </c>
    </row>
    <row r="149" spans="1:13" s="1" customFormat="1" ht="51" customHeight="1" x14ac:dyDescent="0.25">
      <c r="A149" s="108" t="s">
        <v>151</v>
      </c>
      <c r="B149" s="108" t="s">
        <v>173</v>
      </c>
      <c r="C149" s="108">
        <v>1</v>
      </c>
      <c r="D149" s="108" t="s">
        <v>175</v>
      </c>
      <c r="E149" s="108">
        <v>54</v>
      </c>
      <c r="F149" s="108" t="s">
        <v>6</v>
      </c>
      <c r="G149" s="108">
        <v>45</v>
      </c>
      <c r="H149" s="84">
        <v>13721.6394</v>
      </c>
      <c r="I149" s="84">
        <f>+'ESTUDIO DE MERCADO'!N149</f>
        <v>14682.154157999999</v>
      </c>
      <c r="J149" s="84">
        <f t="shared" si="8"/>
        <v>660696.93710999994</v>
      </c>
      <c r="K149" s="87">
        <v>125</v>
      </c>
      <c r="L149" s="81">
        <f t="shared" si="9"/>
        <v>82587117.138749987</v>
      </c>
      <c r="M149" s="50" t="s">
        <v>1105</v>
      </c>
    </row>
    <row r="150" spans="1:13" s="9" customFormat="1" ht="26.25" customHeight="1" x14ac:dyDescent="0.25">
      <c r="A150" s="145" t="s">
        <v>176</v>
      </c>
      <c r="B150" s="146"/>
      <c r="C150" s="146"/>
      <c r="D150" s="146"/>
      <c r="E150" s="146"/>
      <c r="F150" s="147"/>
      <c r="G150" s="120">
        <f>SUM(G127:G149)</f>
        <v>912</v>
      </c>
      <c r="H150" s="112"/>
      <c r="I150" s="112"/>
      <c r="J150" s="112">
        <f>SUM(J127:J149)</f>
        <v>8597322.354183998</v>
      </c>
      <c r="K150" s="87"/>
      <c r="L150" s="121">
        <f>SUM(L127:L149)</f>
        <v>1074665294.2730002</v>
      </c>
      <c r="M150" s="114"/>
    </row>
    <row r="151" spans="1:13" s="58" customFormat="1" ht="51" customHeight="1" x14ac:dyDescent="0.25">
      <c r="A151" s="108" t="s">
        <v>177</v>
      </c>
      <c r="B151" s="108" t="s">
        <v>178</v>
      </c>
      <c r="C151" s="110">
        <v>1</v>
      </c>
      <c r="D151" s="117" t="s">
        <v>179</v>
      </c>
      <c r="E151" s="110" t="s">
        <v>180</v>
      </c>
      <c r="F151" s="108" t="s">
        <v>6</v>
      </c>
      <c r="G151" s="117">
        <v>71</v>
      </c>
      <c r="H151" s="88">
        <v>9878.1016999999993</v>
      </c>
      <c r="I151" s="84">
        <f>+'ESTUDIO DE MERCADO'!N151</f>
        <v>10569.568819</v>
      </c>
      <c r="J151" s="84">
        <f t="shared" ref="J151:J190" si="10">+I151*G151</f>
        <v>750439.38614900003</v>
      </c>
      <c r="K151" s="87">
        <v>125</v>
      </c>
      <c r="L151" s="91">
        <f>+J151*K151</f>
        <v>93804923.268625006</v>
      </c>
      <c r="M151" s="50" t="s">
        <v>1105</v>
      </c>
    </row>
    <row r="152" spans="1:13" s="58" customFormat="1" ht="51" customHeight="1" x14ac:dyDescent="0.25">
      <c r="A152" s="108" t="s">
        <v>177</v>
      </c>
      <c r="B152" s="108" t="s">
        <v>178</v>
      </c>
      <c r="C152" s="110">
        <v>2</v>
      </c>
      <c r="D152" s="117" t="s">
        <v>181</v>
      </c>
      <c r="E152" s="110" t="s">
        <v>17</v>
      </c>
      <c r="F152" s="108" t="s">
        <v>6</v>
      </c>
      <c r="G152" s="117">
        <v>27</v>
      </c>
      <c r="H152" s="88">
        <v>9878.1016999999993</v>
      </c>
      <c r="I152" s="84">
        <f>+'ESTUDIO DE MERCADO'!N152</f>
        <v>10569.568819</v>
      </c>
      <c r="J152" s="84">
        <f t="shared" si="10"/>
        <v>285378.35811299999</v>
      </c>
      <c r="K152" s="87">
        <v>125</v>
      </c>
      <c r="L152" s="91">
        <f t="shared" ref="L152:L190" si="11">+J152*K152</f>
        <v>35672294.764124997</v>
      </c>
      <c r="M152" s="50" t="s">
        <v>1105</v>
      </c>
    </row>
    <row r="153" spans="1:13" s="58" customFormat="1" ht="26.25" customHeight="1" x14ac:dyDescent="0.25">
      <c r="A153" s="108" t="s">
        <v>177</v>
      </c>
      <c r="B153" s="108" t="s">
        <v>178</v>
      </c>
      <c r="C153" s="110">
        <v>3</v>
      </c>
      <c r="D153" s="117" t="s">
        <v>182</v>
      </c>
      <c r="E153" s="110" t="s">
        <v>302</v>
      </c>
      <c r="F153" s="108" t="s">
        <v>6</v>
      </c>
      <c r="G153" s="117">
        <v>14</v>
      </c>
      <c r="H153" s="88">
        <v>9704.2583000000013</v>
      </c>
      <c r="I153" s="84">
        <f>+'ESTUDIO DE MERCADO'!N153</f>
        <v>10383.556381000002</v>
      </c>
      <c r="J153" s="84">
        <f t="shared" si="10"/>
        <v>145369.78933400003</v>
      </c>
      <c r="K153" s="87">
        <v>125</v>
      </c>
      <c r="L153" s="91">
        <f t="shared" si="11"/>
        <v>18171223.666750003</v>
      </c>
      <c r="M153" s="50" t="s">
        <v>1105</v>
      </c>
    </row>
    <row r="154" spans="1:13" s="58" customFormat="1" ht="64.5" customHeight="1" x14ac:dyDescent="0.25">
      <c r="A154" s="108" t="s">
        <v>177</v>
      </c>
      <c r="B154" s="108" t="s">
        <v>183</v>
      </c>
      <c r="C154" s="110">
        <v>1</v>
      </c>
      <c r="D154" s="108" t="s">
        <v>184</v>
      </c>
      <c r="E154" s="110" t="s">
        <v>185</v>
      </c>
      <c r="F154" s="108" t="s">
        <v>6</v>
      </c>
      <c r="G154" s="110">
        <v>33</v>
      </c>
      <c r="H154" s="85">
        <v>8913.9701999999997</v>
      </c>
      <c r="I154" s="84">
        <f>+'ESTUDIO DE MERCADO'!N154</f>
        <v>9537.9481140000007</v>
      </c>
      <c r="J154" s="84">
        <f t="shared" si="10"/>
        <v>314752.28776200005</v>
      </c>
      <c r="K154" s="87">
        <v>125</v>
      </c>
      <c r="L154" s="91">
        <f t="shared" si="11"/>
        <v>39344035.970250003</v>
      </c>
      <c r="M154" s="50" t="s">
        <v>1105</v>
      </c>
    </row>
    <row r="155" spans="1:13" s="58" customFormat="1" ht="64.5" customHeight="1" x14ac:dyDescent="0.25">
      <c r="A155" s="108" t="s">
        <v>177</v>
      </c>
      <c r="B155" s="108" t="s">
        <v>183</v>
      </c>
      <c r="C155" s="110">
        <v>2</v>
      </c>
      <c r="D155" s="108" t="s">
        <v>769</v>
      </c>
      <c r="E155" s="110" t="s">
        <v>9</v>
      </c>
      <c r="F155" s="108" t="s">
        <v>6</v>
      </c>
      <c r="G155" s="110">
        <v>14</v>
      </c>
      <c r="H155" s="85">
        <v>8913.9701999999997</v>
      </c>
      <c r="I155" s="84">
        <f>+'ESTUDIO DE MERCADO'!N155</f>
        <v>9537.9481140000007</v>
      </c>
      <c r="J155" s="84">
        <f t="shared" si="10"/>
        <v>133531.27359600001</v>
      </c>
      <c r="K155" s="87">
        <v>125</v>
      </c>
      <c r="L155" s="91">
        <f t="shared" si="11"/>
        <v>16691409.199500002</v>
      </c>
      <c r="M155" s="50" t="s">
        <v>1105</v>
      </c>
    </row>
    <row r="156" spans="1:13" s="58" customFormat="1" ht="64.5" customHeight="1" x14ac:dyDescent="0.25">
      <c r="A156" s="108" t="s">
        <v>177</v>
      </c>
      <c r="B156" s="108" t="s">
        <v>183</v>
      </c>
      <c r="C156" s="110">
        <v>3</v>
      </c>
      <c r="D156" s="108" t="s">
        <v>770</v>
      </c>
      <c r="E156" s="110" t="s">
        <v>186</v>
      </c>
      <c r="F156" s="108" t="s">
        <v>6</v>
      </c>
      <c r="G156" s="110">
        <v>22</v>
      </c>
      <c r="H156" s="85">
        <v>8913.9701999999997</v>
      </c>
      <c r="I156" s="84">
        <f>+'ESTUDIO DE MERCADO'!N156</f>
        <v>9537.9481140000007</v>
      </c>
      <c r="J156" s="84">
        <f t="shared" si="10"/>
        <v>209834.858508</v>
      </c>
      <c r="K156" s="87">
        <v>125</v>
      </c>
      <c r="L156" s="91">
        <f t="shared" si="11"/>
        <v>26229357.313500002</v>
      </c>
      <c r="M156" s="50" t="s">
        <v>1105</v>
      </c>
    </row>
    <row r="157" spans="1:13" s="58" customFormat="1" ht="68.25" customHeight="1" x14ac:dyDescent="0.25">
      <c r="A157" s="108" t="s">
        <v>177</v>
      </c>
      <c r="B157" s="108" t="s">
        <v>187</v>
      </c>
      <c r="C157" s="110">
        <v>1</v>
      </c>
      <c r="D157" s="117" t="s">
        <v>188</v>
      </c>
      <c r="E157" s="117" t="s">
        <v>189</v>
      </c>
      <c r="F157" s="108" t="s">
        <v>6</v>
      </c>
      <c r="G157" s="110">
        <v>66</v>
      </c>
      <c r="H157" s="85">
        <v>9729.2358000000004</v>
      </c>
      <c r="I157" s="84">
        <f>+'ESTUDIO DE MERCADO'!N157</f>
        <v>10410.282306000001</v>
      </c>
      <c r="J157" s="84">
        <f t="shared" si="10"/>
        <v>687078.63219600008</v>
      </c>
      <c r="K157" s="87">
        <v>125</v>
      </c>
      <c r="L157" s="91">
        <f t="shared" si="11"/>
        <v>85884829.024500012</v>
      </c>
      <c r="M157" s="50" t="s">
        <v>1105</v>
      </c>
    </row>
    <row r="158" spans="1:13" s="58" customFormat="1" ht="68.25" customHeight="1" x14ac:dyDescent="0.25">
      <c r="A158" s="108" t="s">
        <v>177</v>
      </c>
      <c r="B158" s="108" t="s">
        <v>187</v>
      </c>
      <c r="C158" s="110">
        <v>2</v>
      </c>
      <c r="D158" s="117" t="s">
        <v>190</v>
      </c>
      <c r="E158" s="117" t="s">
        <v>191</v>
      </c>
      <c r="F158" s="108" t="s">
        <v>6</v>
      </c>
      <c r="G158" s="110">
        <v>67</v>
      </c>
      <c r="H158" s="85">
        <v>10652.404199999999</v>
      </c>
      <c r="I158" s="84">
        <f>+'ESTUDIO DE MERCADO'!N158</f>
        <v>11398.072494</v>
      </c>
      <c r="J158" s="84">
        <f t="shared" si="10"/>
        <v>763670.85709800001</v>
      </c>
      <c r="K158" s="87">
        <v>125</v>
      </c>
      <c r="L158" s="91">
        <f t="shared" si="11"/>
        <v>95458857.137250006</v>
      </c>
      <c r="M158" s="50" t="s">
        <v>1105</v>
      </c>
    </row>
    <row r="159" spans="1:13" s="58" customFormat="1" ht="39" customHeight="1" x14ac:dyDescent="0.25">
      <c r="A159" s="108" t="s">
        <v>192</v>
      </c>
      <c r="B159" s="108" t="s">
        <v>193</v>
      </c>
      <c r="C159" s="110">
        <v>1</v>
      </c>
      <c r="D159" s="108" t="s">
        <v>771</v>
      </c>
      <c r="E159" s="110" t="s">
        <v>189</v>
      </c>
      <c r="F159" s="108" t="s">
        <v>6</v>
      </c>
      <c r="G159" s="110">
        <v>60</v>
      </c>
      <c r="H159" s="85">
        <v>11097.003700000001</v>
      </c>
      <c r="I159" s="84">
        <f>+'ESTUDIO DE MERCADO'!N159</f>
        <v>11873.793959000002</v>
      </c>
      <c r="J159" s="84">
        <f t="shared" si="10"/>
        <v>712427.63754000014</v>
      </c>
      <c r="K159" s="87">
        <v>125</v>
      </c>
      <c r="L159" s="91">
        <f t="shared" si="11"/>
        <v>89053454.692500025</v>
      </c>
      <c r="M159" s="50" t="s">
        <v>1105</v>
      </c>
    </row>
    <row r="160" spans="1:13" s="58" customFormat="1" ht="26.25" customHeight="1" x14ac:dyDescent="0.25">
      <c r="A160" s="110" t="s">
        <v>177</v>
      </c>
      <c r="B160" s="110" t="s">
        <v>194</v>
      </c>
      <c r="C160" s="110">
        <v>1</v>
      </c>
      <c r="D160" s="108" t="s">
        <v>195</v>
      </c>
      <c r="E160" s="110" t="s">
        <v>8</v>
      </c>
      <c r="F160" s="110" t="s">
        <v>15</v>
      </c>
      <c r="G160" s="110">
        <v>48</v>
      </c>
      <c r="H160" s="85">
        <v>17151.549700000003</v>
      </c>
      <c r="I160" s="84">
        <f>+'ESTUDIO DE MERCADO'!N160</f>
        <v>14000</v>
      </c>
      <c r="J160" s="84">
        <f t="shared" si="10"/>
        <v>672000</v>
      </c>
      <c r="K160" s="87">
        <v>125</v>
      </c>
      <c r="L160" s="91">
        <f t="shared" si="11"/>
        <v>84000000</v>
      </c>
      <c r="M160" s="50" t="s">
        <v>1104</v>
      </c>
    </row>
    <row r="161" spans="1:13" s="58" customFormat="1" ht="26.25" customHeight="1" x14ac:dyDescent="0.25">
      <c r="A161" s="110" t="s">
        <v>177</v>
      </c>
      <c r="B161" s="110" t="s">
        <v>194</v>
      </c>
      <c r="C161" s="110">
        <v>2</v>
      </c>
      <c r="D161" s="108" t="s">
        <v>196</v>
      </c>
      <c r="E161" s="110" t="s">
        <v>197</v>
      </c>
      <c r="F161" s="110" t="s">
        <v>15</v>
      </c>
      <c r="G161" s="110">
        <v>12</v>
      </c>
      <c r="H161" s="85">
        <v>14526.913999999999</v>
      </c>
      <c r="I161" s="84">
        <f>+'ESTUDIO DE MERCADO'!N161</f>
        <v>15543.797979999999</v>
      </c>
      <c r="J161" s="84">
        <f t="shared" si="10"/>
        <v>186525.57575999998</v>
      </c>
      <c r="K161" s="87">
        <v>125</v>
      </c>
      <c r="L161" s="91">
        <f t="shared" si="11"/>
        <v>23315696.969999999</v>
      </c>
      <c r="M161" s="50" t="s">
        <v>1105</v>
      </c>
    </row>
    <row r="162" spans="1:13" s="58" customFormat="1" ht="26.25" customHeight="1" x14ac:dyDescent="0.25">
      <c r="A162" s="110" t="s">
        <v>177</v>
      </c>
      <c r="B162" s="110" t="s">
        <v>194</v>
      </c>
      <c r="C162" s="110">
        <v>3</v>
      </c>
      <c r="D162" s="108" t="s">
        <v>772</v>
      </c>
      <c r="E162" s="110" t="s">
        <v>773</v>
      </c>
      <c r="F162" s="110" t="s">
        <v>15</v>
      </c>
      <c r="G162" s="110">
        <v>13</v>
      </c>
      <c r="H162" s="85">
        <v>18150.649700000002</v>
      </c>
      <c r="I162" s="84">
        <f>+'ESTUDIO DE MERCADO'!N162</f>
        <v>19421.195179000002</v>
      </c>
      <c r="J162" s="84">
        <f t="shared" si="10"/>
        <v>252475.53732700003</v>
      </c>
      <c r="K162" s="87">
        <v>125</v>
      </c>
      <c r="L162" s="91">
        <f t="shared" si="11"/>
        <v>31559442.165875003</v>
      </c>
      <c r="M162" s="50" t="s">
        <v>1105</v>
      </c>
    </row>
    <row r="163" spans="1:13" s="58" customFormat="1" ht="51" customHeight="1" x14ac:dyDescent="0.25">
      <c r="A163" s="110" t="s">
        <v>192</v>
      </c>
      <c r="B163" s="108" t="s">
        <v>198</v>
      </c>
      <c r="C163" s="110">
        <v>1</v>
      </c>
      <c r="D163" s="108" t="s">
        <v>199</v>
      </c>
      <c r="E163" s="108" t="s">
        <v>200</v>
      </c>
      <c r="F163" s="108" t="s">
        <v>6</v>
      </c>
      <c r="G163" s="110">
        <v>95</v>
      </c>
      <c r="H163" s="85">
        <v>10800.271000000001</v>
      </c>
      <c r="I163" s="84">
        <f>+'ESTUDIO DE MERCADO'!N163</f>
        <v>11556.289970000003</v>
      </c>
      <c r="J163" s="84">
        <f t="shared" si="10"/>
        <v>1097847.5471500002</v>
      </c>
      <c r="K163" s="87">
        <v>125</v>
      </c>
      <c r="L163" s="91">
        <f t="shared" si="11"/>
        <v>137230943.39375004</v>
      </c>
      <c r="M163" s="50" t="s">
        <v>1105</v>
      </c>
    </row>
    <row r="164" spans="1:13" s="58" customFormat="1" ht="76.5" customHeight="1" x14ac:dyDescent="0.25">
      <c r="A164" s="110" t="s">
        <v>192</v>
      </c>
      <c r="B164" s="108" t="s">
        <v>198</v>
      </c>
      <c r="C164" s="110">
        <v>2</v>
      </c>
      <c r="D164" s="108" t="s">
        <v>201</v>
      </c>
      <c r="E164" s="108" t="s">
        <v>202</v>
      </c>
      <c r="F164" s="108" t="s">
        <v>6</v>
      </c>
      <c r="G164" s="110">
        <v>104</v>
      </c>
      <c r="H164" s="85">
        <v>10800.271000000001</v>
      </c>
      <c r="I164" s="84">
        <f>+'ESTUDIO DE MERCADO'!N164</f>
        <v>11556.289970000003</v>
      </c>
      <c r="J164" s="84">
        <f t="shared" si="10"/>
        <v>1201854.1568800004</v>
      </c>
      <c r="K164" s="87">
        <v>125</v>
      </c>
      <c r="L164" s="91">
        <f t="shared" si="11"/>
        <v>150231769.61000004</v>
      </c>
      <c r="M164" s="50" t="s">
        <v>1105</v>
      </c>
    </row>
    <row r="165" spans="1:13" s="58" customFormat="1" ht="51" customHeight="1" x14ac:dyDescent="0.25">
      <c r="A165" s="108" t="s">
        <v>177</v>
      </c>
      <c r="B165" s="108" t="s">
        <v>203</v>
      </c>
      <c r="C165" s="110">
        <v>1</v>
      </c>
      <c r="D165" s="108" t="s">
        <v>204</v>
      </c>
      <c r="E165" s="108" t="s">
        <v>8</v>
      </c>
      <c r="F165" s="108" t="s">
        <v>6</v>
      </c>
      <c r="G165" s="110">
        <v>55</v>
      </c>
      <c r="H165" s="85">
        <v>10174.8344</v>
      </c>
      <c r="I165" s="84">
        <f>+'ESTUDIO DE MERCADO'!N165</f>
        <v>10887.072808000001</v>
      </c>
      <c r="J165" s="84">
        <f t="shared" si="10"/>
        <v>598789.00444000005</v>
      </c>
      <c r="K165" s="87">
        <v>125</v>
      </c>
      <c r="L165" s="91">
        <f t="shared" si="11"/>
        <v>74848625.555000007</v>
      </c>
      <c r="M165" s="50" t="s">
        <v>1105</v>
      </c>
    </row>
    <row r="166" spans="1:13" s="58" customFormat="1" ht="51" customHeight="1" x14ac:dyDescent="0.25">
      <c r="A166" s="108" t="s">
        <v>177</v>
      </c>
      <c r="B166" s="108" t="s">
        <v>203</v>
      </c>
      <c r="C166" s="110">
        <v>2</v>
      </c>
      <c r="D166" s="108" t="s">
        <v>1201</v>
      </c>
      <c r="E166" s="108" t="s">
        <v>134</v>
      </c>
      <c r="F166" s="108" t="s">
        <v>6</v>
      </c>
      <c r="G166" s="110">
        <v>63</v>
      </c>
      <c r="H166" s="85">
        <v>10174.8344</v>
      </c>
      <c r="I166" s="84">
        <f>+'ESTUDIO DE MERCADO'!N166</f>
        <v>10887.072808000001</v>
      </c>
      <c r="J166" s="84">
        <f t="shared" si="10"/>
        <v>685885.58690400003</v>
      </c>
      <c r="K166" s="87">
        <v>125</v>
      </c>
      <c r="L166" s="91">
        <f t="shared" si="11"/>
        <v>85735698.363000005</v>
      </c>
      <c r="M166" s="50" t="s">
        <v>1105</v>
      </c>
    </row>
    <row r="167" spans="1:13" s="58" customFormat="1" ht="62.25" customHeight="1" x14ac:dyDescent="0.25">
      <c r="A167" s="108" t="s">
        <v>177</v>
      </c>
      <c r="B167" s="108" t="s">
        <v>205</v>
      </c>
      <c r="C167" s="110">
        <v>1</v>
      </c>
      <c r="D167" s="110" t="s">
        <v>206</v>
      </c>
      <c r="E167" s="110" t="s">
        <v>9</v>
      </c>
      <c r="F167" s="110" t="s">
        <v>15</v>
      </c>
      <c r="G167" s="110">
        <v>12</v>
      </c>
      <c r="H167" s="85">
        <v>12655.599699999999</v>
      </c>
      <c r="I167" s="84">
        <f>+'ESTUDIO DE MERCADO'!N167</f>
        <v>14000</v>
      </c>
      <c r="J167" s="84">
        <f t="shared" si="10"/>
        <v>168000</v>
      </c>
      <c r="K167" s="87">
        <v>125</v>
      </c>
      <c r="L167" s="91">
        <f t="shared" si="11"/>
        <v>21000000</v>
      </c>
      <c r="M167" s="50" t="s">
        <v>1104</v>
      </c>
    </row>
    <row r="168" spans="1:13" s="58" customFormat="1" ht="62.25" customHeight="1" x14ac:dyDescent="0.25">
      <c r="A168" s="108" t="s">
        <v>177</v>
      </c>
      <c r="B168" s="108" t="s">
        <v>205</v>
      </c>
      <c r="C168" s="110">
        <v>2</v>
      </c>
      <c r="D168" s="87" t="s">
        <v>207</v>
      </c>
      <c r="E168" s="110" t="s">
        <v>180</v>
      </c>
      <c r="F168" s="108" t="s">
        <v>6</v>
      </c>
      <c r="G168" s="110">
        <v>31</v>
      </c>
      <c r="H168" s="85">
        <v>10174.8344</v>
      </c>
      <c r="I168" s="84">
        <f>+'ESTUDIO DE MERCADO'!N168</f>
        <v>10887.072808000001</v>
      </c>
      <c r="J168" s="84">
        <f t="shared" si="10"/>
        <v>337499.257048</v>
      </c>
      <c r="K168" s="87">
        <v>125</v>
      </c>
      <c r="L168" s="91">
        <f t="shared" si="11"/>
        <v>42187407.130999997</v>
      </c>
      <c r="M168" s="50" t="s">
        <v>1105</v>
      </c>
    </row>
    <row r="169" spans="1:13" s="58" customFormat="1" ht="77.25" customHeight="1" x14ac:dyDescent="0.25">
      <c r="A169" s="108" t="s">
        <v>177</v>
      </c>
      <c r="B169" s="108" t="s">
        <v>208</v>
      </c>
      <c r="C169" s="110">
        <v>1</v>
      </c>
      <c r="D169" s="108" t="s">
        <v>774</v>
      </c>
      <c r="E169" s="110">
        <v>26</v>
      </c>
      <c r="F169" s="108" t="s">
        <v>6</v>
      </c>
      <c r="G169" s="110">
        <v>99</v>
      </c>
      <c r="H169" s="85">
        <v>10800.271000000001</v>
      </c>
      <c r="I169" s="84">
        <f>+'ESTUDIO DE MERCADO'!N169</f>
        <v>11556.289970000003</v>
      </c>
      <c r="J169" s="84">
        <f t="shared" si="10"/>
        <v>1144072.7070300004</v>
      </c>
      <c r="K169" s="87">
        <v>125</v>
      </c>
      <c r="L169" s="91">
        <f t="shared" si="11"/>
        <v>143009088.37875006</v>
      </c>
      <c r="M169" s="50" t="s">
        <v>1105</v>
      </c>
    </row>
    <row r="170" spans="1:13" s="58" customFormat="1" ht="77.25" customHeight="1" x14ac:dyDescent="0.25">
      <c r="A170" s="108" t="s">
        <v>177</v>
      </c>
      <c r="B170" s="108" t="s">
        <v>208</v>
      </c>
      <c r="C170" s="110">
        <v>2</v>
      </c>
      <c r="D170" s="108" t="s">
        <v>775</v>
      </c>
      <c r="E170" s="110" t="s">
        <v>24</v>
      </c>
      <c r="F170" s="108" t="s">
        <v>6</v>
      </c>
      <c r="G170" s="110">
        <v>152</v>
      </c>
      <c r="H170" s="85">
        <v>10800.271000000001</v>
      </c>
      <c r="I170" s="84">
        <f>+'ESTUDIO DE MERCADO'!N170</f>
        <v>11556.289970000003</v>
      </c>
      <c r="J170" s="84">
        <f t="shared" si="10"/>
        <v>1756556.0754400005</v>
      </c>
      <c r="K170" s="87">
        <v>125</v>
      </c>
      <c r="L170" s="91">
        <f t="shared" si="11"/>
        <v>219569509.43000007</v>
      </c>
      <c r="M170" s="50" t="s">
        <v>1105</v>
      </c>
    </row>
    <row r="171" spans="1:13" s="58" customFormat="1" ht="51" customHeight="1" x14ac:dyDescent="0.25">
      <c r="A171" s="110" t="s">
        <v>192</v>
      </c>
      <c r="B171" s="110" t="s">
        <v>209</v>
      </c>
      <c r="C171" s="110">
        <v>1</v>
      </c>
      <c r="D171" s="117" t="s">
        <v>210</v>
      </c>
      <c r="E171" s="110" t="s">
        <v>189</v>
      </c>
      <c r="F171" s="108" t="s">
        <v>6</v>
      </c>
      <c r="G171" s="110">
        <v>15</v>
      </c>
      <c r="H171" s="85">
        <v>9878.1016999999993</v>
      </c>
      <c r="I171" s="84">
        <f>+'ESTUDIO DE MERCADO'!N171</f>
        <v>10569.568819</v>
      </c>
      <c r="J171" s="84">
        <f t="shared" si="10"/>
        <v>158543.53228499999</v>
      </c>
      <c r="K171" s="87">
        <v>125</v>
      </c>
      <c r="L171" s="91">
        <f t="shared" si="11"/>
        <v>19817941.535625</v>
      </c>
      <c r="M171" s="50" t="s">
        <v>1105</v>
      </c>
    </row>
    <row r="172" spans="1:13" s="58" customFormat="1" ht="51" customHeight="1" x14ac:dyDescent="0.25">
      <c r="A172" s="110" t="s">
        <v>192</v>
      </c>
      <c r="B172" s="110" t="s">
        <v>209</v>
      </c>
      <c r="C172" s="110">
        <v>2</v>
      </c>
      <c r="D172" s="117" t="s">
        <v>211</v>
      </c>
      <c r="E172" s="110" t="s">
        <v>17</v>
      </c>
      <c r="F172" s="108" t="s">
        <v>6</v>
      </c>
      <c r="G172" s="110">
        <v>25</v>
      </c>
      <c r="H172" s="85">
        <v>9893.0882000000001</v>
      </c>
      <c r="I172" s="84">
        <f>+'ESTUDIO DE MERCADO'!N172</f>
        <v>10585.604374</v>
      </c>
      <c r="J172" s="84">
        <f t="shared" si="10"/>
        <v>264640.10934999998</v>
      </c>
      <c r="K172" s="87">
        <v>125</v>
      </c>
      <c r="L172" s="91">
        <f t="shared" si="11"/>
        <v>33080013.668749999</v>
      </c>
      <c r="M172" s="50" t="s">
        <v>1105</v>
      </c>
    </row>
    <row r="173" spans="1:13" s="58" customFormat="1" ht="51" customHeight="1" x14ac:dyDescent="0.25">
      <c r="A173" s="110" t="s">
        <v>192</v>
      </c>
      <c r="B173" s="110" t="s">
        <v>209</v>
      </c>
      <c r="C173" s="110">
        <v>3</v>
      </c>
      <c r="D173" s="117" t="s">
        <v>212</v>
      </c>
      <c r="E173" s="110" t="s">
        <v>213</v>
      </c>
      <c r="F173" s="108" t="s">
        <v>6</v>
      </c>
      <c r="G173" s="110">
        <v>26</v>
      </c>
      <c r="H173" s="85">
        <v>10667.3907</v>
      </c>
      <c r="I173" s="84">
        <f>+'ESTUDIO DE MERCADO'!N173</f>
        <v>11414.108049</v>
      </c>
      <c r="J173" s="84">
        <f t="shared" si="10"/>
        <v>296766.809274</v>
      </c>
      <c r="K173" s="87">
        <v>125</v>
      </c>
      <c r="L173" s="91">
        <f t="shared" si="11"/>
        <v>37095851.159249999</v>
      </c>
      <c r="M173" s="50" t="s">
        <v>1105</v>
      </c>
    </row>
    <row r="174" spans="1:13" s="58" customFormat="1" ht="51" customHeight="1" x14ac:dyDescent="0.25">
      <c r="A174" s="110" t="s">
        <v>192</v>
      </c>
      <c r="B174" s="110" t="s">
        <v>209</v>
      </c>
      <c r="C174" s="110">
        <v>4</v>
      </c>
      <c r="D174" s="117" t="s">
        <v>214</v>
      </c>
      <c r="E174" s="110" t="s">
        <v>138</v>
      </c>
      <c r="F174" s="108" t="s">
        <v>6</v>
      </c>
      <c r="G174" s="110">
        <v>26</v>
      </c>
      <c r="H174" s="85">
        <v>9893.0882000000001</v>
      </c>
      <c r="I174" s="84">
        <f>+'ESTUDIO DE MERCADO'!N174</f>
        <v>10585.604374</v>
      </c>
      <c r="J174" s="84">
        <f t="shared" si="10"/>
        <v>275225.71372400003</v>
      </c>
      <c r="K174" s="87">
        <v>125</v>
      </c>
      <c r="L174" s="91">
        <f t="shared" si="11"/>
        <v>34403214.215500005</v>
      </c>
      <c r="M174" s="50" t="s">
        <v>1105</v>
      </c>
    </row>
    <row r="175" spans="1:13" s="58" customFormat="1" ht="26.25" customHeight="1" x14ac:dyDescent="0.25">
      <c r="A175" s="110" t="s">
        <v>192</v>
      </c>
      <c r="B175" s="110" t="s">
        <v>209</v>
      </c>
      <c r="C175" s="110">
        <v>5</v>
      </c>
      <c r="D175" s="117" t="s">
        <v>215</v>
      </c>
      <c r="E175" s="110" t="s">
        <v>216</v>
      </c>
      <c r="F175" s="108" t="s">
        <v>6</v>
      </c>
      <c r="G175" s="110">
        <v>19</v>
      </c>
      <c r="H175" s="85">
        <v>9744.2222999999994</v>
      </c>
      <c r="I175" s="84">
        <f>+'ESTUDIO DE MERCADO'!N175</f>
        <v>10426.317861</v>
      </c>
      <c r="J175" s="84">
        <f t="shared" si="10"/>
        <v>198100.03935899999</v>
      </c>
      <c r="K175" s="87">
        <v>125</v>
      </c>
      <c r="L175" s="91">
        <f t="shared" si="11"/>
        <v>24762504.919875</v>
      </c>
      <c r="M175" s="50" t="s">
        <v>1105</v>
      </c>
    </row>
    <row r="176" spans="1:13" s="58" customFormat="1" ht="76.5" customHeight="1" x14ac:dyDescent="0.25">
      <c r="A176" s="110" t="s">
        <v>192</v>
      </c>
      <c r="B176" s="110" t="s">
        <v>209</v>
      </c>
      <c r="C176" s="110">
        <v>6</v>
      </c>
      <c r="D176" s="117" t="s">
        <v>984</v>
      </c>
      <c r="E176" s="110" t="s">
        <v>8</v>
      </c>
      <c r="F176" s="108" t="s">
        <v>6</v>
      </c>
      <c r="G176" s="110">
        <v>15</v>
      </c>
      <c r="H176" s="85">
        <v>10243.772300000001</v>
      </c>
      <c r="I176" s="84">
        <f>+'ESTUDIO DE MERCADO'!N176</f>
        <v>10960.836361000001</v>
      </c>
      <c r="J176" s="84">
        <f t="shared" si="10"/>
        <v>164412.54541500003</v>
      </c>
      <c r="K176" s="87">
        <v>125</v>
      </c>
      <c r="L176" s="91">
        <f t="shared" si="11"/>
        <v>20551568.176875003</v>
      </c>
      <c r="M176" s="50" t="s">
        <v>1105</v>
      </c>
    </row>
    <row r="177" spans="1:13" s="58" customFormat="1" ht="68.25" customHeight="1" x14ac:dyDescent="0.25">
      <c r="A177" s="108" t="s">
        <v>177</v>
      </c>
      <c r="B177" s="108" t="s">
        <v>217</v>
      </c>
      <c r="C177" s="110">
        <v>1</v>
      </c>
      <c r="D177" s="117" t="s">
        <v>776</v>
      </c>
      <c r="E177" s="110" t="s">
        <v>218</v>
      </c>
      <c r="F177" s="108" t="s">
        <v>6</v>
      </c>
      <c r="G177" s="110">
        <v>70</v>
      </c>
      <c r="H177" s="85">
        <v>9878.1016999999993</v>
      </c>
      <c r="I177" s="84">
        <f>+'ESTUDIO DE MERCADO'!N177</f>
        <v>10569.568819</v>
      </c>
      <c r="J177" s="84">
        <f t="shared" si="10"/>
        <v>739869.81732999999</v>
      </c>
      <c r="K177" s="87">
        <v>125</v>
      </c>
      <c r="L177" s="91">
        <f t="shared" si="11"/>
        <v>92483727.166250005</v>
      </c>
      <c r="M177" s="50" t="s">
        <v>1105</v>
      </c>
    </row>
    <row r="178" spans="1:13" s="58" customFormat="1" ht="68.25" customHeight="1" x14ac:dyDescent="0.25">
      <c r="A178" s="108" t="s">
        <v>177</v>
      </c>
      <c r="B178" s="108" t="s">
        <v>217</v>
      </c>
      <c r="C178" s="110">
        <v>2</v>
      </c>
      <c r="D178" s="117" t="s">
        <v>777</v>
      </c>
      <c r="E178" s="110" t="s">
        <v>17</v>
      </c>
      <c r="F178" s="108" t="s">
        <v>6</v>
      </c>
      <c r="G178" s="110">
        <v>44</v>
      </c>
      <c r="H178" s="85">
        <v>8879.0016999999989</v>
      </c>
      <c r="I178" s="84">
        <f>+'ESTUDIO DE MERCADO'!N178</f>
        <v>9500.5318189999998</v>
      </c>
      <c r="J178" s="84">
        <f t="shared" si="10"/>
        <v>418023.40003600001</v>
      </c>
      <c r="K178" s="87">
        <v>125</v>
      </c>
      <c r="L178" s="91">
        <f t="shared" si="11"/>
        <v>52252925.004500002</v>
      </c>
      <c r="M178" s="50" t="s">
        <v>1105</v>
      </c>
    </row>
    <row r="179" spans="1:13" s="58" customFormat="1" ht="68.25" customHeight="1" x14ac:dyDescent="0.25">
      <c r="A179" s="108" t="s">
        <v>177</v>
      </c>
      <c r="B179" s="108" t="s">
        <v>217</v>
      </c>
      <c r="C179" s="110">
        <v>3</v>
      </c>
      <c r="D179" s="117" t="s">
        <v>778</v>
      </c>
      <c r="E179" s="110">
        <v>16</v>
      </c>
      <c r="F179" s="108" t="s">
        <v>6</v>
      </c>
      <c r="G179" s="110">
        <v>92</v>
      </c>
      <c r="H179" s="85">
        <v>10127.876699999999</v>
      </c>
      <c r="I179" s="84">
        <f>+'ESTUDIO DE MERCADO'!N179</f>
        <v>10836.828068999999</v>
      </c>
      <c r="J179" s="84">
        <f t="shared" si="10"/>
        <v>996988.18234799989</v>
      </c>
      <c r="K179" s="87">
        <v>125</v>
      </c>
      <c r="L179" s="91">
        <f t="shared" si="11"/>
        <v>124623522.79349999</v>
      </c>
      <c r="M179" s="50" t="s">
        <v>1105</v>
      </c>
    </row>
    <row r="180" spans="1:13" s="58" customFormat="1" ht="68.25" customHeight="1" x14ac:dyDescent="0.25">
      <c r="A180" s="108" t="s">
        <v>177</v>
      </c>
      <c r="B180" s="108" t="s">
        <v>217</v>
      </c>
      <c r="C180" s="110">
        <v>4</v>
      </c>
      <c r="D180" s="117" t="s">
        <v>779</v>
      </c>
      <c r="E180" s="110">
        <v>6</v>
      </c>
      <c r="F180" s="108" t="s">
        <v>6</v>
      </c>
      <c r="G180" s="110">
        <v>18</v>
      </c>
      <c r="H180" s="85">
        <v>9991</v>
      </c>
      <c r="I180" s="84">
        <f>+'ESTUDIO DE MERCADO'!N180</f>
        <v>10690.37</v>
      </c>
      <c r="J180" s="84">
        <f t="shared" si="10"/>
        <v>192426.66</v>
      </c>
      <c r="K180" s="87">
        <v>125</v>
      </c>
      <c r="L180" s="91">
        <f t="shared" si="11"/>
        <v>24053332.5</v>
      </c>
      <c r="M180" s="50" t="s">
        <v>1105</v>
      </c>
    </row>
    <row r="181" spans="1:13" s="58" customFormat="1" ht="51" customHeight="1" x14ac:dyDescent="0.25">
      <c r="A181" s="108" t="s">
        <v>177</v>
      </c>
      <c r="B181" s="108" t="s">
        <v>219</v>
      </c>
      <c r="C181" s="110">
        <v>1</v>
      </c>
      <c r="D181" s="108" t="s">
        <v>220</v>
      </c>
      <c r="E181" s="110" t="s">
        <v>221</v>
      </c>
      <c r="F181" s="108" t="s">
        <v>6</v>
      </c>
      <c r="G181" s="110">
        <v>97</v>
      </c>
      <c r="H181" s="85">
        <v>11723.439399999999</v>
      </c>
      <c r="I181" s="84">
        <f>+'ESTUDIO DE MERCADO'!N181</f>
        <v>12544.080158000002</v>
      </c>
      <c r="J181" s="84">
        <f t="shared" si="10"/>
        <v>1216775.7753260003</v>
      </c>
      <c r="K181" s="87">
        <v>125</v>
      </c>
      <c r="L181" s="91">
        <f t="shared" si="11"/>
        <v>152096971.91575003</v>
      </c>
      <c r="M181" s="50" t="s">
        <v>1105</v>
      </c>
    </row>
    <row r="182" spans="1:13" s="58" customFormat="1" ht="26.25" customHeight="1" x14ac:dyDescent="0.25">
      <c r="A182" s="108" t="s">
        <v>177</v>
      </c>
      <c r="B182" s="108" t="s">
        <v>219</v>
      </c>
      <c r="C182" s="110">
        <v>2</v>
      </c>
      <c r="D182" s="108" t="s">
        <v>222</v>
      </c>
      <c r="E182" s="110" t="s">
        <v>180</v>
      </c>
      <c r="F182" s="108" t="s">
        <v>6</v>
      </c>
      <c r="G182" s="110">
        <v>30</v>
      </c>
      <c r="H182" s="85">
        <v>9878.1016999999993</v>
      </c>
      <c r="I182" s="84">
        <f>+'ESTUDIO DE MERCADO'!N182</f>
        <v>10569.568819</v>
      </c>
      <c r="J182" s="84">
        <f t="shared" si="10"/>
        <v>317087.06456999999</v>
      </c>
      <c r="K182" s="87">
        <v>125</v>
      </c>
      <c r="L182" s="91">
        <f t="shared" si="11"/>
        <v>39635883.071249999</v>
      </c>
      <c r="M182" s="50" t="s">
        <v>1105</v>
      </c>
    </row>
    <row r="183" spans="1:13" s="58" customFormat="1" ht="26.25" customHeight="1" x14ac:dyDescent="0.25">
      <c r="A183" s="108" t="s">
        <v>177</v>
      </c>
      <c r="B183" s="108" t="s">
        <v>219</v>
      </c>
      <c r="C183" s="110">
        <v>3</v>
      </c>
      <c r="D183" s="108" t="s">
        <v>223</v>
      </c>
      <c r="E183" s="110" t="s">
        <v>224</v>
      </c>
      <c r="F183" s="108" t="s">
        <v>6</v>
      </c>
      <c r="G183" s="110">
        <v>35</v>
      </c>
      <c r="H183" s="85">
        <v>9878.1016999999993</v>
      </c>
      <c r="I183" s="84">
        <f>+'ESTUDIO DE MERCADO'!N183</f>
        <v>10569.568819</v>
      </c>
      <c r="J183" s="84">
        <f t="shared" si="10"/>
        <v>369934.908665</v>
      </c>
      <c r="K183" s="87">
        <v>125</v>
      </c>
      <c r="L183" s="91">
        <f t="shared" si="11"/>
        <v>46241863.583125003</v>
      </c>
      <c r="M183" s="50" t="s">
        <v>1105</v>
      </c>
    </row>
    <row r="184" spans="1:13" s="58" customFormat="1" ht="26.25" customHeight="1" x14ac:dyDescent="0.25">
      <c r="A184" s="108" t="s">
        <v>177</v>
      </c>
      <c r="B184" s="108" t="s">
        <v>219</v>
      </c>
      <c r="C184" s="110">
        <v>4</v>
      </c>
      <c r="D184" s="108" t="s">
        <v>225</v>
      </c>
      <c r="E184" s="110" t="s">
        <v>226</v>
      </c>
      <c r="F184" s="110" t="s">
        <v>15</v>
      </c>
      <c r="G184" s="110">
        <v>6</v>
      </c>
      <c r="H184" s="85">
        <v>25818.742200000001</v>
      </c>
      <c r="I184" s="84">
        <f>+'ESTUDIO DE MERCADO'!N184</f>
        <v>27626.054154000001</v>
      </c>
      <c r="J184" s="84">
        <f t="shared" si="10"/>
        <v>165756.32492400002</v>
      </c>
      <c r="K184" s="87">
        <v>125</v>
      </c>
      <c r="L184" s="91">
        <f t="shared" si="11"/>
        <v>20719540.615500003</v>
      </c>
      <c r="M184" s="50" t="s">
        <v>1105</v>
      </c>
    </row>
    <row r="185" spans="1:13" s="58" customFormat="1" ht="26.25" customHeight="1" x14ac:dyDescent="0.25">
      <c r="A185" s="110" t="s">
        <v>177</v>
      </c>
      <c r="B185" s="110" t="s">
        <v>227</v>
      </c>
      <c r="C185" s="110">
        <v>1</v>
      </c>
      <c r="D185" s="110" t="s">
        <v>228</v>
      </c>
      <c r="E185" s="110" t="s">
        <v>77</v>
      </c>
      <c r="F185" s="108" t="s">
        <v>6</v>
      </c>
      <c r="G185" s="110">
        <v>32</v>
      </c>
      <c r="H185" s="85">
        <v>9685.2754000000004</v>
      </c>
      <c r="I185" s="84">
        <f>+'ESTUDIO DE MERCADO'!N185</f>
        <v>10363.244678000001</v>
      </c>
      <c r="J185" s="84">
        <f t="shared" si="10"/>
        <v>331623.82969600003</v>
      </c>
      <c r="K185" s="87">
        <v>125</v>
      </c>
      <c r="L185" s="91">
        <f t="shared" si="11"/>
        <v>41452978.712000005</v>
      </c>
      <c r="M185" s="50" t="s">
        <v>1105</v>
      </c>
    </row>
    <row r="186" spans="1:13" s="58" customFormat="1" ht="51" customHeight="1" x14ac:dyDescent="0.25">
      <c r="A186" s="110" t="s">
        <v>177</v>
      </c>
      <c r="B186" s="108" t="s">
        <v>229</v>
      </c>
      <c r="C186" s="110">
        <v>1</v>
      </c>
      <c r="D186" s="108" t="s">
        <v>780</v>
      </c>
      <c r="E186" s="110" t="s">
        <v>226</v>
      </c>
      <c r="F186" s="108" t="s">
        <v>6</v>
      </c>
      <c r="G186" s="110">
        <v>13</v>
      </c>
      <c r="H186" s="85">
        <v>11839.334999999999</v>
      </c>
      <c r="I186" s="84">
        <f>+'ESTUDIO DE MERCADO'!N186</f>
        <v>12668.088450000001</v>
      </c>
      <c r="J186" s="84">
        <f t="shared" si="10"/>
        <v>164685.14985000002</v>
      </c>
      <c r="K186" s="87">
        <v>125</v>
      </c>
      <c r="L186" s="91">
        <f t="shared" si="11"/>
        <v>20585643.731250003</v>
      </c>
      <c r="M186" s="50" t="s">
        <v>1105</v>
      </c>
    </row>
    <row r="187" spans="1:13" s="58" customFormat="1" ht="26.25" customHeight="1" x14ac:dyDescent="0.25">
      <c r="A187" s="110" t="s">
        <v>177</v>
      </c>
      <c r="B187" s="108" t="s">
        <v>229</v>
      </c>
      <c r="C187" s="110">
        <v>2</v>
      </c>
      <c r="D187" s="108" t="s">
        <v>231</v>
      </c>
      <c r="E187" s="110" t="s">
        <v>781</v>
      </c>
      <c r="F187" s="108" t="s">
        <v>6</v>
      </c>
      <c r="G187" s="110">
        <v>26</v>
      </c>
      <c r="H187" s="85">
        <v>10785.2845</v>
      </c>
      <c r="I187" s="84">
        <f>+'ESTUDIO DE MERCADO'!N187</f>
        <v>11540.254415000001</v>
      </c>
      <c r="J187" s="84">
        <f t="shared" si="10"/>
        <v>300046.61479000002</v>
      </c>
      <c r="K187" s="87">
        <v>125</v>
      </c>
      <c r="L187" s="91">
        <f t="shared" si="11"/>
        <v>37505826.848750003</v>
      </c>
      <c r="M187" s="50" t="s">
        <v>1105</v>
      </c>
    </row>
    <row r="188" spans="1:13" s="58" customFormat="1" ht="54.75" customHeight="1" x14ac:dyDescent="0.25">
      <c r="A188" s="110" t="s">
        <v>177</v>
      </c>
      <c r="B188" s="110" t="s">
        <v>232</v>
      </c>
      <c r="C188" s="110">
        <v>1</v>
      </c>
      <c r="D188" s="108" t="s">
        <v>233</v>
      </c>
      <c r="E188" s="110" t="s">
        <v>1202</v>
      </c>
      <c r="F188" s="108" t="s">
        <v>15</v>
      </c>
      <c r="G188" s="110">
        <v>29</v>
      </c>
      <c r="H188" s="85">
        <v>13746.616899999999</v>
      </c>
      <c r="I188" s="84">
        <f>+'ESTUDIO DE MERCADO'!N188</f>
        <v>14000</v>
      </c>
      <c r="J188" s="84">
        <f t="shared" si="10"/>
        <v>406000</v>
      </c>
      <c r="K188" s="87">
        <v>125</v>
      </c>
      <c r="L188" s="91">
        <f t="shared" si="11"/>
        <v>50750000</v>
      </c>
      <c r="M188" s="50" t="s">
        <v>1104</v>
      </c>
    </row>
    <row r="189" spans="1:13" s="58" customFormat="1" ht="54.75" customHeight="1" x14ac:dyDescent="0.25">
      <c r="A189" s="110" t="s">
        <v>177</v>
      </c>
      <c r="B189" s="108" t="s">
        <v>232</v>
      </c>
      <c r="C189" s="110">
        <v>2</v>
      </c>
      <c r="D189" s="108" t="s">
        <v>782</v>
      </c>
      <c r="E189" s="110" t="s">
        <v>9</v>
      </c>
      <c r="F189" s="108" t="s">
        <v>15</v>
      </c>
      <c r="G189" s="110">
        <v>9</v>
      </c>
      <c r="H189" s="85">
        <v>13987.4</v>
      </c>
      <c r="I189" s="84">
        <f>+'ESTUDIO DE MERCADO'!N189</f>
        <v>14000</v>
      </c>
      <c r="J189" s="84">
        <f t="shared" si="10"/>
        <v>126000</v>
      </c>
      <c r="K189" s="87">
        <v>125</v>
      </c>
      <c r="L189" s="91">
        <f t="shared" si="11"/>
        <v>15750000</v>
      </c>
      <c r="M189" s="50" t="s">
        <v>1104</v>
      </c>
    </row>
    <row r="190" spans="1:13" s="58" customFormat="1" ht="54.75" customHeight="1" x14ac:dyDescent="0.25">
      <c r="A190" s="110" t="s">
        <v>177</v>
      </c>
      <c r="B190" s="110" t="s">
        <v>232</v>
      </c>
      <c r="C190" s="110">
        <v>3</v>
      </c>
      <c r="D190" s="108" t="s">
        <v>783</v>
      </c>
      <c r="E190" s="110" t="s">
        <v>9</v>
      </c>
      <c r="F190" s="110" t="s">
        <v>784</v>
      </c>
      <c r="G190" s="110">
        <v>6</v>
      </c>
      <c r="H190" s="85">
        <v>14986.5</v>
      </c>
      <c r="I190" s="84">
        <f>+'ESTUDIO DE MERCADO'!N190</f>
        <v>14000</v>
      </c>
      <c r="J190" s="84">
        <f t="shared" si="10"/>
        <v>84000</v>
      </c>
      <c r="K190" s="87">
        <v>125</v>
      </c>
      <c r="L190" s="91">
        <f t="shared" si="11"/>
        <v>10500000</v>
      </c>
      <c r="M190" s="50" t="s">
        <v>1104</v>
      </c>
    </row>
    <row r="191" spans="1:13" s="9" customFormat="1" ht="28.5" customHeight="1" x14ac:dyDescent="0.25">
      <c r="A191" s="161" t="s">
        <v>234</v>
      </c>
      <c r="B191" s="162"/>
      <c r="C191" s="162"/>
      <c r="D191" s="162"/>
      <c r="E191" s="162"/>
      <c r="F191" s="163"/>
      <c r="G191" s="111">
        <f>SUM(G151:G190)</f>
        <v>1691</v>
      </c>
      <c r="H191" s="112"/>
      <c r="I191" s="112"/>
      <c r="J191" s="112">
        <f>SUM(J151:J190)</f>
        <v>19290895.005216997</v>
      </c>
      <c r="K191" s="87"/>
      <c r="L191" s="121">
        <f>SUM(L151:L190)</f>
        <v>2411361875.6521254</v>
      </c>
      <c r="M191" s="114"/>
    </row>
    <row r="192" spans="1:13" s="58" customFormat="1" ht="26.25" customHeight="1" x14ac:dyDescent="0.25">
      <c r="A192" s="110" t="s">
        <v>235</v>
      </c>
      <c r="B192" s="110" t="s">
        <v>236</v>
      </c>
      <c r="C192" s="110">
        <v>1</v>
      </c>
      <c r="D192" s="108" t="s">
        <v>237</v>
      </c>
      <c r="E192" s="110" t="s">
        <v>24</v>
      </c>
      <c r="F192" s="110" t="s">
        <v>15</v>
      </c>
      <c r="G192" s="110">
        <v>15</v>
      </c>
      <c r="H192" s="85">
        <v>12488.75</v>
      </c>
      <c r="I192" s="84">
        <f>+'ESTUDIO DE MERCADO'!N192</f>
        <v>12500</v>
      </c>
      <c r="J192" s="84">
        <f t="shared" ref="J192:J223" si="12">+I192*G192</f>
        <v>187500</v>
      </c>
      <c r="K192" s="87">
        <v>125</v>
      </c>
      <c r="L192" s="91">
        <f>+J192*K192</f>
        <v>23437500</v>
      </c>
      <c r="M192" s="50" t="s">
        <v>1104</v>
      </c>
    </row>
    <row r="193" spans="1:13" s="58" customFormat="1" ht="26.25" customHeight="1" x14ac:dyDescent="0.25">
      <c r="A193" s="110" t="s">
        <v>235</v>
      </c>
      <c r="B193" s="110" t="s">
        <v>236</v>
      </c>
      <c r="C193" s="110">
        <v>2</v>
      </c>
      <c r="D193" s="108" t="s">
        <v>239</v>
      </c>
      <c r="E193" s="110" t="s">
        <v>191</v>
      </c>
      <c r="F193" s="110" t="s">
        <v>15</v>
      </c>
      <c r="G193" s="110">
        <v>21</v>
      </c>
      <c r="H193" s="85">
        <v>7992.8</v>
      </c>
      <c r="I193" s="84">
        <f>+'ESTUDIO DE MERCADO'!N193</f>
        <v>8552.2960000000003</v>
      </c>
      <c r="J193" s="84">
        <f t="shared" si="12"/>
        <v>179598.21600000001</v>
      </c>
      <c r="K193" s="87">
        <v>125</v>
      </c>
      <c r="L193" s="91">
        <f t="shared" ref="L193:L256" si="13">+J193*K193</f>
        <v>22449777</v>
      </c>
      <c r="M193" s="50" t="s">
        <v>1105</v>
      </c>
    </row>
    <row r="194" spans="1:13" s="58" customFormat="1" ht="26.25" customHeight="1" x14ac:dyDescent="0.25">
      <c r="A194" s="110" t="s">
        <v>235</v>
      </c>
      <c r="B194" s="110" t="s">
        <v>236</v>
      </c>
      <c r="C194" s="110">
        <v>3</v>
      </c>
      <c r="D194" s="108" t="s">
        <v>238</v>
      </c>
      <c r="E194" s="110" t="s">
        <v>191</v>
      </c>
      <c r="F194" s="108" t="s">
        <v>6</v>
      </c>
      <c r="G194" s="110">
        <v>15</v>
      </c>
      <c r="H194" s="85">
        <v>13192.116399999999</v>
      </c>
      <c r="I194" s="84">
        <f>+'ESTUDIO DE MERCADO'!N194</f>
        <v>14115.564548</v>
      </c>
      <c r="J194" s="84">
        <f t="shared" si="12"/>
        <v>211733.46822000001</v>
      </c>
      <c r="K194" s="87">
        <v>125</v>
      </c>
      <c r="L194" s="91">
        <f t="shared" si="13"/>
        <v>26466683.5275</v>
      </c>
      <c r="M194" s="50" t="s">
        <v>1105</v>
      </c>
    </row>
    <row r="195" spans="1:13" s="58" customFormat="1" ht="26.25" customHeight="1" x14ac:dyDescent="0.25">
      <c r="A195" s="110" t="s">
        <v>235</v>
      </c>
      <c r="B195" s="110" t="s">
        <v>240</v>
      </c>
      <c r="C195" s="110">
        <v>1</v>
      </c>
      <c r="D195" s="108" t="s">
        <v>241</v>
      </c>
      <c r="E195" s="110" t="s">
        <v>189</v>
      </c>
      <c r="F195" s="110" t="s">
        <v>15</v>
      </c>
      <c r="G195" s="110">
        <v>35</v>
      </c>
      <c r="H195" s="85">
        <v>9991</v>
      </c>
      <c r="I195" s="84">
        <f>+'ESTUDIO DE MERCADO'!N195</f>
        <v>10000</v>
      </c>
      <c r="J195" s="84">
        <f t="shared" si="12"/>
        <v>350000</v>
      </c>
      <c r="K195" s="87">
        <v>125</v>
      </c>
      <c r="L195" s="91">
        <f t="shared" si="13"/>
        <v>43750000</v>
      </c>
      <c r="M195" s="50" t="s">
        <v>1104</v>
      </c>
    </row>
    <row r="196" spans="1:13" s="58" customFormat="1" ht="51" customHeight="1" x14ac:dyDescent="0.25">
      <c r="A196" s="110" t="s">
        <v>235</v>
      </c>
      <c r="B196" s="110" t="s">
        <v>240</v>
      </c>
      <c r="C196" s="110">
        <v>2</v>
      </c>
      <c r="D196" s="108" t="s">
        <v>785</v>
      </c>
      <c r="E196" s="110" t="s">
        <v>191</v>
      </c>
      <c r="F196" s="110" t="s">
        <v>15</v>
      </c>
      <c r="G196" s="110">
        <v>33</v>
      </c>
      <c r="H196" s="85">
        <v>9991</v>
      </c>
      <c r="I196" s="84">
        <f>+'ESTUDIO DE MERCADO'!N196</f>
        <v>10000</v>
      </c>
      <c r="J196" s="84">
        <f t="shared" si="12"/>
        <v>330000</v>
      </c>
      <c r="K196" s="87">
        <v>125</v>
      </c>
      <c r="L196" s="91">
        <f t="shared" si="13"/>
        <v>41250000</v>
      </c>
      <c r="M196" s="50" t="s">
        <v>1104</v>
      </c>
    </row>
    <row r="197" spans="1:13" s="58" customFormat="1" ht="26.25" customHeight="1" x14ac:dyDescent="0.25">
      <c r="A197" s="110" t="s">
        <v>235</v>
      </c>
      <c r="B197" s="110" t="s">
        <v>240</v>
      </c>
      <c r="C197" s="110">
        <v>3</v>
      </c>
      <c r="D197" s="108" t="s">
        <v>242</v>
      </c>
      <c r="E197" s="110" t="s">
        <v>17</v>
      </c>
      <c r="F197" s="110" t="s">
        <v>15</v>
      </c>
      <c r="G197" s="110">
        <v>24</v>
      </c>
      <c r="H197" s="85">
        <v>9991</v>
      </c>
      <c r="I197" s="84">
        <f>+'ESTUDIO DE MERCADO'!N197</f>
        <v>8000</v>
      </c>
      <c r="J197" s="84">
        <f t="shared" si="12"/>
        <v>192000</v>
      </c>
      <c r="K197" s="87">
        <v>125</v>
      </c>
      <c r="L197" s="91">
        <f t="shared" si="13"/>
        <v>24000000</v>
      </c>
      <c r="M197" s="50" t="s">
        <v>1104</v>
      </c>
    </row>
    <row r="198" spans="1:13" s="58" customFormat="1" ht="26.25" customHeight="1" x14ac:dyDescent="0.25">
      <c r="A198" s="110" t="s">
        <v>235</v>
      </c>
      <c r="B198" s="110" t="s">
        <v>240</v>
      </c>
      <c r="C198" s="110">
        <v>4</v>
      </c>
      <c r="D198" s="108" t="s">
        <v>786</v>
      </c>
      <c r="E198" s="110" t="s">
        <v>189</v>
      </c>
      <c r="F198" s="110" t="s">
        <v>15</v>
      </c>
      <c r="G198" s="110">
        <v>25</v>
      </c>
      <c r="H198" s="85">
        <v>9991</v>
      </c>
      <c r="I198" s="84">
        <f>+'ESTUDIO DE MERCADO'!N198</f>
        <v>8000</v>
      </c>
      <c r="J198" s="84">
        <f t="shared" si="12"/>
        <v>200000</v>
      </c>
      <c r="K198" s="87">
        <v>125</v>
      </c>
      <c r="L198" s="91">
        <f t="shared" si="13"/>
        <v>25000000</v>
      </c>
      <c r="M198" s="50" t="s">
        <v>1104</v>
      </c>
    </row>
    <row r="199" spans="1:13" s="58" customFormat="1" ht="26.25" customHeight="1" x14ac:dyDescent="0.25">
      <c r="A199" s="110" t="s">
        <v>235</v>
      </c>
      <c r="B199" s="110" t="s">
        <v>243</v>
      </c>
      <c r="C199" s="110">
        <v>1</v>
      </c>
      <c r="D199" s="108" t="s">
        <v>244</v>
      </c>
      <c r="E199" s="110" t="s">
        <v>245</v>
      </c>
      <c r="F199" s="110" t="s">
        <v>15</v>
      </c>
      <c r="G199" s="110">
        <v>34</v>
      </c>
      <c r="H199" s="85">
        <v>9991</v>
      </c>
      <c r="I199" s="84">
        <f>+'ESTUDIO DE MERCADO'!N199</f>
        <v>10000</v>
      </c>
      <c r="J199" s="84">
        <f t="shared" si="12"/>
        <v>340000</v>
      </c>
      <c r="K199" s="87">
        <v>125</v>
      </c>
      <c r="L199" s="91">
        <f t="shared" si="13"/>
        <v>42500000</v>
      </c>
      <c r="M199" s="50" t="s">
        <v>1104</v>
      </c>
    </row>
    <row r="200" spans="1:13" s="58" customFormat="1" ht="26.25" customHeight="1" x14ac:dyDescent="0.25">
      <c r="A200" s="110" t="s">
        <v>235</v>
      </c>
      <c r="B200" s="110" t="s">
        <v>243</v>
      </c>
      <c r="C200" s="110">
        <v>2</v>
      </c>
      <c r="D200" s="108" t="s">
        <v>246</v>
      </c>
      <c r="E200" s="110" t="s">
        <v>247</v>
      </c>
      <c r="F200" s="110" t="s">
        <v>15</v>
      </c>
      <c r="G200" s="110">
        <v>64</v>
      </c>
      <c r="H200" s="85">
        <v>9991</v>
      </c>
      <c r="I200" s="84">
        <f>+'ESTUDIO DE MERCADO'!N200</f>
        <v>10000</v>
      </c>
      <c r="J200" s="84">
        <f t="shared" si="12"/>
        <v>640000</v>
      </c>
      <c r="K200" s="87">
        <v>125</v>
      </c>
      <c r="L200" s="91">
        <f t="shared" si="13"/>
        <v>80000000</v>
      </c>
      <c r="M200" s="50" t="s">
        <v>1104</v>
      </c>
    </row>
    <row r="201" spans="1:13" s="58" customFormat="1" ht="26.25" customHeight="1" x14ac:dyDescent="0.25">
      <c r="A201" s="110" t="s">
        <v>235</v>
      </c>
      <c r="B201" s="110" t="s">
        <v>243</v>
      </c>
      <c r="C201" s="110">
        <v>3</v>
      </c>
      <c r="D201" s="108" t="s">
        <v>248</v>
      </c>
      <c r="E201" s="110" t="s">
        <v>191</v>
      </c>
      <c r="F201" s="110" t="s">
        <v>15</v>
      </c>
      <c r="G201" s="110">
        <v>36</v>
      </c>
      <c r="H201" s="85">
        <v>5994.6</v>
      </c>
      <c r="I201" s="84">
        <f>+'ESTUDIO DE MERCADO'!N201</f>
        <v>7000</v>
      </c>
      <c r="J201" s="84">
        <f t="shared" si="12"/>
        <v>252000</v>
      </c>
      <c r="K201" s="87">
        <v>125</v>
      </c>
      <c r="L201" s="91">
        <f t="shared" si="13"/>
        <v>31500000</v>
      </c>
      <c r="M201" s="50" t="s">
        <v>1104</v>
      </c>
    </row>
    <row r="202" spans="1:13" s="58" customFormat="1" ht="43.5" customHeight="1" x14ac:dyDescent="0.25">
      <c r="A202" s="110" t="s">
        <v>235</v>
      </c>
      <c r="B202" s="110" t="s">
        <v>249</v>
      </c>
      <c r="C202" s="110">
        <v>1</v>
      </c>
      <c r="D202" s="108" t="s">
        <v>250</v>
      </c>
      <c r="E202" s="110" t="s">
        <v>787</v>
      </c>
      <c r="F202" s="108" t="s">
        <v>6</v>
      </c>
      <c r="G202" s="110">
        <v>181</v>
      </c>
      <c r="H202" s="85">
        <v>13403.9256</v>
      </c>
      <c r="I202" s="84">
        <f>+'ESTUDIO DE MERCADO'!N202</f>
        <v>14342.200392000001</v>
      </c>
      <c r="J202" s="84">
        <f t="shared" si="12"/>
        <v>2595938.2709520003</v>
      </c>
      <c r="K202" s="87">
        <v>125</v>
      </c>
      <c r="L202" s="91">
        <f t="shared" si="13"/>
        <v>324492283.86900002</v>
      </c>
      <c r="M202" s="50" t="s">
        <v>1105</v>
      </c>
    </row>
    <row r="203" spans="1:13" s="58" customFormat="1" ht="43.5" customHeight="1" x14ac:dyDescent="0.25">
      <c r="A203" s="110" t="s">
        <v>235</v>
      </c>
      <c r="B203" s="110" t="s">
        <v>249</v>
      </c>
      <c r="C203" s="110">
        <v>2</v>
      </c>
      <c r="D203" s="108" t="s">
        <v>788</v>
      </c>
      <c r="E203" s="110" t="s">
        <v>180</v>
      </c>
      <c r="F203" s="108" t="s">
        <v>6</v>
      </c>
      <c r="G203" s="110">
        <v>40</v>
      </c>
      <c r="H203" s="85">
        <v>9157.7506000000012</v>
      </c>
      <c r="I203" s="84">
        <f>+'ESTUDIO DE MERCADO'!N203</f>
        <v>9798.7931420000023</v>
      </c>
      <c r="J203" s="84">
        <f t="shared" si="12"/>
        <v>391951.72568000009</v>
      </c>
      <c r="K203" s="87">
        <v>125</v>
      </c>
      <c r="L203" s="91">
        <f t="shared" si="13"/>
        <v>48993965.710000008</v>
      </c>
      <c r="M203" s="50" t="s">
        <v>1105</v>
      </c>
    </row>
    <row r="204" spans="1:13" s="58" customFormat="1" ht="43.5" customHeight="1" x14ac:dyDescent="0.25">
      <c r="A204" s="110" t="s">
        <v>235</v>
      </c>
      <c r="B204" s="110" t="s">
        <v>249</v>
      </c>
      <c r="C204" s="110">
        <v>3</v>
      </c>
      <c r="D204" s="108" t="s">
        <v>789</v>
      </c>
      <c r="E204" s="110" t="s">
        <v>180</v>
      </c>
      <c r="F204" s="108" t="s">
        <v>6</v>
      </c>
      <c r="G204" s="110">
        <v>35</v>
      </c>
      <c r="H204" s="85">
        <v>9157.7506000000012</v>
      </c>
      <c r="I204" s="84">
        <f>+'ESTUDIO DE MERCADO'!N204</f>
        <v>9798.7931420000023</v>
      </c>
      <c r="J204" s="84">
        <f t="shared" si="12"/>
        <v>342957.75997000007</v>
      </c>
      <c r="K204" s="87">
        <v>125</v>
      </c>
      <c r="L204" s="91">
        <f t="shared" si="13"/>
        <v>42869719.996250011</v>
      </c>
      <c r="M204" s="50" t="s">
        <v>1105</v>
      </c>
    </row>
    <row r="205" spans="1:13" s="58" customFormat="1" ht="43.5" customHeight="1" x14ac:dyDescent="0.25">
      <c r="A205" s="110" t="s">
        <v>235</v>
      </c>
      <c r="B205" s="110" t="s">
        <v>249</v>
      </c>
      <c r="C205" s="110">
        <v>4</v>
      </c>
      <c r="D205" s="108" t="s">
        <v>790</v>
      </c>
      <c r="E205" s="110" t="s">
        <v>17</v>
      </c>
      <c r="F205" s="108" t="s">
        <v>6</v>
      </c>
      <c r="G205" s="110">
        <v>50</v>
      </c>
      <c r="H205" s="85">
        <v>9157.7506000000012</v>
      </c>
      <c r="I205" s="84">
        <f>+'ESTUDIO DE MERCADO'!N205</f>
        <v>9798.7931420000023</v>
      </c>
      <c r="J205" s="84">
        <f t="shared" si="12"/>
        <v>489939.65710000013</v>
      </c>
      <c r="K205" s="87">
        <v>125</v>
      </c>
      <c r="L205" s="91">
        <f t="shared" si="13"/>
        <v>61242457.137500018</v>
      </c>
      <c r="M205" s="50" t="s">
        <v>1105</v>
      </c>
    </row>
    <row r="206" spans="1:13" s="58" customFormat="1" ht="43.5" customHeight="1" x14ac:dyDescent="0.25">
      <c r="A206" s="110" t="s">
        <v>235</v>
      </c>
      <c r="B206" s="110" t="s">
        <v>249</v>
      </c>
      <c r="C206" s="110">
        <v>5</v>
      </c>
      <c r="D206" s="108" t="s">
        <v>791</v>
      </c>
      <c r="E206" s="110" t="s">
        <v>17</v>
      </c>
      <c r="F206" s="108" t="s">
        <v>6</v>
      </c>
      <c r="G206" s="110">
        <v>12</v>
      </c>
      <c r="H206" s="85">
        <v>9157.7506000000012</v>
      </c>
      <c r="I206" s="84">
        <f>+'ESTUDIO DE MERCADO'!N206</f>
        <v>9798.7931420000023</v>
      </c>
      <c r="J206" s="84">
        <f t="shared" si="12"/>
        <v>117585.51770400003</v>
      </c>
      <c r="K206" s="87">
        <v>125</v>
      </c>
      <c r="L206" s="91">
        <f t="shared" si="13"/>
        <v>14698189.713000003</v>
      </c>
      <c r="M206" s="50" t="s">
        <v>1105</v>
      </c>
    </row>
    <row r="207" spans="1:13" s="58" customFormat="1" ht="26.25" customHeight="1" x14ac:dyDescent="0.25">
      <c r="A207" s="110" t="s">
        <v>235</v>
      </c>
      <c r="B207" s="110" t="s">
        <v>252</v>
      </c>
      <c r="C207" s="110">
        <v>1</v>
      </c>
      <c r="D207" s="108" t="s">
        <v>253</v>
      </c>
      <c r="E207" s="110" t="s">
        <v>259</v>
      </c>
      <c r="F207" s="110" t="s">
        <v>15</v>
      </c>
      <c r="G207" s="110">
        <v>24</v>
      </c>
      <c r="H207" s="85">
        <v>18982.900000000001</v>
      </c>
      <c r="I207" s="84">
        <f>+'ESTUDIO DE MERCADO'!N207</f>
        <v>18500</v>
      </c>
      <c r="J207" s="84">
        <f t="shared" si="12"/>
        <v>444000</v>
      </c>
      <c r="K207" s="87">
        <v>125</v>
      </c>
      <c r="L207" s="91">
        <f t="shared" si="13"/>
        <v>55500000</v>
      </c>
      <c r="M207" s="50" t="s">
        <v>1104</v>
      </c>
    </row>
    <row r="208" spans="1:13" s="58" customFormat="1" ht="26.25" customHeight="1" x14ac:dyDescent="0.25">
      <c r="A208" s="110" t="s">
        <v>235</v>
      </c>
      <c r="B208" s="110" t="s">
        <v>252</v>
      </c>
      <c r="C208" s="110">
        <v>2</v>
      </c>
      <c r="D208" s="108" t="s">
        <v>254</v>
      </c>
      <c r="E208" s="110" t="s">
        <v>213</v>
      </c>
      <c r="F208" s="110" t="s">
        <v>15</v>
      </c>
      <c r="G208" s="110">
        <v>18</v>
      </c>
      <c r="H208" s="85">
        <v>25976.6</v>
      </c>
      <c r="I208" s="84">
        <f>+'ESTUDIO DE MERCADO'!N208</f>
        <v>19000</v>
      </c>
      <c r="J208" s="84">
        <f t="shared" si="12"/>
        <v>342000</v>
      </c>
      <c r="K208" s="87">
        <v>125</v>
      </c>
      <c r="L208" s="91">
        <f t="shared" si="13"/>
        <v>42750000</v>
      </c>
      <c r="M208" s="50" t="s">
        <v>1104</v>
      </c>
    </row>
    <row r="209" spans="1:13" s="58" customFormat="1" ht="26.25" customHeight="1" x14ac:dyDescent="0.25">
      <c r="A209" s="110" t="s">
        <v>235</v>
      </c>
      <c r="B209" s="110" t="s">
        <v>252</v>
      </c>
      <c r="C209" s="110">
        <v>3</v>
      </c>
      <c r="D209" s="108" t="s">
        <v>255</v>
      </c>
      <c r="E209" s="110" t="s">
        <v>191</v>
      </c>
      <c r="F209" s="108" t="s">
        <v>6</v>
      </c>
      <c r="G209" s="110">
        <v>31</v>
      </c>
      <c r="H209" s="85">
        <v>17842.926899999999</v>
      </c>
      <c r="I209" s="84">
        <f>+'ESTUDIO DE MERCADO'!N209</f>
        <v>19091.931783</v>
      </c>
      <c r="J209" s="84">
        <f t="shared" si="12"/>
        <v>591849.88527299999</v>
      </c>
      <c r="K209" s="87">
        <v>125</v>
      </c>
      <c r="L209" s="91">
        <f t="shared" si="13"/>
        <v>73981235.659125</v>
      </c>
      <c r="M209" s="50" t="s">
        <v>1105</v>
      </c>
    </row>
    <row r="210" spans="1:13" s="58" customFormat="1" ht="26.25" customHeight="1" x14ac:dyDescent="0.25">
      <c r="A210" s="110" t="s">
        <v>235</v>
      </c>
      <c r="B210" s="110" t="s">
        <v>252</v>
      </c>
      <c r="C210" s="110">
        <v>4</v>
      </c>
      <c r="D210" s="108" t="s">
        <v>257</v>
      </c>
      <c r="E210" s="110" t="s">
        <v>792</v>
      </c>
      <c r="F210" s="108" t="s">
        <v>6</v>
      </c>
      <c r="G210" s="110">
        <v>51</v>
      </c>
      <c r="H210" s="85">
        <v>11446.688700000001</v>
      </c>
      <c r="I210" s="84">
        <f>+'ESTUDIO DE MERCADO'!N210</f>
        <v>12247.956909000002</v>
      </c>
      <c r="J210" s="84">
        <f t="shared" si="12"/>
        <v>624645.80235900008</v>
      </c>
      <c r="K210" s="87">
        <v>125</v>
      </c>
      <c r="L210" s="91">
        <f t="shared" si="13"/>
        <v>78080725.294875011</v>
      </c>
      <c r="M210" s="50" t="s">
        <v>1105</v>
      </c>
    </row>
    <row r="211" spans="1:13" s="58" customFormat="1" ht="26.25" customHeight="1" x14ac:dyDescent="0.25">
      <c r="A211" s="110" t="s">
        <v>235</v>
      </c>
      <c r="B211" s="110" t="s">
        <v>252</v>
      </c>
      <c r="C211" s="110">
        <v>5</v>
      </c>
      <c r="D211" s="108" t="s">
        <v>258</v>
      </c>
      <c r="E211" s="110" t="s">
        <v>259</v>
      </c>
      <c r="F211" s="108" t="s">
        <v>6</v>
      </c>
      <c r="G211" s="110">
        <v>71</v>
      </c>
      <c r="H211" s="85">
        <v>14402.0265</v>
      </c>
      <c r="I211" s="84">
        <f>+'ESTUDIO DE MERCADO'!N211</f>
        <v>15410.168355000002</v>
      </c>
      <c r="J211" s="84">
        <f t="shared" si="12"/>
        <v>1094121.9532050001</v>
      </c>
      <c r="K211" s="87">
        <v>125</v>
      </c>
      <c r="L211" s="91">
        <f t="shared" si="13"/>
        <v>136765244.15062502</v>
      </c>
      <c r="M211" s="50" t="s">
        <v>1105</v>
      </c>
    </row>
    <row r="212" spans="1:13" s="58" customFormat="1" ht="26.25" customHeight="1" x14ac:dyDescent="0.25">
      <c r="A212" s="110" t="s">
        <v>260</v>
      </c>
      <c r="B212" s="110" t="s">
        <v>252</v>
      </c>
      <c r="C212" s="110">
        <v>6</v>
      </c>
      <c r="D212" s="108" t="s">
        <v>261</v>
      </c>
      <c r="E212" s="110" t="s">
        <v>138</v>
      </c>
      <c r="F212" s="108" t="s">
        <v>6</v>
      </c>
      <c r="G212" s="110">
        <v>8</v>
      </c>
      <c r="H212" s="85">
        <v>24854.610699999997</v>
      </c>
      <c r="I212" s="84">
        <f>+'ESTUDIO DE MERCADO'!N212</f>
        <v>26594.433449</v>
      </c>
      <c r="J212" s="84">
        <f t="shared" si="12"/>
        <v>212755.467592</v>
      </c>
      <c r="K212" s="87">
        <v>125</v>
      </c>
      <c r="L212" s="91">
        <f t="shared" si="13"/>
        <v>26594433.449000001</v>
      </c>
      <c r="M212" s="50" t="s">
        <v>1105</v>
      </c>
    </row>
    <row r="213" spans="1:13" s="58" customFormat="1" ht="51" customHeight="1" x14ac:dyDescent="0.25">
      <c r="A213" s="110" t="s">
        <v>235</v>
      </c>
      <c r="B213" s="110" t="s">
        <v>262</v>
      </c>
      <c r="C213" s="110">
        <v>1</v>
      </c>
      <c r="D213" s="108" t="s">
        <v>263</v>
      </c>
      <c r="E213" s="110" t="s">
        <v>191</v>
      </c>
      <c r="F213" s="110" t="s">
        <v>15</v>
      </c>
      <c r="G213" s="110">
        <v>28</v>
      </c>
      <c r="H213" s="85">
        <v>9991</v>
      </c>
      <c r="I213" s="84">
        <f>+'ESTUDIO DE MERCADO'!N213</f>
        <v>13000</v>
      </c>
      <c r="J213" s="84">
        <f t="shared" si="12"/>
        <v>364000</v>
      </c>
      <c r="K213" s="87">
        <v>125</v>
      </c>
      <c r="L213" s="91">
        <f t="shared" si="13"/>
        <v>45500000</v>
      </c>
      <c r="M213" s="50" t="s">
        <v>1104</v>
      </c>
    </row>
    <row r="214" spans="1:13" s="58" customFormat="1" ht="26.25" customHeight="1" x14ac:dyDescent="0.25">
      <c r="A214" s="110" t="s">
        <v>235</v>
      </c>
      <c r="B214" s="110" t="s">
        <v>262</v>
      </c>
      <c r="C214" s="110">
        <v>2</v>
      </c>
      <c r="D214" s="108" t="s">
        <v>264</v>
      </c>
      <c r="E214" s="110" t="s">
        <v>213</v>
      </c>
      <c r="F214" s="110" t="s">
        <v>15</v>
      </c>
      <c r="G214" s="110">
        <v>30</v>
      </c>
      <c r="H214" s="85">
        <v>9991</v>
      </c>
      <c r="I214" s="84">
        <f>+'ESTUDIO DE MERCADO'!N214</f>
        <v>13000</v>
      </c>
      <c r="J214" s="84">
        <f t="shared" si="12"/>
        <v>390000</v>
      </c>
      <c r="K214" s="87">
        <v>125</v>
      </c>
      <c r="L214" s="91">
        <f t="shared" si="13"/>
        <v>48750000</v>
      </c>
      <c r="M214" s="50" t="s">
        <v>1104</v>
      </c>
    </row>
    <row r="215" spans="1:13" s="58" customFormat="1" ht="26.25" customHeight="1" x14ac:dyDescent="0.25">
      <c r="A215" s="110" t="s">
        <v>235</v>
      </c>
      <c r="B215" s="110" t="s">
        <v>262</v>
      </c>
      <c r="C215" s="110">
        <v>3</v>
      </c>
      <c r="D215" s="108" t="s">
        <v>265</v>
      </c>
      <c r="E215" s="110" t="s">
        <v>230</v>
      </c>
      <c r="F215" s="110" t="s">
        <v>15</v>
      </c>
      <c r="G215" s="110">
        <v>16</v>
      </c>
      <c r="H215" s="85">
        <v>11989.2</v>
      </c>
      <c r="I215" s="84">
        <f>+'ESTUDIO DE MERCADO'!N215</f>
        <v>16000</v>
      </c>
      <c r="J215" s="84">
        <f t="shared" si="12"/>
        <v>256000</v>
      </c>
      <c r="K215" s="87">
        <v>125</v>
      </c>
      <c r="L215" s="91">
        <f t="shared" si="13"/>
        <v>32000000</v>
      </c>
      <c r="M215" s="50" t="s">
        <v>1104</v>
      </c>
    </row>
    <row r="216" spans="1:13" s="58" customFormat="1" ht="26.25" customHeight="1" x14ac:dyDescent="0.25">
      <c r="A216" s="110" t="s">
        <v>235</v>
      </c>
      <c r="B216" s="110" t="s">
        <v>266</v>
      </c>
      <c r="C216" s="110">
        <v>1</v>
      </c>
      <c r="D216" s="108" t="s">
        <v>267</v>
      </c>
      <c r="E216" s="110" t="s">
        <v>268</v>
      </c>
      <c r="F216" s="110" t="s">
        <v>15</v>
      </c>
      <c r="G216" s="110">
        <v>25</v>
      </c>
      <c r="H216" s="85">
        <v>11989.2</v>
      </c>
      <c r="I216" s="84">
        <f>+'ESTUDIO DE MERCADO'!N216</f>
        <v>12000</v>
      </c>
      <c r="J216" s="84">
        <f t="shared" si="12"/>
        <v>300000</v>
      </c>
      <c r="K216" s="87">
        <v>125</v>
      </c>
      <c r="L216" s="91">
        <f t="shared" si="13"/>
        <v>37500000</v>
      </c>
      <c r="M216" s="50" t="s">
        <v>1104</v>
      </c>
    </row>
    <row r="217" spans="1:13" s="58" customFormat="1" ht="26.25" customHeight="1" x14ac:dyDescent="0.25">
      <c r="A217" s="110" t="s">
        <v>235</v>
      </c>
      <c r="B217" s="110" t="s">
        <v>266</v>
      </c>
      <c r="C217" s="110">
        <v>2</v>
      </c>
      <c r="D217" s="108" t="s">
        <v>269</v>
      </c>
      <c r="E217" s="110" t="s">
        <v>270</v>
      </c>
      <c r="F217" s="110" t="s">
        <v>15</v>
      </c>
      <c r="G217" s="110">
        <v>23</v>
      </c>
      <c r="H217" s="85">
        <v>11989.2</v>
      </c>
      <c r="I217" s="84">
        <f>+'ESTUDIO DE MERCADO'!N217</f>
        <v>10000</v>
      </c>
      <c r="J217" s="84">
        <f t="shared" si="12"/>
        <v>230000</v>
      </c>
      <c r="K217" s="87">
        <v>125</v>
      </c>
      <c r="L217" s="91">
        <f t="shared" si="13"/>
        <v>28750000</v>
      </c>
      <c r="M217" s="50" t="s">
        <v>1104</v>
      </c>
    </row>
    <row r="218" spans="1:13" s="58" customFormat="1" ht="64.5" customHeight="1" x14ac:dyDescent="0.25">
      <c r="A218" s="110" t="s">
        <v>235</v>
      </c>
      <c r="B218" s="110" t="s">
        <v>271</v>
      </c>
      <c r="C218" s="110">
        <v>1</v>
      </c>
      <c r="D218" s="108" t="s">
        <v>793</v>
      </c>
      <c r="E218" s="110" t="s">
        <v>191</v>
      </c>
      <c r="F218" s="108" t="s">
        <v>6</v>
      </c>
      <c r="G218" s="110">
        <v>28</v>
      </c>
      <c r="H218" s="85">
        <v>13791.5764</v>
      </c>
      <c r="I218" s="84">
        <f>+'ESTUDIO DE MERCADO'!N218</f>
        <v>14756.986748000001</v>
      </c>
      <c r="J218" s="84">
        <f t="shared" si="12"/>
        <v>413195.62894400005</v>
      </c>
      <c r="K218" s="87">
        <v>125</v>
      </c>
      <c r="L218" s="91">
        <f t="shared" si="13"/>
        <v>51649453.618000008</v>
      </c>
      <c r="M218" s="50" t="s">
        <v>1105</v>
      </c>
    </row>
    <row r="219" spans="1:13" s="58" customFormat="1" ht="64.5" customHeight="1" x14ac:dyDescent="0.25">
      <c r="A219" s="110" t="s">
        <v>235</v>
      </c>
      <c r="B219" s="110" t="s">
        <v>271</v>
      </c>
      <c r="C219" s="110">
        <v>2</v>
      </c>
      <c r="D219" s="108" t="s">
        <v>272</v>
      </c>
      <c r="E219" s="110" t="s">
        <v>17</v>
      </c>
      <c r="F219" s="108" t="s">
        <v>6</v>
      </c>
      <c r="G219" s="110">
        <v>71</v>
      </c>
      <c r="H219" s="85">
        <v>8345.4822999999997</v>
      </c>
      <c r="I219" s="84">
        <f>+'ESTUDIO DE MERCADO'!N219</f>
        <v>8929.6660609999999</v>
      </c>
      <c r="J219" s="84">
        <f t="shared" si="12"/>
        <v>634006.290331</v>
      </c>
      <c r="K219" s="87">
        <v>125</v>
      </c>
      <c r="L219" s="91">
        <f t="shared" si="13"/>
        <v>79250786.291374996</v>
      </c>
      <c r="M219" s="50" t="s">
        <v>1105</v>
      </c>
    </row>
    <row r="220" spans="1:13" s="58" customFormat="1" ht="64.5" customHeight="1" x14ac:dyDescent="0.25">
      <c r="A220" s="110" t="s">
        <v>235</v>
      </c>
      <c r="B220" s="110" t="s">
        <v>794</v>
      </c>
      <c r="C220" s="110">
        <v>3</v>
      </c>
      <c r="D220" s="108" t="s">
        <v>795</v>
      </c>
      <c r="E220" s="110" t="s">
        <v>17</v>
      </c>
      <c r="F220" s="108" t="s">
        <v>6</v>
      </c>
      <c r="G220" s="110">
        <v>61</v>
      </c>
      <c r="H220" s="85">
        <v>15233.277700000001</v>
      </c>
      <c r="I220" s="84">
        <f>+'ESTUDIO DE MERCADO'!N220</f>
        <v>16299.607139000002</v>
      </c>
      <c r="J220" s="84">
        <f t="shared" si="12"/>
        <v>994276.03547900007</v>
      </c>
      <c r="K220" s="87">
        <v>125</v>
      </c>
      <c r="L220" s="91">
        <f t="shared" si="13"/>
        <v>124284504.43487501</v>
      </c>
      <c r="M220" s="50" t="s">
        <v>1105</v>
      </c>
    </row>
    <row r="221" spans="1:13" s="58" customFormat="1" ht="64.5" customHeight="1" x14ac:dyDescent="0.25">
      <c r="A221" s="110" t="s">
        <v>235</v>
      </c>
      <c r="B221" s="110" t="s">
        <v>271</v>
      </c>
      <c r="C221" s="110">
        <v>4</v>
      </c>
      <c r="D221" s="108" t="s">
        <v>274</v>
      </c>
      <c r="E221" s="110" t="s">
        <v>138</v>
      </c>
      <c r="F221" s="108" t="s">
        <v>6</v>
      </c>
      <c r="G221" s="110">
        <v>19</v>
      </c>
      <c r="H221" s="85">
        <v>15233.277700000001</v>
      </c>
      <c r="I221" s="84">
        <f>+'ESTUDIO DE MERCADO'!N221</f>
        <v>16299.607139000002</v>
      </c>
      <c r="J221" s="84">
        <f t="shared" si="12"/>
        <v>309692.53564100002</v>
      </c>
      <c r="K221" s="87">
        <v>125</v>
      </c>
      <c r="L221" s="91">
        <f t="shared" si="13"/>
        <v>38711566.955125004</v>
      </c>
      <c r="M221" s="50" t="s">
        <v>1105</v>
      </c>
    </row>
    <row r="222" spans="1:13" s="58" customFormat="1" ht="64.5" customHeight="1" x14ac:dyDescent="0.25">
      <c r="A222" s="110" t="s">
        <v>235</v>
      </c>
      <c r="B222" s="110" t="s">
        <v>794</v>
      </c>
      <c r="C222" s="110">
        <v>5</v>
      </c>
      <c r="D222" s="108" t="s">
        <v>796</v>
      </c>
      <c r="E222" s="110">
        <v>8</v>
      </c>
      <c r="F222" s="108" t="s">
        <v>6</v>
      </c>
      <c r="G222" s="110">
        <v>12</v>
      </c>
      <c r="H222" s="85">
        <v>13987.4</v>
      </c>
      <c r="I222" s="84">
        <f>+'ESTUDIO DE MERCADO'!N222</f>
        <v>14966.518000000002</v>
      </c>
      <c r="J222" s="84">
        <f t="shared" si="12"/>
        <v>179598.21600000001</v>
      </c>
      <c r="K222" s="87">
        <v>125</v>
      </c>
      <c r="L222" s="91">
        <f t="shared" si="13"/>
        <v>22449777</v>
      </c>
      <c r="M222" s="50" t="s">
        <v>1105</v>
      </c>
    </row>
    <row r="223" spans="1:13" s="58" customFormat="1" ht="26.25" customHeight="1" x14ac:dyDescent="0.25">
      <c r="A223" s="110" t="s">
        <v>235</v>
      </c>
      <c r="B223" s="110" t="s">
        <v>275</v>
      </c>
      <c r="C223" s="110">
        <v>1</v>
      </c>
      <c r="D223" s="108" t="s">
        <v>276</v>
      </c>
      <c r="E223" s="110" t="s">
        <v>189</v>
      </c>
      <c r="F223" s="110" t="s">
        <v>15</v>
      </c>
      <c r="G223" s="110">
        <v>40</v>
      </c>
      <c r="H223" s="85">
        <v>9991</v>
      </c>
      <c r="I223" s="84">
        <f>+'ESTUDIO DE MERCADO'!N223</f>
        <v>10000</v>
      </c>
      <c r="J223" s="84">
        <f t="shared" si="12"/>
        <v>400000</v>
      </c>
      <c r="K223" s="87">
        <v>125</v>
      </c>
      <c r="L223" s="91">
        <f t="shared" si="13"/>
        <v>50000000</v>
      </c>
      <c r="M223" s="50" t="s">
        <v>1104</v>
      </c>
    </row>
    <row r="224" spans="1:13" s="58" customFormat="1" ht="26.25" customHeight="1" x14ac:dyDescent="0.25">
      <c r="A224" s="110" t="s">
        <v>235</v>
      </c>
      <c r="B224" s="110" t="s">
        <v>277</v>
      </c>
      <c r="C224" s="110">
        <v>1</v>
      </c>
      <c r="D224" s="108" t="s">
        <v>278</v>
      </c>
      <c r="E224" s="110" t="s">
        <v>17</v>
      </c>
      <c r="F224" s="110" t="s">
        <v>15</v>
      </c>
      <c r="G224" s="110">
        <v>24</v>
      </c>
      <c r="H224" s="85">
        <v>7992.8</v>
      </c>
      <c r="I224" s="84">
        <f>+'ESTUDIO DE MERCADO'!N224</f>
        <v>8000</v>
      </c>
      <c r="J224" s="84">
        <f t="shared" ref="J224:J255" si="14">+I224*G224</f>
        <v>192000</v>
      </c>
      <c r="K224" s="87">
        <v>125</v>
      </c>
      <c r="L224" s="91">
        <f t="shared" si="13"/>
        <v>24000000</v>
      </c>
      <c r="M224" s="50" t="s">
        <v>1104</v>
      </c>
    </row>
    <row r="225" spans="1:13" s="58" customFormat="1" ht="26.25" customHeight="1" x14ac:dyDescent="0.25">
      <c r="A225" s="110" t="s">
        <v>235</v>
      </c>
      <c r="B225" s="110" t="s">
        <v>277</v>
      </c>
      <c r="C225" s="110">
        <v>2</v>
      </c>
      <c r="D225" s="108" t="s">
        <v>279</v>
      </c>
      <c r="E225" s="110" t="s">
        <v>17</v>
      </c>
      <c r="F225" s="110" t="s">
        <v>15</v>
      </c>
      <c r="G225" s="110">
        <v>24</v>
      </c>
      <c r="H225" s="85">
        <v>7992.8</v>
      </c>
      <c r="I225" s="84">
        <f>+'ESTUDIO DE MERCADO'!N225</f>
        <v>8000</v>
      </c>
      <c r="J225" s="84">
        <f t="shared" si="14"/>
        <v>192000</v>
      </c>
      <c r="K225" s="87">
        <v>125</v>
      </c>
      <c r="L225" s="91">
        <f t="shared" si="13"/>
        <v>24000000</v>
      </c>
      <c r="M225" s="50" t="s">
        <v>1104</v>
      </c>
    </row>
    <row r="226" spans="1:13" s="58" customFormat="1" ht="51" customHeight="1" x14ac:dyDescent="0.25">
      <c r="A226" s="110" t="s">
        <v>235</v>
      </c>
      <c r="B226" s="110" t="s">
        <v>277</v>
      </c>
      <c r="C226" s="110">
        <v>3</v>
      </c>
      <c r="D226" s="108" t="s">
        <v>280</v>
      </c>
      <c r="E226" s="110" t="s">
        <v>77</v>
      </c>
      <c r="F226" s="110" t="s">
        <v>15</v>
      </c>
      <c r="G226" s="110">
        <v>4</v>
      </c>
      <c r="H226" s="85">
        <v>9991</v>
      </c>
      <c r="I226" s="84">
        <f>+'ESTUDIO DE MERCADO'!N226</f>
        <v>10000</v>
      </c>
      <c r="J226" s="84">
        <f t="shared" si="14"/>
        <v>40000</v>
      </c>
      <c r="K226" s="87">
        <v>125</v>
      </c>
      <c r="L226" s="91">
        <f t="shared" si="13"/>
        <v>5000000</v>
      </c>
      <c r="M226" s="50" t="s">
        <v>1104</v>
      </c>
    </row>
    <row r="227" spans="1:13" s="58" customFormat="1" ht="47.25" customHeight="1" x14ac:dyDescent="0.25">
      <c r="A227" s="110" t="s">
        <v>235</v>
      </c>
      <c r="B227" s="110" t="s">
        <v>281</v>
      </c>
      <c r="C227" s="110">
        <v>1</v>
      </c>
      <c r="D227" s="108" t="s">
        <v>797</v>
      </c>
      <c r="E227" s="110" t="s">
        <v>282</v>
      </c>
      <c r="F227" s="108" t="s">
        <v>6</v>
      </c>
      <c r="G227" s="110">
        <v>22</v>
      </c>
      <c r="H227" s="85">
        <v>17375.348099999999</v>
      </c>
      <c r="I227" s="84">
        <f>+'ESTUDIO DE MERCADO'!N227</f>
        <v>18591.622467000001</v>
      </c>
      <c r="J227" s="84">
        <f t="shared" si="14"/>
        <v>409015.69427400001</v>
      </c>
      <c r="K227" s="87">
        <v>125</v>
      </c>
      <c r="L227" s="91">
        <f t="shared" si="13"/>
        <v>51126961.784249999</v>
      </c>
      <c r="M227" s="50" t="s">
        <v>1105</v>
      </c>
    </row>
    <row r="228" spans="1:13" s="58" customFormat="1" ht="26.25" customHeight="1" x14ac:dyDescent="0.25">
      <c r="A228" s="110" t="s">
        <v>235</v>
      </c>
      <c r="B228" s="110" t="s">
        <v>283</v>
      </c>
      <c r="C228" s="110">
        <v>1</v>
      </c>
      <c r="D228" s="108" t="s">
        <v>284</v>
      </c>
      <c r="E228" s="110" t="s">
        <v>24</v>
      </c>
      <c r="F228" s="108" t="s">
        <v>6</v>
      </c>
      <c r="G228" s="110">
        <v>56</v>
      </c>
      <c r="H228" s="85">
        <v>14787.679099999999</v>
      </c>
      <c r="I228" s="84">
        <f>+'ESTUDIO DE MERCADO'!N228</f>
        <v>15822.816637000002</v>
      </c>
      <c r="J228" s="84">
        <f t="shared" si="14"/>
        <v>886077.73167200014</v>
      </c>
      <c r="K228" s="87">
        <v>125</v>
      </c>
      <c r="L228" s="91">
        <f t="shared" si="13"/>
        <v>110759716.45900002</v>
      </c>
      <c r="M228" s="50" t="s">
        <v>1105</v>
      </c>
    </row>
    <row r="229" spans="1:13" s="58" customFormat="1" ht="26.25" customHeight="1" x14ac:dyDescent="0.25">
      <c r="A229" s="110" t="s">
        <v>235</v>
      </c>
      <c r="B229" s="110" t="s">
        <v>285</v>
      </c>
      <c r="C229" s="110">
        <v>1</v>
      </c>
      <c r="D229" s="108" t="s">
        <v>286</v>
      </c>
      <c r="E229" s="110" t="s">
        <v>287</v>
      </c>
      <c r="F229" s="110" t="s">
        <v>15</v>
      </c>
      <c r="G229" s="110">
        <v>45</v>
      </c>
      <c r="H229" s="85">
        <v>9991</v>
      </c>
      <c r="I229" s="84">
        <f>+'ESTUDIO DE MERCADO'!N229</f>
        <v>10000</v>
      </c>
      <c r="J229" s="84">
        <f t="shared" si="14"/>
        <v>450000</v>
      </c>
      <c r="K229" s="87">
        <v>125</v>
      </c>
      <c r="L229" s="91">
        <f t="shared" si="13"/>
        <v>56250000</v>
      </c>
      <c r="M229" s="50" t="s">
        <v>1104</v>
      </c>
    </row>
    <row r="230" spans="1:13" s="58" customFormat="1" ht="26.25" customHeight="1" x14ac:dyDescent="0.25">
      <c r="A230" s="110" t="s">
        <v>235</v>
      </c>
      <c r="B230" s="110" t="s">
        <v>285</v>
      </c>
      <c r="C230" s="110">
        <v>2</v>
      </c>
      <c r="D230" s="108" t="s">
        <v>288</v>
      </c>
      <c r="E230" s="110" t="s">
        <v>289</v>
      </c>
      <c r="F230" s="110" t="s">
        <v>15</v>
      </c>
      <c r="G230" s="110">
        <v>40</v>
      </c>
      <c r="H230" s="85">
        <v>9991</v>
      </c>
      <c r="I230" s="84">
        <f>+'ESTUDIO DE MERCADO'!N230</f>
        <v>10000</v>
      </c>
      <c r="J230" s="84">
        <f t="shared" si="14"/>
        <v>400000</v>
      </c>
      <c r="K230" s="87">
        <v>125</v>
      </c>
      <c r="L230" s="91">
        <f t="shared" si="13"/>
        <v>50000000</v>
      </c>
      <c r="M230" s="50" t="s">
        <v>1104</v>
      </c>
    </row>
    <row r="231" spans="1:13" s="58" customFormat="1" ht="26.25" customHeight="1" x14ac:dyDescent="0.25">
      <c r="A231" s="110" t="s">
        <v>235</v>
      </c>
      <c r="B231" s="110" t="s">
        <v>285</v>
      </c>
      <c r="C231" s="110">
        <v>3</v>
      </c>
      <c r="D231" s="108" t="s">
        <v>290</v>
      </c>
      <c r="E231" s="110" t="s">
        <v>291</v>
      </c>
      <c r="F231" s="110" t="s">
        <v>15</v>
      </c>
      <c r="G231" s="110">
        <v>18</v>
      </c>
      <c r="H231" s="85">
        <v>9991</v>
      </c>
      <c r="I231" s="84">
        <f>+'ESTUDIO DE MERCADO'!N231</f>
        <v>8000</v>
      </c>
      <c r="J231" s="84">
        <f t="shared" si="14"/>
        <v>144000</v>
      </c>
      <c r="K231" s="87">
        <v>125</v>
      </c>
      <c r="L231" s="91">
        <f t="shared" si="13"/>
        <v>18000000</v>
      </c>
      <c r="M231" s="50" t="s">
        <v>1104</v>
      </c>
    </row>
    <row r="232" spans="1:13" s="58" customFormat="1" ht="26.25" customHeight="1" x14ac:dyDescent="0.25">
      <c r="A232" s="110" t="s">
        <v>235</v>
      </c>
      <c r="B232" s="110" t="s">
        <v>292</v>
      </c>
      <c r="C232" s="110">
        <v>1</v>
      </c>
      <c r="D232" s="108" t="s">
        <v>293</v>
      </c>
      <c r="E232" s="110" t="s">
        <v>294</v>
      </c>
      <c r="F232" s="108" t="s">
        <v>6</v>
      </c>
      <c r="G232" s="110">
        <v>43</v>
      </c>
      <c r="H232" s="85">
        <v>13403.9256</v>
      </c>
      <c r="I232" s="84">
        <f>+'ESTUDIO DE MERCADO'!N232</f>
        <v>14342.200392000001</v>
      </c>
      <c r="J232" s="84">
        <f t="shared" si="14"/>
        <v>616714.61685600004</v>
      </c>
      <c r="K232" s="87">
        <v>125</v>
      </c>
      <c r="L232" s="91">
        <f t="shared" si="13"/>
        <v>77089327.107000008</v>
      </c>
      <c r="M232" s="50" t="s">
        <v>1105</v>
      </c>
    </row>
    <row r="233" spans="1:13" s="58" customFormat="1" ht="26.25" customHeight="1" x14ac:dyDescent="0.25">
      <c r="A233" s="110" t="s">
        <v>235</v>
      </c>
      <c r="B233" s="110" t="s">
        <v>292</v>
      </c>
      <c r="C233" s="110">
        <v>2</v>
      </c>
      <c r="D233" s="108" t="s">
        <v>798</v>
      </c>
      <c r="E233" s="110" t="s">
        <v>230</v>
      </c>
      <c r="F233" s="108" t="s">
        <v>6</v>
      </c>
      <c r="G233" s="110">
        <v>45</v>
      </c>
      <c r="H233" s="85">
        <v>13403.9256</v>
      </c>
      <c r="I233" s="84">
        <f>+'ESTUDIO DE MERCADO'!N233</f>
        <v>14342.200392000001</v>
      </c>
      <c r="J233" s="84">
        <f t="shared" si="14"/>
        <v>645399.01763999998</v>
      </c>
      <c r="K233" s="87">
        <v>125</v>
      </c>
      <c r="L233" s="91">
        <f t="shared" si="13"/>
        <v>80674877.204999998</v>
      </c>
      <c r="M233" s="50" t="s">
        <v>1105</v>
      </c>
    </row>
    <row r="234" spans="1:13" s="58" customFormat="1" ht="26.25" customHeight="1" x14ac:dyDescent="0.25">
      <c r="A234" s="110" t="s">
        <v>235</v>
      </c>
      <c r="B234" s="110" t="s">
        <v>292</v>
      </c>
      <c r="C234" s="110">
        <v>3</v>
      </c>
      <c r="D234" s="108" t="s">
        <v>295</v>
      </c>
      <c r="E234" s="110" t="s">
        <v>299</v>
      </c>
      <c r="F234" s="108" t="s">
        <v>6</v>
      </c>
      <c r="G234" s="110">
        <v>35</v>
      </c>
      <c r="H234" s="85">
        <v>12121.081200000001</v>
      </c>
      <c r="I234" s="84">
        <f>+'ESTUDIO DE MERCADO'!N234</f>
        <v>12969.556884</v>
      </c>
      <c r="J234" s="84">
        <f t="shared" si="14"/>
        <v>453934.49093999999</v>
      </c>
      <c r="K234" s="87">
        <v>125</v>
      </c>
      <c r="L234" s="91">
        <f t="shared" si="13"/>
        <v>56741811.3675</v>
      </c>
      <c r="M234" s="50" t="s">
        <v>1105</v>
      </c>
    </row>
    <row r="235" spans="1:13" s="58" customFormat="1" ht="26.25" customHeight="1" x14ac:dyDescent="0.25">
      <c r="A235" s="110" t="s">
        <v>235</v>
      </c>
      <c r="B235" s="110" t="s">
        <v>292</v>
      </c>
      <c r="C235" s="110">
        <v>4</v>
      </c>
      <c r="D235" s="108" t="s">
        <v>296</v>
      </c>
      <c r="E235" s="110" t="s">
        <v>180</v>
      </c>
      <c r="F235" s="108" t="s">
        <v>6</v>
      </c>
      <c r="G235" s="110">
        <v>33</v>
      </c>
      <c r="H235" s="85">
        <v>10413.6193</v>
      </c>
      <c r="I235" s="84">
        <f>+'ESTUDIO DE MERCADO'!N235</f>
        <v>11142.572651</v>
      </c>
      <c r="J235" s="84">
        <f t="shared" si="14"/>
        <v>367704.89748300001</v>
      </c>
      <c r="K235" s="87">
        <v>125</v>
      </c>
      <c r="L235" s="91">
        <f t="shared" si="13"/>
        <v>45963112.185374998</v>
      </c>
      <c r="M235" s="50" t="s">
        <v>1105</v>
      </c>
    </row>
    <row r="236" spans="1:13" s="58" customFormat="1" ht="26.25" customHeight="1" x14ac:dyDescent="0.25">
      <c r="A236" s="110" t="s">
        <v>235</v>
      </c>
      <c r="B236" s="110" t="s">
        <v>292</v>
      </c>
      <c r="C236" s="110">
        <v>5</v>
      </c>
      <c r="D236" s="108" t="s">
        <v>799</v>
      </c>
      <c r="E236" s="110" t="s">
        <v>189</v>
      </c>
      <c r="F236" s="108" t="s">
        <v>15</v>
      </c>
      <c r="G236" s="110">
        <v>12</v>
      </c>
      <c r="H236" s="85">
        <v>9991</v>
      </c>
      <c r="I236" s="84">
        <f>+'ESTUDIO DE MERCADO'!N236</f>
        <v>10000</v>
      </c>
      <c r="J236" s="84">
        <f t="shared" si="14"/>
        <v>120000</v>
      </c>
      <c r="K236" s="87">
        <v>125</v>
      </c>
      <c r="L236" s="91">
        <f t="shared" si="13"/>
        <v>15000000</v>
      </c>
      <c r="M236" s="50" t="s">
        <v>1104</v>
      </c>
    </row>
    <row r="237" spans="1:13" s="58" customFormat="1" ht="26.25" customHeight="1" x14ac:dyDescent="0.25">
      <c r="A237" s="110" t="s">
        <v>235</v>
      </c>
      <c r="B237" s="110" t="s">
        <v>292</v>
      </c>
      <c r="C237" s="110">
        <v>6</v>
      </c>
      <c r="D237" s="108" t="s">
        <v>800</v>
      </c>
      <c r="E237" s="110" t="s">
        <v>801</v>
      </c>
      <c r="F237" s="110" t="s">
        <v>15</v>
      </c>
      <c r="G237" s="110">
        <v>12</v>
      </c>
      <c r="H237" s="85">
        <v>9991</v>
      </c>
      <c r="I237" s="84">
        <f>+'ESTUDIO DE MERCADO'!N237</f>
        <v>10690.37</v>
      </c>
      <c r="J237" s="84">
        <f t="shared" si="14"/>
        <v>128284.44</v>
      </c>
      <c r="K237" s="87">
        <v>125</v>
      </c>
      <c r="L237" s="91">
        <f t="shared" si="13"/>
        <v>16035555</v>
      </c>
      <c r="M237" s="50" t="s">
        <v>1105</v>
      </c>
    </row>
    <row r="238" spans="1:13" s="58" customFormat="1" ht="48.75" customHeight="1" x14ac:dyDescent="0.25">
      <c r="A238" s="110" t="s">
        <v>235</v>
      </c>
      <c r="B238" s="110" t="s">
        <v>297</v>
      </c>
      <c r="C238" s="110">
        <v>1</v>
      </c>
      <c r="D238" s="108" t="s">
        <v>802</v>
      </c>
      <c r="E238" s="110" t="s">
        <v>189</v>
      </c>
      <c r="F238" s="108" t="s">
        <v>6</v>
      </c>
      <c r="G238" s="87">
        <v>24</v>
      </c>
      <c r="H238" s="86">
        <v>9979.0108</v>
      </c>
      <c r="I238" s="84">
        <f>+'ESTUDIO DE MERCADO'!N238</f>
        <v>10677.541556</v>
      </c>
      <c r="J238" s="84">
        <f t="shared" si="14"/>
        <v>256260.997344</v>
      </c>
      <c r="K238" s="87">
        <v>125</v>
      </c>
      <c r="L238" s="91">
        <f t="shared" si="13"/>
        <v>32032624.668000001</v>
      </c>
      <c r="M238" s="50" t="s">
        <v>1105</v>
      </c>
    </row>
    <row r="239" spans="1:13" s="58" customFormat="1" ht="48.75" customHeight="1" x14ac:dyDescent="0.25">
      <c r="A239" s="110" t="s">
        <v>235</v>
      </c>
      <c r="B239" s="110" t="s">
        <v>297</v>
      </c>
      <c r="C239" s="110">
        <v>2</v>
      </c>
      <c r="D239" s="108" t="s">
        <v>298</v>
      </c>
      <c r="E239" s="110" t="s">
        <v>299</v>
      </c>
      <c r="F239" s="108" t="s">
        <v>6</v>
      </c>
      <c r="G239" s="87">
        <v>10</v>
      </c>
      <c r="H239" s="86">
        <v>12942.341399999999</v>
      </c>
      <c r="I239" s="84">
        <f>+'ESTUDIO DE MERCADO'!N239</f>
        <v>13848.305297999999</v>
      </c>
      <c r="J239" s="84">
        <f t="shared" si="14"/>
        <v>138483.05297999998</v>
      </c>
      <c r="K239" s="87">
        <v>125</v>
      </c>
      <c r="L239" s="91">
        <f t="shared" si="13"/>
        <v>17310381.622499999</v>
      </c>
      <c r="M239" s="50" t="s">
        <v>1105</v>
      </c>
    </row>
    <row r="240" spans="1:13" s="58" customFormat="1" ht="48.75" customHeight="1" x14ac:dyDescent="0.25">
      <c r="A240" s="110" t="s">
        <v>235</v>
      </c>
      <c r="B240" s="110" t="s">
        <v>297</v>
      </c>
      <c r="C240" s="110">
        <v>3</v>
      </c>
      <c r="D240" s="108" t="s">
        <v>803</v>
      </c>
      <c r="E240" s="110" t="s">
        <v>17</v>
      </c>
      <c r="F240" s="108" t="s">
        <v>6</v>
      </c>
      <c r="G240" s="87">
        <v>14</v>
      </c>
      <c r="H240" s="86">
        <v>12942.341399999999</v>
      </c>
      <c r="I240" s="84">
        <f>+'ESTUDIO DE MERCADO'!N240</f>
        <v>13848.305297999999</v>
      </c>
      <c r="J240" s="84">
        <f t="shared" si="14"/>
        <v>193876.274172</v>
      </c>
      <c r="K240" s="87">
        <v>125</v>
      </c>
      <c r="L240" s="91">
        <f t="shared" si="13"/>
        <v>24234534.271499999</v>
      </c>
      <c r="M240" s="50" t="s">
        <v>1105</v>
      </c>
    </row>
    <row r="241" spans="1:13" s="58" customFormat="1" ht="48.75" customHeight="1" x14ac:dyDescent="0.25">
      <c r="A241" s="110" t="s">
        <v>235</v>
      </c>
      <c r="B241" s="110" t="s">
        <v>297</v>
      </c>
      <c r="C241" s="110">
        <v>4</v>
      </c>
      <c r="D241" s="108" t="s">
        <v>804</v>
      </c>
      <c r="E241" s="110" t="s">
        <v>191</v>
      </c>
      <c r="F241" s="108" t="s">
        <v>6</v>
      </c>
      <c r="G241" s="87">
        <v>12</v>
      </c>
      <c r="H241" s="86">
        <v>12942.341399999999</v>
      </c>
      <c r="I241" s="84">
        <f>+'ESTUDIO DE MERCADO'!N241</f>
        <v>13848.305297999999</v>
      </c>
      <c r="J241" s="84">
        <f t="shared" si="14"/>
        <v>166179.66357599999</v>
      </c>
      <c r="K241" s="87">
        <v>125</v>
      </c>
      <c r="L241" s="91">
        <f t="shared" si="13"/>
        <v>20772457.947000001</v>
      </c>
      <c r="M241" s="50" t="s">
        <v>1105</v>
      </c>
    </row>
    <row r="242" spans="1:13" s="58" customFormat="1" ht="48.75" customHeight="1" x14ac:dyDescent="0.25">
      <c r="A242" s="110" t="s">
        <v>235</v>
      </c>
      <c r="B242" s="110" t="s">
        <v>297</v>
      </c>
      <c r="C242" s="110">
        <v>5</v>
      </c>
      <c r="D242" s="108" t="s">
        <v>300</v>
      </c>
      <c r="E242" s="110" t="s">
        <v>138</v>
      </c>
      <c r="F242" s="108" t="s">
        <v>6</v>
      </c>
      <c r="G242" s="87">
        <v>12</v>
      </c>
      <c r="H242" s="86">
        <v>12942.341399999999</v>
      </c>
      <c r="I242" s="84">
        <f>+'ESTUDIO DE MERCADO'!N242</f>
        <v>13848.305297999999</v>
      </c>
      <c r="J242" s="84">
        <f t="shared" si="14"/>
        <v>166179.66357599999</v>
      </c>
      <c r="K242" s="87">
        <v>125</v>
      </c>
      <c r="L242" s="91">
        <f t="shared" si="13"/>
        <v>20772457.947000001</v>
      </c>
      <c r="M242" s="50" t="s">
        <v>1105</v>
      </c>
    </row>
    <row r="243" spans="1:13" s="58" customFormat="1" ht="48.75" customHeight="1" x14ac:dyDescent="0.25">
      <c r="A243" s="110" t="s">
        <v>235</v>
      </c>
      <c r="B243" s="110" t="s">
        <v>297</v>
      </c>
      <c r="C243" s="110">
        <v>6</v>
      </c>
      <c r="D243" s="108" t="s">
        <v>805</v>
      </c>
      <c r="E243" s="110" t="s">
        <v>189</v>
      </c>
      <c r="F243" s="108" t="s">
        <v>6</v>
      </c>
      <c r="G243" s="87">
        <v>20</v>
      </c>
      <c r="H243" s="86">
        <v>13239.0741</v>
      </c>
      <c r="I243" s="84">
        <f>+'ESTUDIO DE MERCADO'!N243</f>
        <v>14165.809287000002</v>
      </c>
      <c r="J243" s="84">
        <f t="shared" si="14"/>
        <v>283316.18574000004</v>
      </c>
      <c r="K243" s="87">
        <v>125</v>
      </c>
      <c r="L243" s="91">
        <f t="shared" si="13"/>
        <v>35414523.217500009</v>
      </c>
      <c r="M243" s="50" t="s">
        <v>1105</v>
      </c>
    </row>
    <row r="244" spans="1:13" s="58" customFormat="1" ht="96" customHeight="1" x14ac:dyDescent="0.25">
      <c r="A244" s="110" t="s">
        <v>235</v>
      </c>
      <c r="B244" s="110" t="s">
        <v>301</v>
      </c>
      <c r="C244" s="110">
        <v>1</v>
      </c>
      <c r="D244" s="108" t="s">
        <v>806</v>
      </c>
      <c r="E244" s="110" t="s">
        <v>213</v>
      </c>
      <c r="F244" s="108" t="s">
        <v>6</v>
      </c>
      <c r="G244" s="110">
        <v>123</v>
      </c>
      <c r="H244" s="85">
        <v>9729.2358000000004</v>
      </c>
      <c r="I244" s="84">
        <f>+'ESTUDIO DE MERCADO'!N244</f>
        <v>8000</v>
      </c>
      <c r="J244" s="84">
        <f t="shared" si="14"/>
        <v>984000</v>
      </c>
      <c r="K244" s="87">
        <v>125</v>
      </c>
      <c r="L244" s="91">
        <f t="shared" si="13"/>
        <v>123000000</v>
      </c>
      <c r="M244" s="50" t="s">
        <v>1104</v>
      </c>
    </row>
    <row r="245" spans="1:13" s="58" customFormat="1" ht="96" customHeight="1" x14ac:dyDescent="0.25">
      <c r="A245" s="110" t="s">
        <v>235</v>
      </c>
      <c r="B245" s="110" t="s">
        <v>301</v>
      </c>
      <c r="C245" s="110">
        <v>2</v>
      </c>
      <c r="D245" s="108" t="s">
        <v>807</v>
      </c>
      <c r="E245" s="110" t="s">
        <v>138</v>
      </c>
      <c r="F245" s="108" t="s">
        <v>6</v>
      </c>
      <c r="G245" s="110">
        <v>97</v>
      </c>
      <c r="H245" s="85">
        <v>9581.3689999999988</v>
      </c>
      <c r="I245" s="84">
        <f>+'ESTUDIO DE MERCADO'!N245</f>
        <v>8000</v>
      </c>
      <c r="J245" s="84">
        <f t="shared" si="14"/>
        <v>776000</v>
      </c>
      <c r="K245" s="87">
        <v>125</v>
      </c>
      <c r="L245" s="91">
        <f t="shared" si="13"/>
        <v>97000000</v>
      </c>
      <c r="M245" s="50" t="s">
        <v>1104</v>
      </c>
    </row>
    <row r="246" spans="1:13" s="58" customFormat="1" ht="96" customHeight="1" x14ac:dyDescent="0.25">
      <c r="A246" s="110" t="s">
        <v>235</v>
      </c>
      <c r="B246" s="110" t="s">
        <v>301</v>
      </c>
      <c r="C246" s="110">
        <v>3</v>
      </c>
      <c r="D246" s="108" t="s">
        <v>808</v>
      </c>
      <c r="E246" s="110" t="s">
        <v>17</v>
      </c>
      <c r="F246" s="108" t="s">
        <v>6</v>
      </c>
      <c r="G246" s="110">
        <v>62</v>
      </c>
      <c r="H246" s="85">
        <v>9056.8414999999986</v>
      </c>
      <c r="I246" s="84">
        <f>+'ESTUDIO DE MERCADO'!N246</f>
        <v>9690.8204049999986</v>
      </c>
      <c r="J246" s="84">
        <f t="shared" si="14"/>
        <v>600830.8651099999</v>
      </c>
      <c r="K246" s="87">
        <v>125</v>
      </c>
      <c r="L246" s="91">
        <f t="shared" si="13"/>
        <v>75103858.138749987</v>
      </c>
      <c r="M246" s="50" t="s">
        <v>1105</v>
      </c>
    </row>
    <row r="247" spans="1:13" s="58" customFormat="1" ht="96" customHeight="1" x14ac:dyDescent="0.25">
      <c r="A247" s="110" t="s">
        <v>235</v>
      </c>
      <c r="B247" s="110" t="s">
        <v>301</v>
      </c>
      <c r="C247" s="110">
        <v>4</v>
      </c>
      <c r="D247" s="108" t="s">
        <v>809</v>
      </c>
      <c r="E247" s="110" t="s">
        <v>134</v>
      </c>
      <c r="F247" s="108" t="s">
        <v>6</v>
      </c>
      <c r="G247" s="110">
        <v>101</v>
      </c>
      <c r="H247" s="85">
        <v>9056.8414999999986</v>
      </c>
      <c r="I247" s="84">
        <f>+'ESTUDIO DE MERCADO'!N247</f>
        <v>8000</v>
      </c>
      <c r="J247" s="84">
        <f t="shared" si="14"/>
        <v>808000</v>
      </c>
      <c r="K247" s="87">
        <v>125</v>
      </c>
      <c r="L247" s="91">
        <f t="shared" si="13"/>
        <v>101000000</v>
      </c>
      <c r="M247" s="50" t="s">
        <v>1104</v>
      </c>
    </row>
    <row r="248" spans="1:13" s="58" customFormat="1" ht="96" customHeight="1" x14ac:dyDescent="0.25">
      <c r="A248" s="110" t="s">
        <v>235</v>
      </c>
      <c r="B248" s="110" t="s">
        <v>301</v>
      </c>
      <c r="C248" s="110">
        <v>5</v>
      </c>
      <c r="D248" s="108" t="s">
        <v>810</v>
      </c>
      <c r="E248" s="110" t="s">
        <v>17</v>
      </c>
      <c r="F248" s="108" t="s">
        <v>6</v>
      </c>
      <c r="G248" s="110">
        <v>86</v>
      </c>
      <c r="H248" s="85">
        <v>9056.8414999999986</v>
      </c>
      <c r="I248" s="84">
        <f>+'ESTUDIO DE MERCADO'!N248</f>
        <v>9690.8204049999986</v>
      </c>
      <c r="J248" s="84">
        <f t="shared" si="14"/>
        <v>833410.55482999992</v>
      </c>
      <c r="K248" s="87">
        <v>125</v>
      </c>
      <c r="L248" s="91">
        <f t="shared" si="13"/>
        <v>104176319.35374999</v>
      </c>
      <c r="M248" s="50" t="s">
        <v>1105</v>
      </c>
    </row>
    <row r="249" spans="1:13" s="58" customFormat="1" ht="96" customHeight="1" x14ac:dyDescent="0.25">
      <c r="A249" s="110" t="s">
        <v>235</v>
      </c>
      <c r="B249" s="110" t="s">
        <v>301</v>
      </c>
      <c r="C249" s="110">
        <v>6</v>
      </c>
      <c r="D249" s="108" t="s">
        <v>811</v>
      </c>
      <c r="E249" s="110" t="s">
        <v>138</v>
      </c>
      <c r="F249" s="108" t="s">
        <v>6</v>
      </c>
      <c r="G249" s="110">
        <v>42</v>
      </c>
      <c r="H249" s="85">
        <v>9729.2358000000004</v>
      </c>
      <c r="I249" s="84">
        <f>+'ESTUDIO DE MERCADO'!N249</f>
        <v>10410.282306000001</v>
      </c>
      <c r="J249" s="84">
        <f t="shared" si="14"/>
        <v>437231.85685200006</v>
      </c>
      <c r="K249" s="87">
        <v>125</v>
      </c>
      <c r="L249" s="91">
        <f t="shared" si="13"/>
        <v>54653982.106500007</v>
      </c>
      <c r="M249" s="50" t="s">
        <v>1105</v>
      </c>
    </row>
    <row r="250" spans="1:13" s="58" customFormat="1" ht="96" customHeight="1" x14ac:dyDescent="0.25">
      <c r="A250" s="110" t="s">
        <v>235</v>
      </c>
      <c r="B250" s="110" t="s">
        <v>301</v>
      </c>
      <c r="C250" s="110">
        <v>7</v>
      </c>
      <c r="D250" s="108" t="s">
        <v>812</v>
      </c>
      <c r="E250" s="110" t="s">
        <v>213</v>
      </c>
      <c r="F250" s="108" t="s">
        <v>6</v>
      </c>
      <c r="G250" s="110">
        <v>81</v>
      </c>
      <c r="H250" s="85">
        <v>9306.6165000000001</v>
      </c>
      <c r="I250" s="84">
        <f>+'ESTUDIO DE MERCADO'!N250</f>
        <v>9958.0796550000014</v>
      </c>
      <c r="J250" s="84">
        <f t="shared" si="14"/>
        <v>806604.45205500012</v>
      </c>
      <c r="K250" s="87">
        <v>125</v>
      </c>
      <c r="L250" s="91">
        <f t="shared" si="13"/>
        <v>100825556.50687501</v>
      </c>
      <c r="M250" s="50" t="s">
        <v>1105</v>
      </c>
    </row>
    <row r="251" spans="1:13" s="58" customFormat="1" ht="96" customHeight="1" x14ac:dyDescent="0.25">
      <c r="A251" s="110" t="s">
        <v>235</v>
      </c>
      <c r="B251" s="110" t="s">
        <v>301</v>
      </c>
      <c r="C251" s="110">
        <v>8</v>
      </c>
      <c r="D251" s="108" t="s">
        <v>813</v>
      </c>
      <c r="E251" s="110" t="s">
        <v>191</v>
      </c>
      <c r="F251" s="108" t="s">
        <v>6</v>
      </c>
      <c r="G251" s="110">
        <v>63</v>
      </c>
      <c r="H251" s="85">
        <v>9306.6165000000001</v>
      </c>
      <c r="I251" s="84">
        <f>+'ESTUDIO DE MERCADO'!N251</f>
        <v>9958.0796550000014</v>
      </c>
      <c r="J251" s="84">
        <f t="shared" si="14"/>
        <v>627359.01826500008</v>
      </c>
      <c r="K251" s="87">
        <v>125</v>
      </c>
      <c r="L251" s="91">
        <f t="shared" si="13"/>
        <v>78419877.283125013</v>
      </c>
      <c r="M251" s="50" t="s">
        <v>1105</v>
      </c>
    </row>
    <row r="252" spans="1:13" s="58" customFormat="1" ht="96" customHeight="1" x14ac:dyDescent="0.25">
      <c r="A252" s="110" t="s">
        <v>235</v>
      </c>
      <c r="B252" s="110" t="s">
        <v>301</v>
      </c>
      <c r="C252" s="110">
        <v>9</v>
      </c>
      <c r="D252" s="108" t="s">
        <v>814</v>
      </c>
      <c r="E252" s="110" t="s">
        <v>17</v>
      </c>
      <c r="F252" s="108" t="s">
        <v>6</v>
      </c>
      <c r="G252" s="110">
        <v>51</v>
      </c>
      <c r="H252" s="85">
        <v>9306.6165000000001</v>
      </c>
      <c r="I252" s="84">
        <f>+'ESTUDIO DE MERCADO'!N252</f>
        <v>9958.0796550000014</v>
      </c>
      <c r="J252" s="84">
        <f t="shared" si="14"/>
        <v>507862.06240500009</v>
      </c>
      <c r="K252" s="87">
        <v>125</v>
      </c>
      <c r="L252" s="91">
        <f t="shared" si="13"/>
        <v>63482757.800625011</v>
      </c>
      <c r="M252" s="50" t="s">
        <v>1105</v>
      </c>
    </row>
    <row r="253" spans="1:13" s="58" customFormat="1" ht="96" customHeight="1" x14ac:dyDescent="0.25">
      <c r="A253" s="110" t="s">
        <v>235</v>
      </c>
      <c r="B253" s="110" t="s">
        <v>301</v>
      </c>
      <c r="C253" s="110">
        <v>10</v>
      </c>
      <c r="D253" s="108" t="s">
        <v>815</v>
      </c>
      <c r="E253" s="110" t="s">
        <v>8</v>
      </c>
      <c r="F253" s="108" t="s">
        <v>6</v>
      </c>
      <c r="G253" s="110">
        <v>46</v>
      </c>
      <c r="H253" s="85">
        <v>7693.07</v>
      </c>
      <c r="I253" s="84">
        <f>+'ESTUDIO DE MERCADO'!N253</f>
        <v>8231.5848999999998</v>
      </c>
      <c r="J253" s="84">
        <f t="shared" si="14"/>
        <v>378652.90539999999</v>
      </c>
      <c r="K253" s="87">
        <v>125</v>
      </c>
      <c r="L253" s="91">
        <f t="shared" si="13"/>
        <v>47331613.174999997</v>
      </c>
      <c r="M253" s="50" t="s">
        <v>1105</v>
      </c>
    </row>
    <row r="254" spans="1:13" s="58" customFormat="1" ht="26.25" customHeight="1" x14ac:dyDescent="0.25">
      <c r="A254" s="110" t="s">
        <v>235</v>
      </c>
      <c r="B254" s="110" t="s">
        <v>303</v>
      </c>
      <c r="C254" s="110">
        <v>1</v>
      </c>
      <c r="D254" s="108" t="s">
        <v>304</v>
      </c>
      <c r="E254" s="110" t="s">
        <v>191</v>
      </c>
      <c r="F254" s="110" t="s">
        <v>15</v>
      </c>
      <c r="G254" s="110">
        <v>40</v>
      </c>
      <c r="H254" s="85">
        <v>9991</v>
      </c>
      <c r="I254" s="84">
        <f>+'ESTUDIO DE MERCADO'!N254</f>
        <v>10000</v>
      </c>
      <c r="J254" s="84">
        <f t="shared" si="14"/>
        <v>400000</v>
      </c>
      <c r="K254" s="87">
        <v>125</v>
      </c>
      <c r="L254" s="91">
        <f t="shared" si="13"/>
        <v>50000000</v>
      </c>
      <c r="M254" s="50" t="s">
        <v>1104</v>
      </c>
    </row>
    <row r="255" spans="1:13" s="58" customFormat="1" ht="26.25" customHeight="1" x14ac:dyDescent="0.25">
      <c r="A255" s="110" t="s">
        <v>235</v>
      </c>
      <c r="B255" s="110" t="s">
        <v>303</v>
      </c>
      <c r="C255" s="110">
        <v>2</v>
      </c>
      <c r="D255" s="108" t="s">
        <v>305</v>
      </c>
      <c r="E255" s="110" t="s">
        <v>189</v>
      </c>
      <c r="F255" s="110" t="s">
        <v>15</v>
      </c>
      <c r="G255" s="110">
        <v>37</v>
      </c>
      <c r="H255" s="85">
        <v>9991</v>
      </c>
      <c r="I255" s="84">
        <f>+'ESTUDIO DE MERCADO'!N255</f>
        <v>10000</v>
      </c>
      <c r="J255" s="84">
        <f t="shared" si="14"/>
        <v>370000</v>
      </c>
      <c r="K255" s="87">
        <v>125</v>
      </c>
      <c r="L255" s="91">
        <f t="shared" si="13"/>
        <v>46250000</v>
      </c>
      <c r="M255" s="50" t="s">
        <v>1104</v>
      </c>
    </row>
    <row r="256" spans="1:13" s="58" customFormat="1" ht="26.25" customHeight="1" x14ac:dyDescent="0.25">
      <c r="A256" s="110" t="s">
        <v>235</v>
      </c>
      <c r="B256" s="110" t="s">
        <v>306</v>
      </c>
      <c r="C256" s="110">
        <v>1</v>
      </c>
      <c r="D256" s="108" t="s">
        <v>307</v>
      </c>
      <c r="E256" s="110" t="s">
        <v>189</v>
      </c>
      <c r="F256" s="108" t="s">
        <v>6</v>
      </c>
      <c r="G256" s="110">
        <v>42</v>
      </c>
      <c r="H256" s="85">
        <v>8733.1331000000009</v>
      </c>
      <c r="I256" s="84">
        <f>+'ESTUDIO DE MERCADO'!N256</f>
        <v>9344.4524170000022</v>
      </c>
      <c r="J256" s="84">
        <f t="shared" ref="J256:J264" si="15">+I256*G256</f>
        <v>392467.00151400012</v>
      </c>
      <c r="K256" s="87">
        <v>125</v>
      </c>
      <c r="L256" s="91">
        <f t="shared" si="13"/>
        <v>49058375.189250015</v>
      </c>
      <c r="M256" s="50" t="s">
        <v>1105</v>
      </c>
    </row>
    <row r="257" spans="1:13" s="58" customFormat="1" ht="26.25" customHeight="1" x14ac:dyDescent="0.25">
      <c r="A257" s="110" t="s">
        <v>235</v>
      </c>
      <c r="B257" s="110" t="s">
        <v>306</v>
      </c>
      <c r="C257" s="110">
        <v>2</v>
      </c>
      <c r="D257" s="108" t="s">
        <v>308</v>
      </c>
      <c r="E257" s="110" t="s">
        <v>17</v>
      </c>
      <c r="F257" s="108" t="s">
        <v>6</v>
      </c>
      <c r="G257" s="110">
        <v>38</v>
      </c>
      <c r="H257" s="85">
        <v>7911.8729000000003</v>
      </c>
      <c r="I257" s="84">
        <f>+'ESTUDIO DE MERCADO'!N257</f>
        <v>8465.7040030000007</v>
      </c>
      <c r="J257" s="84">
        <f t="shared" si="15"/>
        <v>321696.75211400003</v>
      </c>
      <c r="K257" s="87">
        <v>125</v>
      </c>
      <c r="L257" s="91">
        <f t="shared" ref="L257:L264" si="16">+J257*K257</f>
        <v>40212094.014250003</v>
      </c>
      <c r="M257" s="50" t="s">
        <v>1105</v>
      </c>
    </row>
    <row r="258" spans="1:13" s="58" customFormat="1" ht="26.25" customHeight="1" x14ac:dyDescent="0.25">
      <c r="A258" s="110" t="s">
        <v>235</v>
      </c>
      <c r="B258" s="110" t="s">
        <v>306</v>
      </c>
      <c r="C258" s="110">
        <v>3</v>
      </c>
      <c r="D258" s="108" t="s">
        <v>309</v>
      </c>
      <c r="E258" s="110" t="s">
        <v>17</v>
      </c>
      <c r="F258" s="108" t="s">
        <v>6</v>
      </c>
      <c r="G258" s="110">
        <v>41</v>
      </c>
      <c r="H258" s="85">
        <v>7911.8729000000003</v>
      </c>
      <c r="I258" s="84">
        <f>+'ESTUDIO DE MERCADO'!N258</f>
        <v>8465.7040030000007</v>
      </c>
      <c r="J258" s="84">
        <f t="shared" si="15"/>
        <v>347093.86412300001</v>
      </c>
      <c r="K258" s="87">
        <v>125</v>
      </c>
      <c r="L258" s="91">
        <f t="shared" si="16"/>
        <v>43386733.015375003</v>
      </c>
      <c r="M258" s="50" t="s">
        <v>1105</v>
      </c>
    </row>
    <row r="259" spans="1:13" s="58" customFormat="1" ht="26.25" customHeight="1" x14ac:dyDescent="0.25">
      <c r="A259" s="110" t="s">
        <v>235</v>
      </c>
      <c r="B259" s="110" t="s">
        <v>306</v>
      </c>
      <c r="C259" s="110">
        <v>4</v>
      </c>
      <c r="D259" s="108" t="s">
        <v>816</v>
      </c>
      <c r="E259" s="110" t="s">
        <v>17</v>
      </c>
      <c r="F259" s="108" t="s">
        <v>6</v>
      </c>
      <c r="G259" s="110">
        <v>35</v>
      </c>
      <c r="H259" s="85">
        <v>7911.8729000000003</v>
      </c>
      <c r="I259" s="84">
        <f>+'ESTUDIO DE MERCADO'!N259</f>
        <v>8465.7040030000007</v>
      </c>
      <c r="J259" s="84">
        <f t="shared" si="15"/>
        <v>296299.640105</v>
      </c>
      <c r="K259" s="87">
        <v>125</v>
      </c>
      <c r="L259" s="91">
        <f t="shared" si="16"/>
        <v>37037455.013125002</v>
      </c>
      <c r="M259" s="50" t="s">
        <v>1105</v>
      </c>
    </row>
    <row r="260" spans="1:13" s="58" customFormat="1" ht="26.25" customHeight="1" x14ac:dyDescent="0.25">
      <c r="A260" s="110" t="s">
        <v>235</v>
      </c>
      <c r="B260" s="110" t="s">
        <v>306</v>
      </c>
      <c r="C260" s="110">
        <v>5</v>
      </c>
      <c r="D260" s="108" t="s">
        <v>310</v>
      </c>
      <c r="E260" s="110" t="s">
        <v>134</v>
      </c>
      <c r="F260" s="108" t="s">
        <v>6</v>
      </c>
      <c r="G260" s="110">
        <v>30</v>
      </c>
      <c r="H260" s="85">
        <v>7700.0636999999997</v>
      </c>
      <c r="I260" s="84">
        <f>+'ESTUDIO DE MERCADO'!N260</f>
        <v>8239.0681590000004</v>
      </c>
      <c r="J260" s="84">
        <f t="shared" si="15"/>
        <v>247172.04477000001</v>
      </c>
      <c r="K260" s="87">
        <v>125</v>
      </c>
      <c r="L260" s="91">
        <f t="shared" si="16"/>
        <v>30896505.596250001</v>
      </c>
      <c r="M260" s="50" t="s">
        <v>1105</v>
      </c>
    </row>
    <row r="261" spans="1:13" s="58" customFormat="1" ht="51" customHeight="1" x14ac:dyDescent="0.25">
      <c r="A261" s="110" t="s">
        <v>235</v>
      </c>
      <c r="B261" s="110" t="s">
        <v>306</v>
      </c>
      <c r="C261" s="110">
        <v>6</v>
      </c>
      <c r="D261" s="108" t="s">
        <v>311</v>
      </c>
      <c r="E261" s="110" t="s">
        <v>17</v>
      </c>
      <c r="F261" s="110" t="s">
        <v>15</v>
      </c>
      <c r="G261" s="110">
        <v>38</v>
      </c>
      <c r="H261" s="85">
        <v>8492.35</v>
      </c>
      <c r="I261" s="84">
        <f>+'ESTUDIO DE MERCADO'!N261</f>
        <v>10500</v>
      </c>
      <c r="J261" s="84">
        <f t="shared" si="15"/>
        <v>399000</v>
      </c>
      <c r="K261" s="87">
        <v>125</v>
      </c>
      <c r="L261" s="91">
        <f t="shared" si="16"/>
        <v>49875000</v>
      </c>
      <c r="M261" s="50" t="s">
        <v>1104</v>
      </c>
    </row>
    <row r="262" spans="1:13" s="58" customFormat="1" ht="51" customHeight="1" x14ac:dyDescent="0.25">
      <c r="A262" s="110" t="s">
        <v>235</v>
      </c>
      <c r="B262" s="110" t="s">
        <v>306</v>
      </c>
      <c r="C262" s="110">
        <v>7</v>
      </c>
      <c r="D262" s="108" t="s">
        <v>312</v>
      </c>
      <c r="E262" s="110" t="s">
        <v>155</v>
      </c>
      <c r="F262" s="110" t="s">
        <v>15</v>
      </c>
      <c r="G262" s="110">
        <v>38</v>
      </c>
      <c r="H262" s="85">
        <v>8492.35</v>
      </c>
      <c r="I262" s="84">
        <f>+'ESTUDIO DE MERCADO'!N262</f>
        <v>10000</v>
      </c>
      <c r="J262" s="84">
        <f t="shared" si="15"/>
        <v>380000</v>
      </c>
      <c r="K262" s="87">
        <v>125</v>
      </c>
      <c r="L262" s="91">
        <f t="shared" si="16"/>
        <v>47500000</v>
      </c>
      <c r="M262" s="50" t="s">
        <v>1104</v>
      </c>
    </row>
    <row r="263" spans="1:13" s="58" customFormat="1" ht="57" customHeight="1" x14ac:dyDescent="0.25">
      <c r="A263" s="110" t="s">
        <v>235</v>
      </c>
      <c r="B263" s="110" t="s">
        <v>313</v>
      </c>
      <c r="C263" s="110">
        <v>1</v>
      </c>
      <c r="D263" s="108" t="s">
        <v>817</v>
      </c>
      <c r="E263" s="110" t="s">
        <v>138</v>
      </c>
      <c r="F263" s="108" t="s">
        <v>6</v>
      </c>
      <c r="G263" s="110">
        <v>9</v>
      </c>
      <c r="H263" s="85">
        <v>10206.8056</v>
      </c>
      <c r="I263" s="84">
        <f>+'ESTUDIO DE MERCADO'!N263</f>
        <v>10921.281992</v>
      </c>
      <c r="J263" s="84">
        <f t="shared" si="15"/>
        <v>98291.537928000005</v>
      </c>
      <c r="K263" s="87">
        <v>125</v>
      </c>
      <c r="L263" s="91">
        <f t="shared" si="16"/>
        <v>12286442.241</v>
      </c>
      <c r="M263" s="50" t="s">
        <v>1105</v>
      </c>
    </row>
    <row r="264" spans="1:13" s="58" customFormat="1" ht="57" customHeight="1" x14ac:dyDescent="0.25">
      <c r="A264" s="110" t="s">
        <v>235</v>
      </c>
      <c r="B264" s="110" t="s">
        <v>313</v>
      </c>
      <c r="C264" s="110">
        <v>2</v>
      </c>
      <c r="D264" s="108" t="s">
        <v>818</v>
      </c>
      <c r="E264" s="110" t="s">
        <v>819</v>
      </c>
      <c r="F264" s="108" t="s">
        <v>6</v>
      </c>
      <c r="G264" s="110">
        <v>5</v>
      </c>
      <c r="H264" s="85">
        <v>12645.608700000001</v>
      </c>
      <c r="I264" s="84">
        <f>+'ESTUDIO DE MERCADO'!N264</f>
        <v>13530.801309000002</v>
      </c>
      <c r="J264" s="84">
        <f t="shared" si="15"/>
        <v>67654.006545000011</v>
      </c>
      <c r="K264" s="87">
        <v>125</v>
      </c>
      <c r="L264" s="91">
        <f t="shared" si="16"/>
        <v>8456750.8181250021</v>
      </c>
      <c r="M264" s="50" t="s">
        <v>1105</v>
      </c>
    </row>
    <row r="265" spans="1:13" s="9" customFormat="1" ht="28.5" customHeight="1" x14ac:dyDescent="0.25">
      <c r="A265" s="161" t="s">
        <v>314</v>
      </c>
      <c r="B265" s="162"/>
      <c r="C265" s="162"/>
      <c r="D265" s="162"/>
      <c r="E265" s="162"/>
      <c r="F265" s="163"/>
      <c r="G265" s="111">
        <f>SUM(G192:G264)</f>
        <v>2786</v>
      </c>
      <c r="H265" s="112"/>
      <c r="I265" s="112"/>
      <c r="J265" s="112">
        <f>SUM(J192:J264)</f>
        <v>30930399.718719006</v>
      </c>
      <c r="K265" s="87"/>
      <c r="L265" s="121">
        <f>SUM(L192:L264)</f>
        <v>3866299964.8398757</v>
      </c>
      <c r="M265" s="114"/>
    </row>
    <row r="266" spans="1:13" s="58" customFormat="1" ht="153" customHeight="1" x14ac:dyDescent="0.25">
      <c r="A266" s="110" t="s">
        <v>315</v>
      </c>
      <c r="B266" s="108" t="s">
        <v>316</v>
      </c>
      <c r="C266" s="110">
        <v>1</v>
      </c>
      <c r="D266" s="108" t="s">
        <v>1137</v>
      </c>
      <c r="E266" s="110" t="s">
        <v>216</v>
      </c>
      <c r="F266" s="108" t="s">
        <v>6</v>
      </c>
      <c r="G266" s="110">
        <v>14</v>
      </c>
      <c r="H266" s="85">
        <v>13212.098400000001</v>
      </c>
      <c r="I266" s="84">
        <f>+'ESTUDIO DE MERCADO'!N266</f>
        <v>9000</v>
      </c>
      <c r="J266" s="84">
        <f t="shared" ref="J266:J298" si="17">+I266*G266</f>
        <v>126000</v>
      </c>
      <c r="K266" s="87">
        <v>125</v>
      </c>
      <c r="L266" s="91">
        <f>+J266*K266</f>
        <v>15750000</v>
      </c>
      <c r="M266" s="50" t="s">
        <v>1104</v>
      </c>
    </row>
    <row r="267" spans="1:13" s="58" customFormat="1" ht="102" customHeight="1" x14ac:dyDescent="0.25">
      <c r="A267" s="110" t="s">
        <v>315</v>
      </c>
      <c r="B267" s="108" t="s">
        <v>316</v>
      </c>
      <c r="C267" s="110">
        <v>2</v>
      </c>
      <c r="D267" s="108" t="s">
        <v>1138</v>
      </c>
      <c r="E267" s="110" t="s">
        <v>317</v>
      </c>
      <c r="F267" s="108" t="s">
        <v>6</v>
      </c>
      <c r="G267" s="110">
        <v>12</v>
      </c>
      <c r="H267" s="85">
        <v>10132.8722</v>
      </c>
      <c r="I267" s="84">
        <f>+'ESTUDIO DE MERCADO'!N267</f>
        <v>5500</v>
      </c>
      <c r="J267" s="84">
        <f t="shared" si="17"/>
        <v>66000</v>
      </c>
      <c r="K267" s="87">
        <v>125</v>
      </c>
      <c r="L267" s="91">
        <f t="shared" ref="L267:L298" si="18">+J267*K267</f>
        <v>8250000</v>
      </c>
      <c r="M267" s="50" t="s">
        <v>1104</v>
      </c>
    </row>
    <row r="268" spans="1:13" s="58" customFormat="1" ht="229.5" customHeight="1" x14ac:dyDescent="0.25">
      <c r="A268" s="110" t="s">
        <v>315</v>
      </c>
      <c r="B268" s="108" t="s">
        <v>316</v>
      </c>
      <c r="C268" s="110">
        <v>3</v>
      </c>
      <c r="D268" s="108" t="s">
        <v>1139</v>
      </c>
      <c r="E268" s="110" t="s">
        <v>189</v>
      </c>
      <c r="F268" s="108" t="s">
        <v>6</v>
      </c>
      <c r="G268" s="110">
        <v>27</v>
      </c>
      <c r="H268" s="85">
        <v>10889.190900000001</v>
      </c>
      <c r="I268" s="84">
        <f>+'ESTUDIO DE MERCADO'!N268</f>
        <v>7000</v>
      </c>
      <c r="J268" s="84">
        <f t="shared" si="17"/>
        <v>189000</v>
      </c>
      <c r="K268" s="87">
        <v>125</v>
      </c>
      <c r="L268" s="91">
        <f t="shared" si="18"/>
        <v>23625000</v>
      </c>
      <c r="M268" s="50" t="s">
        <v>1104</v>
      </c>
    </row>
    <row r="269" spans="1:13" s="58" customFormat="1" ht="153" customHeight="1" x14ac:dyDescent="0.25">
      <c r="A269" s="110" t="s">
        <v>315</v>
      </c>
      <c r="B269" s="108" t="s">
        <v>316</v>
      </c>
      <c r="C269" s="110">
        <v>4</v>
      </c>
      <c r="D269" s="108" t="s">
        <v>1140</v>
      </c>
      <c r="E269" s="110" t="s">
        <v>318</v>
      </c>
      <c r="F269" s="108" t="s">
        <v>6</v>
      </c>
      <c r="G269" s="110">
        <v>20</v>
      </c>
      <c r="H269" s="85">
        <v>9910.072900000001</v>
      </c>
      <c r="I269" s="84">
        <f>+'ESTUDIO DE MERCADO'!N269</f>
        <v>5500</v>
      </c>
      <c r="J269" s="84">
        <f t="shared" si="17"/>
        <v>110000</v>
      </c>
      <c r="K269" s="87">
        <v>125</v>
      </c>
      <c r="L269" s="91">
        <f t="shared" si="18"/>
        <v>13750000</v>
      </c>
      <c r="M269" s="50" t="s">
        <v>1104</v>
      </c>
    </row>
    <row r="270" spans="1:13" s="58" customFormat="1" ht="88.5" customHeight="1" x14ac:dyDescent="0.25">
      <c r="A270" s="110" t="s">
        <v>315</v>
      </c>
      <c r="B270" s="108" t="s">
        <v>316</v>
      </c>
      <c r="C270" s="110">
        <v>5</v>
      </c>
      <c r="D270" s="108" t="s">
        <v>1141</v>
      </c>
      <c r="E270" s="110" t="s">
        <v>77</v>
      </c>
      <c r="F270" s="108" t="s">
        <v>6</v>
      </c>
      <c r="G270" s="110">
        <v>58</v>
      </c>
      <c r="H270" s="85">
        <v>8059.7397000000001</v>
      </c>
      <c r="I270" s="84">
        <f>+'ESTUDIO DE MERCADO'!N270</f>
        <v>8623.9214790000005</v>
      </c>
      <c r="J270" s="84">
        <f t="shared" si="17"/>
        <v>500187.44578200002</v>
      </c>
      <c r="K270" s="87">
        <v>125</v>
      </c>
      <c r="L270" s="91">
        <f t="shared" si="18"/>
        <v>62523430.722750001</v>
      </c>
      <c r="M270" s="50" t="s">
        <v>1105</v>
      </c>
    </row>
    <row r="271" spans="1:13" s="58" customFormat="1" ht="88.5" customHeight="1" x14ac:dyDescent="0.25">
      <c r="A271" s="110" t="s">
        <v>315</v>
      </c>
      <c r="B271" s="108" t="s">
        <v>316</v>
      </c>
      <c r="C271" s="110">
        <v>6</v>
      </c>
      <c r="D271" s="108" t="s">
        <v>1142</v>
      </c>
      <c r="E271" s="110" t="s">
        <v>8</v>
      </c>
      <c r="F271" s="108" t="s">
        <v>6</v>
      </c>
      <c r="G271" s="110">
        <v>37</v>
      </c>
      <c r="H271" s="85">
        <v>3996.4</v>
      </c>
      <c r="I271" s="84">
        <f>+'ESTUDIO DE MERCADO'!N271</f>
        <v>4276.1480000000001</v>
      </c>
      <c r="J271" s="84">
        <f t="shared" si="17"/>
        <v>158217.476</v>
      </c>
      <c r="K271" s="87">
        <v>125</v>
      </c>
      <c r="L271" s="91">
        <f t="shared" si="18"/>
        <v>19777184.5</v>
      </c>
      <c r="M271" s="50" t="s">
        <v>1105</v>
      </c>
    </row>
    <row r="272" spans="1:13" s="58" customFormat="1" ht="88.5" customHeight="1" x14ac:dyDescent="0.25">
      <c r="A272" s="110" t="s">
        <v>315</v>
      </c>
      <c r="B272" s="108" t="s">
        <v>316</v>
      </c>
      <c r="C272" s="110">
        <v>7</v>
      </c>
      <c r="D272" s="108" t="s">
        <v>319</v>
      </c>
      <c r="E272" s="110" t="s">
        <v>189</v>
      </c>
      <c r="F272" s="108" t="s">
        <v>6</v>
      </c>
      <c r="G272" s="110">
        <v>4</v>
      </c>
      <c r="H272" s="85">
        <v>10889.190900000001</v>
      </c>
      <c r="I272" s="84">
        <f>+'ESTUDIO DE MERCADO'!N272</f>
        <v>11651.434263000003</v>
      </c>
      <c r="J272" s="84">
        <f t="shared" si="17"/>
        <v>46605.737052000011</v>
      </c>
      <c r="K272" s="87">
        <v>125</v>
      </c>
      <c r="L272" s="91">
        <f t="shared" si="18"/>
        <v>5825717.1315000011</v>
      </c>
      <c r="M272" s="50" t="s">
        <v>1105</v>
      </c>
    </row>
    <row r="273" spans="1:13" s="58" customFormat="1" ht="88.5" customHeight="1" x14ac:dyDescent="0.25">
      <c r="A273" s="110" t="s">
        <v>315</v>
      </c>
      <c r="B273" s="108" t="s">
        <v>316</v>
      </c>
      <c r="C273" s="110">
        <v>8</v>
      </c>
      <c r="D273" s="108" t="s">
        <v>1143</v>
      </c>
      <c r="E273" s="110" t="s">
        <v>302</v>
      </c>
      <c r="F273" s="108" t="s">
        <v>6</v>
      </c>
      <c r="G273" s="110">
        <v>18</v>
      </c>
      <c r="H273" s="85">
        <v>3996.4</v>
      </c>
      <c r="I273" s="84">
        <f>+'ESTUDIO DE MERCADO'!N273</f>
        <v>4276.1480000000001</v>
      </c>
      <c r="J273" s="84">
        <f t="shared" si="17"/>
        <v>76970.664000000004</v>
      </c>
      <c r="K273" s="87">
        <v>125</v>
      </c>
      <c r="L273" s="91">
        <f t="shared" si="18"/>
        <v>9621333</v>
      </c>
      <c r="M273" s="50" t="s">
        <v>1105</v>
      </c>
    </row>
    <row r="274" spans="1:13" s="58" customFormat="1" ht="66" customHeight="1" x14ac:dyDescent="0.25">
      <c r="A274" s="110" t="s">
        <v>315</v>
      </c>
      <c r="B274" s="108" t="s">
        <v>316</v>
      </c>
      <c r="C274" s="110">
        <v>9</v>
      </c>
      <c r="D274" s="108" t="s">
        <v>1144</v>
      </c>
      <c r="E274" s="110" t="s">
        <v>9</v>
      </c>
      <c r="F274" s="110" t="s">
        <v>15</v>
      </c>
      <c r="G274" s="110">
        <v>14</v>
      </c>
      <c r="H274" s="85">
        <v>10872.206200000001</v>
      </c>
      <c r="I274" s="84">
        <f>+'ESTUDIO DE MERCADO'!N274</f>
        <v>11633.260634000002</v>
      </c>
      <c r="J274" s="84">
        <f t="shared" si="17"/>
        <v>162865.64887600002</v>
      </c>
      <c r="K274" s="87">
        <v>125</v>
      </c>
      <c r="L274" s="91">
        <f t="shared" si="18"/>
        <v>20358206.109500002</v>
      </c>
      <c r="M274" s="50" t="s">
        <v>1105</v>
      </c>
    </row>
    <row r="275" spans="1:13" s="58" customFormat="1" ht="66" customHeight="1" x14ac:dyDescent="0.25">
      <c r="A275" s="110" t="s">
        <v>315</v>
      </c>
      <c r="B275" s="108" t="s">
        <v>316</v>
      </c>
      <c r="C275" s="110">
        <v>10</v>
      </c>
      <c r="D275" s="108" t="s">
        <v>1145</v>
      </c>
      <c r="E275" s="110" t="s">
        <v>1146</v>
      </c>
      <c r="F275" s="110" t="s">
        <v>15</v>
      </c>
      <c r="G275" s="110">
        <v>10</v>
      </c>
      <c r="H275" s="85"/>
      <c r="I275" s="84">
        <f>+'ESTUDIO DE MERCADO'!N275</f>
        <v>11633.260634000002</v>
      </c>
      <c r="J275" s="84">
        <f>+I275*G275</f>
        <v>116332.60634000003</v>
      </c>
      <c r="K275" s="87">
        <v>125</v>
      </c>
      <c r="L275" s="91">
        <f t="shared" si="18"/>
        <v>14541575.792500004</v>
      </c>
      <c r="M275" s="50" t="s">
        <v>1105</v>
      </c>
    </row>
    <row r="276" spans="1:13" s="58" customFormat="1" ht="76.5" customHeight="1" x14ac:dyDescent="0.25">
      <c r="A276" s="110" t="s">
        <v>315</v>
      </c>
      <c r="B276" s="108" t="s">
        <v>320</v>
      </c>
      <c r="C276" s="110">
        <v>1</v>
      </c>
      <c r="D276" s="108" t="s">
        <v>1147</v>
      </c>
      <c r="E276" s="110" t="s">
        <v>189</v>
      </c>
      <c r="F276" s="108" t="s">
        <v>6</v>
      </c>
      <c r="G276" s="110">
        <v>18</v>
      </c>
      <c r="H276" s="85">
        <v>11690.469099999998</v>
      </c>
      <c r="I276" s="84">
        <f>+'ESTUDIO DE MERCADO'!N276</f>
        <v>12508.801936999998</v>
      </c>
      <c r="J276" s="84">
        <f t="shared" si="17"/>
        <v>225158.43486599997</v>
      </c>
      <c r="K276" s="87">
        <v>125</v>
      </c>
      <c r="L276" s="91">
        <f t="shared" si="18"/>
        <v>28144804.358249996</v>
      </c>
      <c r="M276" s="50" t="s">
        <v>1105</v>
      </c>
    </row>
    <row r="277" spans="1:13" s="58" customFormat="1" ht="79.5" customHeight="1" x14ac:dyDescent="0.25">
      <c r="A277" s="110" t="s">
        <v>315</v>
      </c>
      <c r="B277" s="108" t="s">
        <v>320</v>
      </c>
      <c r="C277" s="110">
        <v>2</v>
      </c>
      <c r="D277" s="108" t="s">
        <v>1148</v>
      </c>
      <c r="E277" s="110" t="s">
        <v>9</v>
      </c>
      <c r="F277" s="108" t="s">
        <v>6</v>
      </c>
      <c r="G277" s="110">
        <v>21</v>
      </c>
      <c r="H277" s="85">
        <v>10800.271000000001</v>
      </c>
      <c r="I277" s="84">
        <f>+'ESTUDIO DE MERCADO'!N277</f>
        <v>11556.289970000003</v>
      </c>
      <c r="J277" s="84">
        <f t="shared" si="17"/>
        <v>242682.08937000006</v>
      </c>
      <c r="K277" s="87">
        <v>125</v>
      </c>
      <c r="L277" s="91">
        <f t="shared" si="18"/>
        <v>30335261.171250008</v>
      </c>
      <c r="M277" s="50" t="s">
        <v>1105</v>
      </c>
    </row>
    <row r="278" spans="1:13" s="58" customFormat="1" ht="51" customHeight="1" x14ac:dyDescent="0.25">
      <c r="A278" s="110" t="s">
        <v>315</v>
      </c>
      <c r="B278" s="108" t="s">
        <v>321</v>
      </c>
      <c r="C278" s="110">
        <v>1</v>
      </c>
      <c r="D278" s="108" t="s">
        <v>322</v>
      </c>
      <c r="E278" s="110" t="s">
        <v>189</v>
      </c>
      <c r="F278" s="108" t="s">
        <v>6</v>
      </c>
      <c r="G278" s="110">
        <v>12</v>
      </c>
      <c r="H278" s="85">
        <v>12423.808500000001</v>
      </c>
      <c r="I278" s="84">
        <f>+'ESTUDIO DE MERCADO'!N278</f>
        <v>8000</v>
      </c>
      <c r="J278" s="84">
        <f t="shared" si="17"/>
        <v>96000</v>
      </c>
      <c r="K278" s="87">
        <v>125</v>
      </c>
      <c r="L278" s="91">
        <f t="shared" si="18"/>
        <v>12000000</v>
      </c>
      <c r="M278" s="50" t="s">
        <v>1104</v>
      </c>
    </row>
    <row r="279" spans="1:13" s="58" customFormat="1" ht="26.25" customHeight="1" x14ac:dyDescent="0.25">
      <c r="A279" s="110" t="s">
        <v>315</v>
      </c>
      <c r="B279" s="108" t="s">
        <v>321</v>
      </c>
      <c r="C279" s="110">
        <v>2</v>
      </c>
      <c r="D279" s="108" t="s">
        <v>323</v>
      </c>
      <c r="E279" s="110" t="s">
        <v>224</v>
      </c>
      <c r="F279" s="108" t="s">
        <v>6</v>
      </c>
      <c r="G279" s="110">
        <v>3</v>
      </c>
      <c r="H279" s="85">
        <v>11171.9362</v>
      </c>
      <c r="I279" s="84">
        <f>+'ESTUDIO DE MERCADO'!N279</f>
        <v>7000</v>
      </c>
      <c r="J279" s="84">
        <f t="shared" si="17"/>
        <v>21000</v>
      </c>
      <c r="K279" s="87">
        <v>125</v>
      </c>
      <c r="L279" s="91">
        <f t="shared" si="18"/>
        <v>2625000</v>
      </c>
      <c r="M279" s="50" t="s">
        <v>1104</v>
      </c>
    </row>
    <row r="280" spans="1:13" s="58" customFormat="1" ht="26.25" customHeight="1" x14ac:dyDescent="0.25">
      <c r="A280" s="110" t="s">
        <v>315</v>
      </c>
      <c r="B280" s="108" t="s">
        <v>321</v>
      </c>
      <c r="C280" s="110">
        <v>3</v>
      </c>
      <c r="D280" s="108" t="s">
        <v>324</v>
      </c>
      <c r="E280" s="110" t="s">
        <v>155</v>
      </c>
      <c r="F280" s="108" t="s">
        <v>6</v>
      </c>
      <c r="G280" s="110">
        <v>4</v>
      </c>
      <c r="H280" s="85">
        <v>10503.5383</v>
      </c>
      <c r="I280" s="84">
        <f>+'ESTUDIO DE MERCADO'!N280</f>
        <v>11238.785981000001</v>
      </c>
      <c r="J280" s="84">
        <f t="shared" si="17"/>
        <v>44955.143924000004</v>
      </c>
      <c r="K280" s="87">
        <v>125</v>
      </c>
      <c r="L280" s="91">
        <f t="shared" si="18"/>
        <v>5619392.9905000003</v>
      </c>
      <c r="M280" s="50" t="s">
        <v>1105</v>
      </c>
    </row>
    <row r="281" spans="1:13" s="58" customFormat="1" ht="26.25" customHeight="1" x14ac:dyDescent="0.25">
      <c r="A281" s="110" t="s">
        <v>315</v>
      </c>
      <c r="B281" s="108" t="s">
        <v>321</v>
      </c>
      <c r="C281" s="110">
        <v>4</v>
      </c>
      <c r="D281" s="108" t="s">
        <v>325</v>
      </c>
      <c r="E281" s="110" t="s">
        <v>251</v>
      </c>
      <c r="F281" s="108" t="s">
        <v>6</v>
      </c>
      <c r="G281" s="110">
        <v>5</v>
      </c>
      <c r="H281" s="85">
        <v>12052.1433</v>
      </c>
      <c r="I281" s="84">
        <f>+'ESTUDIO DE MERCADO'!N281</f>
        <v>12895.793331000001</v>
      </c>
      <c r="J281" s="84">
        <f t="shared" si="17"/>
        <v>64478.966655000004</v>
      </c>
      <c r="K281" s="87">
        <v>125</v>
      </c>
      <c r="L281" s="91">
        <f t="shared" si="18"/>
        <v>8059870.8318750001</v>
      </c>
      <c r="M281" s="50" t="s">
        <v>1105</v>
      </c>
    </row>
    <row r="282" spans="1:13" s="58" customFormat="1" ht="51" customHeight="1" x14ac:dyDescent="0.25">
      <c r="A282" s="110" t="s">
        <v>315</v>
      </c>
      <c r="B282" s="108" t="s">
        <v>326</v>
      </c>
      <c r="C282" s="110">
        <v>1</v>
      </c>
      <c r="D282" s="108" t="s">
        <v>1149</v>
      </c>
      <c r="E282" s="110" t="s">
        <v>24</v>
      </c>
      <c r="F282" s="108" t="s">
        <v>6</v>
      </c>
      <c r="G282" s="110">
        <v>45</v>
      </c>
      <c r="H282" s="85">
        <v>8954.9333000000006</v>
      </c>
      <c r="I282" s="84">
        <f>+'ESTUDIO DE MERCADO'!N282</f>
        <v>9581.778631000001</v>
      </c>
      <c r="J282" s="84">
        <f t="shared" si="17"/>
        <v>431180.03839500004</v>
      </c>
      <c r="K282" s="87">
        <v>125</v>
      </c>
      <c r="L282" s="91">
        <f t="shared" si="18"/>
        <v>53897504.799375005</v>
      </c>
      <c r="M282" s="50" t="s">
        <v>1105</v>
      </c>
    </row>
    <row r="283" spans="1:13" s="58" customFormat="1" ht="66" customHeight="1" x14ac:dyDescent="0.25">
      <c r="A283" s="110" t="s">
        <v>315</v>
      </c>
      <c r="B283" s="108" t="s">
        <v>326</v>
      </c>
      <c r="C283" s="110">
        <v>2</v>
      </c>
      <c r="D283" s="108" t="s">
        <v>1150</v>
      </c>
      <c r="E283" s="110" t="s">
        <v>134</v>
      </c>
      <c r="F283" s="108" t="s">
        <v>6</v>
      </c>
      <c r="G283" s="110">
        <v>15</v>
      </c>
      <c r="H283" s="85">
        <v>10503.5383</v>
      </c>
      <c r="I283" s="84">
        <f>+'ESTUDIO DE MERCADO'!N283</f>
        <v>11238.785981000001</v>
      </c>
      <c r="J283" s="84">
        <f t="shared" si="17"/>
        <v>168581.78971500002</v>
      </c>
      <c r="K283" s="87">
        <v>125</v>
      </c>
      <c r="L283" s="91">
        <f t="shared" si="18"/>
        <v>21072723.714375004</v>
      </c>
      <c r="M283" s="50" t="s">
        <v>1105</v>
      </c>
    </row>
    <row r="284" spans="1:13" s="58" customFormat="1" ht="51" customHeight="1" x14ac:dyDescent="0.25">
      <c r="A284" s="110" t="s">
        <v>315</v>
      </c>
      <c r="B284" s="110" t="s">
        <v>326</v>
      </c>
      <c r="C284" s="110">
        <v>3</v>
      </c>
      <c r="D284" s="108" t="s">
        <v>1151</v>
      </c>
      <c r="E284" s="110" t="s">
        <v>218</v>
      </c>
      <c r="F284" s="108" t="s">
        <v>6</v>
      </c>
      <c r="G284" s="110">
        <v>18</v>
      </c>
      <c r="H284" s="85">
        <v>10503.5383</v>
      </c>
      <c r="I284" s="84">
        <f>+'ESTUDIO DE MERCADO'!N284</f>
        <v>11238.785981000001</v>
      </c>
      <c r="J284" s="84">
        <f t="shared" si="17"/>
        <v>202298.147658</v>
      </c>
      <c r="K284" s="87">
        <v>125</v>
      </c>
      <c r="L284" s="91">
        <f t="shared" si="18"/>
        <v>25287268.457249999</v>
      </c>
      <c r="M284" s="50" t="s">
        <v>1105</v>
      </c>
    </row>
    <row r="285" spans="1:13" s="58" customFormat="1" ht="54.75" customHeight="1" x14ac:dyDescent="0.25">
      <c r="A285" s="110" t="s">
        <v>315</v>
      </c>
      <c r="B285" s="110" t="s">
        <v>326</v>
      </c>
      <c r="C285" s="110">
        <v>4</v>
      </c>
      <c r="D285" s="108" t="s">
        <v>1152</v>
      </c>
      <c r="E285" s="110" t="s">
        <v>251</v>
      </c>
      <c r="F285" s="108" t="s">
        <v>6</v>
      </c>
      <c r="G285" s="110">
        <v>17</v>
      </c>
      <c r="H285" s="85">
        <v>10503.5383</v>
      </c>
      <c r="I285" s="84">
        <f>+'ESTUDIO DE MERCADO'!N285</f>
        <v>11238.785981000001</v>
      </c>
      <c r="J285" s="84">
        <f t="shared" si="17"/>
        <v>191059.36167700001</v>
      </c>
      <c r="K285" s="87">
        <v>125</v>
      </c>
      <c r="L285" s="91">
        <f t="shared" si="18"/>
        <v>23882420.209625002</v>
      </c>
      <c r="M285" s="50" t="s">
        <v>1105</v>
      </c>
    </row>
    <row r="286" spans="1:13" s="58" customFormat="1" ht="72" customHeight="1" x14ac:dyDescent="0.25">
      <c r="A286" s="110" t="s">
        <v>315</v>
      </c>
      <c r="B286" s="110" t="s">
        <v>327</v>
      </c>
      <c r="C286" s="110">
        <v>1</v>
      </c>
      <c r="D286" s="108" t="s">
        <v>1153</v>
      </c>
      <c r="E286" s="110" t="s">
        <v>302</v>
      </c>
      <c r="F286" s="110" t="s">
        <v>15</v>
      </c>
      <c r="G286" s="110">
        <v>10</v>
      </c>
      <c r="H286" s="85">
        <v>15026.464</v>
      </c>
      <c r="I286" s="84">
        <f>+'ESTUDIO DE MERCADO'!N286</f>
        <v>16078.316480000001</v>
      </c>
      <c r="J286" s="84">
        <f t="shared" si="17"/>
        <v>160783.16480000003</v>
      </c>
      <c r="K286" s="87">
        <v>125</v>
      </c>
      <c r="L286" s="91">
        <f t="shared" si="18"/>
        <v>20097895.600000005</v>
      </c>
      <c r="M286" s="50" t="s">
        <v>1105</v>
      </c>
    </row>
    <row r="287" spans="1:13" s="58" customFormat="1" ht="60.75" customHeight="1" x14ac:dyDescent="0.25">
      <c r="A287" s="110" t="s">
        <v>315</v>
      </c>
      <c r="B287" s="110" t="s">
        <v>327</v>
      </c>
      <c r="C287" s="110">
        <v>2</v>
      </c>
      <c r="D287" s="108" t="s">
        <v>1154</v>
      </c>
      <c r="E287" s="110" t="s">
        <v>155</v>
      </c>
      <c r="F287" s="110" t="s">
        <v>15</v>
      </c>
      <c r="G287" s="110">
        <v>10</v>
      </c>
      <c r="H287" s="85">
        <v>14526.913999999999</v>
      </c>
      <c r="I287" s="84">
        <f>+'ESTUDIO DE MERCADO'!N287</f>
        <v>15543.797979999999</v>
      </c>
      <c r="J287" s="84">
        <f t="shared" si="17"/>
        <v>155437.9798</v>
      </c>
      <c r="K287" s="87">
        <v>125</v>
      </c>
      <c r="L287" s="91">
        <f t="shared" si="18"/>
        <v>19429747.475000001</v>
      </c>
      <c r="M287" s="50" t="s">
        <v>1105</v>
      </c>
    </row>
    <row r="288" spans="1:13" s="58" customFormat="1" ht="54.75" customHeight="1" x14ac:dyDescent="0.25">
      <c r="A288" s="110" t="s">
        <v>315</v>
      </c>
      <c r="B288" s="110" t="s">
        <v>327</v>
      </c>
      <c r="C288" s="110">
        <v>3</v>
      </c>
      <c r="D288" s="108" t="s">
        <v>1155</v>
      </c>
      <c r="E288" s="110" t="s">
        <v>155</v>
      </c>
      <c r="F288" s="110" t="s">
        <v>15</v>
      </c>
      <c r="G288" s="110">
        <v>11</v>
      </c>
      <c r="H288" s="85">
        <v>14526.913999999999</v>
      </c>
      <c r="I288" s="84">
        <f>+'ESTUDIO DE MERCADO'!N288</f>
        <v>15543.797979999999</v>
      </c>
      <c r="J288" s="84">
        <f t="shared" si="17"/>
        <v>170981.77778</v>
      </c>
      <c r="K288" s="87">
        <v>125</v>
      </c>
      <c r="L288" s="91">
        <f t="shared" si="18"/>
        <v>21372722.2225</v>
      </c>
      <c r="M288" s="50" t="s">
        <v>1105</v>
      </c>
    </row>
    <row r="289" spans="1:13" s="58" customFormat="1" ht="47.25" customHeight="1" x14ac:dyDescent="0.25">
      <c r="A289" s="110" t="s">
        <v>315</v>
      </c>
      <c r="B289" s="110" t="s">
        <v>327</v>
      </c>
      <c r="C289" s="110">
        <v>4</v>
      </c>
      <c r="D289" s="108" t="s">
        <v>328</v>
      </c>
      <c r="E289" s="110" t="s">
        <v>155</v>
      </c>
      <c r="F289" s="110" t="s">
        <v>15</v>
      </c>
      <c r="G289" s="110">
        <v>20</v>
      </c>
      <c r="H289" s="85">
        <v>32011.164000000001</v>
      </c>
      <c r="I289" s="84">
        <f>+'ESTUDIO DE MERCADO'!N289</f>
        <v>34251.945480000002</v>
      </c>
      <c r="J289" s="84">
        <f t="shared" si="17"/>
        <v>685038.90960000001</v>
      </c>
      <c r="K289" s="87">
        <v>125</v>
      </c>
      <c r="L289" s="91">
        <f t="shared" si="18"/>
        <v>85629863.700000003</v>
      </c>
      <c r="M289" s="50" t="s">
        <v>1105</v>
      </c>
    </row>
    <row r="290" spans="1:13" s="58" customFormat="1" ht="47.25" customHeight="1" x14ac:dyDescent="0.25">
      <c r="A290" s="110" t="s">
        <v>315</v>
      </c>
      <c r="B290" s="110" t="s">
        <v>327</v>
      </c>
      <c r="C290" s="110">
        <v>5</v>
      </c>
      <c r="D290" s="108" t="s">
        <v>329</v>
      </c>
      <c r="E290" s="110" t="s">
        <v>155</v>
      </c>
      <c r="F290" s="110" t="s">
        <v>15</v>
      </c>
      <c r="G290" s="110">
        <v>18</v>
      </c>
      <c r="H290" s="85">
        <v>14526.913999999999</v>
      </c>
      <c r="I290" s="84">
        <f>+'ESTUDIO DE MERCADO'!N290</f>
        <v>15543.797979999999</v>
      </c>
      <c r="J290" s="84">
        <f t="shared" si="17"/>
        <v>279788.36364</v>
      </c>
      <c r="K290" s="87">
        <v>125</v>
      </c>
      <c r="L290" s="91">
        <f t="shared" si="18"/>
        <v>34973545.454999998</v>
      </c>
      <c r="M290" s="50" t="s">
        <v>1105</v>
      </c>
    </row>
    <row r="291" spans="1:13" s="58" customFormat="1" ht="72" customHeight="1" x14ac:dyDescent="0.25">
      <c r="A291" s="110" t="s">
        <v>315</v>
      </c>
      <c r="B291" s="110" t="s">
        <v>330</v>
      </c>
      <c r="C291" s="110">
        <v>1</v>
      </c>
      <c r="D291" s="108" t="s">
        <v>1156</v>
      </c>
      <c r="E291" s="110" t="s">
        <v>17</v>
      </c>
      <c r="F291" s="108" t="s">
        <v>6</v>
      </c>
      <c r="G291" s="110">
        <v>34</v>
      </c>
      <c r="H291" s="85">
        <v>12794.4746</v>
      </c>
      <c r="I291" s="84">
        <f>+'ESTUDIO DE MERCADO'!N291</f>
        <v>13690.087822</v>
      </c>
      <c r="J291" s="84">
        <f t="shared" si="17"/>
        <v>465462.98594799999</v>
      </c>
      <c r="K291" s="87">
        <v>125</v>
      </c>
      <c r="L291" s="91">
        <f t="shared" si="18"/>
        <v>58182873.243500002</v>
      </c>
      <c r="M291" s="50" t="s">
        <v>1105</v>
      </c>
    </row>
    <row r="292" spans="1:13" s="58" customFormat="1" ht="26.25" customHeight="1" x14ac:dyDescent="0.25">
      <c r="A292" s="110" t="s">
        <v>315</v>
      </c>
      <c r="B292" s="110" t="s">
        <v>331</v>
      </c>
      <c r="C292" s="110">
        <v>1</v>
      </c>
      <c r="D292" s="108" t="s">
        <v>332</v>
      </c>
      <c r="E292" s="110" t="s">
        <v>333</v>
      </c>
      <c r="F292" s="110" t="s">
        <v>15</v>
      </c>
      <c r="G292" s="110">
        <v>3</v>
      </c>
      <c r="H292" s="85">
        <v>14526.913999999999</v>
      </c>
      <c r="I292" s="84">
        <f>+'ESTUDIO DE MERCADO'!N292</f>
        <v>15543.797979999999</v>
      </c>
      <c r="J292" s="84">
        <f t="shared" si="17"/>
        <v>46631.393939999994</v>
      </c>
      <c r="K292" s="87">
        <v>125</v>
      </c>
      <c r="L292" s="91">
        <f t="shared" si="18"/>
        <v>5828924.2424999997</v>
      </c>
      <c r="M292" s="50" t="s">
        <v>1105</v>
      </c>
    </row>
    <row r="293" spans="1:13" s="58" customFormat="1" ht="26.25" customHeight="1" x14ac:dyDescent="0.25">
      <c r="A293" s="110" t="s">
        <v>315</v>
      </c>
      <c r="B293" s="110" t="s">
        <v>331</v>
      </c>
      <c r="C293" s="110">
        <v>2</v>
      </c>
      <c r="D293" s="108" t="s">
        <v>334</v>
      </c>
      <c r="E293" s="110" t="s">
        <v>134</v>
      </c>
      <c r="F293" s="110" t="s">
        <v>15</v>
      </c>
      <c r="G293" s="110">
        <v>7</v>
      </c>
      <c r="H293" s="85">
        <v>16025.563999999998</v>
      </c>
      <c r="I293" s="84">
        <f>+'ESTUDIO DE MERCADO'!N293</f>
        <v>17147.353479999998</v>
      </c>
      <c r="J293" s="84">
        <f t="shared" si="17"/>
        <v>120031.47435999999</v>
      </c>
      <c r="K293" s="87">
        <v>125</v>
      </c>
      <c r="L293" s="91">
        <f t="shared" si="18"/>
        <v>15003934.295</v>
      </c>
      <c r="M293" s="50" t="s">
        <v>1105</v>
      </c>
    </row>
    <row r="294" spans="1:13" s="58" customFormat="1" ht="26.25" customHeight="1" x14ac:dyDescent="0.25">
      <c r="A294" s="110" t="s">
        <v>315</v>
      </c>
      <c r="B294" s="110" t="s">
        <v>331</v>
      </c>
      <c r="C294" s="110">
        <v>3</v>
      </c>
      <c r="D294" s="108" t="s">
        <v>335</v>
      </c>
      <c r="E294" s="110" t="s">
        <v>333</v>
      </c>
      <c r="F294" s="110" t="s">
        <v>15</v>
      </c>
      <c r="G294" s="110">
        <v>10</v>
      </c>
      <c r="H294" s="85">
        <v>15026.464</v>
      </c>
      <c r="I294" s="84">
        <f>+'ESTUDIO DE MERCADO'!N294</f>
        <v>6000</v>
      </c>
      <c r="J294" s="84">
        <f t="shared" si="17"/>
        <v>60000</v>
      </c>
      <c r="K294" s="87">
        <v>125</v>
      </c>
      <c r="L294" s="91">
        <f t="shared" si="18"/>
        <v>7500000</v>
      </c>
      <c r="M294" s="50" t="s">
        <v>1104</v>
      </c>
    </row>
    <row r="295" spans="1:13" s="58" customFormat="1" ht="68.25" customHeight="1" x14ac:dyDescent="0.25">
      <c r="A295" s="110" t="s">
        <v>315</v>
      </c>
      <c r="B295" s="110" t="s">
        <v>336</v>
      </c>
      <c r="C295" s="110">
        <v>1</v>
      </c>
      <c r="D295" s="108" t="s">
        <v>1157</v>
      </c>
      <c r="E295" s="110"/>
      <c r="F295" s="110" t="s">
        <v>6</v>
      </c>
      <c r="G295" s="110">
        <v>30</v>
      </c>
      <c r="H295" s="85">
        <v>9966.0224999999991</v>
      </c>
      <c r="I295" s="84">
        <f>+'ESTUDIO DE MERCADO'!N295</f>
        <v>5300</v>
      </c>
      <c r="J295" s="84">
        <f t="shared" si="17"/>
        <v>159000</v>
      </c>
      <c r="K295" s="87">
        <v>125</v>
      </c>
      <c r="L295" s="91">
        <f t="shared" si="18"/>
        <v>19875000</v>
      </c>
      <c r="M295" s="50" t="s">
        <v>1104</v>
      </c>
    </row>
    <row r="296" spans="1:13" s="58" customFormat="1" ht="68.25" customHeight="1" x14ac:dyDescent="0.25">
      <c r="A296" s="110" t="s">
        <v>315</v>
      </c>
      <c r="B296" s="110" t="s">
        <v>336</v>
      </c>
      <c r="C296" s="110">
        <v>2</v>
      </c>
      <c r="D296" s="108" t="s">
        <v>1158</v>
      </c>
      <c r="E296" s="110"/>
      <c r="F296" s="110" t="s">
        <v>15</v>
      </c>
      <c r="G296" s="110">
        <v>13</v>
      </c>
      <c r="H296" s="85">
        <v>12187.021799999999</v>
      </c>
      <c r="I296" s="84">
        <f>+'ESTUDIO DE MERCADO'!N296</f>
        <v>7500</v>
      </c>
      <c r="J296" s="84">
        <f t="shared" si="17"/>
        <v>97500</v>
      </c>
      <c r="K296" s="87">
        <v>125</v>
      </c>
      <c r="L296" s="91">
        <f t="shared" si="18"/>
        <v>12187500</v>
      </c>
      <c r="M296" s="50" t="s">
        <v>1104</v>
      </c>
    </row>
    <row r="297" spans="1:13" s="58" customFormat="1" ht="68.25" customHeight="1" x14ac:dyDescent="0.25">
      <c r="A297" s="110" t="s">
        <v>315</v>
      </c>
      <c r="B297" s="110" t="s">
        <v>336</v>
      </c>
      <c r="C297" s="110">
        <v>3</v>
      </c>
      <c r="D297" s="108" t="s">
        <v>1159</v>
      </c>
      <c r="E297" s="110"/>
      <c r="F297" s="110" t="s">
        <v>15</v>
      </c>
      <c r="G297" s="110">
        <v>12</v>
      </c>
      <c r="H297" s="85">
        <v>12187.021799999999</v>
      </c>
      <c r="I297" s="84">
        <f>+'ESTUDIO DE MERCADO'!N297</f>
        <v>7500</v>
      </c>
      <c r="J297" s="84">
        <f t="shared" si="17"/>
        <v>90000</v>
      </c>
      <c r="K297" s="87">
        <v>125</v>
      </c>
      <c r="L297" s="91">
        <f t="shared" si="18"/>
        <v>11250000</v>
      </c>
      <c r="M297" s="50" t="s">
        <v>1104</v>
      </c>
    </row>
    <row r="298" spans="1:13" s="58" customFormat="1" ht="68.25" customHeight="1" x14ac:dyDescent="0.25">
      <c r="A298" s="110" t="s">
        <v>315</v>
      </c>
      <c r="B298" s="110" t="s">
        <v>336</v>
      </c>
      <c r="C298" s="110">
        <v>4</v>
      </c>
      <c r="D298" s="108" t="s">
        <v>1160</v>
      </c>
      <c r="E298" s="110"/>
      <c r="F298" s="110" t="s">
        <v>15</v>
      </c>
      <c r="G298" s="110">
        <v>12</v>
      </c>
      <c r="H298" s="85">
        <v>12187.021799999999</v>
      </c>
      <c r="I298" s="84">
        <f>+'ESTUDIO DE MERCADO'!N298</f>
        <v>7500</v>
      </c>
      <c r="J298" s="84">
        <f t="shared" si="17"/>
        <v>90000</v>
      </c>
      <c r="K298" s="87">
        <v>125</v>
      </c>
      <c r="L298" s="91">
        <f t="shared" si="18"/>
        <v>11250000</v>
      </c>
      <c r="M298" s="50" t="s">
        <v>1104</v>
      </c>
    </row>
    <row r="299" spans="1:13" s="1" customFormat="1" ht="54" customHeight="1" x14ac:dyDescent="0.25">
      <c r="A299" s="161" t="s">
        <v>337</v>
      </c>
      <c r="B299" s="162"/>
      <c r="C299" s="162"/>
      <c r="D299" s="162"/>
      <c r="E299" s="162"/>
      <c r="F299" s="163"/>
      <c r="G299" s="111">
        <f>SUM(G266:G298)</f>
        <v>562</v>
      </c>
      <c r="H299" s="112"/>
      <c r="I299" s="112"/>
      <c r="J299" s="112">
        <f>SUM(J266:J298)</f>
        <v>5820229.6001780005</v>
      </c>
      <c r="K299" s="87"/>
      <c r="L299" s="121">
        <f>SUM(L266:L298)</f>
        <v>727528700.02225006</v>
      </c>
      <c r="M299" s="50"/>
    </row>
    <row r="300" spans="1:13" s="58" customFormat="1" ht="74.25" customHeight="1" x14ac:dyDescent="0.25">
      <c r="A300" s="108" t="s">
        <v>338</v>
      </c>
      <c r="B300" s="108" t="s">
        <v>339</v>
      </c>
      <c r="C300" s="110">
        <v>1</v>
      </c>
      <c r="D300" s="117" t="s">
        <v>961</v>
      </c>
      <c r="E300" s="118" t="s">
        <v>820</v>
      </c>
      <c r="F300" s="110" t="s">
        <v>15</v>
      </c>
      <c r="G300" s="110">
        <v>21</v>
      </c>
      <c r="H300" s="85">
        <v>16575.069</v>
      </c>
      <c r="I300" s="84">
        <f>+'ESTUDIO DE MERCADO'!N300</f>
        <v>14000</v>
      </c>
      <c r="J300" s="84">
        <f t="shared" ref="J300:J331" si="19">+I300*G300</f>
        <v>294000</v>
      </c>
      <c r="K300" s="87">
        <v>125</v>
      </c>
      <c r="L300" s="91">
        <f>+J300*K300</f>
        <v>36750000</v>
      </c>
      <c r="M300" s="50" t="s">
        <v>1104</v>
      </c>
    </row>
    <row r="301" spans="1:13" s="58" customFormat="1" ht="74.25" customHeight="1" x14ac:dyDescent="0.25">
      <c r="A301" s="108" t="s">
        <v>338</v>
      </c>
      <c r="B301" s="108" t="s">
        <v>339</v>
      </c>
      <c r="C301" s="110">
        <v>2</v>
      </c>
      <c r="D301" s="118" t="s">
        <v>821</v>
      </c>
      <c r="E301" s="118" t="s">
        <v>822</v>
      </c>
      <c r="F301" s="110" t="s">
        <v>15</v>
      </c>
      <c r="G301" s="110">
        <v>10</v>
      </c>
      <c r="H301" s="85">
        <v>16575.069</v>
      </c>
      <c r="I301" s="84">
        <f>+'ESTUDIO DE MERCADO'!N301</f>
        <v>18000</v>
      </c>
      <c r="J301" s="84">
        <f t="shared" si="19"/>
        <v>180000</v>
      </c>
      <c r="K301" s="87">
        <v>125</v>
      </c>
      <c r="L301" s="91">
        <f t="shared" ref="L301:L364" si="20">+J301*K301</f>
        <v>22500000</v>
      </c>
      <c r="M301" s="50" t="s">
        <v>1104</v>
      </c>
    </row>
    <row r="302" spans="1:13" s="58" customFormat="1" ht="63" customHeight="1" x14ac:dyDescent="0.25">
      <c r="A302" s="108" t="s">
        <v>338</v>
      </c>
      <c r="B302" s="108" t="s">
        <v>1204</v>
      </c>
      <c r="C302" s="110">
        <v>1</v>
      </c>
      <c r="D302" s="108" t="s">
        <v>823</v>
      </c>
      <c r="E302" s="108" t="s">
        <v>824</v>
      </c>
      <c r="F302" s="110" t="s">
        <v>15</v>
      </c>
      <c r="G302" s="110">
        <v>8</v>
      </c>
      <c r="H302" s="85">
        <v>16575.069</v>
      </c>
      <c r="I302" s="84">
        <f>+'ESTUDIO DE MERCADO'!N302</f>
        <v>18000</v>
      </c>
      <c r="J302" s="84">
        <f t="shared" si="19"/>
        <v>144000</v>
      </c>
      <c r="K302" s="87">
        <v>125</v>
      </c>
      <c r="L302" s="91">
        <f t="shared" si="20"/>
        <v>18000000</v>
      </c>
      <c r="M302" s="50" t="s">
        <v>1104</v>
      </c>
    </row>
    <row r="303" spans="1:13" s="58" customFormat="1" ht="63" customHeight="1" x14ac:dyDescent="0.25">
      <c r="A303" s="108" t="s">
        <v>338</v>
      </c>
      <c r="B303" s="108" t="s">
        <v>1204</v>
      </c>
      <c r="C303" s="110">
        <v>2</v>
      </c>
      <c r="D303" s="108" t="s">
        <v>825</v>
      </c>
      <c r="E303" s="108" t="s">
        <v>826</v>
      </c>
      <c r="F303" s="110" t="s">
        <v>15</v>
      </c>
      <c r="G303" s="110">
        <v>7</v>
      </c>
      <c r="H303" s="85">
        <v>17574.168999999998</v>
      </c>
      <c r="I303" s="84">
        <f>+'ESTUDIO DE MERCADO'!N303</f>
        <v>18000</v>
      </c>
      <c r="J303" s="84">
        <f t="shared" si="19"/>
        <v>126000</v>
      </c>
      <c r="K303" s="87">
        <v>125</v>
      </c>
      <c r="L303" s="91">
        <f t="shared" si="20"/>
        <v>15750000</v>
      </c>
      <c r="M303" s="50" t="s">
        <v>1104</v>
      </c>
    </row>
    <row r="304" spans="1:13" s="58" customFormat="1" ht="42" customHeight="1" x14ac:dyDescent="0.25">
      <c r="A304" s="108" t="s">
        <v>338</v>
      </c>
      <c r="B304" s="108" t="s">
        <v>1205</v>
      </c>
      <c r="C304" s="110">
        <v>1</v>
      </c>
      <c r="D304" s="108" t="s">
        <v>962</v>
      </c>
      <c r="E304" s="108" t="s">
        <v>218</v>
      </c>
      <c r="F304" s="110" t="s">
        <v>15</v>
      </c>
      <c r="G304" s="110">
        <v>3</v>
      </c>
      <c r="H304" s="85">
        <v>20071.918999999998</v>
      </c>
      <c r="I304" s="84">
        <f>+'ESTUDIO DE MERCADO'!N304</f>
        <v>21195.946464000001</v>
      </c>
      <c r="J304" s="84">
        <f t="shared" si="19"/>
        <v>63587.839392000002</v>
      </c>
      <c r="K304" s="87">
        <v>125</v>
      </c>
      <c r="L304" s="91">
        <f t="shared" si="20"/>
        <v>7948479.9240000006</v>
      </c>
      <c r="M304" s="50" t="s">
        <v>1105</v>
      </c>
    </row>
    <row r="305" spans="1:13" s="58" customFormat="1" ht="87.75" customHeight="1" x14ac:dyDescent="0.25">
      <c r="A305" s="108" t="s">
        <v>338</v>
      </c>
      <c r="B305" s="108" t="s">
        <v>1206</v>
      </c>
      <c r="C305" s="110">
        <v>1</v>
      </c>
      <c r="D305" s="108" t="s">
        <v>963</v>
      </c>
      <c r="E305" s="108" t="s">
        <v>827</v>
      </c>
      <c r="F305" s="110" t="s">
        <v>15</v>
      </c>
      <c r="G305" s="110">
        <v>5</v>
      </c>
      <c r="H305" s="85">
        <v>20071.918999999998</v>
      </c>
      <c r="I305" s="84">
        <f>+'ESTUDIO DE MERCADO'!N305</f>
        <v>21476.95333</v>
      </c>
      <c r="J305" s="84">
        <f t="shared" si="19"/>
        <v>107384.76665000001</v>
      </c>
      <c r="K305" s="87">
        <v>125</v>
      </c>
      <c r="L305" s="91">
        <f t="shared" si="20"/>
        <v>13423095.831250001</v>
      </c>
      <c r="M305" s="50" t="s">
        <v>1105</v>
      </c>
    </row>
    <row r="306" spans="1:13" s="58" customFormat="1" ht="45.75" customHeight="1" x14ac:dyDescent="0.25">
      <c r="A306" s="108" t="s">
        <v>338</v>
      </c>
      <c r="B306" s="108" t="s">
        <v>1207</v>
      </c>
      <c r="C306" s="110">
        <v>1</v>
      </c>
      <c r="D306" s="108" t="s">
        <v>964</v>
      </c>
      <c r="E306" s="108" t="s">
        <v>826</v>
      </c>
      <c r="F306" s="110" t="s">
        <v>15</v>
      </c>
      <c r="G306" s="110">
        <v>7</v>
      </c>
      <c r="H306" s="85">
        <v>17574.168999999998</v>
      </c>
      <c r="I306" s="84">
        <f>+'ESTUDIO DE MERCADO'!N306</f>
        <v>18804.360829999998</v>
      </c>
      <c r="J306" s="84">
        <f t="shared" si="19"/>
        <v>131630.52580999999</v>
      </c>
      <c r="K306" s="87">
        <v>125</v>
      </c>
      <c r="L306" s="91">
        <f t="shared" si="20"/>
        <v>16453815.726249998</v>
      </c>
      <c r="M306" s="50" t="s">
        <v>1105</v>
      </c>
    </row>
    <row r="307" spans="1:13" s="58" customFormat="1" ht="63" customHeight="1" x14ac:dyDescent="0.25">
      <c r="A307" s="108" t="s">
        <v>338</v>
      </c>
      <c r="B307" s="108" t="s">
        <v>1207</v>
      </c>
      <c r="C307" s="110">
        <v>2</v>
      </c>
      <c r="D307" s="108" t="s">
        <v>965</v>
      </c>
      <c r="E307" s="108" t="s">
        <v>828</v>
      </c>
      <c r="F307" s="110" t="s">
        <v>15</v>
      </c>
      <c r="G307" s="110">
        <v>5</v>
      </c>
      <c r="H307" s="85">
        <v>20071.918999999998</v>
      </c>
      <c r="I307" s="84">
        <f>+'ESTUDIO DE MERCADO'!N307</f>
        <v>21476.95333</v>
      </c>
      <c r="J307" s="84">
        <f t="shared" si="19"/>
        <v>107384.76665000001</v>
      </c>
      <c r="K307" s="87">
        <v>125</v>
      </c>
      <c r="L307" s="91">
        <f t="shared" si="20"/>
        <v>13423095.831250001</v>
      </c>
      <c r="M307" s="50" t="s">
        <v>1105</v>
      </c>
    </row>
    <row r="308" spans="1:13" s="58" customFormat="1" ht="60.75" customHeight="1" x14ac:dyDescent="0.25">
      <c r="A308" s="108" t="s">
        <v>338</v>
      </c>
      <c r="B308" s="108" t="s">
        <v>1208</v>
      </c>
      <c r="C308" s="110">
        <v>1</v>
      </c>
      <c r="D308" s="108" t="s">
        <v>829</v>
      </c>
      <c r="E308" s="108" t="s">
        <v>827</v>
      </c>
      <c r="F308" s="110" t="s">
        <v>15</v>
      </c>
      <c r="G308" s="110">
        <v>18</v>
      </c>
      <c r="H308" s="85">
        <v>20071.918999999998</v>
      </c>
      <c r="I308" s="84">
        <f>+'ESTUDIO DE MERCADO'!N308</f>
        <v>21476.95333</v>
      </c>
      <c r="J308" s="84">
        <f t="shared" si="19"/>
        <v>386585.15993999998</v>
      </c>
      <c r="K308" s="87">
        <v>125</v>
      </c>
      <c r="L308" s="91">
        <f t="shared" si="20"/>
        <v>48323144.9925</v>
      </c>
      <c r="M308" s="50" t="s">
        <v>1105</v>
      </c>
    </row>
    <row r="309" spans="1:13" s="58" customFormat="1" ht="60.75" customHeight="1" x14ac:dyDescent="0.25">
      <c r="A309" s="108" t="s">
        <v>338</v>
      </c>
      <c r="B309" s="108" t="s">
        <v>1208</v>
      </c>
      <c r="C309" s="110">
        <v>2</v>
      </c>
      <c r="D309" s="108" t="s">
        <v>830</v>
      </c>
      <c r="E309" s="108" t="s">
        <v>831</v>
      </c>
      <c r="F309" s="110" t="s">
        <v>15</v>
      </c>
      <c r="G309" s="110">
        <v>6</v>
      </c>
      <c r="H309" s="85">
        <v>20071.918999999998</v>
      </c>
      <c r="I309" s="84">
        <f>+'ESTUDIO DE MERCADO'!N309</f>
        <v>21476.95333</v>
      </c>
      <c r="J309" s="84">
        <f t="shared" si="19"/>
        <v>128861.71997999999</v>
      </c>
      <c r="K309" s="87">
        <v>125</v>
      </c>
      <c r="L309" s="91">
        <f t="shared" si="20"/>
        <v>16107714.997499999</v>
      </c>
      <c r="M309" s="50" t="s">
        <v>1105</v>
      </c>
    </row>
    <row r="310" spans="1:13" s="58" customFormat="1" ht="63" customHeight="1" x14ac:dyDescent="0.25">
      <c r="A310" s="108" t="s">
        <v>338</v>
      </c>
      <c r="B310" s="108" t="s">
        <v>1209</v>
      </c>
      <c r="C310" s="110">
        <v>1</v>
      </c>
      <c r="D310" s="108" t="s">
        <v>966</v>
      </c>
      <c r="E310" s="108" t="s">
        <v>832</v>
      </c>
      <c r="F310" s="110" t="s">
        <v>15</v>
      </c>
      <c r="G310" s="110">
        <v>8</v>
      </c>
      <c r="H310" s="85">
        <v>17574.168999999998</v>
      </c>
      <c r="I310" s="84">
        <f>+'ESTUDIO DE MERCADO'!N310</f>
        <v>18558.322463999997</v>
      </c>
      <c r="J310" s="84">
        <f t="shared" si="19"/>
        <v>148466.57971199998</v>
      </c>
      <c r="K310" s="87">
        <v>125</v>
      </c>
      <c r="L310" s="91">
        <f t="shared" si="20"/>
        <v>18558322.463999998</v>
      </c>
      <c r="M310" s="50" t="s">
        <v>1105</v>
      </c>
    </row>
    <row r="311" spans="1:13" s="58" customFormat="1" ht="93" customHeight="1" x14ac:dyDescent="0.25">
      <c r="A311" s="108" t="s">
        <v>338</v>
      </c>
      <c r="B311" s="108" t="s">
        <v>833</v>
      </c>
      <c r="C311" s="87">
        <v>1</v>
      </c>
      <c r="D311" s="117" t="s">
        <v>834</v>
      </c>
      <c r="E311" s="87" t="s">
        <v>340</v>
      </c>
      <c r="F311" s="110" t="s">
        <v>15</v>
      </c>
      <c r="G311" s="87">
        <v>9</v>
      </c>
      <c r="H311" s="86">
        <v>17875.897200000003</v>
      </c>
      <c r="I311" s="84">
        <f>+'ESTUDIO DE MERCADO'!N311</f>
        <v>14000</v>
      </c>
      <c r="J311" s="84">
        <f t="shared" si="19"/>
        <v>126000</v>
      </c>
      <c r="K311" s="87">
        <v>125</v>
      </c>
      <c r="L311" s="91">
        <f t="shared" si="20"/>
        <v>15750000</v>
      </c>
      <c r="M311" s="50" t="s">
        <v>1104</v>
      </c>
    </row>
    <row r="312" spans="1:13" s="58" customFormat="1" ht="93" customHeight="1" x14ac:dyDescent="0.25">
      <c r="A312" s="108" t="s">
        <v>338</v>
      </c>
      <c r="B312" s="108" t="s">
        <v>833</v>
      </c>
      <c r="C312" s="87">
        <v>2</v>
      </c>
      <c r="D312" s="117" t="s">
        <v>835</v>
      </c>
      <c r="E312" s="87" t="s">
        <v>341</v>
      </c>
      <c r="F312" s="110" t="s">
        <v>15</v>
      </c>
      <c r="G312" s="87">
        <v>7</v>
      </c>
      <c r="H312" s="86">
        <v>17574.168999999998</v>
      </c>
      <c r="I312" s="84">
        <f>+'ESTUDIO DE MERCADO'!N312</f>
        <v>14000</v>
      </c>
      <c r="J312" s="84">
        <f t="shared" si="19"/>
        <v>98000</v>
      </c>
      <c r="K312" s="87">
        <v>125</v>
      </c>
      <c r="L312" s="91">
        <f t="shared" si="20"/>
        <v>12250000</v>
      </c>
      <c r="M312" s="50" t="s">
        <v>1104</v>
      </c>
    </row>
    <row r="313" spans="1:13" s="58" customFormat="1" ht="93" customHeight="1" x14ac:dyDescent="0.25">
      <c r="A313" s="108" t="s">
        <v>338</v>
      </c>
      <c r="B313" s="108" t="s">
        <v>833</v>
      </c>
      <c r="C313" s="87">
        <v>3</v>
      </c>
      <c r="D313" s="117" t="s">
        <v>836</v>
      </c>
      <c r="E313" s="87" t="s">
        <v>340</v>
      </c>
      <c r="F313" s="110" t="s">
        <v>15</v>
      </c>
      <c r="G313" s="87">
        <v>8</v>
      </c>
      <c r="H313" s="86">
        <v>16575.069</v>
      </c>
      <c r="I313" s="84">
        <f>+'ESTUDIO DE MERCADO'!N313</f>
        <v>17503.272863999999</v>
      </c>
      <c r="J313" s="84">
        <f t="shared" si="19"/>
        <v>140026.18291199999</v>
      </c>
      <c r="K313" s="87">
        <v>125</v>
      </c>
      <c r="L313" s="91">
        <f t="shared" si="20"/>
        <v>17503272.864</v>
      </c>
      <c r="M313" s="50" t="s">
        <v>1105</v>
      </c>
    </row>
    <row r="314" spans="1:13" s="58" customFormat="1" ht="93" customHeight="1" x14ac:dyDescent="0.25">
      <c r="A314" s="108" t="s">
        <v>338</v>
      </c>
      <c r="B314" s="108" t="s">
        <v>833</v>
      </c>
      <c r="C314" s="87">
        <v>4</v>
      </c>
      <c r="D314" s="117" t="s">
        <v>837</v>
      </c>
      <c r="E314" s="87" t="s">
        <v>340</v>
      </c>
      <c r="F314" s="110" t="s">
        <v>15</v>
      </c>
      <c r="G314" s="87">
        <v>6</v>
      </c>
      <c r="H314" s="86">
        <v>16575.069</v>
      </c>
      <c r="I314" s="84">
        <f>+'ESTUDIO DE MERCADO'!N314</f>
        <v>17503.272863999999</v>
      </c>
      <c r="J314" s="84">
        <f t="shared" si="19"/>
        <v>105019.63718399999</v>
      </c>
      <c r="K314" s="87">
        <v>125</v>
      </c>
      <c r="L314" s="91">
        <f t="shared" si="20"/>
        <v>13127454.647999998</v>
      </c>
      <c r="M314" s="50" t="s">
        <v>1105</v>
      </c>
    </row>
    <row r="315" spans="1:13" s="58" customFormat="1" ht="93" customHeight="1" x14ac:dyDescent="0.25">
      <c r="A315" s="108" t="s">
        <v>338</v>
      </c>
      <c r="B315" s="108" t="s">
        <v>833</v>
      </c>
      <c r="C315" s="87">
        <v>5</v>
      </c>
      <c r="D315" s="117" t="s">
        <v>838</v>
      </c>
      <c r="E315" s="87" t="s">
        <v>341</v>
      </c>
      <c r="F315" s="110" t="s">
        <v>15</v>
      </c>
      <c r="G315" s="87">
        <v>8</v>
      </c>
      <c r="H315" s="86">
        <v>16575.069</v>
      </c>
      <c r="I315" s="84">
        <f>+'ESTUDIO DE MERCADO'!N315</f>
        <v>17503.272863999999</v>
      </c>
      <c r="J315" s="84">
        <f t="shared" si="19"/>
        <v>140026.18291199999</v>
      </c>
      <c r="K315" s="87">
        <v>125</v>
      </c>
      <c r="L315" s="91">
        <f t="shared" si="20"/>
        <v>17503272.864</v>
      </c>
      <c r="M315" s="50" t="s">
        <v>1105</v>
      </c>
    </row>
    <row r="316" spans="1:13" s="58" customFormat="1" ht="93" customHeight="1" x14ac:dyDescent="0.25">
      <c r="A316" s="108" t="s">
        <v>338</v>
      </c>
      <c r="B316" s="108" t="s">
        <v>833</v>
      </c>
      <c r="C316" s="87">
        <v>6</v>
      </c>
      <c r="D316" s="117" t="s">
        <v>839</v>
      </c>
      <c r="E316" s="87" t="s">
        <v>341</v>
      </c>
      <c r="F316" s="110" t="s">
        <v>15</v>
      </c>
      <c r="G316" s="87">
        <v>5</v>
      </c>
      <c r="H316" s="86">
        <v>20071.918999999998</v>
      </c>
      <c r="I316" s="84">
        <f>+'ESTUDIO DE MERCADO'!N316</f>
        <v>21476.95333</v>
      </c>
      <c r="J316" s="84">
        <f t="shared" si="19"/>
        <v>107384.76665000001</v>
      </c>
      <c r="K316" s="87">
        <v>125</v>
      </c>
      <c r="L316" s="91">
        <f t="shared" si="20"/>
        <v>13423095.831250001</v>
      </c>
      <c r="M316" s="50" t="s">
        <v>1105</v>
      </c>
    </row>
    <row r="317" spans="1:13" s="58" customFormat="1" ht="93" customHeight="1" x14ac:dyDescent="0.25">
      <c r="A317" s="108" t="s">
        <v>338</v>
      </c>
      <c r="B317" s="108" t="s">
        <v>833</v>
      </c>
      <c r="C317" s="87">
        <v>7</v>
      </c>
      <c r="D317" s="117" t="s">
        <v>840</v>
      </c>
      <c r="E317" s="87" t="s">
        <v>841</v>
      </c>
      <c r="F317" s="110" t="s">
        <v>15</v>
      </c>
      <c r="G317" s="87">
        <v>10</v>
      </c>
      <c r="H317" s="86">
        <v>20071.918999999998</v>
      </c>
      <c r="I317" s="84">
        <f>+'ESTUDIO DE MERCADO'!N317</f>
        <v>21476.95333</v>
      </c>
      <c r="J317" s="84">
        <f t="shared" si="19"/>
        <v>214769.53330000001</v>
      </c>
      <c r="K317" s="87">
        <v>125</v>
      </c>
      <c r="L317" s="91">
        <f t="shared" si="20"/>
        <v>26846191.662500001</v>
      </c>
      <c r="M317" s="50" t="s">
        <v>1105</v>
      </c>
    </row>
    <row r="318" spans="1:13" s="58" customFormat="1" ht="93" customHeight="1" x14ac:dyDescent="0.25">
      <c r="A318" s="108" t="s">
        <v>338</v>
      </c>
      <c r="B318" s="108" t="s">
        <v>833</v>
      </c>
      <c r="C318" s="87">
        <v>8</v>
      </c>
      <c r="D318" s="117" t="s">
        <v>842</v>
      </c>
      <c r="E318" s="87" t="s">
        <v>230</v>
      </c>
      <c r="F318" s="110" t="s">
        <v>15</v>
      </c>
      <c r="G318" s="87">
        <v>9</v>
      </c>
      <c r="H318" s="86">
        <v>20071.918999999998</v>
      </c>
      <c r="I318" s="84">
        <f>+'ESTUDIO DE MERCADO'!N318</f>
        <v>21476.95333</v>
      </c>
      <c r="J318" s="84">
        <f t="shared" si="19"/>
        <v>193292.57996999999</v>
      </c>
      <c r="K318" s="87">
        <v>125</v>
      </c>
      <c r="L318" s="91">
        <f t="shared" si="20"/>
        <v>24161572.49625</v>
      </c>
      <c r="M318" s="50" t="s">
        <v>1105</v>
      </c>
    </row>
    <row r="319" spans="1:13" s="58" customFormat="1" ht="51" customHeight="1" x14ac:dyDescent="0.25">
      <c r="A319" s="108" t="s">
        <v>338</v>
      </c>
      <c r="B319" s="110" t="s">
        <v>342</v>
      </c>
      <c r="C319" s="117">
        <v>1</v>
      </c>
      <c r="D319" s="118" t="s">
        <v>343</v>
      </c>
      <c r="E319" s="118" t="s">
        <v>344</v>
      </c>
      <c r="F319" s="108" t="s">
        <v>6</v>
      </c>
      <c r="G319" s="117">
        <v>94</v>
      </c>
      <c r="H319" s="88">
        <v>11097.003700000001</v>
      </c>
      <c r="I319" s="84">
        <f>+'ESTUDIO DE MERCADO'!N319</f>
        <v>11873.793959000002</v>
      </c>
      <c r="J319" s="84">
        <f t="shared" si="19"/>
        <v>1116136.6321460002</v>
      </c>
      <c r="K319" s="87">
        <v>125</v>
      </c>
      <c r="L319" s="91">
        <f t="shared" si="20"/>
        <v>139517079.01825002</v>
      </c>
      <c r="M319" s="50" t="s">
        <v>1105</v>
      </c>
    </row>
    <row r="320" spans="1:13" s="58" customFormat="1" ht="51" customHeight="1" x14ac:dyDescent="0.25">
      <c r="A320" s="108" t="s">
        <v>338</v>
      </c>
      <c r="B320" s="110" t="s">
        <v>342</v>
      </c>
      <c r="C320" s="117">
        <v>2</v>
      </c>
      <c r="D320" s="118" t="s">
        <v>345</v>
      </c>
      <c r="E320" s="118" t="s">
        <v>346</v>
      </c>
      <c r="F320" s="108" t="s">
        <v>6</v>
      </c>
      <c r="G320" s="117">
        <v>26</v>
      </c>
      <c r="H320" s="88">
        <v>8133.6731</v>
      </c>
      <c r="I320" s="84">
        <f>+'ESTUDIO DE MERCADO'!N320</f>
        <v>8703.0302170000014</v>
      </c>
      <c r="J320" s="84">
        <f t="shared" si="19"/>
        <v>226278.78564200003</v>
      </c>
      <c r="K320" s="87">
        <v>125</v>
      </c>
      <c r="L320" s="91">
        <f t="shared" si="20"/>
        <v>28284848.205250002</v>
      </c>
      <c r="M320" s="50" t="s">
        <v>1105</v>
      </c>
    </row>
    <row r="321" spans="1:13" s="58" customFormat="1" ht="51" customHeight="1" x14ac:dyDescent="0.25">
      <c r="A321" s="108" t="s">
        <v>338</v>
      </c>
      <c r="B321" s="110" t="s">
        <v>342</v>
      </c>
      <c r="C321" s="117">
        <v>3</v>
      </c>
      <c r="D321" s="117" t="s">
        <v>347</v>
      </c>
      <c r="E321" s="117" t="s">
        <v>348</v>
      </c>
      <c r="F321" s="108" t="s">
        <v>6</v>
      </c>
      <c r="G321" s="117">
        <v>94</v>
      </c>
      <c r="H321" s="88">
        <v>8133.6731</v>
      </c>
      <c r="I321" s="84">
        <f>+'ESTUDIO DE MERCADO'!N321</f>
        <v>8703.0302170000014</v>
      </c>
      <c r="J321" s="84">
        <f t="shared" si="19"/>
        <v>818084.84039800009</v>
      </c>
      <c r="K321" s="87">
        <v>125</v>
      </c>
      <c r="L321" s="91">
        <f t="shared" si="20"/>
        <v>102260605.04975002</v>
      </c>
      <c r="M321" s="50" t="s">
        <v>1105</v>
      </c>
    </row>
    <row r="322" spans="1:13" s="58" customFormat="1" ht="52.5" customHeight="1" x14ac:dyDescent="0.25">
      <c r="A322" s="108" t="s">
        <v>338</v>
      </c>
      <c r="B322" s="117" t="s">
        <v>349</v>
      </c>
      <c r="C322" s="87">
        <v>1</v>
      </c>
      <c r="D322" s="117" t="s">
        <v>350</v>
      </c>
      <c r="E322" s="117" t="s">
        <v>351</v>
      </c>
      <c r="F322" s="108" t="s">
        <v>6</v>
      </c>
      <c r="G322" s="87">
        <v>14</v>
      </c>
      <c r="H322" s="86">
        <v>10275.7435</v>
      </c>
      <c r="I322" s="84">
        <f>+'ESTUDIO DE MERCADO'!N322</f>
        <v>10995.045545000001</v>
      </c>
      <c r="J322" s="84">
        <f t="shared" si="19"/>
        <v>153930.63763000001</v>
      </c>
      <c r="K322" s="87">
        <v>125</v>
      </c>
      <c r="L322" s="91">
        <f t="shared" si="20"/>
        <v>19241329.703750003</v>
      </c>
      <c r="M322" s="50" t="s">
        <v>1105</v>
      </c>
    </row>
    <row r="323" spans="1:13" s="58" customFormat="1" ht="52.5" customHeight="1" x14ac:dyDescent="0.25">
      <c r="A323" s="108" t="s">
        <v>338</v>
      </c>
      <c r="B323" s="117" t="s">
        <v>349</v>
      </c>
      <c r="C323" s="87">
        <v>2</v>
      </c>
      <c r="D323" s="117" t="s">
        <v>352</v>
      </c>
      <c r="E323" s="117" t="s">
        <v>353</v>
      </c>
      <c r="F323" s="108" t="s">
        <v>6</v>
      </c>
      <c r="G323" s="87">
        <v>18</v>
      </c>
      <c r="H323" s="86">
        <v>10025.968500000001</v>
      </c>
      <c r="I323" s="84">
        <f>+'ESTUDIO DE MERCADO'!N323</f>
        <v>10727.786295000002</v>
      </c>
      <c r="J323" s="84">
        <f t="shared" si="19"/>
        <v>193100.15331000002</v>
      </c>
      <c r="K323" s="87">
        <v>125</v>
      </c>
      <c r="L323" s="91">
        <f t="shared" si="20"/>
        <v>24137519.163750004</v>
      </c>
      <c r="M323" s="50" t="s">
        <v>1105</v>
      </c>
    </row>
    <row r="324" spans="1:13" s="58" customFormat="1" ht="52.5" customHeight="1" x14ac:dyDescent="0.25">
      <c r="A324" s="108" t="s">
        <v>338</v>
      </c>
      <c r="B324" s="117" t="s">
        <v>349</v>
      </c>
      <c r="C324" s="87">
        <v>3</v>
      </c>
      <c r="D324" s="117" t="s">
        <v>354</v>
      </c>
      <c r="E324" s="117" t="s">
        <v>355</v>
      </c>
      <c r="F324" s="108" t="s">
        <v>6</v>
      </c>
      <c r="G324" s="87">
        <v>7</v>
      </c>
      <c r="H324" s="86">
        <v>9454.4832999999999</v>
      </c>
      <c r="I324" s="84">
        <f>+'ESTUDIO DE MERCADO'!N324</f>
        <v>10116.297131000001</v>
      </c>
      <c r="J324" s="84">
        <f t="shared" si="19"/>
        <v>70814.07991700001</v>
      </c>
      <c r="K324" s="87">
        <v>125</v>
      </c>
      <c r="L324" s="91">
        <f t="shared" si="20"/>
        <v>8851759.9896250013</v>
      </c>
      <c r="M324" s="50" t="s">
        <v>1105</v>
      </c>
    </row>
    <row r="325" spans="1:13" s="58" customFormat="1" ht="52.5" customHeight="1" x14ac:dyDescent="0.25">
      <c r="A325" s="108" t="s">
        <v>338</v>
      </c>
      <c r="B325" s="117" t="s">
        <v>349</v>
      </c>
      <c r="C325" s="87">
        <v>4</v>
      </c>
      <c r="D325" s="117" t="s">
        <v>356</v>
      </c>
      <c r="E325" s="117" t="s">
        <v>357</v>
      </c>
      <c r="F325" s="110" t="s">
        <v>15</v>
      </c>
      <c r="G325" s="87">
        <v>6</v>
      </c>
      <c r="H325" s="86">
        <v>19016.8694</v>
      </c>
      <c r="I325" s="84">
        <f>+'ESTUDIO DE MERCADO'!N325</f>
        <v>20348.050257999999</v>
      </c>
      <c r="J325" s="84">
        <f t="shared" si="19"/>
        <v>122088.30154799999</v>
      </c>
      <c r="K325" s="87">
        <v>125</v>
      </c>
      <c r="L325" s="91">
        <f t="shared" si="20"/>
        <v>15261037.693499999</v>
      </c>
      <c r="M325" s="50" t="s">
        <v>1105</v>
      </c>
    </row>
    <row r="326" spans="1:13" s="58" customFormat="1" ht="52.5" customHeight="1" x14ac:dyDescent="0.25">
      <c r="A326" s="108" t="s">
        <v>338</v>
      </c>
      <c r="B326" s="117" t="s">
        <v>349</v>
      </c>
      <c r="C326" s="87">
        <v>5</v>
      </c>
      <c r="D326" s="117" t="s">
        <v>358</v>
      </c>
      <c r="E326" s="117" t="s">
        <v>353</v>
      </c>
      <c r="F326" s="110" t="s">
        <v>15</v>
      </c>
      <c r="G326" s="87">
        <v>4</v>
      </c>
      <c r="H326" s="86">
        <v>19016.8694</v>
      </c>
      <c r="I326" s="84">
        <f>+'ESTUDIO DE MERCADO'!N326</f>
        <v>20348.050257999999</v>
      </c>
      <c r="J326" s="84">
        <f t="shared" si="19"/>
        <v>81392.201031999997</v>
      </c>
      <c r="K326" s="87">
        <v>125</v>
      </c>
      <c r="L326" s="91">
        <f t="shared" si="20"/>
        <v>10174025.128999999</v>
      </c>
      <c r="M326" s="50" t="s">
        <v>1105</v>
      </c>
    </row>
    <row r="327" spans="1:13" s="58" customFormat="1" ht="60" customHeight="1" x14ac:dyDescent="0.25">
      <c r="A327" s="108" t="s">
        <v>338</v>
      </c>
      <c r="B327" s="108" t="s">
        <v>359</v>
      </c>
      <c r="C327" s="110">
        <v>1</v>
      </c>
      <c r="D327" s="108" t="s">
        <v>360</v>
      </c>
      <c r="E327" s="108" t="s">
        <v>843</v>
      </c>
      <c r="F327" s="110" t="s">
        <v>15</v>
      </c>
      <c r="G327" s="110">
        <v>18</v>
      </c>
      <c r="H327" s="85">
        <v>19016.8694</v>
      </c>
      <c r="I327" s="84">
        <f>+'ESTUDIO DE MERCADO'!N327</f>
        <v>15000</v>
      </c>
      <c r="J327" s="84">
        <f t="shared" si="19"/>
        <v>270000</v>
      </c>
      <c r="K327" s="87">
        <v>125</v>
      </c>
      <c r="L327" s="91">
        <f t="shared" si="20"/>
        <v>33750000</v>
      </c>
      <c r="M327" s="50" t="s">
        <v>1104</v>
      </c>
    </row>
    <row r="328" spans="1:13" s="58" customFormat="1" ht="60" customHeight="1" x14ac:dyDescent="0.25">
      <c r="A328" s="108" t="s">
        <v>338</v>
      </c>
      <c r="B328" s="108" t="s">
        <v>359</v>
      </c>
      <c r="C328" s="110">
        <v>2</v>
      </c>
      <c r="D328" s="108" t="s">
        <v>361</v>
      </c>
      <c r="E328" s="108" t="s">
        <v>844</v>
      </c>
      <c r="F328" s="110" t="s">
        <v>15</v>
      </c>
      <c r="G328" s="110">
        <v>10</v>
      </c>
      <c r="H328" s="85">
        <v>16575.069</v>
      </c>
      <c r="I328" s="84">
        <f>+'ESTUDIO DE MERCADO'!N328</f>
        <v>15000</v>
      </c>
      <c r="J328" s="84">
        <f t="shared" si="19"/>
        <v>150000</v>
      </c>
      <c r="K328" s="87">
        <v>125</v>
      </c>
      <c r="L328" s="91">
        <f t="shared" si="20"/>
        <v>18750000</v>
      </c>
      <c r="M328" s="50" t="s">
        <v>1104</v>
      </c>
    </row>
    <row r="329" spans="1:13" s="58" customFormat="1" ht="60" customHeight="1" x14ac:dyDescent="0.25">
      <c r="A329" s="108" t="s">
        <v>338</v>
      </c>
      <c r="B329" s="108" t="s">
        <v>359</v>
      </c>
      <c r="C329" s="110">
        <v>3</v>
      </c>
      <c r="D329" s="108" t="s">
        <v>845</v>
      </c>
      <c r="E329" s="108" t="s">
        <v>846</v>
      </c>
      <c r="F329" s="110" t="s">
        <v>15</v>
      </c>
      <c r="G329" s="110">
        <v>7</v>
      </c>
      <c r="H329" s="85">
        <v>16575.069</v>
      </c>
      <c r="I329" s="84">
        <f>+'ESTUDIO DE MERCADO'!N329</f>
        <v>15000</v>
      </c>
      <c r="J329" s="84">
        <f t="shared" si="19"/>
        <v>105000</v>
      </c>
      <c r="K329" s="87">
        <v>125</v>
      </c>
      <c r="L329" s="91">
        <f t="shared" si="20"/>
        <v>13125000</v>
      </c>
      <c r="M329" s="50" t="s">
        <v>1104</v>
      </c>
    </row>
    <row r="330" spans="1:13" s="58" customFormat="1" ht="60" customHeight="1" x14ac:dyDescent="0.25">
      <c r="A330" s="108" t="s">
        <v>338</v>
      </c>
      <c r="B330" s="108" t="s">
        <v>359</v>
      </c>
      <c r="C330" s="110">
        <v>4</v>
      </c>
      <c r="D330" s="108" t="s">
        <v>362</v>
      </c>
      <c r="E330" s="108" t="s">
        <v>846</v>
      </c>
      <c r="F330" s="110" t="s">
        <v>15</v>
      </c>
      <c r="G330" s="110">
        <v>6</v>
      </c>
      <c r="H330" s="85">
        <v>16575.069</v>
      </c>
      <c r="I330" s="84">
        <f>+'ESTUDIO DE MERCADO'!N330</f>
        <v>15000</v>
      </c>
      <c r="J330" s="84">
        <f t="shared" si="19"/>
        <v>90000</v>
      </c>
      <c r="K330" s="87">
        <v>125</v>
      </c>
      <c r="L330" s="91">
        <f t="shared" si="20"/>
        <v>11250000</v>
      </c>
      <c r="M330" s="50" t="s">
        <v>1104</v>
      </c>
    </row>
    <row r="331" spans="1:13" s="58" customFormat="1" ht="60" customHeight="1" x14ac:dyDescent="0.25">
      <c r="A331" s="108" t="s">
        <v>338</v>
      </c>
      <c r="B331" s="108" t="s">
        <v>359</v>
      </c>
      <c r="C331" s="110">
        <v>5</v>
      </c>
      <c r="D331" s="108" t="s">
        <v>363</v>
      </c>
      <c r="E331" s="108" t="s">
        <v>847</v>
      </c>
      <c r="F331" s="110" t="s">
        <v>15</v>
      </c>
      <c r="G331" s="110">
        <v>15</v>
      </c>
      <c r="H331" s="85">
        <v>16575.069</v>
      </c>
      <c r="I331" s="84">
        <f>+'ESTUDIO DE MERCADO'!N331</f>
        <v>15000</v>
      </c>
      <c r="J331" s="84">
        <f t="shared" si="19"/>
        <v>225000</v>
      </c>
      <c r="K331" s="87">
        <v>125</v>
      </c>
      <c r="L331" s="91">
        <f t="shared" si="20"/>
        <v>28125000</v>
      </c>
      <c r="M331" s="50" t="s">
        <v>1104</v>
      </c>
    </row>
    <row r="332" spans="1:13" s="58" customFormat="1" ht="60" customHeight="1" x14ac:dyDescent="0.25">
      <c r="A332" s="108" t="s">
        <v>338</v>
      </c>
      <c r="B332" s="108" t="s">
        <v>359</v>
      </c>
      <c r="C332" s="110">
        <v>6</v>
      </c>
      <c r="D332" s="108" t="s">
        <v>848</v>
      </c>
      <c r="E332" s="108" t="s">
        <v>849</v>
      </c>
      <c r="F332" s="110" t="s">
        <v>15</v>
      </c>
      <c r="G332" s="110">
        <v>10</v>
      </c>
      <c r="H332" s="85">
        <v>15076.419</v>
      </c>
      <c r="I332" s="84">
        <f>+'ESTUDIO DE MERCADO'!N332</f>
        <v>15000</v>
      </c>
      <c r="J332" s="84">
        <f t="shared" ref="J332:J363" si="21">+I332*G332</f>
        <v>150000</v>
      </c>
      <c r="K332" s="87">
        <v>125</v>
      </c>
      <c r="L332" s="91">
        <f t="shared" si="20"/>
        <v>18750000</v>
      </c>
      <c r="M332" s="50" t="s">
        <v>1104</v>
      </c>
    </row>
    <row r="333" spans="1:13" s="58" customFormat="1" ht="60" customHeight="1" x14ac:dyDescent="0.25">
      <c r="A333" s="108" t="s">
        <v>338</v>
      </c>
      <c r="B333" s="108" t="s">
        <v>359</v>
      </c>
      <c r="C333" s="110">
        <v>7</v>
      </c>
      <c r="D333" s="108" t="s">
        <v>850</v>
      </c>
      <c r="E333" s="108" t="s">
        <v>847</v>
      </c>
      <c r="F333" s="110" t="s">
        <v>15</v>
      </c>
      <c r="G333" s="110">
        <v>10</v>
      </c>
      <c r="H333" s="85">
        <v>11187.9218</v>
      </c>
      <c r="I333" s="84">
        <f>+'ESTUDIO DE MERCADO'!N333</f>
        <v>15000</v>
      </c>
      <c r="J333" s="84">
        <f t="shared" si="21"/>
        <v>150000</v>
      </c>
      <c r="K333" s="87">
        <v>125</v>
      </c>
      <c r="L333" s="91">
        <f t="shared" si="20"/>
        <v>18750000</v>
      </c>
      <c r="M333" s="50" t="s">
        <v>1104</v>
      </c>
    </row>
    <row r="334" spans="1:13" s="58" customFormat="1" ht="60" customHeight="1" x14ac:dyDescent="0.25">
      <c r="A334" s="108" t="s">
        <v>338</v>
      </c>
      <c r="B334" s="108" t="s">
        <v>359</v>
      </c>
      <c r="C334" s="110">
        <v>8</v>
      </c>
      <c r="D334" s="108" t="s">
        <v>851</v>
      </c>
      <c r="E334" s="108" t="s">
        <v>852</v>
      </c>
      <c r="F334" s="110" t="s">
        <v>15</v>
      </c>
      <c r="G334" s="110">
        <v>10</v>
      </c>
      <c r="H334" s="85">
        <v>11187.9218</v>
      </c>
      <c r="I334" s="84">
        <f>+'ESTUDIO DE MERCADO'!N334</f>
        <v>15000</v>
      </c>
      <c r="J334" s="84">
        <f t="shared" si="21"/>
        <v>150000</v>
      </c>
      <c r="K334" s="87">
        <v>125</v>
      </c>
      <c r="L334" s="91">
        <f t="shared" si="20"/>
        <v>18750000</v>
      </c>
      <c r="M334" s="50" t="s">
        <v>1104</v>
      </c>
    </row>
    <row r="335" spans="1:13" s="58" customFormat="1" ht="60" customHeight="1" x14ac:dyDescent="0.25">
      <c r="A335" s="108" t="s">
        <v>338</v>
      </c>
      <c r="B335" s="108" t="s">
        <v>359</v>
      </c>
      <c r="C335" s="110">
        <v>9</v>
      </c>
      <c r="D335" s="108" t="s">
        <v>853</v>
      </c>
      <c r="E335" s="108" t="s">
        <v>854</v>
      </c>
      <c r="F335" s="108" t="s">
        <v>15</v>
      </c>
      <c r="G335" s="110">
        <v>30</v>
      </c>
      <c r="H335" s="85">
        <v>9454.4832999999999</v>
      </c>
      <c r="I335" s="84">
        <f>+'ESTUDIO DE MERCADO'!N335</f>
        <v>15000</v>
      </c>
      <c r="J335" s="84">
        <f t="shared" si="21"/>
        <v>450000</v>
      </c>
      <c r="K335" s="87">
        <v>125</v>
      </c>
      <c r="L335" s="91">
        <f t="shared" si="20"/>
        <v>56250000</v>
      </c>
      <c r="M335" s="50" t="s">
        <v>1104</v>
      </c>
    </row>
    <row r="336" spans="1:13" s="58" customFormat="1" ht="26.25" customHeight="1" x14ac:dyDescent="0.25">
      <c r="A336" s="108" t="s">
        <v>338</v>
      </c>
      <c r="B336" s="108" t="s">
        <v>364</v>
      </c>
      <c r="C336" s="110">
        <v>1</v>
      </c>
      <c r="D336" s="108" t="s">
        <v>365</v>
      </c>
      <c r="E336" s="108">
        <v>20</v>
      </c>
      <c r="F336" s="110" t="s">
        <v>15</v>
      </c>
      <c r="G336" s="110">
        <v>19</v>
      </c>
      <c r="H336" s="85">
        <v>15825.743999999999</v>
      </c>
      <c r="I336" s="84">
        <f>+'ESTUDIO DE MERCADO'!N336</f>
        <v>20000</v>
      </c>
      <c r="J336" s="84">
        <f t="shared" si="21"/>
        <v>380000</v>
      </c>
      <c r="K336" s="87">
        <v>125</v>
      </c>
      <c r="L336" s="91">
        <f t="shared" si="20"/>
        <v>47500000</v>
      </c>
      <c r="M336" s="50" t="s">
        <v>1104</v>
      </c>
    </row>
    <row r="337" spans="1:13" s="58" customFormat="1" ht="26.25" customHeight="1" x14ac:dyDescent="0.25">
      <c r="A337" s="108" t="s">
        <v>338</v>
      </c>
      <c r="B337" s="108" t="s">
        <v>364</v>
      </c>
      <c r="C337" s="110">
        <v>2</v>
      </c>
      <c r="D337" s="108" t="s">
        <v>855</v>
      </c>
      <c r="E337" s="108">
        <v>7</v>
      </c>
      <c r="F337" s="110" t="s">
        <v>15</v>
      </c>
      <c r="G337" s="110">
        <v>38</v>
      </c>
      <c r="H337" s="85">
        <v>15825.743999999999</v>
      </c>
      <c r="I337" s="84">
        <f>+'ESTUDIO DE MERCADO'!N337</f>
        <v>20000</v>
      </c>
      <c r="J337" s="84">
        <f t="shared" si="21"/>
        <v>760000</v>
      </c>
      <c r="K337" s="87">
        <v>125</v>
      </c>
      <c r="L337" s="91">
        <f t="shared" si="20"/>
        <v>95000000</v>
      </c>
      <c r="M337" s="50" t="s">
        <v>1104</v>
      </c>
    </row>
    <row r="338" spans="1:13" s="58" customFormat="1" ht="26.25" customHeight="1" x14ac:dyDescent="0.25">
      <c r="A338" s="108" t="s">
        <v>338</v>
      </c>
      <c r="B338" s="108" t="s">
        <v>364</v>
      </c>
      <c r="C338" s="110">
        <v>3</v>
      </c>
      <c r="D338" s="108" t="s">
        <v>366</v>
      </c>
      <c r="E338" s="108">
        <v>4</v>
      </c>
      <c r="F338" s="110" t="s">
        <v>15</v>
      </c>
      <c r="G338" s="110">
        <v>14</v>
      </c>
      <c r="H338" s="85">
        <v>17729.029500000001</v>
      </c>
      <c r="I338" s="84">
        <f>+'ESTUDIO DE MERCADO'!N338</f>
        <v>22000</v>
      </c>
      <c r="J338" s="84">
        <f t="shared" si="21"/>
        <v>308000</v>
      </c>
      <c r="K338" s="87">
        <v>125</v>
      </c>
      <c r="L338" s="91">
        <f t="shared" si="20"/>
        <v>38500000</v>
      </c>
      <c r="M338" s="50" t="s">
        <v>1104</v>
      </c>
    </row>
    <row r="339" spans="1:13" s="58" customFormat="1" ht="45" customHeight="1" x14ac:dyDescent="0.25">
      <c r="A339" s="108" t="s">
        <v>338</v>
      </c>
      <c r="B339" s="108" t="s">
        <v>367</v>
      </c>
      <c r="C339" s="110">
        <v>1</v>
      </c>
      <c r="D339" s="108" t="s">
        <v>368</v>
      </c>
      <c r="E339" s="108" t="s">
        <v>369</v>
      </c>
      <c r="F339" s="110" t="s">
        <v>15</v>
      </c>
      <c r="G339" s="110">
        <v>32</v>
      </c>
      <c r="H339" s="85">
        <v>15825.743999999999</v>
      </c>
      <c r="I339" s="84">
        <f>+'ESTUDIO DE MERCADO'!N339</f>
        <v>17000</v>
      </c>
      <c r="J339" s="84">
        <f t="shared" si="21"/>
        <v>544000</v>
      </c>
      <c r="K339" s="87">
        <v>125</v>
      </c>
      <c r="L339" s="91">
        <f t="shared" si="20"/>
        <v>68000000</v>
      </c>
      <c r="M339" s="50" t="s">
        <v>1104</v>
      </c>
    </row>
    <row r="340" spans="1:13" s="58" customFormat="1" ht="63.75" customHeight="1" x14ac:dyDescent="0.25">
      <c r="A340" s="108" t="s">
        <v>338</v>
      </c>
      <c r="B340" s="108" t="s">
        <v>367</v>
      </c>
      <c r="C340" s="110">
        <v>2</v>
      </c>
      <c r="D340" s="108" t="s">
        <v>370</v>
      </c>
      <c r="E340" s="108" t="s">
        <v>371</v>
      </c>
      <c r="F340" s="110" t="s">
        <v>15</v>
      </c>
      <c r="G340" s="110">
        <v>16</v>
      </c>
      <c r="H340" s="85">
        <v>15825.743999999999</v>
      </c>
      <c r="I340" s="84">
        <f>+'ESTUDIO DE MERCADO'!N340</f>
        <v>17000</v>
      </c>
      <c r="J340" s="84">
        <f t="shared" si="21"/>
        <v>272000</v>
      </c>
      <c r="K340" s="87">
        <v>125</v>
      </c>
      <c r="L340" s="91">
        <f t="shared" si="20"/>
        <v>34000000</v>
      </c>
      <c r="M340" s="50" t="s">
        <v>1104</v>
      </c>
    </row>
    <row r="341" spans="1:13" s="58" customFormat="1" ht="69" customHeight="1" x14ac:dyDescent="0.25">
      <c r="A341" s="108" t="s">
        <v>338</v>
      </c>
      <c r="B341" s="108" t="s">
        <v>367</v>
      </c>
      <c r="C341" s="110">
        <v>3</v>
      </c>
      <c r="D341" s="108" t="s">
        <v>372</v>
      </c>
      <c r="E341" s="108" t="s">
        <v>371</v>
      </c>
      <c r="F341" s="110" t="s">
        <v>15</v>
      </c>
      <c r="G341" s="110">
        <v>20</v>
      </c>
      <c r="H341" s="85">
        <v>15825.743999999999</v>
      </c>
      <c r="I341" s="84">
        <f>+'ESTUDIO DE MERCADO'!N341</f>
        <v>17000</v>
      </c>
      <c r="J341" s="84">
        <f t="shared" si="21"/>
        <v>340000</v>
      </c>
      <c r="K341" s="87">
        <v>125</v>
      </c>
      <c r="L341" s="91">
        <f t="shared" si="20"/>
        <v>42500000</v>
      </c>
      <c r="M341" s="50" t="s">
        <v>1104</v>
      </c>
    </row>
    <row r="342" spans="1:13" s="58" customFormat="1" ht="73.5" customHeight="1" x14ac:dyDescent="0.25">
      <c r="A342" s="108" t="s">
        <v>338</v>
      </c>
      <c r="B342" s="108" t="s">
        <v>367</v>
      </c>
      <c r="C342" s="110">
        <v>4</v>
      </c>
      <c r="D342" s="108" t="s">
        <v>373</v>
      </c>
      <c r="E342" s="108" t="s">
        <v>369</v>
      </c>
      <c r="F342" s="110" t="s">
        <v>15</v>
      </c>
      <c r="G342" s="110">
        <v>18</v>
      </c>
      <c r="H342" s="85">
        <v>15825.743999999999</v>
      </c>
      <c r="I342" s="84">
        <f>+'ESTUDIO DE MERCADO'!N342</f>
        <v>21000</v>
      </c>
      <c r="J342" s="84">
        <f t="shared" si="21"/>
        <v>378000</v>
      </c>
      <c r="K342" s="87">
        <v>125</v>
      </c>
      <c r="L342" s="91">
        <f t="shared" si="20"/>
        <v>47250000</v>
      </c>
      <c r="M342" s="50" t="s">
        <v>1104</v>
      </c>
    </row>
    <row r="343" spans="1:13" s="58" customFormat="1" ht="66.75" customHeight="1" x14ac:dyDescent="0.25">
      <c r="A343" s="108" t="s">
        <v>338</v>
      </c>
      <c r="B343" s="108" t="s">
        <v>374</v>
      </c>
      <c r="C343" s="110">
        <v>1</v>
      </c>
      <c r="D343" s="117" t="s">
        <v>375</v>
      </c>
      <c r="E343" s="117" t="s">
        <v>856</v>
      </c>
      <c r="F343" s="110" t="s">
        <v>15</v>
      </c>
      <c r="G343" s="110">
        <v>6</v>
      </c>
      <c r="H343" s="85">
        <v>17729.029500000001</v>
      </c>
      <c r="I343" s="84">
        <f>+'ESTUDIO DE MERCADO'!N343</f>
        <v>20000</v>
      </c>
      <c r="J343" s="84">
        <f t="shared" si="21"/>
        <v>120000</v>
      </c>
      <c r="K343" s="87">
        <v>125</v>
      </c>
      <c r="L343" s="91">
        <f t="shared" si="20"/>
        <v>15000000</v>
      </c>
      <c r="M343" s="50" t="s">
        <v>1104</v>
      </c>
    </row>
    <row r="344" spans="1:13" s="58" customFormat="1" ht="66.75" customHeight="1" x14ac:dyDescent="0.25">
      <c r="A344" s="108" t="s">
        <v>338</v>
      </c>
      <c r="B344" s="108" t="s">
        <v>374</v>
      </c>
      <c r="C344" s="110">
        <v>2</v>
      </c>
      <c r="D344" s="117" t="s">
        <v>376</v>
      </c>
      <c r="E344" s="87" t="s">
        <v>857</v>
      </c>
      <c r="F344" s="110" t="s">
        <v>15</v>
      </c>
      <c r="G344" s="110">
        <v>4</v>
      </c>
      <c r="H344" s="85">
        <v>17729.029500000001</v>
      </c>
      <c r="I344" s="84">
        <f>+'ESTUDIO DE MERCADO'!N344</f>
        <v>20000</v>
      </c>
      <c r="J344" s="84">
        <f t="shared" si="21"/>
        <v>80000</v>
      </c>
      <c r="K344" s="87">
        <v>125</v>
      </c>
      <c r="L344" s="91">
        <f t="shared" si="20"/>
        <v>10000000</v>
      </c>
      <c r="M344" s="50" t="s">
        <v>1104</v>
      </c>
    </row>
    <row r="345" spans="1:13" s="58" customFormat="1" ht="66.75" customHeight="1" x14ac:dyDescent="0.25">
      <c r="A345" s="108" t="s">
        <v>338</v>
      </c>
      <c r="B345" s="108" t="s">
        <v>374</v>
      </c>
      <c r="C345" s="108">
        <v>3</v>
      </c>
      <c r="D345" s="108" t="s">
        <v>377</v>
      </c>
      <c r="E345" s="87" t="s">
        <v>858</v>
      </c>
      <c r="F345" s="110" t="s">
        <v>15</v>
      </c>
      <c r="G345" s="108">
        <v>4</v>
      </c>
      <c r="H345" s="84">
        <v>19459.470699999998</v>
      </c>
      <c r="I345" s="84">
        <f>+'ESTUDIO DE MERCADO'!N345</f>
        <v>20000</v>
      </c>
      <c r="J345" s="84">
        <f t="shared" si="21"/>
        <v>80000</v>
      </c>
      <c r="K345" s="87">
        <v>125</v>
      </c>
      <c r="L345" s="91">
        <f t="shared" si="20"/>
        <v>10000000</v>
      </c>
      <c r="M345" s="50" t="s">
        <v>1104</v>
      </c>
    </row>
    <row r="346" spans="1:13" s="58" customFormat="1" ht="30" customHeight="1" x14ac:dyDescent="0.25">
      <c r="A346" s="108" t="s">
        <v>338</v>
      </c>
      <c r="B346" s="108" t="s">
        <v>378</v>
      </c>
      <c r="C346" s="110">
        <v>1</v>
      </c>
      <c r="D346" s="108" t="s">
        <v>379</v>
      </c>
      <c r="E346" s="108" t="s">
        <v>380</v>
      </c>
      <c r="F346" s="110" t="s">
        <v>15</v>
      </c>
      <c r="G346" s="123">
        <v>14</v>
      </c>
      <c r="H346" s="85">
        <v>17144.556</v>
      </c>
      <c r="I346" s="84">
        <f>+'ESTUDIO DE MERCADO'!N346</f>
        <v>13500</v>
      </c>
      <c r="J346" s="84">
        <f t="shared" si="21"/>
        <v>189000</v>
      </c>
      <c r="K346" s="87">
        <v>125</v>
      </c>
      <c r="L346" s="91">
        <f t="shared" si="20"/>
        <v>23625000</v>
      </c>
      <c r="M346" s="50" t="s">
        <v>1104</v>
      </c>
    </row>
    <row r="347" spans="1:13" s="58" customFormat="1" ht="30" customHeight="1" x14ac:dyDescent="0.25">
      <c r="A347" s="108" t="s">
        <v>338</v>
      </c>
      <c r="B347" s="108" t="s">
        <v>378</v>
      </c>
      <c r="C347" s="110">
        <v>2</v>
      </c>
      <c r="D347" s="108" t="s">
        <v>381</v>
      </c>
      <c r="E347" s="108" t="s">
        <v>382</v>
      </c>
      <c r="F347" s="110" t="s">
        <v>15</v>
      </c>
      <c r="G347" s="123">
        <v>4</v>
      </c>
      <c r="H347" s="85">
        <v>17144.556</v>
      </c>
      <c r="I347" s="84">
        <f>+'ESTUDIO DE MERCADO'!N347</f>
        <v>10000</v>
      </c>
      <c r="J347" s="84">
        <f t="shared" si="21"/>
        <v>40000</v>
      </c>
      <c r="K347" s="87">
        <v>125</v>
      </c>
      <c r="L347" s="91">
        <f t="shared" si="20"/>
        <v>5000000</v>
      </c>
      <c r="M347" s="50" t="s">
        <v>1104</v>
      </c>
    </row>
    <row r="348" spans="1:13" s="58" customFormat="1" ht="30" customHeight="1" x14ac:dyDescent="0.25">
      <c r="A348" s="108" t="s">
        <v>338</v>
      </c>
      <c r="B348" s="108" t="s">
        <v>378</v>
      </c>
      <c r="C348" s="110">
        <v>3</v>
      </c>
      <c r="D348" s="108" t="s">
        <v>383</v>
      </c>
      <c r="E348" s="108" t="s">
        <v>384</v>
      </c>
      <c r="F348" s="110" t="s">
        <v>15</v>
      </c>
      <c r="G348" s="123">
        <v>3</v>
      </c>
      <c r="H348" s="85">
        <v>17144.556</v>
      </c>
      <c r="I348" s="84">
        <f>+'ESTUDIO DE MERCADO'!N348</f>
        <v>13500</v>
      </c>
      <c r="J348" s="84">
        <f t="shared" si="21"/>
        <v>40500</v>
      </c>
      <c r="K348" s="87">
        <v>125</v>
      </c>
      <c r="L348" s="91">
        <f t="shared" si="20"/>
        <v>5062500</v>
      </c>
      <c r="M348" s="50" t="s">
        <v>1104</v>
      </c>
    </row>
    <row r="349" spans="1:13" s="58" customFormat="1" ht="30" customHeight="1" x14ac:dyDescent="0.25">
      <c r="A349" s="108" t="s">
        <v>338</v>
      </c>
      <c r="B349" s="108" t="s">
        <v>378</v>
      </c>
      <c r="C349" s="110">
        <v>4</v>
      </c>
      <c r="D349" s="108" t="s">
        <v>385</v>
      </c>
      <c r="E349" s="110" t="s">
        <v>386</v>
      </c>
      <c r="F349" s="110" t="s">
        <v>15</v>
      </c>
      <c r="G349" s="123">
        <v>5</v>
      </c>
      <c r="H349" s="85">
        <v>17018.669399999999</v>
      </c>
      <c r="I349" s="84">
        <f>+'ESTUDIO DE MERCADO'!N349</f>
        <v>17971.714886400001</v>
      </c>
      <c r="J349" s="84">
        <f t="shared" si="21"/>
        <v>89858.574432000009</v>
      </c>
      <c r="K349" s="87">
        <v>125</v>
      </c>
      <c r="L349" s="91">
        <f t="shared" si="20"/>
        <v>11232321.804000001</v>
      </c>
      <c r="M349" s="50" t="s">
        <v>1105</v>
      </c>
    </row>
    <row r="350" spans="1:13" s="58" customFormat="1" ht="30" customHeight="1" x14ac:dyDescent="0.25">
      <c r="A350" s="108" t="s">
        <v>338</v>
      </c>
      <c r="B350" s="108" t="s">
        <v>378</v>
      </c>
      <c r="C350" s="110">
        <v>5</v>
      </c>
      <c r="D350" s="108" t="s">
        <v>387</v>
      </c>
      <c r="E350" s="110" t="s">
        <v>17</v>
      </c>
      <c r="F350" s="108" t="s">
        <v>6</v>
      </c>
      <c r="G350" s="123">
        <v>8</v>
      </c>
      <c r="H350" s="85">
        <v>9432.5030999999999</v>
      </c>
      <c r="I350" s="84">
        <f>+'ESTUDIO DE MERCADO'!N350</f>
        <v>9960.7232736000005</v>
      </c>
      <c r="J350" s="84">
        <f t="shared" si="21"/>
        <v>79685.786188800004</v>
      </c>
      <c r="K350" s="87">
        <v>125</v>
      </c>
      <c r="L350" s="91">
        <f t="shared" si="20"/>
        <v>9960723.2736000009</v>
      </c>
      <c r="M350" s="50" t="s">
        <v>1105</v>
      </c>
    </row>
    <row r="351" spans="1:13" s="58" customFormat="1" ht="30" customHeight="1" x14ac:dyDescent="0.25">
      <c r="A351" s="108" t="s">
        <v>338</v>
      </c>
      <c r="B351" s="108" t="s">
        <v>378</v>
      </c>
      <c r="C351" s="110">
        <v>6</v>
      </c>
      <c r="D351" s="108" t="s">
        <v>389</v>
      </c>
      <c r="E351" s="110" t="s">
        <v>390</v>
      </c>
      <c r="F351" s="110" t="s">
        <v>6</v>
      </c>
      <c r="G351" s="123">
        <v>5</v>
      </c>
      <c r="H351" s="85">
        <v>19494.439200000001</v>
      </c>
      <c r="I351" s="84">
        <f>+'ESTUDIO DE MERCADO'!N351</f>
        <v>20586.127795200002</v>
      </c>
      <c r="J351" s="84">
        <f t="shared" si="21"/>
        <v>102930.63897600002</v>
      </c>
      <c r="K351" s="87">
        <v>125</v>
      </c>
      <c r="L351" s="91">
        <f t="shared" si="20"/>
        <v>12866329.872000001</v>
      </c>
      <c r="M351" s="50" t="s">
        <v>1105</v>
      </c>
    </row>
    <row r="352" spans="1:13" s="58" customFormat="1" ht="30" customHeight="1" x14ac:dyDescent="0.25">
      <c r="A352" s="108" t="s">
        <v>338</v>
      </c>
      <c r="B352" s="108" t="s">
        <v>378</v>
      </c>
      <c r="C352" s="110">
        <v>7</v>
      </c>
      <c r="D352" s="108" t="s">
        <v>391</v>
      </c>
      <c r="E352" s="110" t="s">
        <v>392</v>
      </c>
      <c r="F352" s="108" t="s">
        <v>6</v>
      </c>
      <c r="G352" s="110">
        <v>9</v>
      </c>
      <c r="H352" s="85">
        <v>8133.6731</v>
      </c>
      <c r="I352" s="84">
        <f>+'ESTUDIO DE MERCADO'!N352</f>
        <v>8703.0302170000014</v>
      </c>
      <c r="J352" s="84">
        <f t="shared" si="21"/>
        <v>78327.271953000018</v>
      </c>
      <c r="K352" s="87">
        <v>125</v>
      </c>
      <c r="L352" s="91">
        <f t="shared" si="20"/>
        <v>9790908.994125003</v>
      </c>
      <c r="M352" s="50" t="s">
        <v>1105</v>
      </c>
    </row>
    <row r="353" spans="1:13" s="58" customFormat="1" ht="30" customHeight="1" x14ac:dyDescent="0.25">
      <c r="A353" s="108" t="s">
        <v>338</v>
      </c>
      <c r="B353" s="108" t="s">
        <v>378</v>
      </c>
      <c r="C353" s="110">
        <v>8</v>
      </c>
      <c r="D353" s="108" t="s">
        <v>393</v>
      </c>
      <c r="E353" s="110" t="s">
        <v>394</v>
      </c>
      <c r="F353" s="108" t="s">
        <v>6</v>
      </c>
      <c r="G353" s="110">
        <v>9</v>
      </c>
      <c r="H353" s="85">
        <v>8658.2006000000001</v>
      </c>
      <c r="I353" s="84">
        <f>+'ESTUDIO DE MERCADO'!N353</f>
        <v>9264.2746420000003</v>
      </c>
      <c r="J353" s="84">
        <f t="shared" si="21"/>
        <v>83378.471778000006</v>
      </c>
      <c r="K353" s="87">
        <v>125</v>
      </c>
      <c r="L353" s="91">
        <f t="shared" si="20"/>
        <v>10422308.972250002</v>
      </c>
      <c r="M353" s="50" t="s">
        <v>1105</v>
      </c>
    </row>
    <row r="354" spans="1:13" s="58" customFormat="1" ht="30" customHeight="1" x14ac:dyDescent="0.25">
      <c r="A354" s="108" t="s">
        <v>338</v>
      </c>
      <c r="B354" s="108" t="s">
        <v>378</v>
      </c>
      <c r="C354" s="110">
        <v>9</v>
      </c>
      <c r="D354" s="108" t="s">
        <v>395</v>
      </c>
      <c r="E354" s="110" t="s">
        <v>396</v>
      </c>
      <c r="F354" s="108" t="s">
        <v>6</v>
      </c>
      <c r="G354" s="110">
        <v>4</v>
      </c>
      <c r="H354" s="85">
        <v>22918.354900000002</v>
      </c>
      <c r="I354" s="84">
        <f>+'ESTUDIO DE MERCADO'!N354</f>
        <v>24522.639743000003</v>
      </c>
      <c r="J354" s="84">
        <f t="shared" si="21"/>
        <v>98090.558972000013</v>
      </c>
      <c r="K354" s="87">
        <v>125</v>
      </c>
      <c r="L354" s="91">
        <f t="shared" si="20"/>
        <v>12261319.871500002</v>
      </c>
      <c r="M354" s="50" t="s">
        <v>1105</v>
      </c>
    </row>
    <row r="355" spans="1:13" s="58" customFormat="1" ht="30" customHeight="1" x14ac:dyDescent="0.25">
      <c r="A355" s="108" t="s">
        <v>338</v>
      </c>
      <c r="B355" s="108" t="s">
        <v>378</v>
      </c>
      <c r="C355" s="110">
        <v>10</v>
      </c>
      <c r="D355" s="108" t="s">
        <v>397</v>
      </c>
      <c r="E355" s="110" t="s">
        <v>398</v>
      </c>
      <c r="F355" s="108" t="s">
        <v>6</v>
      </c>
      <c r="G355" s="110">
        <v>5</v>
      </c>
      <c r="H355" s="85">
        <v>17563.178900000003</v>
      </c>
      <c r="I355" s="84">
        <f>+'ESTUDIO DE MERCADO'!N355</f>
        <v>18792.601423000004</v>
      </c>
      <c r="J355" s="84">
        <f t="shared" si="21"/>
        <v>93963.007115000015</v>
      </c>
      <c r="K355" s="87">
        <v>125</v>
      </c>
      <c r="L355" s="91">
        <f t="shared" si="20"/>
        <v>11745375.889375001</v>
      </c>
      <c r="M355" s="50" t="s">
        <v>1105</v>
      </c>
    </row>
    <row r="356" spans="1:13" s="58" customFormat="1" ht="41.25" customHeight="1" x14ac:dyDescent="0.25">
      <c r="A356" s="108" t="s">
        <v>338</v>
      </c>
      <c r="B356" s="110" t="s">
        <v>399</v>
      </c>
      <c r="C356" s="110">
        <v>1</v>
      </c>
      <c r="D356" s="108" t="s">
        <v>400</v>
      </c>
      <c r="E356" s="108">
        <v>14</v>
      </c>
      <c r="F356" s="108" t="s">
        <v>6</v>
      </c>
      <c r="G356" s="110">
        <v>17</v>
      </c>
      <c r="H356" s="85">
        <v>14697.7601</v>
      </c>
      <c r="I356" s="84">
        <f>+'ESTUDIO DE MERCADO'!N356</f>
        <v>15726.603307000003</v>
      </c>
      <c r="J356" s="84">
        <f t="shared" si="21"/>
        <v>267352.25621900003</v>
      </c>
      <c r="K356" s="87">
        <v>125</v>
      </c>
      <c r="L356" s="91">
        <f t="shared" si="20"/>
        <v>33419032.027375005</v>
      </c>
      <c r="M356" s="50" t="s">
        <v>1105</v>
      </c>
    </row>
    <row r="357" spans="1:13" s="58" customFormat="1" ht="41.25" customHeight="1" x14ac:dyDescent="0.25">
      <c r="A357" s="108" t="s">
        <v>338</v>
      </c>
      <c r="B357" s="110" t="s">
        <v>399</v>
      </c>
      <c r="C357" s="110">
        <v>2</v>
      </c>
      <c r="D357" s="108" t="s">
        <v>401</v>
      </c>
      <c r="E357" s="108">
        <v>18</v>
      </c>
      <c r="F357" s="108" t="s">
        <v>6</v>
      </c>
      <c r="G357" s="110">
        <v>19</v>
      </c>
      <c r="H357" s="85">
        <v>14697.7601</v>
      </c>
      <c r="I357" s="84">
        <f>+'ESTUDIO DE MERCADO'!N357</f>
        <v>15726.603307000003</v>
      </c>
      <c r="J357" s="84">
        <f t="shared" si="21"/>
        <v>298805.46283300006</v>
      </c>
      <c r="K357" s="87">
        <v>125</v>
      </c>
      <c r="L357" s="91">
        <f t="shared" si="20"/>
        <v>37350682.854125008</v>
      </c>
      <c r="M357" s="50" t="s">
        <v>1105</v>
      </c>
    </row>
    <row r="358" spans="1:13" s="58" customFormat="1" ht="41.25" customHeight="1" x14ac:dyDescent="0.25">
      <c r="A358" s="108" t="s">
        <v>338</v>
      </c>
      <c r="B358" s="110" t="s">
        <v>399</v>
      </c>
      <c r="C358" s="110">
        <v>3</v>
      </c>
      <c r="D358" s="108" t="s">
        <v>402</v>
      </c>
      <c r="E358" s="108">
        <v>12</v>
      </c>
      <c r="F358" s="108" t="s">
        <v>6</v>
      </c>
      <c r="G358" s="110">
        <v>9</v>
      </c>
      <c r="H358" s="85">
        <v>14697.7601</v>
      </c>
      <c r="I358" s="84">
        <f>+'ESTUDIO DE MERCADO'!N358</f>
        <v>15726.603307000003</v>
      </c>
      <c r="J358" s="84">
        <f t="shared" si="21"/>
        <v>141539.42976300002</v>
      </c>
      <c r="K358" s="87">
        <v>125</v>
      </c>
      <c r="L358" s="91">
        <f t="shared" si="20"/>
        <v>17692428.720375001</v>
      </c>
      <c r="M358" s="50" t="s">
        <v>1105</v>
      </c>
    </row>
    <row r="359" spans="1:13" s="58" customFormat="1" ht="41.25" customHeight="1" x14ac:dyDescent="0.25">
      <c r="A359" s="108" t="s">
        <v>338</v>
      </c>
      <c r="B359" s="110" t="s">
        <v>399</v>
      </c>
      <c r="C359" s="110">
        <v>4</v>
      </c>
      <c r="D359" s="108" t="s">
        <v>403</v>
      </c>
      <c r="E359" s="108">
        <v>12</v>
      </c>
      <c r="F359" s="108" t="s">
        <v>6</v>
      </c>
      <c r="G359" s="110">
        <v>10</v>
      </c>
      <c r="H359" s="85">
        <v>14697.7601</v>
      </c>
      <c r="I359" s="84">
        <f>+'ESTUDIO DE MERCADO'!N359</f>
        <v>15726.603307000003</v>
      </c>
      <c r="J359" s="84">
        <f t="shared" si="21"/>
        <v>157266.03307000003</v>
      </c>
      <c r="K359" s="87">
        <v>125</v>
      </c>
      <c r="L359" s="91">
        <f t="shared" si="20"/>
        <v>19658254.133750003</v>
      </c>
      <c r="M359" s="50" t="s">
        <v>1105</v>
      </c>
    </row>
    <row r="360" spans="1:13" s="58" customFormat="1" ht="41.25" customHeight="1" x14ac:dyDescent="0.25">
      <c r="A360" s="108" t="s">
        <v>338</v>
      </c>
      <c r="B360" s="110" t="s">
        <v>399</v>
      </c>
      <c r="C360" s="110">
        <v>5</v>
      </c>
      <c r="D360" s="108" t="s">
        <v>404</v>
      </c>
      <c r="E360" s="108">
        <v>6</v>
      </c>
      <c r="F360" s="110" t="s">
        <v>15</v>
      </c>
      <c r="G360" s="110">
        <v>6</v>
      </c>
      <c r="H360" s="85">
        <v>19094.799199999998</v>
      </c>
      <c r="I360" s="84">
        <f>+'ESTUDIO DE MERCADO'!N360</f>
        <v>20431.435143999999</v>
      </c>
      <c r="J360" s="84">
        <f t="shared" si="21"/>
        <v>122588.61086399999</v>
      </c>
      <c r="K360" s="87">
        <v>125</v>
      </c>
      <c r="L360" s="91">
        <f t="shared" si="20"/>
        <v>15323576.357999999</v>
      </c>
      <c r="M360" s="50" t="s">
        <v>1105</v>
      </c>
    </row>
    <row r="361" spans="1:13" s="58" customFormat="1" ht="41.25" customHeight="1" x14ac:dyDescent="0.25">
      <c r="A361" s="108" t="s">
        <v>338</v>
      </c>
      <c r="B361" s="110" t="s">
        <v>399</v>
      </c>
      <c r="C361" s="110">
        <v>6</v>
      </c>
      <c r="D361" s="108" t="s">
        <v>405</v>
      </c>
      <c r="E361" s="108">
        <v>8</v>
      </c>
      <c r="F361" s="110" t="s">
        <v>15</v>
      </c>
      <c r="G361" s="110">
        <v>8</v>
      </c>
      <c r="H361" s="85">
        <v>20826.239500000003</v>
      </c>
      <c r="I361" s="84">
        <f>+'ESTUDIO DE MERCADO'!N361</f>
        <v>21120</v>
      </c>
      <c r="J361" s="84">
        <f t="shared" si="21"/>
        <v>168960</v>
      </c>
      <c r="K361" s="87">
        <v>125</v>
      </c>
      <c r="L361" s="91">
        <f t="shared" si="20"/>
        <v>21120000</v>
      </c>
      <c r="M361" s="50" t="s">
        <v>1104</v>
      </c>
    </row>
    <row r="362" spans="1:13" s="58" customFormat="1" ht="41.25" customHeight="1" x14ac:dyDescent="0.25">
      <c r="A362" s="108" t="s">
        <v>338</v>
      </c>
      <c r="B362" s="110" t="s">
        <v>399</v>
      </c>
      <c r="C362" s="110">
        <v>7</v>
      </c>
      <c r="D362" s="108" t="s">
        <v>406</v>
      </c>
      <c r="E362" s="108">
        <v>14</v>
      </c>
      <c r="F362" s="110" t="s">
        <v>15</v>
      </c>
      <c r="G362" s="110">
        <v>11</v>
      </c>
      <c r="H362" s="85">
        <v>22324.889500000001</v>
      </c>
      <c r="I362" s="84">
        <f>+'ESTUDIO DE MERCADO'!N362</f>
        <v>21120</v>
      </c>
      <c r="J362" s="84">
        <f t="shared" si="21"/>
        <v>232320</v>
      </c>
      <c r="K362" s="87">
        <v>125</v>
      </c>
      <c r="L362" s="91">
        <f t="shared" si="20"/>
        <v>29040000</v>
      </c>
      <c r="M362" s="50" t="s">
        <v>1104</v>
      </c>
    </row>
    <row r="363" spans="1:13" s="58" customFormat="1" ht="26.25" customHeight="1" x14ac:dyDescent="0.25">
      <c r="A363" s="108" t="s">
        <v>338</v>
      </c>
      <c r="B363" s="108" t="s">
        <v>407</v>
      </c>
      <c r="C363" s="110">
        <v>1</v>
      </c>
      <c r="D363" s="117" t="s">
        <v>408</v>
      </c>
      <c r="E363" s="108" t="s">
        <v>8</v>
      </c>
      <c r="F363" s="110" t="s">
        <v>15</v>
      </c>
      <c r="G363" s="110">
        <v>30</v>
      </c>
      <c r="H363" s="85">
        <v>15825.743999999999</v>
      </c>
      <c r="I363" s="84">
        <f>+'ESTUDIO DE MERCADO'!N363</f>
        <v>16000</v>
      </c>
      <c r="J363" s="84">
        <f t="shared" si="21"/>
        <v>480000</v>
      </c>
      <c r="K363" s="87">
        <v>125</v>
      </c>
      <c r="L363" s="91">
        <f t="shared" si="20"/>
        <v>60000000</v>
      </c>
      <c r="M363" s="50" t="s">
        <v>1104</v>
      </c>
    </row>
    <row r="364" spans="1:13" s="58" customFormat="1" ht="26.25" customHeight="1" x14ac:dyDescent="0.25">
      <c r="A364" s="108" t="s">
        <v>338</v>
      </c>
      <c r="B364" s="108" t="s">
        <v>407</v>
      </c>
      <c r="C364" s="110">
        <v>2</v>
      </c>
      <c r="D364" s="117" t="s">
        <v>409</v>
      </c>
      <c r="E364" s="108" t="s">
        <v>155</v>
      </c>
      <c r="F364" s="110" t="s">
        <v>15</v>
      </c>
      <c r="G364" s="110">
        <v>15</v>
      </c>
      <c r="H364" s="85">
        <v>20071.918999999998</v>
      </c>
      <c r="I364" s="84">
        <f>+'ESTUDIO DE MERCADO'!N364</f>
        <v>16000</v>
      </c>
      <c r="J364" s="84">
        <f t="shared" ref="J364:J392" si="22">+I364*G364</f>
        <v>240000</v>
      </c>
      <c r="K364" s="87">
        <v>125</v>
      </c>
      <c r="L364" s="91">
        <f t="shared" si="20"/>
        <v>30000000</v>
      </c>
      <c r="M364" s="50" t="s">
        <v>1104</v>
      </c>
    </row>
    <row r="365" spans="1:13" s="58" customFormat="1" ht="51" customHeight="1" x14ac:dyDescent="0.25">
      <c r="A365" s="108" t="s">
        <v>338</v>
      </c>
      <c r="B365" s="110" t="s">
        <v>410</v>
      </c>
      <c r="C365" s="110">
        <v>1</v>
      </c>
      <c r="D365" s="117" t="s">
        <v>859</v>
      </c>
      <c r="E365" s="108" t="s">
        <v>413</v>
      </c>
      <c r="F365" s="110" t="s">
        <v>6</v>
      </c>
      <c r="G365" s="110">
        <v>3</v>
      </c>
      <c r="H365" s="85">
        <v>15865.708000000001</v>
      </c>
      <c r="I365" s="84">
        <f>+'ESTUDIO DE MERCADO'!N365</f>
        <v>16976.307560000001</v>
      </c>
      <c r="J365" s="84">
        <f t="shared" si="22"/>
        <v>50928.922680000003</v>
      </c>
      <c r="K365" s="87">
        <v>125</v>
      </c>
      <c r="L365" s="91">
        <f t="shared" ref="L365:L392" si="23">+J365*K365</f>
        <v>6366115.335</v>
      </c>
      <c r="M365" s="50" t="s">
        <v>1105</v>
      </c>
    </row>
    <row r="366" spans="1:13" s="58" customFormat="1" ht="51" customHeight="1" x14ac:dyDescent="0.25">
      <c r="A366" s="108" t="s">
        <v>338</v>
      </c>
      <c r="B366" s="110" t="s">
        <v>410</v>
      </c>
      <c r="C366" s="110">
        <v>2</v>
      </c>
      <c r="D366" s="117" t="s">
        <v>414</v>
      </c>
      <c r="E366" s="108" t="s">
        <v>415</v>
      </c>
      <c r="F366" s="110" t="s">
        <v>6</v>
      </c>
      <c r="G366" s="110">
        <v>3</v>
      </c>
      <c r="H366" s="85">
        <v>15865.708000000001</v>
      </c>
      <c r="I366" s="84">
        <f>+'ESTUDIO DE MERCADO'!N366</f>
        <v>16976.307560000001</v>
      </c>
      <c r="J366" s="84">
        <f t="shared" si="22"/>
        <v>50928.922680000003</v>
      </c>
      <c r="K366" s="87">
        <v>125</v>
      </c>
      <c r="L366" s="91">
        <f t="shared" si="23"/>
        <v>6366115.335</v>
      </c>
      <c r="M366" s="50" t="s">
        <v>1105</v>
      </c>
    </row>
    <row r="367" spans="1:13" s="58" customFormat="1" ht="51" customHeight="1" x14ac:dyDescent="0.25">
      <c r="A367" s="108" t="s">
        <v>338</v>
      </c>
      <c r="B367" s="110" t="s">
        <v>410</v>
      </c>
      <c r="C367" s="110">
        <v>3</v>
      </c>
      <c r="D367" s="117" t="s">
        <v>416</v>
      </c>
      <c r="E367" s="108" t="s">
        <v>417</v>
      </c>
      <c r="F367" s="108" t="s">
        <v>6</v>
      </c>
      <c r="G367" s="110">
        <v>3</v>
      </c>
      <c r="H367" s="85">
        <v>10025.968500000001</v>
      </c>
      <c r="I367" s="84">
        <f>+'ESTUDIO DE MERCADO'!N367</f>
        <v>10727.786295000002</v>
      </c>
      <c r="J367" s="84">
        <f t="shared" si="22"/>
        <v>32183.358885000005</v>
      </c>
      <c r="K367" s="87">
        <v>125</v>
      </c>
      <c r="L367" s="91">
        <f t="shared" si="23"/>
        <v>4022919.8606250007</v>
      </c>
      <c r="M367" s="50" t="s">
        <v>1105</v>
      </c>
    </row>
    <row r="368" spans="1:13" s="58" customFormat="1" ht="51" customHeight="1" x14ac:dyDescent="0.25">
      <c r="A368" s="108" t="s">
        <v>338</v>
      </c>
      <c r="B368" s="110" t="s">
        <v>410</v>
      </c>
      <c r="C368" s="110">
        <v>4</v>
      </c>
      <c r="D368" s="108" t="s">
        <v>860</v>
      </c>
      <c r="E368" s="108" t="s">
        <v>861</v>
      </c>
      <c r="F368" s="108" t="s">
        <v>6</v>
      </c>
      <c r="G368" s="110">
        <v>3</v>
      </c>
      <c r="H368" s="85">
        <v>10025.968500000001</v>
      </c>
      <c r="I368" s="84">
        <f>+'ESTUDIO DE MERCADO'!N368</f>
        <v>10727.786295000002</v>
      </c>
      <c r="J368" s="84">
        <f t="shared" si="22"/>
        <v>32183.358885000005</v>
      </c>
      <c r="K368" s="87">
        <v>125</v>
      </c>
      <c r="L368" s="91">
        <f t="shared" si="23"/>
        <v>4022919.8606250007</v>
      </c>
      <c r="M368" s="50" t="s">
        <v>1105</v>
      </c>
    </row>
    <row r="369" spans="1:13" s="58" customFormat="1" ht="51" customHeight="1" x14ac:dyDescent="0.25">
      <c r="A369" s="108" t="s">
        <v>338</v>
      </c>
      <c r="B369" s="110" t="s">
        <v>410</v>
      </c>
      <c r="C369" s="110">
        <v>5</v>
      </c>
      <c r="D369" s="108" t="s">
        <v>862</v>
      </c>
      <c r="E369" s="108" t="s">
        <v>411</v>
      </c>
      <c r="F369" s="108" t="s">
        <v>15</v>
      </c>
      <c r="G369" s="110">
        <v>3</v>
      </c>
      <c r="H369" s="85">
        <v>10025.968500000001</v>
      </c>
      <c r="I369" s="84">
        <f>+'ESTUDIO DE MERCADO'!N369</f>
        <v>16000</v>
      </c>
      <c r="J369" s="84">
        <f t="shared" si="22"/>
        <v>48000</v>
      </c>
      <c r="K369" s="87">
        <v>125</v>
      </c>
      <c r="L369" s="91">
        <f t="shared" si="23"/>
        <v>6000000</v>
      </c>
      <c r="M369" s="50" t="s">
        <v>1104</v>
      </c>
    </row>
    <row r="370" spans="1:13" s="58" customFormat="1" ht="51" customHeight="1" x14ac:dyDescent="0.25">
      <c r="A370" s="108" t="s">
        <v>338</v>
      </c>
      <c r="B370" s="110" t="s">
        <v>410</v>
      </c>
      <c r="C370" s="110">
        <v>6</v>
      </c>
      <c r="D370" s="108" t="s">
        <v>863</v>
      </c>
      <c r="E370" s="108" t="s">
        <v>412</v>
      </c>
      <c r="F370" s="108" t="s">
        <v>15</v>
      </c>
      <c r="G370" s="110">
        <v>3</v>
      </c>
      <c r="H370" s="85">
        <v>9476.4635000000017</v>
      </c>
      <c r="I370" s="84">
        <f>+'ESTUDIO DE MERCADO'!N370</f>
        <v>16000</v>
      </c>
      <c r="J370" s="84">
        <f t="shared" si="22"/>
        <v>48000</v>
      </c>
      <c r="K370" s="87">
        <v>125</v>
      </c>
      <c r="L370" s="91">
        <f t="shared" si="23"/>
        <v>6000000</v>
      </c>
      <c r="M370" s="50" t="s">
        <v>1104</v>
      </c>
    </row>
    <row r="371" spans="1:13" s="58" customFormat="1" ht="26.25" customHeight="1" x14ac:dyDescent="0.25">
      <c r="A371" s="108" t="s">
        <v>338</v>
      </c>
      <c r="B371" s="110" t="s">
        <v>418</v>
      </c>
      <c r="C371" s="110">
        <v>1</v>
      </c>
      <c r="D371" s="117" t="s">
        <v>419</v>
      </c>
      <c r="E371" s="117" t="s">
        <v>289</v>
      </c>
      <c r="F371" s="110" t="s">
        <v>15</v>
      </c>
      <c r="G371" s="87">
        <v>8</v>
      </c>
      <c r="H371" s="86">
        <v>15825.743999999999</v>
      </c>
      <c r="I371" s="84">
        <f>+'ESTUDIO DE MERCADO'!N371</f>
        <v>10000</v>
      </c>
      <c r="J371" s="84">
        <f t="shared" si="22"/>
        <v>80000</v>
      </c>
      <c r="K371" s="87">
        <v>125</v>
      </c>
      <c r="L371" s="91">
        <f t="shared" si="23"/>
        <v>10000000</v>
      </c>
      <c r="M371" s="50" t="s">
        <v>1104</v>
      </c>
    </row>
    <row r="372" spans="1:13" s="58" customFormat="1" ht="26.25" customHeight="1" x14ac:dyDescent="0.25">
      <c r="A372" s="108" t="s">
        <v>338</v>
      </c>
      <c r="B372" s="110" t="s">
        <v>418</v>
      </c>
      <c r="C372" s="110">
        <v>2</v>
      </c>
      <c r="D372" s="117" t="s">
        <v>420</v>
      </c>
      <c r="E372" s="117" t="s">
        <v>421</v>
      </c>
      <c r="F372" s="110" t="s">
        <v>15</v>
      </c>
      <c r="G372" s="87">
        <v>8</v>
      </c>
      <c r="H372" s="86">
        <v>15825.743999999999</v>
      </c>
      <c r="I372" s="84">
        <f>+'ESTUDIO DE MERCADO'!N372</f>
        <v>10000</v>
      </c>
      <c r="J372" s="84">
        <f t="shared" si="22"/>
        <v>80000</v>
      </c>
      <c r="K372" s="87">
        <v>125</v>
      </c>
      <c r="L372" s="91">
        <f t="shared" si="23"/>
        <v>10000000</v>
      </c>
      <c r="M372" s="50" t="s">
        <v>1104</v>
      </c>
    </row>
    <row r="373" spans="1:13" s="58" customFormat="1" ht="51" customHeight="1" x14ac:dyDescent="0.25">
      <c r="A373" s="108" t="s">
        <v>338</v>
      </c>
      <c r="B373" s="110" t="s">
        <v>418</v>
      </c>
      <c r="C373" s="110">
        <v>3</v>
      </c>
      <c r="D373" s="117" t="s">
        <v>422</v>
      </c>
      <c r="E373" s="117" t="s">
        <v>423</v>
      </c>
      <c r="F373" s="110" t="s">
        <v>15</v>
      </c>
      <c r="G373" s="87">
        <v>12</v>
      </c>
      <c r="H373" s="86">
        <v>15825.743999999999</v>
      </c>
      <c r="I373" s="84">
        <f>+'ESTUDIO DE MERCADO'!N373</f>
        <v>10000</v>
      </c>
      <c r="J373" s="84">
        <f t="shared" si="22"/>
        <v>120000</v>
      </c>
      <c r="K373" s="87">
        <v>125</v>
      </c>
      <c r="L373" s="91">
        <f t="shared" si="23"/>
        <v>15000000</v>
      </c>
      <c r="M373" s="50" t="s">
        <v>1104</v>
      </c>
    </row>
    <row r="374" spans="1:13" s="58" customFormat="1" ht="33" customHeight="1" x14ac:dyDescent="0.25">
      <c r="A374" s="108" t="s">
        <v>338</v>
      </c>
      <c r="B374" s="110" t="s">
        <v>418</v>
      </c>
      <c r="C374" s="110">
        <v>4</v>
      </c>
      <c r="D374" s="117" t="s">
        <v>424</v>
      </c>
      <c r="E374" s="117" t="s">
        <v>423</v>
      </c>
      <c r="F374" s="110" t="s">
        <v>15</v>
      </c>
      <c r="G374" s="87">
        <v>8</v>
      </c>
      <c r="H374" s="86">
        <v>15825.743999999999</v>
      </c>
      <c r="I374" s="84">
        <f>+'ESTUDIO DE MERCADO'!N374</f>
        <v>10000</v>
      </c>
      <c r="J374" s="84">
        <f t="shared" si="22"/>
        <v>80000</v>
      </c>
      <c r="K374" s="87">
        <v>125</v>
      </c>
      <c r="L374" s="91">
        <f t="shared" si="23"/>
        <v>10000000</v>
      </c>
      <c r="M374" s="50" t="s">
        <v>1104</v>
      </c>
    </row>
    <row r="375" spans="1:13" s="58" customFormat="1" ht="48.75" customHeight="1" x14ac:dyDescent="0.25">
      <c r="A375" s="108" t="s">
        <v>338</v>
      </c>
      <c r="B375" s="110" t="s">
        <v>418</v>
      </c>
      <c r="C375" s="110">
        <v>5</v>
      </c>
      <c r="D375" s="117" t="s">
        <v>425</v>
      </c>
      <c r="E375" s="117" t="s">
        <v>426</v>
      </c>
      <c r="F375" s="110" t="s">
        <v>15</v>
      </c>
      <c r="G375" s="87">
        <v>20</v>
      </c>
      <c r="H375" s="86">
        <v>15825.743999999999</v>
      </c>
      <c r="I375" s="84">
        <f>+'ESTUDIO DE MERCADO'!N375</f>
        <v>10000</v>
      </c>
      <c r="J375" s="84">
        <f t="shared" si="22"/>
        <v>200000</v>
      </c>
      <c r="K375" s="87">
        <v>125</v>
      </c>
      <c r="L375" s="91">
        <f t="shared" si="23"/>
        <v>25000000</v>
      </c>
      <c r="M375" s="50" t="s">
        <v>1104</v>
      </c>
    </row>
    <row r="376" spans="1:13" s="58" customFormat="1" ht="61.5" customHeight="1" x14ac:dyDescent="0.25">
      <c r="A376" s="108" t="s">
        <v>864</v>
      </c>
      <c r="B376" s="110" t="s">
        <v>865</v>
      </c>
      <c r="C376" s="110">
        <v>6</v>
      </c>
      <c r="D376" s="117" t="s">
        <v>866</v>
      </c>
      <c r="E376" s="117" t="s">
        <v>867</v>
      </c>
      <c r="F376" s="110" t="s">
        <v>15</v>
      </c>
      <c r="G376" s="87">
        <v>5</v>
      </c>
      <c r="H376" s="86">
        <v>15825.743999999999</v>
      </c>
      <c r="I376" s="84">
        <f>+'ESTUDIO DE MERCADO'!N376</f>
        <v>10000</v>
      </c>
      <c r="J376" s="84">
        <f t="shared" si="22"/>
        <v>50000</v>
      </c>
      <c r="K376" s="87">
        <v>125</v>
      </c>
      <c r="L376" s="91">
        <f t="shared" si="23"/>
        <v>6250000</v>
      </c>
      <c r="M376" s="50" t="s">
        <v>1104</v>
      </c>
    </row>
    <row r="377" spans="1:13" s="58" customFormat="1" ht="76.5" customHeight="1" x14ac:dyDescent="0.25">
      <c r="A377" s="108" t="s">
        <v>338</v>
      </c>
      <c r="B377" s="110" t="s">
        <v>427</v>
      </c>
      <c r="C377" s="110">
        <v>1</v>
      </c>
      <c r="D377" s="117" t="s">
        <v>428</v>
      </c>
      <c r="E377" s="117" t="s">
        <v>429</v>
      </c>
      <c r="F377" s="108" t="s">
        <v>6</v>
      </c>
      <c r="G377" s="108">
        <v>130</v>
      </c>
      <c r="H377" s="84">
        <v>11484.654499999999</v>
      </c>
      <c r="I377" s="84">
        <f>+'ESTUDIO DE MERCADO'!N377</f>
        <v>12288.580314999999</v>
      </c>
      <c r="J377" s="84">
        <f t="shared" si="22"/>
        <v>1597515.44095</v>
      </c>
      <c r="K377" s="87">
        <v>125</v>
      </c>
      <c r="L377" s="91">
        <f t="shared" si="23"/>
        <v>199689430.11875001</v>
      </c>
      <c r="M377" s="50" t="s">
        <v>1105</v>
      </c>
    </row>
    <row r="378" spans="1:13" s="58" customFormat="1" ht="51" customHeight="1" x14ac:dyDescent="0.25">
      <c r="A378" s="108" t="s">
        <v>338</v>
      </c>
      <c r="B378" s="110" t="s">
        <v>427</v>
      </c>
      <c r="C378" s="110">
        <v>2</v>
      </c>
      <c r="D378" s="118" t="s">
        <v>430</v>
      </c>
      <c r="E378" s="117" t="s">
        <v>431</v>
      </c>
      <c r="F378" s="108" t="s">
        <v>6</v>
      </c>
      <c r="G378" s="108">
        <v>32</v>
      </c>
      <c r="H378" s="84">
        <v>13033.2595</v>
      </c>
      <c r="I378" s="84">
        <f>+'ESTUDIO DE MERCADO'!N378</f>
        <v>13945.587665000001</v>
      </c>
      <c r="J378" s="84">
        <f t="shared" si="22"/>
        <v>446258.80528000003</v>
      </c>
      <c r="K378" s="87">
        <v>125</v>
      </c>
      <c r="L378" s="91">
        <f t="shared" si="23"/>
        <v>55782350.660000004</v>
      </c>
      <c r="M378" s="50" t="s">
        <v>1105</v>
      </c>
    </row>
    <row r="379" spans="1:13" s="58" customFormat="1" ht="26.25" customHeight="1" x14ac:dyDescent="0.25">
      <c r="A379" s="108" t="s">
        <v>338</v>
      </c>
      <c r="B379" s="110" t="s">
        <v>427</v>
      </c>
      <c r="C379" s="110">
        <v>3</v>
      </c>
      <c r="D379" s="118" t="s">
        <v>432</v>
      </c>
      <c r="E379" s="117" t="s">
        <v>433</v>
      </c>
      <c r="F379" s="108" t="s">
        <v>6</v>
      </c>
      <c r="G379" s="108">
        <v>12</v>
      </c>
      <c r="H379" s="84">
        <v>10960.127</v>
      </c>
      <c r="I379" s="84">
        <f>+'ESTUDIO DE MERCADO'!N379</f>
        <v>11727.33589</v>
      </c>
      <c r="J379" s="84">
        <f t="shared" si="22"/>
        <v>140728.03068</v>
      </c>
      <c r="K379" s="87">
        <v>125</v>
      </c>
      <c r="L379" s="91">
        <f t="shared" si="23"/>
        <v>17591003.835000001</v>
      </c>
      <c r="M379" s="50" t="s">
        <v>1105</v>
      </c>
    </row>
    <row r="380" spans="1:13" s="58" customFormat="1" ht="26.25" customHeight="1" x14ac:dyDescent="0.25">
      <c r="A380" s="108" t="s">
        <v>338</v>
      </c>
      <c r="B380" s="110" t="s">
        <v>427</v>
      </c>
      <c r="C380" s="110">
        <v>4</v>
      </c>
      <c r="D380" s="118" t="s">
        <v>960</v>
      </c>
      <c r="E380" s="119" t="s">
        <v>868</v>
      </c>
      <c r="F380" s="110" t="s">
        <v>15</v>
      </c>
      <c r="G380" s="110">
        <v>8</v>
      </c>
      <c r="H380" s="85">
        <v>15825.743999999999</v>
      </c>
      <c r="I380" s="84">
        <f>+'ESTUDIO DE MERCADO'!N380</f>
        <v>13000</v>
      </c>
      <c r="J380" s="84">
        <f t="shared" si="22"/>
        <v>104000</v>
      </c>
      <c r="K380" s="87">
        <v>125</v>
      </c>
      <c r="L380" s="91">
        <f t="shared" si="23"/>
        <v>13000000</v>
      </c>
      <c r="M380" s="50" t="s">
        <v>1104</v>
      </c>
    </row>
    <row r="381" spans="1:13" s="58" customFormat="1" ht="26.25" customHeight="1" x14ac:dyDescent="0.25">
      <c r="A381" s="108" t="s">
        <v>864</v>
      </c>
      <c r="B381" s="110" t="s">
        <v>427</v>
      </c>
      <c r="C381" s="110">
        <v>5</v>
      </c>
      <c r="D381" s="118" t="s">
        <v>869</v>
      </c>
      <c r="E381" s="119" t="s">
        <v>870</v>
      </c>
      <c r="F381" s="110" t="s">
        <v>15</v>
      </c>
      <c r="G381" s="110">
        <v>5</v>
      </c>
      <c r="H381" s="85">
        <v>15825.743999999999</v>
      </c>
      <c r="I381" s="84">
        <f>+'ESTUDIO DE MERCADO'!N381</f>
        <v>11000</v>
      </c>
      <c r="J381" s="84">
        <f t="shared" si="22"/>
        <v>55000</v>
      </c>
      <c r="K381" s="87">
        <v>125</v>
      </c>
      <c r="L381" s="91">
        <f t="shared" si="23"/>
        <v>6875000</v>
      </c>
      <c r="M381" s="50" t="s">
        <v>1104</v>
      </c>
    </row>
    <row r="382" spans="1:13" s="58" customFormat="1" ht="117" customHeight="1" x14ac:dyDescent="0.25">
      <c r="A382" s="108" t="s">
        <v>864</v>
      </c>
      <c r="B382" s="108" t="s">
        <v>1210</v>
      </c>
      <c r="C382" s="110">
        <v>1</v>
      </c>
      <c r="D382" s="118" t="s">
        <v>871</v>
      </c>
      <c r="E382" s="119" t="s">
        <v>826</v>
      </c>
      <c r="F382" s="110" t="s">
        <v>15</v>
      </c>
      <c r="G382" s="110">
        <v>5</v>
      </c>
      <c r="H382" s="85">
        <v>15825.743999999999</v>
      </c>
      <c r="I382" s="84">
        <f>+'ESTUDIO DE MERCADO'!N382</f>
        <v>18000</v>
      </c>
      <c r="J382" s="84">
        <f t="shared" si="22"/>
        <v>90000</v>
      </c>
      <c r="K382" s="87">
        <v>125</v>
      </c>
      <c r="L382" s="91">
        <f t="shared" si="23"/>
        <v>11250000</v>
      </c>
      <c r="M382" s="50" t="s">
        <v>1104</v>
      </c>
    </row>
    <row r="383" spans="1:13" s="58" customFormat="1" ht="117" customHeight="1" x14ac:dyDescent="0.25">
      <c r="A383" s="108" t="s">
        <v>864</v>
      </c>
      <c r="B383" s="108" t="s">
        <v>1210</v>
      </c>
      <c r="C383" s="110">
        <v>1</v>
      </c>
      <c r="D383" s="118" t="s">
        <v>872</v>
      </c>
      <c r="E383" s="119" t="s">
        <v>822</v>
      </c>
      <c r="F383" s="110" t="s">
        <v>15</v>
      </c>
      <c r="G383" s="110">
        <v>3</v>
      </c>
      <c r="H383" s="85">
        <v>15825.743999999999</v>
      </c>
      <c r="I383" s="84">
        <f>+'ESTUDIO DE MERCADO'!N383</f>
        <v>18000</v>
      </c>
      <c r="J383" s="84">
        <f t="shared" si="22"/>
        <v>54000</v>
      </c>
      <c r="K383" s="87">
        <v>125</v>
      </c>
      <c r="L383" s="91">
        <f t="shared" si="23"/>
        <v>6750000</v>
      </c>
      <c r="M383" s="50" t="s">
        <v>1104</v>
      </c>
    </row>
    <row r="384" spans="1:13" s="58" customFormat="1" ht="117" customHeight="1" x14ac:dyDescent="0.25">
      <c r="A384" s="108" t="s">
        <v>864</v>
      </c>
      <c r="B384" s="108" t="s">
        <v>1213</v>
      </c>
      <c r="C384" s="110">
        <v>1</v>
      </c>
      <c r="D384" s="118" t="s">
        <v>1214</v>
      </c>
      <c r="E384" s="119" t="s">
        <v>867</v>
      </c>
      <c r="F384" s="110" t="s">
        <v>981</v>
      </c>
      <c r="G384" s="110">
        <v>11</v>
      </c>
      <c r="H384" s="85"/>
      <c r="I384" s="84">
        <f>+'ESTUDIO DE MERCADO'!N384</f>
        <v>10000</v>
      </c>
      <c r="J384" s="84">
        <f t="shared" si="22"/>
        <v>110000</v>
      </c>
      <c r="K384" s="87">
        <v>125</v>
      </c>
      <c r="L384" s="91">
        <f t="shared" si="23"/>
        <v>13750000</v>
      </c>
      <c r="M384" s="50" t="s">
        <v>1104</v>
      </c>
    </row>
    <row r="385" spans="1:13" s="58" customFormat="1" ht="117" customHeight="1" x14ac:dyDescent="0.25">
      <c r="A385" s="108" t="s">
        <v>864</v>
      </c>
      <c r="B385" s="108" t="s">
        <v>1213</v>
      </c>
      <c r="C385" s="110">
        <v>2</v>
      </c>
      <c r="D385" s="118" t="s">
        <v>1215</v>
      </c>
      <c r="E385" s="119" t="s">
        <v>867</v>
      </c>
      <c r="F385" s="110" t="s">
        <v>981</v>
      </c>
      <c r="G385" s="110">
        <v>9</v>
      </c>
      <c r="H385" s="85"/>
      <c r="I385" s="84">
        <f>+'ESTUDIO DE MERCADO'!N385</f>
        <v>10000</v>
      </c>
      <c r="J385" s="84">
        <f t="shared" si="22"/>
        <v>90000</v>
      </c>
      <c r="K385" s="87">
        <v>125</v>
      </c>
      <c r="L385" s="91">
        <f t="shared" si="23"/>
        <v>11250000</v>
      </c>
      <c r="M385" s="50" t="s">
        <v>1104</v>
      </c>
    </row>
    <row r="386" spans="1:13" s="58" customFormat="1" ht="117" customHeight="1" x14ac:dyDescent="0.25">
      <c r="A386" s="108" t="s">
        <v>864</v>
      </c>
      <c r="B386" s="108" t="s">
        <v>1213</v>
      </c>
      <c r="C386" s="110">
        <v>3</v>
      </c>
      <c r="D386" s="118" t="s">
        <v>1216</v>
      </c>
      <c r="E386" s="119" t="s">
        <v>867</v>
      </c>
      <c r="F386" s="110" t="s">
        <v>981</v>
      </c>
      <c r="G386" s="110">
        <v>5</v>
      </c>
      <c r="H386" s="85"/>
      <c r="I386" s="84">
        <f>+'ESTUDIO DE MERCADO'!N386</f>
        <v>10000</v>
      </c>
      <c r="J386" s="84">
        <f t="shared" si="22"/>
        <v>50000</v>
      </c>
      <c r="K386" s="87">
        <v>125</v>
      </c>
      <c r="L386" s="91">
        <f t="shared" si="23"/>
        <v>6250000</v>
      </c>
      <c r="M386" s="50" t="s">
        <v>1104</v>
      </c>
    </row>
    <row r="387" spans="1:13" s="58" customFormat="1" ht="117" customHeight="1" x14ac:dyDescent="0.25">
      <c r="A387" s="108" t="s">
        <v>864</v>
      </c>
      <c r="B387" s="108" t="s">
        <v>1213</v>
      </c>
      <c r="C387" s="110">
        <v>4</v>
      </c>
      <c r="D387" s="118" t="s">
        <v>1217</v>
      </c>
      <c r="E387" s="119" t="s">
        <v>867</v>
      </c>
      <c r="F387" s="110" t="s">
        <v>981</v>
      </c>
      <c r="G387" s="110">
        <v>6</v>
      </c>
      <c r="H387" s="85"/>
      <c r="I387" s="84">
        <f>+'ESTUDIO DE MERCADO'!N387</f>
        <v>10000</v>
      </c>
      <c r="J387" s="84">
        <f t="shared" si="22"/>
        <v>60000</v>
      </c>
      <c r="K387" s="87">
        <v>125</v>
      </c>
      <c r="L387" s="91">
        <f t="shared" si="23"/>
        <v>7500000</v>
      </c>
      <c r="M387" s="50" t="s">
        <v>1104</v>
      </c>
    </row>
    <row r="388" spans="1:13" s="58" customFormat="1" ht="117" customHeight="1" x14ac:dyDescent="0.25">
      <c r="A388" s="108" t="s">
        <v>864</v>
      </c>
      <c r="B388" s="108" t="s">
        <v>1213</v>
      </c>
      <c r="C388" s="110">
        <v>5</v>
      </c>
      <c r="D388" s="118" t="s">
        <v>1218</v>
      </c>
      <c r="E388" s="119" t="s">
        <v>867</v>
      </c>
      <c r="F388" s="110" t="s">
        <v>981</v>
      </c>
      <c r="G388" s="110">
        <v>2</v>
      </c>
      <c r="H388" s="85"/>
      <c r="I388" s="84">
        <f>+'ESTUDIO DE MERCADO'!N388</f>
        <v>10000</v>
      </c>
      <c r="J388" s="84">
        <f t="shared" si="22"/>
        <v>20000</v>
      </c>
      <c r="K388" s="87">
        <v>125</v>
      </c>
      <c r="L388" s="91">
        <f t="shared" si="23"/>
        <v>2500000</v>
      </c>
      <c r="M388" s="50" t="s">
        <v>1104</v>
      </c>
    </row>
    <row r="389" spans="1:13" s="58" customFormat="1" ht="117" customHeight="1" x14ac:dyDescent="0.25">
      <c r="A389" s="108" t="s">
        <v>864</v>
      </c>
      <c r="B389" s="108" t="s">
        <v>1213</v>
      </c>
      <c r="C389" s="110">
        <v>6</v>
      </c>
      <c r="D389" s="118" t="s">
        <v>1219</v>
      </c>
      <c r="E389" s="119" t="s">
        <v>867</v>
      </c>
      <c r="F389" s="110" t="s">
        <v>981</v>
      </c>
      <c r="G389" s="110">
        <v>12</v>
      </c>
      <c r="H389" s="85"/>
      <c r="I389" s="84">
        <f>+'ESTUDIO DE MERCADO'!N389</f>
        <v>10000</v>
      </c>
      <c r="J389" s="84">
        <f t="shared" si="22"/>
        <v>120000</v>
      </c>
      <c r="K389" s="87">
        <v>125</v>
      </c>
      <c r="L389" s="91">
        <f t="shared" si="23"/>
        <v>15000000</v>
      </c>
      <c r="M389" s="50" t="s">
        <v>1104</v>
      </c>
    </row>
    <row r="390" spans="1:13" s="58" customFormat="1" ht="117" customHeight="1" x14ac:dyDescent="0.25">
      <c r="A390" s="108" t="s">
        <v>864</v>
      </c>
      <c r="B390" s="108" t="s">
        <v>1213</v>
      </c>
      <c r="C390" s="110">
        <v>7</v>
      </c>
      <c r="D390" s="118" t="s">
        <v>1220</v>
      </c>
      <c r="E390" s="119" t="s">
        <v>867</v>
      </c>
      <c r="F390" s="110" t="s">
        <v>981</v>
      </c>
      <c r="G390" s="110">
        <v>12</v>
      </c>
      <c r="H390" s="85"/>
      <c r="I390" s="84">
        <f>+'ESTUDIO DE MERCADO'!N390</f>
        <v>10000</v>
      </c>
      <c r="J390" s="84">
        <f t="shared" si="22"/>
        <v>120000</v>
      </c>
      <c r="K390" s="87">
        <v>125</v>
      </c>
      <c r="L390" s="91">
        <f t="shared" si="23"/>
        <v>15000000</v>
      </c>
      <c r="M390" s="50" t="s">
        <v>1104</v>
      </c>
    </row>
    <row r="391" spans="1:13" s="58" customFormat="1" ht="120.75" customHeight="1" x14ac:dyDescent="0.25">
      <c r="A391" s="108" t="s">
        <v>338</v>
      </c>
      <c r="B391" s="108" t="s">
        <v>434</v>
      </c>
      <c r="C391" s="110">
        <v>1</v>
      </c>
      <c r="D391" s="108" t="s">
        <v>435</v>
      </c>
      <c r="E391" s="108">
        <v>15</v>
      </c>
      <c r="F391" s="110" t="s">
        <v>15</v>
      </c>
      <c r="G391" s="110">
        <v>18</v>
      </c>
      <c r="H391" s="85">
        <v>18728.129500000003</v>
      </c>
      <c r="I391" s="84">
        <f>+'ESTUDIO DE MERCADO'!N391</f>
        <v>12000</v>
      </c>
      <c r="J391" s="84">
        <f t="shared" si="22"/>
        <v>216000</v>
      </c>
      <c r="K391" s="87">
        <v>125</v>
      </c>
      <c r="L391" s="91">
        <f t="shared" si="23"/>
        <v>27000000</v>
      </c>
      <c r="M391" s="50" t="s">
        <v>1104</v>
      </c>
    </row>
    <row r="392" spans="1:13" s="58" customFormat="1" ht="126" customHeight="1" x14ac:dyDescent="0.25">
      <c r="A392" s="108" t="s">
        <v>338</v>
      </c>
      <c r="B392" s="108" t="s">
        <v>434</v>
      </c>
      <c r="C392" s="110">
        <v>2</v>
      </c>
      <c r="D392" s="108" t="s">
        <v>436</v>
      </c>
      <c r="E392" s="108">
        <v>15</v>
      </c>
      <c r="F392" s="110" t="s">
        <v>15</v>
      </c>
      <c r="G392" s="110">
        <v>14</v>
      </c>
      <c r="H392" s="85">
        <v>15825.743999999999</v>
      </c>
      <c r="I392" s="84">
        <f>+'ESTUDIO DE MERCADO'!N392</f>
        <v>16933.54608</v>
      </c>
      <c r="J392" s="84">
        <f t="shared" si="22"/>
        <v>237069.64512</v>
      </c>
      <c r="K392" s="87">
        <v>125</v>
      </c>
      <c r="L392" s="91">
        <f t="shared" si="23"/>
        <v>29633705.640000001</v>
      </c>
      <c r="M392" s="50" t="s">
        <v>1105</v>
      </c>
    </row>
    <row r="393" spans="1:13" s="9" customFormat="1" ht="27" customHeight="1" x14ac:dyDescent="0.25">
      <c r="A393" s="145" t="s">
        <v>437</v>
      </c>
      <c r="B393" s="146"/>
      <c r="C393" s="146"/>
      <c r="D393" s="146"/>
      <c r="E393" s="146"/>
      <c r="F393" s="147"/>
      <c r="G393" s="111">
        <f>SUM(G300:G392)</f>
        <v>1264</v>
      </c>
      <c r="H393" s="112"/>
      <c r="I393" s="112"/>
      <c r="J393" s="112">
        <f>SUM(J300:J392)</f>
        <v>18113608.4600088</v>
      </c>
      <c r="K393" s="87"/>
      <c r="L393" s="121">
        <f>SUM(L300:L392)</f>
        <v>2264201057.5011001</v>
      </c>
      <c r="M393" s="114"/>
    </row>
    <row r="394" spans="1:13" s="58" customFormat="1" ht="51" customHeight="1" x14ac:dyDescent="0.25">
      <c r="A394" s="108" t="s">
        <v>438</v>
      </c>
      <c r="B394" s="108" t="s">
        <v>439</v>
      </c>
      <c r="C394" s="110">
        <v>1</v>
      </c>
      <c r="D394" s="108" t="s">
        <v>1120</v>
      </c>
      <c r="E394" s="108" t="s">
        <v>294</v>
      </c>
      <c r="F394" s="108" t="s">
        <v>6</v>
      </c>
      <c r="G394" s="110">
        <v>56</v>
      </c>
      <c r="H394" s="85">
        <v>4226.1930000000002</v>
      </c>
      <c r="I394" s="84">
        <f>+'ESTUDIO DE MERCADO'!N394</f>
        <v>4347</v>
      </c>
      <c r="J394" s="84">
        <f t="shared" ref="J394:J414" si="24">+I394*G394</f>
        <v>243432</v>
      </c>
      <c r="K394" s="87">
        <v>125</v>
      </c>
      <c r="L394" s="91">
        <f>+J394*K394</f>
        <v>30429000</v>
      </c>
      <c r="M394" s="50" t="s">
        <v>1104</v>
      </c>
    </row>
    <row r="395" spans="1:13" s="58" customFormat="1" ht="51" customHeight="1" x14ac:dyDescent="0.25">
      <c r="A395" s="108" t="s">
        <v>438</v>
      </c>
      <c r="B395" s="108" t="s">
        <v>439</v>
      </c>
      <c r="C395" s="110">
        <v>2</v>
      </c>
      <c r="D395" s="108" t="s">
        <v>440</v>
      </c>
      <c r="E395" s="108" t="s">
        <v>24</v>
      </c>
      <c r="F395" s="108" t="s">
        <v>6</v>
      </c>
      <c r="G395" s="110">
        <v>48</v>
      </c>
      <c r="H395" s="85">
        <v>4156.2559999999994</v>
      </c>
      <c r="I395" s="84">
        <f>+'ESTUDIO DE MERCADO'!N395</f>
        <v>4347</v>
      </c>
      <c r="J395" s="84">
        <f t="shared" si="24"/>
        <v>208656</v>
      </c>
      <c r="K395" s="87">
        <v>125</v>
      </c>
      <c r="L395" s="91">
        <f t="shared" ref="L395:L414" si="25">+J395*K395</f>
        <v>26082000</v>
      </c>
      <c r="M395" s="50" t="s">
        <v>1104</v>
      </c>
    </row>
    <row r="396" spans="1:13" s="58" customFormat="1" ht="26.25" customHeight="1" x14ac:dyDescent="0.25">
      <c r="A396" s="108" t="s">
        <v>438</v>
      </c>
      <c r="B396" s="108" t="s">
        <v>439</v>
      </c>
      <c r="C396" s="110">
        <v>3</v>
      </c>
      <c r="D396" s="108" t="s">
        <v>441</v>
      </c>
      <c r="E396" s="108" t="s">
        <v>873</v>
      </c>
      <c r="F396" s="108" t="s">
        <v>6</v>
      </c>
      <c r="G396" s="110">
        <v>21</v>
      </c>
      <c r="H396" s="85">
        <v>7836.9404000000004</v>
      </c>
      <c r="I396" s="84">
        <f>+'ESTUDIO DE MERCADO'!N396</f>
        <v>8385.5300000000007</v>
      </c>
      <c r="J396" s="84">
        <f t="shared" si="24"/>
        <v>176096.13</v>
      </c>
      <c r="K396" s="87">
        <v>125</v>
      </c>
      <c r="L396" s="91">
        <f t="shared" si="25"/>
        <v>22012016.25</v>
      </c>
      <c r="M396" s="50" t="s">
        <v>1105</v>
      </c>
    </row>
    <row r="397" spans="1:13" s="58" customFormat="1" ht="51" customHeight="1" x14ac:dyDescent="0.25">
      <c r="A397" s="108" t="s">
        <v>438</v>
      </c>
      <c r="B397" s="108" t="s">
        <v>442</v>
      </c>
      <c r="C397" s="110">
        <v>1</v>
      </c>
      <c r="D397" s="108" t="s">
        <v>443</v>
      </c>
      <c r="E397" s="108" t="s">
        <v>444</v>
      </c>
      <c r="F397" s="108" t="s">
        <v>6</v>
      </c>
      <c r="G397" s="110">
        <v>5</v>
      </c>
      <c r="H397" s="85">
        <v>7836.9404000000004</v>
      </c>
      <c r="I397" s="84">
        <f>+'ESTUDIO DE MERCADO'!N397</f>
        <v>8385.5300000000007</v>
      </c>
      <c r="J397" s="84">
        <f t="shared" si="24"/>
        <v>41927.65</v>
      </c>
      <c r="K397" s="87">
        <v>125</v>
      </c>
      <c r="L397" s="91">
        <f t="shared" si="25"/>
        <v>5240956.25</v>
      </c>
      <c r="M397" s="50" t="s">
        <v>1105</v>
      </c>
    </row>
    <row r="398" spans="1:13" s="58" customFormat="1" ht="51" customHeight="1" x14ac:dyDescent="0.25">
      <c r="A398" s="108" t="s">
        <v>438</v>
      </c>
      <c r="B398" s="108" t="s">
        <v>442</v>
      </c>
      <c r="C398" s="110">
        <v>2</v>
      </c>
      <c r="D398" s="108" t="s">
        <v>445</v>
      </c>
      <c r="E398" s="108" t="s">
        <v>444</v>
      </c>
      <c r="F398" s="108" t="s">
        <v>6</v>
      </c>
      <c r="G398" s="110">
        <v>4</v>
      </c>
      <c r="H398" s="85">
        <v>7836.9404000000004</v>
      </c>
      <c r="I398" s="84">
        <f>+'ESTUDIO DE MERCADO'!N398</f>
        <v>8385.5300000000007</v>
      </c>
      <c r="J398" s="84">
        <f t="shared" si="24"/>
        <v>33542.120000000003</v>
      </c>
      <c r="K398" s="87">
        <v>125</v>
      </c>
      <c r="L398" s="91">
        <f t="shared" si="25"/>
        <v>4192765.0000000005</v>
      </c>
      <c r="M398" s="50" t="s">
        <v>1105</v>
      </c>
    </row>
    <row r="399" spans="1:13" s="58" customFormat="1" ht="41.25" customHeight="1" x14ac:dyDescent="0.25">
      <c r="A399" s="108" t="s">
        <v>438</v>
      </c>
      <c r="B399" s="108" t="s">
        <v>442</v>
      </c>
      <c r="C399" s="110">
        <v>3</v>
      </c>
      <c r="D399" s="108" t="s">
        <v>446</v>
      </c>
      <c r="E399" s="108" t="s">
        <v>447</v>
      </c>
      <c r="F399" s="108" t="s">
        <v>6</v>
      </c>
      <c r="G399" s="110">
        <v>4</v>
      </c>
      <c r="H399" s="85">
        <v>7836.9404000000004</v>
      </c>
      <c r="I399" s="84">
        <f>+'ESTUDIO DE MERCADO'!N399</f>
        <v>8385.5300000000007</v>
      </c>
      <c r="J399" s="84">
        <f t="shared" si="24"/>
        <v>33542.120000000003</v>
      </c>
      <c r="K399" s="87">
        <v>125</v>
      </c>
      <c r="L399" s="91">
        <f t="shared" si="25"/>
        <v>4192765.0000000005</v>
      </c>
      <c r="M399" s="50" t="s">
        <v>1105</v>
      </c>
    </row>
    <row r="400" spans="1:13" s="58" customFormat="1" ht="40.5" customHeight="1" x14ac:dyDescent="0.25">
      <c r="A400" s="108" t="s">
        <v>438</v>
      </c>
      <c r="B400" s="108" t="s">
        <v>448</v>
      </c>
      <c r="C400" s="110">
        <v>4</v>
      </c>
      <c r="D400" s="108" t="s">
        <v>449</v>
      </c>
      <c r="E400" s="108" t="s">
        <v>447</v>
      </c>
      <c r="F400" s="108" t="s">
        <v>6</v>
      </c>
      <c r="G400" s="110">
        <v>3</v>
      </c>
      <c r="H400" s="85">
        <v>7836.9404000000004</v>
      </c>
      <c r="I400" s="84">
        <f>+'ESTUDIO DE MERCADO'!N400</f>
        <v>8385.5300000000007</v>
      </c>
      <c r="J400" s="84">
        <f t="shared" si="24"/>
        <v>25156.590000000004</v>
      </c>
      <c r="K400" s="87">
        <v>125</v>
      </c>
      <c r="L400" s="91">
        <f t="shared" si="25"/>
        <v>3144573.7500000005</v>
      </c>
      <c r="M400" s="50" t="s">
        <v>1105</v>
      </c>
    </row>
    <row r="401" spans="1:13" s="58" customFormat="1" ht="51" customHeight="1" x14ac:dyDescent="0.25">
      <c r="A401" s="108" t="s">
        <v>438</v>
      </c>
      <c r="B401" s="108" t="s">
        <v>442</v>
      </c>
      <c r="C401" s="110">
        <v>5</v>
      </c>
      <c r="D401" s="108" t="s">
        <v>450</v>
      </c>
      <c r="E401" s="108" t="s">
        <v>451</v>
      </c>
      <c r="F401" s="108" t="s">
        <v>6</v>
      </c>
      <c r="G401" s="110">
        <v>6</v>
      </c>
      <c r="H401" s="85">
        <v>7836.9404000000004</v>
      </c>
      <c r="I401" s="84">
        <f>+'ESTUDIO DE MERCADO'!N401</f>
        <v>8385.5300000000007</v>
      </c>
      <c r="J401" s="84">
        <f t="shared" si="24"/>
        <v>50313.180000000008</v>
      </c>
      <c r="K401" s="87">
        <v>125</v>
      </c>
      <c r="L401" s="91">
        <f t="shared" si="25"/>
        <v>6289147.5000000009</v>
      </c>
      <c r="M401" s="50" t="s">
        <v>1105</v>
      </c>
    </row>
    <row r="402" spans="1:13" s="58" customFormat="1" ht="43.5" customHeight="1" x14ac:dyDescent="0.25">
      <c r="A402" s="108" t="s">
        <v>438</v>
      </c>
      <c r="B402" s="108" t="s">
        <v>442</v>
      </c>
      <c r="C402" s="110">
        <v>6</v>
      </c>
      <c r="D402" s="108" t="s">
        <v>452</v>
      </c>
      <c r="E402" s="108" t="s">
        <v>453</v>
      </c>
      <c r="F402" s="108" t="s">
        <v>6</v>
      </c>
      <c r="G402" s="110">
        <v>3</v>
      </c>
      <c r="H402" s="85">
        <v>7836.9404000000004</v>
      </c>
      <c r="I402" s="84">
        <f>+'ESTUDIO DE MERCADO'!N402</f>
        <v>8385.5300000000007</v>
      </c>
      <c r="J402" s="84">
        <f t="shared" si="24"/>
        <v>25156.590000000004</v>
      </c>
      <c r="K402" s="87">
        <v>125</v>
      </c>
      <c r="L402" s="91">
        <f t="shared" si="25"/>
        <v>3144573.7500000005</v>
      </c>
      <c r="M402" s="50" t="s">
        <v>1105</v>
      </c>
    </row>
    <row r="403" spans="1:13" s="58" customFormat="1" ht="50.25" customHeight="1" x14ac:dyDescent="0.25">
      <c r="A403" s="108" t="s">
        <v>438</v>
      </c>
      <c r="B403" s="108" t="s">
        <v>442</v>
      </c>
      <c r="C403" s="110">
        <v>7</v>
      </c>
      <c r="D403" s="108" t="s">
        <v>454</v>
      </c>
      <c r="E403" s="108" t="s">
        <v>453</v>
      </c>
      <c r="F403" s="108" t="s">
        <v>6</v>
      </c>
      <c r="G403" s="110">
        <v>4</v>
      </c>
      <c r="H403" s="85">
        <v>7836.9404000000004</v>
      </c>
      <c r="I403" s="84">
        <f>+'ESTUDIO DE MERCADO'!N403</f>
        <v>8385.5300000000007</v>
      </c>
      <c r="J403" s="84">
        <f t="shared" si="24"/>
        <v>33542.120000000003</v>
      </c>
      <c r="K403" s="87">
        <v>125</v>
      </c>
      <c r="L403" s="91">
        <f t="shared" si="25"/>
        <v>4192765.0000000005</v>
      </c>
      <c r="M403" s="50" t="s">
        <v>1105</v>
      </c>
    </row>
    <row r="404" spans="1:13" s="58" customFormat="1" ht="50.25" customHeight="1" x14ac:dyDescent="0.25">
      <c r="A404" s="108" t="s">
        <v>438</v>
      </c>
      <c r="B404" s="108" t="s">
        <v>442</v>
      </c>
      <c r="C404" s="110">
        <v>8</v>
      </c>
      <c r="D404" s="108" t="s">
        <v>455</v>
      </c>
      <c r="E404" s="108" t="s">
        <v>453</v>
      </c>
      <c r="F404" s="108" t="s">
        <v>6</v>
      </c>
      <c r="G404" s="110">
        <v>2</v>
      </c>
      <c r="H404" s="85">
        <v>7836.9404000000004</v>
      </c>
      <c r="I404" s="84">
        <f>+'ESTUDIO DE MERCADO'!N404</f>
        <v>8385.5300000000007</v>
      </c>
      <c r="J404" s="84">
        <f t="shared" si="24"/>
        <v>16771.060000000001</v>
      </c>
      <c r="K404" s="87">
        <v>125</v>
      </c>
      <c r="L404" s="91">
        <f t="shared" si="25"/>
        <v>2096382.5000000002</v>
      </c>
      <c r="M404" s="50" t="s">
        <v>1105</v>
      </c>
    </row>
    <row r="405" spans="1:13" s="58" customFormat="1" ht="50.25" customHeight="1" x14ac:dyDescent="0.25">
      <c r="A405" s="108" t="s">
        <v>438</v>
      </c>
      <c r="B405" s="108" t="s">
        <v>442</v>
      </c>
      <c r="C405" s="110">
        <v>9</v>
      </c>
      <c r="D405" s="108" t="s">
        <v>456</v>
      </c>
      <c r="E405" s="108" t="s">
        <v>447</v>
      </c>
      <c r="F405" s="108" t="s">
        <v>6</v>
      </c>
      <c r="G405" s="110">
        <v>12</v>
      </c>
      <c r="H405" s="85">
        <v>7836.9404000000004</v>
      </c>
      <c r="I405" s="84">
        <f>+'ESTUDIO DE MERCADO'!N405</f>
        <v>8385.5300000000007</v>
      </c>
      <c r="J405" s="84">
        <f t="shared" si="24"/>
        <v>100626.36000000002</v>
      </c>
      <c r="K405" s="87">
        <v>125</v>
      </c>
      <c r="L405" s="91">
        <f t="shared" si="25"/>
        <v>12578295.000000002</v>
      </c>
      <c r="M405" s="50" t="s">
        <v>1105</v>
      </c>
    </row>
    <row r="406" spans="1:13" s="58" customFormat="1" ht="51" customHeight="1" x14ac:dyDescent="0.25">
      <c r="A406" s="108" t="s">
        <v>438</v>
      </c>
      <c r="B406" s="108" t="s">
        <v>442</v>
      </c>
      <c r="C406" s="110">
        <v>10</v>
      </c>
      <c r="D406" s="108" t="s">
        <v>457</v>
      </c>
      <c r="E406" s="108" t="s">
        <v>458</v>
      </c>
      <c r="F406" s="108" t="s">
        <v>6</v>
      </c>
      <c r="G406" s="110">
        <v>17</v>
      </c>
      <c r="H406" s="85">
        <v>7836.9404000000004</v>
      </c>
      <c r="I406" s="84">
        <f>+'ESTUDIO DE MERCADO'!N406</f>
        <v>8385.5300000000007</v>
      </c>
      <c r="J406" s="84">
        <f t="shared" si="24"/>
        <v>142554.01</v>
      </c>
      <c r="K406" s="87">
        <v>125</v>
      </c>
      <c r="L406" s="91">
        <f t="shared" si="25"/>
        <v>17819251.25</v>
      </c>
      <c r="M406" s="50" t="s">
        <v>1105</v>
      </c>
    </row>
    <row r="407" spans="1:13" s="58" customFormat="1" ht="72" customHeight="1" x14ac:dyDescent="0.25">
      <c r="A407" s="108" t="s">
        <v>438</v>
      </c>
      <c r="B407" s="108" t="s">
        <v>459</v>
      </c>
      <c r="C407" s="110">
        <v>1</v>
      </c>
      <c r="D407" s="108" t="s">
        <v>874</v>
      </c>
      <c r="E407" s="108" t="s">
        <v>302</v>
      </c>
      <c r="F407" s="108" t="s">
        <v>6</v>
      </c>
      <c r="G407" s="110">
        <v>5</v>
      </c>
      <c r="H407" s="85">
        <v>7836.9404000000004</v>
      </c>
      <c r="I407" s="84">
        <f>+'ESTUDIO DE MERCADO'!N407</f>
        <v>8385.5300000000007</v>
      </c>
      <c r="J407" s="84">
        <f t="shared" si="24"/>
        <v>41927.65</v>
      </c>
      <c r="K407" s="87">
        <v>125</v>
      </c>
      <c r="L407" s="91">
        <f t="shared" si="25"/>
        <v>5240956.25</v>
      </c>
      <c r="M407" s="50" t="s">
        <v>1105</v>
      </c>
    </row>
    <row r="408" spans="1:13" s="58" customFormat="1" ht="72" customHeight="1" x14ac:dyDescent="0.25">
      <c r="A408" s="108" t="s">
        <v>438</v>
      </c>
      <c r="B408" s="108" t="s">
        <v>459</v>
      </c>
      <c r="C408" s="110">
        <v>2</v>
      </c>
      <c r="D408" s="108" t="s">
        <v>460</v>
      </c>
      <c r="E408" s="108" t="s">
        <v>9</v>
      </c>
      <c r="F408" s="108" t="s">
        <v>6</v>
      </c>
      <c r="G408" s="110">
        <v>5</v>
      </c>
      <c r="H408" s="85">
        <v>7836.9404000000004</v>
      </c>
      <c r="I408" s="84">
        <f>+'ESTUDIO DE MERCADO'!N408</f>
        <v>8385.5300000000007</v>
      </c>
      <c r="J408" s="84">
        <f t="shared" si="24"/>
        <v>41927.65</v>
      </c>
      <c r="K408" s="87">
        <v>125</v>
      </c>
      <c r="L408" s="91">
        <f t="shared" si="25"/>
        <v>5240956.25</v>
      </c>
      <c r="M408" s="50" t="s">
        <v>1105</v>
      </c>
    </row>
    <row r="409" spans="1:13" s="58" customFormat="1" ht="72" customHeight="1" x14ac:dyDescent="0.25">
      <c r="A409" s="108" t="s">
        <v>438</v>
      </c>
      <c r="B409" s="108" t="s">
        <v>459</v>
      </c>
      <c r="C409" s="110">
        <v>3</v>
      </c>
      <c r="D409" s="108" t="s">
        <v>461</v>
      </c>
      <c r="E409" s="108" t="s">
        <v>77</v>
      </c>
      <c r="F409" s="108" t="s">
        <v>6</v>
      </c>
      <c r="G409" s="110">
        <v>5</v>
      </c>
      <c r="H409" s="85">
        <v>7836.9404000000004</v>
      </c>
      <c r="I409" s="84">
        <f>+'ESTUDIO DE MERCADO'!N409</f>
        <v>8385.5300000000007</v>
      </c>
      <c r="J409" s="84">
        <f t="shared" si="24"/>
        <v>41927.65</v>
      </c>
      <c r="K409" s="87">
        <v>125</v>
      </c>
      <c r="L409" s="91">
        <f t="shared" si="25"/>
        <v>5240956.25</v>
      </c>
      <c r="M409" s="50" t="s">
        <v>1105</v>
      </c>
    </row>
    <row r="410" spans="1:13" s="58" customFormat="1" ht="72" customHeight="1" x14ac:dyDescent="0.25">
      <c r="A410" s="108" t="s">
        <v>438</v>
      </c>
      <c r="B410" s="108" t="s">
        <v>459</v>
      </c>
      <c r="C410" s="110">
        <v>4</v>
      </c>
      <c r="D410" s="108" t="s">
        <v>462</v>
      </c>
      <c r="E410" s="108" t="s">
        <v>9</v>
      </c>
      <c r="F410" s="108" t="s">
        <v>6</v>
      </c>
      <c r="G410" s="110">
        <v>4</v>
      </c>
      <c r="H410" s="85">
        <v>7836.9404000000004</v>
      </c>
      <c r="I410" s="84">
        <f>+'ESTUDIO DE MERCADO'!N410</f>
        <v>8385.5300000000007</v>
      </c>
      <c r="J410" s="84">
        <f t="shared" si="24"/>
        <v>33542.120000000003</v>
      </c>
      <c r="K410" s="87">
        <v>125</v>
      </c>
      <c r="L410" s="91">
        <f t="shared" si="25"/>
        <v>4192765.0000000005</v>
      </c>
      <c r="M410" s="50" t="s">
        <v>1105</v>
      </c>
    </row>
    <row r="411" spans="1:13" s="58" customFormat="1" ht="72" customHeight="1" x14ac:dyDescent="0.25">
      <c r="A411" s="108" t="s">
        <v>438</v>
      </c>
      <c r="B411" s="108" t="s">
        <v>459</v>
      </c>
      <c r="C411" s="110">
        <v>5</v>
      </c>
      <c r="D411" s="108" t="s">
        <v>463</v>
      </c>
      <c r="E411" s="108" t="s">
        <v>77</v>
      </c>
      <c r="F411" s="108" t="s">
        <v>6</v>
      </c>
      <c r="G411" s="110">
        <v>8</v>
      </c>
      <c r="H411" s="85">
        <v>7836.9404000000004</v>
      </c>
      <c r="I411" s="84">
        <f>+'ESTUDIO DE MERCADO'!N411</f>
        <v>8385.5300000000007</v>
      </c>
      <c r="J411" s="84">
        <f t="shared" si="24"/>
        <v>67084.240000000005</v>
      </c>
      <c r="K411" s="87">
        <v>125</v>
      </c>
      <c r="L411" s="91">
        <f t="shared" si="25"/>
        <v>8385530.0000000009</v>
      </c>
      <c r="M411" s="50" t="s">
        <v>1105</v>
      </c>
    </row>
    <row r="412" spans="1:13" s="58" customFormat="1" ht="72" customHeight="1" x14ac:dyDescent="0.25">
      <c r="A412" s="108" t="s">
        <v>438</v>
      </c>
      <c r="B412" s="108" t="s">
        <v>459</v>
      </c>
      <c r="C412" s="110">
        <v>6</v>
      </c>
      <c r="D412" s="108" t="s">
        <v>464</v>
      </c>
      <c r="E412" s="108" t="s">
        <v>302</v>
      </c>
      <c r="F412" s="108" t="s">
        <v>6</v>
      </c>
      <c r="G412" s="110">
        <v>7</v>
      </c>
      <c r="H412" s="85">
        <v>7836.9404000000004</v>
      </c>
      <c r="I412" s="84">
        <f>+'ESTUDIO DE MERCADO'!N412</f>
        <v>8385.5300000000007</v>
      </c>
      <c r="J412" s="84">
        <f t="shared" si="24"/>
        <v>58698.710000000006</v>
      </c>
      <c r="K412" s="87">
        <v>125</v>
      </c>
      <c r="L412" s="91">
        <f t="shared" si="25"/>
        <v>7337338.7500000009</v>
      </c>
      <c r="M412" s="50" t="s">
        <v>1105</v>
      </c>
    </row>
    <row r="413" spans="1:13" s="58" customFormat="1" ht="72" customHeight="1" x14ac:dyDescent="0.25">
      <c r="A413" s="108" t="s">
        <v>438</v>
      </c>
      <c r="B413" s="108" t="s">
        <v>459</v>
      </c>
      <c r="C413" s="110">
        <v>7</v>
      </c>
      <c r="D413" s="108" t="s">
        <v>465</v>
      </c>
      <c r="E413" s="108" t="s">
        <v>134</v>
      </c>
      <c r="F413" s="108" t="s">
        <v>6</v>
      </c>
      <c r="G413" s="110">
        <v>4</v>
      </c>
      <c r="H413" s="85">
        <v>7836.9404000000004</v>
      </c>
      <c r="I413" s="84">
        <f>+'ESTUDIO DE MERCADO'!N413</f>
        <v>8385.5300000000007</v>
      </c>
      <c r="J413" s="84">
        <f t="shared" si="24"/>
        <v>33542.120000000003</v>
      </c>
      <c r="K413" s="87">
        <v>125</v>
      </c>
      <c r="L413" s="91">
        <f t="shared" si="25"/>
        <v>4192765.0000000005</v>
      </c>
      <c r="M413" s="50" t="s">
        <v>1105</v>
      </c>
    </row>
    <row r="414" spans="1:13" s="58" customFormat="1" ht="72" customHeight="1" x14ac:dyDescent="0.25">
      <c r="A414" s="108" t="s">
        <v>438</v>
      </c>
      <c r="B414" s="108" t="s">
        <v>459</v>
      </c>
      <c r="C414" s="110">
        <v>8</v>
      </c>
      <c r="D414" s="108" t="s">
        <v>466</v>
      </c>
      <c r="E414" s="108" t="s">
        <v>77</v>
      </c>
      <c r="F414" s="108" t="s">
        <v>6</v>
      </c>
      <c r="G414" s="110">
        <v>6</v>
      </c>
      <c r="H414" s="85">
        <v>7836.9404000000004</v>
      </c>
      <c r="I414" s="84">
        <f>+'ESTUDIO DE MERCADO'!N414</f>
        <v>8385.5300000000007</v>
      </c>
      <c r="J414" s="84">
        <f t="shared" si="24"/>
        <v>50313.180000000008</v>
      </c>
      <c r="K414" s="87">
        <v>125</v>
      </c>
      <c r="L414" s="91">
        <f t="shared" si="25"/>
        <v>6289147.5000000009</v>
      </c>
      <c r="M414" s="50" t="s">
        <v>1105</v>
      </c>
    </row>
    <row r="415" spans="1:13" s="9" customFormat="1" ht="27.75" customHeight="1" x14ac:dyDescent="0.25">
      <c r="A415" s="145" t="s">
        <v>467</v>
      </c>
      <c r="B415" s="146"/>
      <c r="C415" s="146"/>
      <c r="D415" s="146"/>
      <c r="E415" s="146"/>
      <c r="F415" s="147"/>
      <c r="G415" s="111">
        <f>SUM(G394:G414)</f>
        <v>229</v>
      </c>
      <c r="H415" s="112"/>
      <c r="I415" s="112"/>
      <c r="J415" s="112">
        <f>SUM(J394:J414)</f>
        <v>1500279.25</v>
      </c>
      <c r="K415" s="87"/>
      <c r="L415" s="121">
        <f>SUM(L394:L414)</f>
        <v>187534906.25</v>
      </c>
      <c r="M415" s="114"/>
    </row>
    <row r="416" spans="1:13" s="58" customFormat="1" ht="43.5" customHeight="1" x14ac:dyDescent="0.25">
      <c r="A416" s="108" t="s">
        <v>468</v>
      </c>
      <c r="B416" s="117" t="s">
        <v>469</v>
      </c>
      <c r="C416" s="87">
        <v>1</v>
      </c>
      <c r="D416" s="117" t="s">
        <v>470</v>
      </c>
      <c r="E416" s="87" t="s">
        <v>471</v>
      </c>
      <c r="F416" s="108" t="s">
        <v>6</v>
      </c>
      <c r="G416" s="87">
        <v>11</v>
      </c>
      <c r="H416" s="86">
        <v>8703.160100000001</v>
      </c>
      <c r="I416" s="84">
        <f>+'ESTUDIO DE MERCADO'!N416</f>
        <v>9312.3813070000015</v>
      </c>
      <c r="J416" s="84">
        <f t="shared" ref="J416:J447" si="26">+I416*G416</f>
        <v>102436.19437700002</v>
      </c>
      <c r="K416" s="87">
        <v>125</v>
      </c>
      <c r="L416" s="91">
        <f>+J416*K416</f>
        <v>12804524.297125002</v>
      </c>
      <c r="M416" s="124" t="s">
        <v>1105</v>
      </c>
    </row>
    <row r="417" spans="1:13" s="58" customFormat="1" ht="43.5" customHeight="1" x14ac:dyDescent="0.25">
      <c r="A417" s="108" t="s">
        <v>468</v>
      </c>
      <c r="B417" s="117" t="s">
        <v>469</v>
      </c>
      <c r="C417" s="87">
        <v>2</v>
      </c>
      <c r="D417" s="117" t="s">
        <v>472</v>
      </c>
      <c r="E417" s="87" t="s">
        <v>473</v>
      </c>
      <c r="F417" s="108" t="s">
        <v>6</v>
      </c>
      <c r="G417" s="87">
        <v>16</v>
      </c>
      <c r="H417" s="86">
        <v>10548.497800000001</v>
      </c>
      <c r="I417" s="84">
        <f>+'ESTUDIO DE MERCADO'!N417</f>
        <v>11286.892646000002</v>
      </c>
      <c r="J417" s="84">
        <f t="shared" si="26"/>
        <v>180590.28233600003</v>
      </c>
      <c r="K417" s="87">
        <v>125</v>
      </c>
      <c r="L417" s="91">
        <f t="shared" ref="L417:L480" si="27">+J417*K417</f>
        <v>22573785.292000003</v>
      </c>
      <c r="M417" s="124" t="s">
        <v>1105</v>
      </c>
    </row>
    <row r="418" spans="1:13" s="58" customFormat="1" ht="43.5" customHeight="1" x14ac:dyDescent="0.25">
      <c r="A418" s="108" t="s">
        <v>468</v>
      </c>
      <c r="B418" s="117" t="s">
        <v>469</v>
      </c>
      <c r="C418" s="87">
        <v>3</v>
      </c>
      <c r="D418" s="117" t="s">
        <v>474</v>
      </c>
      <c r="E418" s="87" t="s">
        <v>475</v>
      </c>
      <c r="F418" s="108" t="s">
        <v>6</v>
      </c>
      <c r="G418" s="87">
        <v>9</v>
      </c>
      <c r="H418" s="86">
        <v>9625.3293999999987</v>
      </c>
      <c r="I418" s="84">
        <f>+'ESTUDIO DE MERCADO'!N418</f>
        <v>10299.102457999999</v>
      </c>
      <c r="J418" s="84">
        <f t="shared" si="26"/>
        <v>92691.922121999989</v>
      </c>
      <c r="K418" s="87">
        <v>125</v>
      </c>
      <c r="L418" s="91">
        <f t="shared" si="27"/>
        <v>11586490.265249999</v>
      </c>
      <c r="M418" s="124" t="s">
        <v>1105</v>
      </c>
    </row>
    <row r="419" spans="1:13" s="58" customFormat="1" ht="43.5" customHeight="1" x14ac:dyDescent="0.25">
      <c r="A419" s="108" t="s">
        <v>468</v>
      </c>
      <c r="B419" s="117" t="s">
        <v>469</v>
      </c>
      <c r="C419" s="87">
        <v>4</v>
      </c>
      <c r="D419" s="117" t="s">
        <v>476</v>
      </c>
      <c r="E419" s="87" t="s">
        <v>477</v>
      </c>
      <c r="F419" s="108" t="s">
        <v>6</v>
      </c>
      <c r="G419" s="87">
        <v>16</v>
      </c>
      <c r="H419" s="86">
        <v>10548.497800000001</v>
      </c>
      <c r="I419" s="84">
        <f>+'ESTUDIO DE MERCADO'!N419</f>
        <v>11286.892646000002</v>
      </c>
      <c r="J419" s="84">
        <f t="shared" si="26"/>
        <v>180590.28233600003</v>
      </c>
      <c r="K419" s="87">
        <v>125</v>
      </c>
      <c r="L419" s="91">
        <f t="shared" si="27"/>
        <v>22573785.292000003</v>
      </c>
      <c r="M419" s="124" t="s">
        <v>1105</v>
      </c>
    </row>
    <row r="420" spans="1:13" s="58" customFormat="1" ht="43.5" customHeight="1" x14ac:dyDescent="0.25">
      <c r="A420" s="108" t="s">
        <v>468</v>
      </c>
      <c r="B420" s="117" t="s">
        <v>469</v>
      </c>
      <c r="C420" s="87">
        <v>5</v>
      </c>
      <c r="D420" s="117" t="s">
        <v>875</v>
      </c>
      <c r="E420" s="87" t="s">
        <v>478</v>
      </c>
      <c r="F420" s="108" t="s">
        <v>6</v>
      </c>
      <c r="G420" s="87">
        <v>17</v>
      </c>
      <c r="H420" s="86">
        <v>10711.351100000002</v>
      </c>
      <c r="I420" s="84">
        <f>+'ESTUDIO DE MERCADO'!N420</f>
        <v>11461.145677000002</v>
      </c>
      <c r="J420" s="84">
        <f t="shared" si="26"/>
        <v>194839.47650900003</v>
      </c>
      <c r="K420" s="87">
        <v>125</v>
      </c>
      <c r="L420" s="91">
        <f t="shared" si="27"/>
        <v>24354934.563625004</v>
      </c>
      <c r="M420" s="124" t="s">
        <v>1105</v>
      </c>
    </row>
    <row r="421" spans="1:13" s="58" customFormat="1" ht="43.5" customHeight="1" x14ac:dyDescent="0.25">
      <c r="A421" s="108" t="s">
        <v>468</v>
      </c>
      <c r="B421" s="117" t="s">
        <v>469</v>
      </c>
      <c r="C421" s="87">
        <v>6</v>
      </c>
      <c r="D421" s="117" t="s">
        <v>479</v>
      </c>
      <c r="E421" s="87" t="s">
        <v>480</v>
      </c>
      <c r="F421" s="108" t="s">
        <v>6</v>
      </c>
      <c r="G421" s="87">
        <v>20</v>
      </c>
      <c r="H421" s="86">
        <v>8910.9729000000007</v>
      </c>
      <c r="I421" s="84">
        <f>+'ESTUDIO DE MERCADO'!N421</f>
        <v>9534.741003000001</v>
      </c>
      <c r="J421" s="84">
        <f t="shared" si="26"/>
        <v>190694.82006000003</v>
      </c>
      <c r="K421" s="87">
        <v>125</v>
      </c>
      <c r="L421" s="91">
        <f t="shared" si="27"/>
        <v>23836852.507500004</v>
      </c>
      <c r="M421" s="124" t="s">
        <v>1105</v>
      </c>
    </row>
    <row r="422" spans="1:13" s="58" customFormat="1" ht="51" customHeight="1" x14ac:dyDescent="0.25">
      <c r="A422" s="108" t="s">
        <v>468</v>
      </c>
      <c r="B422" s="117" t="s">
        <v>481</v>
      </c>
      <c r="C422" s="87">
        <v>1</v>
      </c>
      <c r="D422" s="117" t="s">
        <v>482</v>
      </c>
      <c r="E422" s="87" t="s">
        <v>483</v>
      </c>
      <c r="F422" s="108" t="s">
        <v>6</v>
      </c>
      <c r="G422" s="87">
        <v>90</v>
      </c>
      <c r="H422" s="86">
        <v>10607.4447</v>
      </c>
      <c r="I422" s="84">
        <f>+'ESTUDIO DE MERCADO'!N422</f>
        <v>11349.965829000001</v>
      </c>
      <c r="J422" s="84">
        <f t="shared" si="26"/>
        <v>1021496.9246100001</v>
      </c>
      <c r="K422" s="87">
        <v>125</v>
      </c>
      <c r="L422" s="91">
        <f t="shared" si="27"/>
        <v>127687115.57625002</v>
      </c>
      <c r="M422" s="124" t="s">
        <v>1105</v>
      </c>
    </row>
    <row r="423" spans="1:13" s="58" customFormat="1" ht="26.25" customHeight="1" x14ac:dyDescent="0.25">
      <c r="A423" s="108" t="s">
        <v>468</v>
      </c>
      <c r="B423" s="117" t="s">
        <v>481</v>
      </c>
      <c r="C423" s="87">
        <v>2</v>
      </c>
      <c r="D423" s="117" t="s">
        <v>484</v>
      </c>
      <c r="E423" s="87" t="s">
        <v>483</v>
      </c>
      <c r="F423" s="108" t="s">
        <v>6</v>
      </c>
      <c r="G423" s="87">
        <v>111</v>
      </c>
      <c r="H423" s="86">
        <v>8762.107</v>
      </c>
      <c r="I423" s="84">
        <f>+'ESTUDIO DE MERCADO'!N423</f>
        <v>9375.4544900000001</v>
      </c>
      <c r="J423" s="84">
        <f t="shared" si="26"/>
        <v>1040675.44839</v>
      </c>
      <c r="K423" s="87">
        <v>125</v>
      </c>
      <c r="L423" s="91">
        <f t="shared" si="27"/>
        <v>130084431.04875</v>
      </c>
      <c r="M423" s="124" t="s">
        <v>1105</v>
      </c>
    </row>
    <row r="424" spans="1:13" s="58" customFormat="1" ht="26.25" customHeight="1" x14ac:dyDescent="0.25">
      <c r="A424" s="108" t="s">
        <v>468</v>
      </c>
      <c r="B424" s="117" t="s">
        <v>481</v>
      </c>
      <c r="C424" s="87">
        <v>3</v>
      </c>
      <c r="D424" s="117" t="s">
        <v>485</v>
      </c>
      <c r="E424" s="87" t="s">
        <v>251</v>
      </c>
      <c r="F424" s="108" t="s">
        <v>6</v>
      </c>
      <c r="G424" s="87">
        <v>14</v>
      </c>
      <c r="H424" s="86">
        <v>10800.271000000001</v>
      </c>
      <c r="I424" s="84">
        <f>+'ESTUDIO DE MERCADO'!N424</f>
        <v>11556.289970000003</v>
      </c>
      <c r="J424" s="84">
        <f t="shared" si="26"/>
        <v>161788.05958000006</v>
      </c>
      <c r="K424" s="87">
        <v>125</v>
      </c>
      <c r="L424" s="91">
        <f t="shared" si="27"/>
        <v>20223507.447500009</v>
      </c>
      <c r="M424" s="124" t="s">
        <v>1105</v>
      </c>
    </row>
    <row r="425" spans="1:13" s="58" customFormat="1" ht="26.25" customHeight="1" x14ac:dyDescent="0.25">
      <c r="A425" s="108" t="s">
        <v>468</v>
      </c>
      <c r="B425" s="117" t="s">
        <v>481</v>
      </c>
      <c r="C425" s="87">
        <v>4</v>
      </c>
      <c r="D425" s="117" t="s">
        <v>486</v>
      </c>
      <c r="E425" s="87" t="s">
        <v>302</v>
      </c>
      <c r="F425" s="110" t="s">
        <v>15</v>
      </c>
      <c r="G425" s="87">
        <v>10</v>
      </c>
      <c r="H425" s="86">
        <v>14526.913999999999</v>
      </c>
      <c r="I425" s="84">
        <f>+'ESTUDIO DE MERCADO'!N425</f>
        <v>15543.797979999999</v>
      </c>
      <c r="J425" s="84">
        <f t="shared" si="26"/>
        <v>155437.9798</v>
      </c>
      <c r="K425" s="87">
        <v>125</v>
      </c>
      <c r="L425" s="91">
        <f t="shared" si="27"/>
        <v>19429747.475000001</v>
      </c>
      <c r="M425" s="124" t="s">
        <v>1105</v>
      </c>
    </row>
    <row r="426" spans="1:13" s="58" customFormat="1" ht="36" customHeight="1" x14ac:dyDescent="0.25">
      <c r="A426" s="108" t="s">
        <v>468</v>
      </c>
      <c r="B426" s="117" t="s">
        <v>487</v>
      </c>
      <c r="C426" s="87">
        <v>1</v>
      </c>
      <c r="D426" s="117" t="s">
        <v>488</v>
      </c>
      <c r="E426" s="87" t="s">
        <v>489</v>
      </c>
      <c r="F426" s="108" t="s">
        <v>6</v>
      </c>
      <c r="G426" s="87">
        <v>73</v>
      </c>
      <c r="H426" s="86">
        <v>10785.2845</v>
      </c>
      <c r="I426" s="84">
        <f>+'ESTUDIO DE MERCADO'!N426</f>
        <v>11540.254415000001</v>
      </c>
      <c r="J426" s="84">
        <f t="shared" si="26"/>
        <v>842438.57229500008</v>
      </c>
      <c r="K426" s="87">
        <v>125</v>
      </c>
      <c r="L426" s="91">
        <f t="shared" si="27"/>
        <v>105304821.53687501</v>
      </c>
      <c r="M426" s="124" t="s">
        <v>1105</v>
      </c>
    </row>
    <row r="427" spans="1:13" s="58" customFormat="1" ht="36" customHeight="1" x14ac:dyDescent="0.25">
      <c r="A427" s="108" t="s">
        <v>468</v>
      </c>
      <c r="B427" s="117" t="s">
        <v>487</v>
      </c>
      <c r="C427" s="87">
        <v>2</v>
      </c>
      <c r="D427" s="117" t="s">
        <v>490</v>
      </c>
      <c r="E427" s="87" t="s">
        <v>302</v>
      </c>
      <c r="F427" s="108" t="s">
        <v>6</v>
      </c>
      <c r="G427" s="87">
        <v>20</v>
      </c>
      <c r="H427" s="86">
        <v>10711.351100000002</v>
      </c>
      <c r="I427" s="84">
        <f>+'ESTUDIO DE MERCADO'!N427</f>
        <v>11461.145677000002</v>
      </c>
      <c r="J427" s="84">
        <f t="shared" si="26"/>
        <v>229222.91354000004</v>
      </c>
      <c r="K427" s="87">
        <v>125</v>
      </c>
      <c r="L427" s="91">
        <f t="shared" si="27"/>
        <v>28652864.192500006</v>
      </c>
      <c r="M427" s="124" t="s">
        <v>1105</v>
      </c>
    </row>
    <row r="428" spans="1:13" s="58" customFormat="1" ht="36" customHeight="1" x14ac:dyDescent="0.25">
      <c r="A428" s="108" t="s">
        <v>468</v>
      </c>
      <c r="B428" s="117" t="s">
        <v>487</v>
      </c>
      <c r="C428" s="87">
        <v>3</v>
      </c>
      <c r="D428" s="117" t="s">
        <v>491</v>
      </c>
      <c r="E428" s="87" t="s">
        <v>155</v>
      </c>
      <c r="F428" s="108" t="s">
        <v>6</v>
      </c>
      <c r="G428" s="87">
        <v>23</v>
      </c>
      <c r="H428" s="86">
        <v>16259.3534</v>
      </c>
      <c r="I428" s="84">
        <f>+'ESTUDIO DE MERCADO'!N428</f>
        <v>17397.508138000001</v>
      </c>
      <c r="J428" s="84">
        <f t="shared" si="26"/>
        <v>400142.68717400002</v>
      </c>
      <c r="K428" s="87">
        <v>125</v>
      </c>
      <c r="L428" s="91">
        <f t="shared" si="27"/>
        <v>50017835.896750003</v>
      </c>
      <c r="M428" s="124" t="s">
        <v>1105</v>
      </c>
    </row>
    <row r="429" spans="1:13" s="58" customFormat="1" ht="39.75" customHeight="1" x14ac:dyDescent="0.25">
      <c r="A429" s="108" t="s">
        <v>468</v>
      </c>
      <c r="B429" s="117" t="s">
        <v>492</v>
      </c>
      <c r="C429" s="87">
        <v>1</v>
      </c>
      <c r="D429" s="117" t="s">
        <v>493</v>
      </c>
      <c r="E429" s="87" t="s">
        <v>494</v>
      </c>
      <c r="F429" s="108" t="s">
        <v>6</v>
      </c>
      <c r="G429" s="87">
        <v>20</v>
      </c>
      <c r="H429" s="86">
        <v>10711.351100000002</v>
      </c>
      <c r="I429" s="84">
        <f>+'ESTUDIO DE MERCADO'!N429</f>
        <v>11461.145677000002</v>
      </c>
      <c r="J429" s="84">
        <f t="shared" si="26"/>
        <v>229222.91354000004</v>
      </c>
      <c r="K429" s="87">
        <v>125</v>
      </c>
      <c r="L429" s="91">
        <f t="shared" si="27"/>
        <v>28652864.192500006</v>
      </c>
      <c r="M429" s="124" t="s">
        <v>1105</v>
      </c>
    </row>
    <row r="430" spans="1:13" s="58" customFormat="1" ht="39.75" customHeight="1" x14ac:dyDescent="0.25">
      <c r="A430" s="108" t="s">
        <v>468</v>
      </c>
      <c r="B430" s="117" t="s">
        <v>492</v>
      </c>
      <c r="C430" s="87">
        <v>2</v>
      </c>
      <c r="D430" s="117" t="s">
        <v>495</v>
      </c>
      <c r="E430" s="87" t="s">
        <v>496</v>
      </c>
      <c r="F430" s="108" t="s">
        <v>6</v>
      </c>
      <c r="G430" s="87">
        <v>20</v>
      </c>
      <c r="H430" s="86">
        <v>12556.6888</v>
      </c>
      <c r="I430" s="84">
        <f>+'ESTUDIO DE MERCADO'!N430</f>
        <v>13435.657016000003</v>
      </c>
      <c r="J430" s="84">
        <f t="shared" si="26"/>
        <v>268713.14032000006</v>
      </c>
      <c r="K430" s="87">
        <v>125</v>
      </c>
      <c r="L430" s="91">
        <f t="shared" si="27"/>
        <v>33589142.540000007</v>
      </c>
      <c r="M430" s="124" t="s">
        <v>1105</v>
      </c>
    </row>
    <row r="431" spans="1:13" s="58" customFormat="1" ht="39.75" customHeight="1" x14ac:dyDescent="0.25">
      <c r="A431" s="108" t="s">
        <v>468</v>
      </c>
      <c r="B431" s="117" t="s">
        <v>492</v>
      </c>
      <c r="C431" s="87">
        <v>3</v>
      </c>
      <c r="D431" s="117" t="s">
        <v>497</v>
      </c>
      <c r="E431" s="87" t="s">
        <v>498</v>
      </c>
      <c r="F431" s="108" t="s">
        <v>6</v>
      </c>
      <c r="G431" s="87">
        <v>17</v>
      </c>
      <c r="H431" s="86">
        <v>10711.351100000002</v>
      </c>
      <c r="I431" s="84">
        <f>+'ESTUDIO DE MERCADO'!N431</f>
        <v>11461.145677000002</v>
      </c>
      <c r="J431" s="84">
        <f t="shared" si="26"/>
        <v>194839.47650900003</v>
      </c>
      <c r="K431" s="87">
        <v>125</v>
      </c>
      <c r="L431" s="91">
        <f t="shared" si="27"/>
        <v>24354934.563625004</v>
      </c>
      <c r="M431" s="124" t="s">
        <v>1105</v>
      </c>
    </row>
    <row r="432" spans="1:13" s="58" customFormat="1" ht="39.75" customHeight="1" x14ac:dyDescent="0.25">
      <c r="A432" s="108" t="s">
        <v>468</v>
      </c>
      <c r="B432" s="117" t="s">
        <v>492</v>
      </c>
      <c r="C432" s="87">
        <v>4</v>
      </c>
      <c r="D432" s="117" t="s">
        <v>499</v>
      </c>
      <c r="E432" s="87" t="s">
        <v>189</v>
      </c>
      <c r="F432" s="108" t="s">
        <v>6</v>
      </c>
      <c r="G432" s="87">
        <v>20</v>
      </c>
      <c r="H432" s="86">
        <v>13449.884199999999</v>
      </c>
      <c r="I432" s="84">
        <f>+'ESTUDIO DE MERCADO'!N432</f>
        <v>14391.376093999999</v>
      </c>
      <c r="J432" s="84">
        <f t="shared" si="26"/>
        <v>287827.52188000001</v>
      </c>
      <c r="K432" s="87">
        <v>125</v>
      </c>
      <c r="L432" s="91">
        <f t="shared" si="27"/>
        <v>35978440.234999999</v>
      </c>
      <c r="M432" s="124" t="s">
        <v>1105</v>
      </c>
    </row>
    <row r="433" spans="1:13" s="58" customFormat="1" ht="39.75" customHeight="1" x14ac:dyDescent="0.25">
      <c r="A433" s="108" t="s">
        <v>468</v>
      </c>
      <c r="B433" s="117" t="s">
        <v>492</v>
      </c>
      <c r="C433" s="87">
        <v>5</v>
      </c>
      <c r="D433" s="117" t="s">
        <v>500</v>
      </c>
      <c r="E433" s="87" t="s">
        <v>501</v>
      </c>
      <c r="F433" s="108" t="s">
        <v>6</v>
      </c>
      <c r="G433" s="87">
        <v>20</v>
      </c>
      <c r="H433" s="86">
        <v>10860.216999999999</v>
      </c>
      <c r="I433" s="84">
        <f>+'ESTUDIO DE MERCADO'!N433</f>
        <v>11620.43219</v>
      </c>
      <c r="J433" s="84">
        <f t="shared" si="26"/>
        <v>232408.64379999999</v>
      </c>
      <c r="K433" s="87">
        <v>125</v>
      </c>
      <c r="L433" s="91">
        <f t="shared" si="27"/>
        <v>29051080.474999998</v>
      </c>
      <c r="M433" s="124" t="s">
        <v>1105</v>
      </c>
    </row>
    <row r="434" spans="1:13" s="58" customFormat="1" ht="39.75" customHeight="1" x14ac:dyDescent="0.25">
      <c r="A434" s="108" t="s">
        <v>468</v>
      </c>
      <c r="B434" s="117" t="s">
        <v>492</v>
      </c>
      <c r="C434" s="87">
        <v>6</v>
      </c>
      <c r="D434" s="117" t="s">
        <v>502</v>
      </c>
      <c r="E434" s="87" t="s">
        <v>503</v>
      </c>
      <c r="F434" s="108" t="s">
        <v>6</v>
      </c>
      <c r="G434" s="87">
        <v>17</v>
      </c>
      <c r="H434" s="86">
        <v>10711.351100000002</v>
      </c>
      <c r="I434" s="84">
        <f>+'ESTUDIO DE MERCADO'!N434</f>
        <v>11461.145677000002</v>
      </c>
      <c r="J434" s="84">
        <f t="shared" si="26"/>
        <v>194839.47650900003</v>
      </c>
      <c r="K434" s="87">
        <v>125</v>
      </c>
      <c r="L434" s="91">
        <f t="shared" si="27"/>
        <v>24354934.563625004</v>
      </c>
      <c r="M434" s="124" t="s">
        <v>1105</v>
      </c>
    </row>
    <row r="435" spans="1:13" s="58" customFormat="1" ht="39.75" customHeight="1" x14ac:dyDescent="0.25">
      <c r="A435" s="108" t="s">
        <v>468</v>
      </c>
      <c r="B435" s="117" t="s">
        <v>492</v>
      </c>
      <c r="C435" s="87">
        <v>7</v>
      </c>
      <c r="D435" s="117" t="s">
        <v>504</v>
      </c>
      <c r="E435" s="87" t="s">
        <v>505</v>
      </c>
      <c r="F435" s="108" t="s">
        <v>6</v>
      </c>
      <c r="G435" s="87">
        <v>16</v>
      </c>
      <c r="H435" s="86">
        <v>8836.0403999999999</v>
      </c>
      <c r="I435" s="84">
        <f>+'ESTUDIO DE MERCADO'!N435</f>
        <v>9454.5632280000009</v>
      </c>
      <c r="J435" s="84">
        <f t="shared" si="26"/>
        <v>151273.01164800001</v>
      </c>
      <c r="K435" s="87">
        <v>125</v>
      </c>
      <c r="L435" s="91">
        <f t="shared" si="27"/>
        <v>18909126.456</v>
      </c>
      <c r="M435" s="124" t="s">
        <v>1105</v>
      </c>
    </row>
    <row r="436" spans="1:13" s="58" customFormat="1" ht="39.75" customHeight="1" x14ac:dyDescent="0.25">
      <c r="A436" s="108" t="s">
        <v>468</v>
      </c>
      <c r="B436" s="117" t="s">
        <v>492</v>
      </c>
      <c r="C436" s="87">
        <v>8</v>
      </c>
      <c r="D436" s="117" t="s">
        <v>506</v>
      </c>
      <c r="E436" s="87" t="s">
        <v>876</v>
      </c>
      <c r="F436" s="110" t="s">
        <v>15</v>
      </c>
      <c r="G436" s="87">
        <v>14</v>
      </c>
      <c r="H436" s="86">
        <v>11901.279199999999</v>
      </c>
      <c r="I436" s="84">
        <f>+'ESTUDIO DE MERCADO'!N436</f>
        <v>12734.368743999999</v>
      </c>
      <c r="J436" s="84">
        <f t="shared" si="26"/>
        <v>178281.16241599998</v>
      </c>
      <c r="K436" s="87">
        <v>125</v>
      </c>
      <c r="L436" s="91">
        <f t="shared" si="27"/>
        <v>22285145.301999997</v>
      </c>
      <c r="M436" s="124" t="s">
        <v>1105</v>
      </c>
    </row>
    <row r="437" spans="1:13" s="58" customFormat="1" ht="39.75" customHeight="1" x14ac:dyDescent="0.25">
      <c r="A437" s="108" t="s">
        <v>468</v>
      </c>
      <c r="B437" s="117" t="s">
        <v>492</v>
      </c>
      <c r="C437" s="87">
        <v>9</v>
      </c>
      <c r="D437" s="117" t="s">
        <v>507</v>
      </c>
      <c r="E437" s="87" t="s">
        <v>302</v>
      </c>
      <c r="F437" s="108" t="s">
        <v>6</v>
      </c>
      <c r="G437" s="87">
        <v>12</v>
      </c>
      <c r="H437" s="86">
        <v>12942.341399999999</v>
      </c>
      <c r="I437" s="84">
        <f>+'ESTUDIO DE MERCADO'!N437</f>
        <v>13848.305297999999</v>
      </c>
      <c r="J437" s="84">
        <f t="shared" si="26"/>
        <v>166179.66357599999</v>
      </c>
      <c r="K437" s="87">
        <v>125</v>
      </c>
      <c r="L437" s="91">
        <f t="shared" si="27"/>
        <v>20772457.947000001</v>
      </c>
      <c r="M437" s="124" t="s">
        <v>1105</v>
      </c>
    </row>
    <row r="438" spans="1:13" s="58" customFormat="1" ht="39.75" customHeight="1" x14ac:dyDescent="0.25">
      <c r="A438" s="108" t="s">
        <v>468</v>
      </c>
      <c r="B438" s="117" t="s">
        <v>492</v>
      </c>
      <c r="C438" s="87">
        <v>10</v>
      </c>
      <c r="D438" s="117" t="s">
        <v>877</v>
      </c>
      <c r="E438" s="87" t="s">
        <v>501</v>
      </c>
      <c r="F438" s="110" t="s">
        <v>15</v>
      </c>
      <c r="G438" s="87">
        <v>8</v>
      </c>
      <c r="H438" s="86">
        <v>12400.8292</v>
      </c>
      <c r="I438" s="84">
        <f>+'ESTUDIO DE MERCADO'!N438</f>
        <v>7000</v>
      </c>
      <c r="J438" s="84">
        <f t="shared" si="26"/>
        <v>56000</v>
      </c>
      <c r="K438" s="87">
        <v>125</v>
      </c>
      <c r="L438" s="91">
        <f t="shared" si="27"/>
        <v>7000000</v>
      </c>
      <c r="M438" s="124" t="s">
        <v>1104</v>
      </c>
    </row>
    <row r="439" spans="1:13" s="58" customFormat="1" ht="47.25" customHeight="1" x14ac:dyDescent="0.25">
      <c r="A439" s="108" t="s">
        <v>468</v>
      </c>
      <c r="B439" s="117" t="s">
        <v>508</v>
      </c>
      <c r="C439" s="87">
        <v>1</v>
      </c>
      <c r="D439" s="117" t="s">
        <v>509</v>
      </c>
      <c r="E439" s="87" t="s">
        <v>510</v>
      </c>
      <c r="F439" s="108" t="s">
        <v>6</v>
      </c>
      <c r="G439" s="87">
        <v>10</v>
      </c>
      <c r="H439" s="86">
        <v>12942.341399999999</v>
      </c>
      <c r="I439" s="84">
        <f>+'ESTUDIO DE MERCADO'!N439</f>
        <v>13848.305297999999</v>
      </c>
      <c r="J439" s="84">
        <f t="shared" si="26"/>
        <v>138483.05297999998</v>
      </c>
      <c r="K439" s="87">
        <v>125</v>
      </c>
      <c r="L439" s="91">
        <f t="shared" si="27"/>
        <v>17310381.622499999</v>
      </c>
      <c r="M439" s="124" t="s">
        <v>1105</v>
      </c>
    </row>
    <row r="440" spans="1:13" s="58" customFormat="1" ht="47.25" customHeight="1" x14ac:dyDescent="0.25">
      <c r="A440" s="108" t="s">
        <v>468</v>
      </c>
      <c r="B440" s="117" t="s">
        <v>508</v>
      </c>
      <c r="C440" s="87">
        <v>2</v>
      </c>
      <c r="D440" s="117" t="s">
        <v>511</v>
      </c>
      <c r="E440" s="87" t="s">
        <v>8</v>
      </c>
      <c r="F440" s="108" t="s">
        <v>6</v>
      </c>
      <c r="G440" s="87">
        <v>10</v>
      </c>
      <c r="H440" s="86">
        <v>13375.950800000001</v>
      </c>
      <c r="I440" s="84">
        <f>+'ESTUDIO DE MERCADO'!N440</f>
        <v>14312.267356000002</v>
      </c>
      <c r="J440" s="84">
        <f t="shared" si="26"/>
        <v>143122.67356000002</v>
      </c>
      <c r="K440" s="87">
        <v>125</v>
      </c>
      <c r="L440" s="91">
        <f t="shared" si="27"/>
        <v>17890334.195000004</v>
      </c>
      <c r="M440" s="124" t="s">
        <v>1105</v>
      </c>
    </row>
    <row r="441" spans="1:13" s="58" customFormat="1" ht="47.25" customHeight="1" x14ac:dyDescent="0.25">
      <c r="A441" s="108" t="s">
        <v>468</v>
      </c>
      <c r="B441" s="117" t="s">
        <v>508</v>
      </c>
      <c r="C441" s="87">
        <v>3</v>
      </c>
      <c r="D441" s="117" t="s">
        <v>512</v>
      </c>
      <c r="E441" s="87" t="s">
        <v>513</v>
      </c>
      <c r="F441" s="110" t="s">
        <v>15</v>
      </c>
      <c r="G441" s="87">
        <v>12</v>
      </c>
      <c r="H441" s="86">
        <v>12400.8292</v>
      </c>
      <c r="I441" s="84">
        <f>+'ESTUDIO DE MERCADO'!N441</f>
        <v>7000</v>
      </c>
      <c r="J441" s="84">
        <f t="shared" si="26"/>
        <v>84000</v>
      </c>
      <c r="K441" s="87">
        <v>125</v>
      </c>
      <c r="L441" s="91">
        <f t="shared" si="27"/>
        <v>10500000</v>
      </c>
      <c r="M441" s="124" t="s">
        <v>1104</v>
      </c>
    </row>
    <row r="442" spans="1:13" s="58" customFormat="1" ht="47.25" customHeight="1" x14ac:dyDescent="0.25">
      <c r="A442" s="108" t="s">
        <v>468</v>
      </c>
      <c r="B442" s="117" t="s">
        <v>508</v>
      </c>
      <c r="C442" s="87">
        <v>4</v>
      </c>
      <c r="D442" s="117" t="s">
        <v>514</v>
      </c>
      <c r="E442" s="87"/>
      <c r="F442" s="87" t="s">
        <v>15</v>
      </c>
      <c r="G442" s="87">
        <v>11</v>
      </c>
      <c r="H442" s="86">
        <v>12400.8292</v>
      </c>
      <c r="I442" s="84">
        <f>+'ESTUDIO DE MERCADO'!N442</f>
        <v>7000</v>
      </c>
      <c r="J442" s="84">
        <f t="shared" si="26"/>
        <v>77000</v>
      </c>
      <c r="K442" s="87">
        <v>125</v>
      </c>
      <c r="L442" s="91">
        <f t="shared" si="27"/>
        <v>9625000</v>
      </c>
      <c r="M442" s="124" t="s">
        <v>1104</v>
      </c>
    </row>
    <row r="443" spans="1:13" s="58" customFormat="1" ht="47.25" customHeight="1" x14ac:dyDescent="0.25">
      <c r="A443" s="108" t="s">
        <v>468</v>
      </c>
      <c r="B443" s="117" t="s">
        <v>508</v>
      </c>
      <c r="C443" s="87">
        <v>5</v>
      </c>
      <c r="D443" s="117" t="s">
        <v>515</v>
      </c>
      <c r="E443" s="87" t="s">
        <v>318</v>
      </c>
      <c r="F443" s="108" t="s">
        <v>6</v>
      </c>
      <c r="G443" s="87">
        <v>12</v>
      </c>
      <c r="H443" s="86">
        <v>13716.643899999999</v>
      </c>
      <c r="I443" s="84">
        <f>+'ESTUDIO DE MERCADO'!N443</f>
        <v>14676.808972999999</v>
      </c>
      <c r="J443" s="84">
        <f t="shared" si="26"/>
        <v>176121.70767599999</v>
      </c>
      <c r="K443" s="87">
        <v>125</v>
      </c>
      <c r="L443" s="91">
        <f t="shared" si="27"/>
        <v>22015213.4595</v>
      </c>
      <c r="M443" s="124" t="s">
        <v>1105</v>
      </c>
    </row>
    <row r="444" spans="1:13" s="58" customFormat="1" ht="47.25" customHeight="1" x14ac:dyDescent="0.25">
      <c r="A444" s="108" t="s">
        <v>468</v>
      </c>
      <c r="B444" s="117" t="s">
        <v>508</v>
      </c>
      <c r="C444" s="87">
        <v>6</v>
      </c>
      <c r="D444" s="117" t="s">
        <v>516</v>
      </c>
      <c r="E444" s="87" t="s">
        <v>517</v>
      </c>
      <c r="F444" s="108" t="s">
        <v>6</v>
      </c>
      <c r="G444" s="87">
        <v>12</v>
      </c>
      <c r="H444" s="86">
        <v>13375.950800000001</v>
      </c>
      <c r="I444" s="84">
        <f>+'ESTUDIO DE MERCADO'!N444</f>
        <v>14312.267356000002</v>
      </c>
      <c r="J444" s="84">
        <f t="shared" si="26"/>
        <v>171747.20827200002</v>
      </c>
      <c r="K444" s="87">
        <v>125</v>
      </c>
      <c r="L444" s="91">
        <f t="shared" si="27"/>
        <v>21468401.034000002</v>
      </c>
      <c r="M444" s="124" t="s">
        <v>1105</v>
      </c>
    </row>
    <row r="445" spans="1:13" s="58" customFormat="1" ht="26.25" customHeight="1" x14ac:dyDescent="0.25">
      <c r="A445" s="108" t="s">
        <v>468</v>
      </c>
      <c r="B445" s="117" t="s">
        <v>518</v>
      </c>
      <c r="C445" s="87">
        <v>1</v>
      </c>
      <c r="D445" s="117" t="s">
        <v>519</v>
      </c>
      <c r="E445" s="87" t="s">
        <v>520</v>
      </c>
      <c r="F445" s="108" t="s">
        <v>6</v>
      </c>
      <c r="G445" s="110">
        <v>23</v>
      </c>
      <c r="H445" s="86">
        <v>8910.9729000000007</v>
      </c>
      <c r="I445" s="84">
        <f>+'ESTUDIO DE MERCADO'!N445</f>
        <v>9534.741003000001</v>
      </c>
      <c r="J445" s="84">
        <f t="shared" si="26"/>
        <v>219299.04306900004</v>
      </c>
      <c r="K445" s="87">
        <v>125</v>
      </c>
      <c r="L445" s="91">
        <f t="shared" si="27"/>
        <v>27412380.383625004</v>
      </c>
      <c r="M445" s="124" t="s">
        <v>1105</v>
      </c>
    </row>
    <row r="446" spans="1:13" s="58" customFormat="1" ht="51" customHeight="1" x14ac:dyDescent="0.25">
      <c r="A446" s="108" t="s">
        <v>468</v>
      </c>
      <c r="B446" s="117" t="s">
        <v>518</v>
      </c>
      <c r="C446" s="87">
        <v>2</v>
      </c>
      <c r="D446" s="117" t="s">
        <v>521</v>
      </c>
      <c r="E446" s="87" t="s">
        <v>522</v>
      </c>
      <c r="F446" s="108" t="s">
        <v>6</v>
      </c>
      <c r="G446" s="110">
        <v>34</v>
      </c>
      <c r="H446" s="86">
        <v>10934.1504</v>
      </c>
      <c r="I446" s="84">
        <f>+'ESTUDIO DE MERCADO'!N446</f>
        <v>11699.540928</v>
      </c>
      <c r="J446" s="84">
        <f t="shared" si="26"/>
        <v>397784.39155200002</v>
      </c>
      <c r="K446" s="87">
        <v>125</v>
      </c>
      <c r="L446" s="91">
        <f t="shared" si="27"/>
        <v>49723048.943999998</v>
      </c>
      <c r="M446" s="124" t="s">
        <v>1105</v>
      </c>
    </row>
    <row r="447" spans="1:13" s="58" customFormat="1" ht="26.25" customHeight="1" x14ac:dyDescent="0.25">
      <c r="A447" s="108" t="s">
        <v>468</v>
      </c>
      <c r="B447" s="117" t="s">
        <v>518</v>
      </c>
      <c r="C447" s="87">
        <v>3</v>
      </c>
      <c r="D447" s="117" t="s">
        <v>523</v>
      </c>
      <c r="E447" s="87" t="s">
        <v>524</v>
      </c>
      <c r="F447" s="108" t="s">
        <v>6</v>
      </c>
      <c r="G447" s="110">
        <v>16</v>
      </c>
      <c r="H447" s="86">
        <v>10548.497800000001</v>
      </c>
      <c r="I447" s="84">
        <f>+'ESTUDIO DE MERCADO'!N447</f>
        <v>11286.892646000002</v>
      </c>
      <c r="J447" s="84">
        <f t="shared" si="26"/>
        <v>180590.28233600003</v>
      </c>
      <c r="K447" s="87">
        <v>125</v>
      </c>
      <c r="L447" s="91">
        <f t="shared" si="27"/>
        <v>22573785.292000003</v>
      </c>
      <c r="M447" s="124" t="s">
        <v>1105</v>
      </c>
    </row>
    <row r="448" spans="1:13" s="58" customFormat="1" ht="51" customHeight="1" x14ac:dyDescent="0.25">
      <c r="A448" s="108" t="s">
        <v>468</v>
      </c>
      <c r="B448" s="117" t="s">
        <v>518</v>
      </c>
      <c r="C448" s="87">
        <v>4</v>
      </c>
      <c r="D448" s="117" t="s">
        <v>525</v>
      </c>
      <c r="E448" s="87" t="s">
        <v>520</v>
      </c>
      <c r="F448" s="108" t="s">
        <v>6</v>
      </c>
      <c r="G448" s="110">
        <v>12</v>
      </c>
      <c r="H448" s="86">
        <v>10860.216999999999</v>
      </c>
      <c r="I448" s="84">
        <f>+'ESTUDIO DE MERCADO'!N448</f>
        <v>11620.43219</v>
      </c>
      <c r="J448" s="84">
        <f t="shared" ref="J448:J479" si="28">+I448*G448</f>
        <v>139445.18627999999</v>
      </c>
      <c r="K448" s="87">
        <v>125</v>
      </c>
      <c r="L448" s="91">
        <f t="shared" si="27"/>
        <v>17430648.285</v>
      </c>
      <c r="M448" s="124" t="s">
        <v>1105</v>
      </c>
    </row>
    <row r="449" spans="1:13" s="58" customFormat="1" ht="26.25" customHeight="1" x14ac:dyDescent="0.25">
      <c r="A449" s="108" t="s">
        <v>468</v>
      </c>
      <c r="B449" s="117" t="s">
        <v>518</v>
      </c>
      <c r="C449" s="87">
        <v>5</v>
      </c>
      <c r="D449" s="117" t="s">
        <v>526</v>
      </c>
      <c r="E449" s="87" t="s">
        <v>527</v>
      </c>
      <c r="F449" s="108" t="s">
        <v>6</v>
      </c>
      <c r="G449" s="110">
        <v>5</v>
      </c>
      <c r="H449" s="86">
        <v>12244.9696</v>
      </c>
      <c r="I449" s="84">
        <f>+'ESTUDIO DE MERCADO'!N449</f>
        <v>13102.117472000004</v>
      </c>
      <c r="J449" s="84">
        <f t="shared" si="28"/>
        <v>65510.58736000002</v>
      </c>
      <c r="K449" s="87">
        <v>125</v>
      </c>
      <c r="L449" s="91">
        <f t="shared" si="27"/>
        <v>8188823.4200000027</v>
      </c>
      <c r="M449" s="124" t="s">
        <v>1105</v>
      </c>
    </row>
    <row r="450" spans="1:13" s="58" customFormat="1" ht="26.25" customHeight="1" x14ac:dyDescent="0.25">
      <c r="A450" s="108" t="s">
        <v>468</v>
      </c>
      <c r="B450" s="117" t="s">
        <v>518</v>
      </c>
      <c r="C450" s="87">
        <v>6</v>
      </c>
      <c r="D450" s="117" t="s">
        <v>528</v>
      </c>
      <c r="E450" s="87" t="s">
        <v>529</v>
      </c>
      <c r="F450" s="108" t="s">
        <v>6</v>
      </c>
      <c r="G450" s="110">
        <v>16</v>
      </c>
      <c r="H450" s="86">
        <v>9625.3293999999987</v>
      </c>
      <c r="I450" s="84">
        <f>+'ESTUDIO DE MERCADO'!N450</f>
        <v>10299.102457999999</v>
      </c>
      <c r="J450" s="84">
        <f t="shared" si="28"/>
        <v>164785.63932799999</v>
      </c>
      <c r="K450" s="87">
        <v>125</v>
      </c>
      <c r="L450" s="91">
        <f t="shared" si="27"/>
        <v>20598204.915999997</v>
      </c>
      <c r="M450" s="124" t="s">
        <v>1105</v>
      </c>
    </row>
    <row r="451" spans="1:13" s="58" customFormat="1" ht="26.25" customHeight="1" x14ac:dyDescent="0.25">
      <c r="A451" s="108" t="s">
        <v>468</v>
      </c>
      <c r="B451" s="117" t="s">
        <v>530</v>
      </c>
      <c r="C451" s="87">
        <v>1</v>
      </c>
      <c r="D451" s="117" t="s">
        <v>531</v>
      </c>
      <c r="E451" s="87" t="s">
        <v>532</v>
      </c>
      <c r="F451" s="108" t="s">
        <v>6</v>
      </c>
      <c r="G451" s="125">
        <v>34</v>
      </c>
      <c r="H451" s="86">
        <v>10860.216999999999</v>
      </c>
      <c r="I451" s="84">
        <f>+'ESTUDIO DE MERCADO'!N451</f>
        <v>11620.43219</v>
      </c>
      <c r="J451" s="84">
        <f t="shared" si="28"/>
        <v>395094.69445999997</v>
      </c>
      <c r="K451" s="87">
        <v>125</v>
      </c>
      <c r="L451" s="91">
        <f t="shared" si="27"/>
        <v>49386836.807499997</v>
      </c>
      <c r="M451" s="124" t="s">
        <v>1105</v>
      </c>
    </row>
    <row r="452" spans="1:13" s="58" customFormat="1" ht="26.25" customHeight="1" x14ac:dyDescent="0.25">
      <c r="A452" s="108" t="s">
        <v>468</v>
      </c>
      <c r="B452" s="117" t="s">
        <v>530</v>
      </c>
      <c r="C452" s="87">
        <v>2</v>
      </c>
      <c r="D452" s="117" t="s">
        <v>533</v>
      </c>
      <c r="E452" s="87" t="s">
        <v>534</v>
      </c>
      <c r="F452" s="108" t="s">
        <v>6</v>
      </c>
      <c r="G452" s="125">
        <v>22</v>
      </c>
      <c r="H452" s="86">
        <v>9477.4626000000007</v>
      </c>
      <c r="I452" s="84">
        <f>+'ESTUDIO DE MERCADO'!N452</f>
        <v>10140.884982000001</v>
      </c>
      <c r="J452" s="84">
        <f t="shared" si="28"/>
        <v>223099.46960400004</v>
      </c>
      <c r="K452" s="87">
        <v>125</v>
      </c>
      <c r="L452" s="91">
        <f t="shared" si="27"/>
        <v>27887433.700500004</v>
      </c>
      <c r="M452" s="124" t="s">
        <v>1105</v>
      </c>
    </row>
    <row r="453" spans="1:13" s="58" customFormat="1" ht="26.25" customHeight="1" x14ac:dyDescent="0.25">
      <c r="A453" s="108" t="s">
        <v>468</v>
      </c>
      <c r="B453" s="117" t="s">
        <v>530</v>
      </c>
      <c r="C453" s="87">
        <v>3</v>
      </c>
      <c r="D453" s="117" t="s">
        <v>535</v>
      </c>
      <c r="E453" s="87" t="s">
        <v>186</v>
      </c>
      <c r="F453" s="110" t="s">
        <v>15</v>
      </c>
      <c r="G453" s="125">
        <v>10</v>
      </c>
      <c r="H453" s="86">
        <v>14526.913999999999</v>
      </c>
      <c r="I453" s="84">
        <f>+'ESTUDIO DE MERCADO'!N453</f>
        <v>7000</v>
      </c>
      <c r="J453" s="84">
        <f t="shared" si="28"/>
        <v>70000</v>
      </c>
      <c r="K453" s="87">
        <v>125</v>
      </c>
      <c r="L453" s="91">
        <f t="shared" si="27"/>
        <v>8750000</v>
      </c>
      <c r="M453" s="124" t="s">
        <v>1104</v>
      </c>
    </row>
    <row r="454" spans="1:13" s="58" customFormat="1" ht="26.25" customHeight="1" x14ac:dyDescent="0.25">
      <c r="A454" s="108" t="s">
        <v>468</v>
      </c>
      <c r="B454" s="117" t="s">
        <v>530</v>
      </c>
      <c r="C454" s="87">
        <v>4</v>
      </c>
      <c r="D454" s="117" t="s">
        <v>878</v>
      </c>
      <c r="E454" s="87" t="s">
        <v>8</v>
      </c>
      <c r="F454" s="110" t="s">
        <v>6</v>
      </c>
      <c r="G454" s="125">
        <v>7</v>
      </c>
      <c r="H454" s="86">
        <v>12545.698700000001</v>
      </c>
      <c r="I454" s="84">
        <f>+'ESTUDIO DE MERCADO'!N454</f>
        <v>13423.897609000001</v>
      </c>
      <c r="J454" s="84">
        <f t="shared" si="28"/>
        <v>93967.283263000005</v>
      </c>
      <c r="K454" s="87">
        <v>125</v>
      </c>
      <c r="L454" s="91">
        <f t="shared" si="27"/>
        <v>11745910.407875001</v>
      </c>
      <c r="M454" s="124" t="s">
        <v>1105</v>
      </c>
    </row>
    <row r="455" spans="1:13" s="58" customFormat="1" ht="26.25" customHeight="1" x14ac:dyDescent="0.25">
      <c r="A455" s="108" t="s">
        <v>468</v>
      </c>
      <c r="B455" s="117" t="s">
        <v>530</v>
      </c>
      <c r="C455" s="87">
        <v>5</v>
      </c>
      <c r="D455" s="117" t="s">
        <v>879</v>
      </c>
      <c r="E455" s="87" t="s">
        <v>880</v>
      </c>
      <c r="F455" s="110" t="s">
        <v>15</v>
      </c>
      <c r="G455" s="125">
        <v>23</v>
      </c>
      <c r="H455" s="86">
        <v>12545.698700000001</v>
      </c>
      <c r="I455" s="84">
        <f>+'ESTUDIO DE MERCADO'!N455</f>
        <v>13423.897609000001</v>
      </c>
      <c r="J455" s="84">
        <f t="shared" si="28"/>
        <v>308749.64500700001</v>
      </c>
      <c r="K455" s="87">
        <v>125</v>
      </c>
      <c r="L455" s="91">
        <f t="shared" si="27"/>
        <v>38593705.625875004</v>
      </c>
      <c r="M455" s="124" t="s">
        <v>1105</v>
      </c>
    </row>
    <row r="456" spans="1:13" s="58" customFormat="1" ht="26.25" customHeight="1" x14ac:dyDescent="0.25">
      <c r="A456" s="108" t="s">
        <v>468</v>
      </c>
      <c r="B456" s="117" t="s">
        <v>536</v>
      </c>
      <c r="C456" s="87">
        <v>1</v>
      </c>
      <c r="D456" s="117" t="s">
        <v>537</v>
      </c>
      <c r="E456" s="87" t="s">
        <v>538</v>
      </c>
      <c r="F456" s="108" t="s">
        <v>6</v>
      </c>
      <c r="G456" s="110">
        <v>10</v>
      </c>
      <c r="H456" s="86">
        <v>13672.683500000001</v>
      </c>
      <c r="I456" s="84">
        <f>+'ESTUDIO DE MERCADO'!N456</f>
        <v>14629.771345000001</v>
      </c>
      <c r="J456" s="84">
        <f t="shared" si="28"/>
        <v>146297.71345000001</v>
      </c>
      <c r="K456" s="87">
        <v>125</v>
      </c>
      <c r="L456" s="91">
        <f t="shared" si="27"/>
        <v>18287214.181250002</v>
      </c>
      <c r="M456" s="124" t="s">
        <v>1105</v>
      </c>
    </row>
    <row r="457" spans="1:13" s="58" customFormat="1" ht="26.25" customHeight="1" x14ac:dyDescent="0.25">
      <c r="A457" s="108" t="s">
        <v>468</v>
      </c>
      <c r="B457" s="117" t="s">
        <v>536</v>
      </c>
      <c r="C457" s="87">
        <v>2</v>
      </c>
      <c r="D457" s="117" t="s">
        <v>539</v>
      </c>
      <c r="E457" s="87" t="s">
        <v>540</v>
      </c>
      <c r="F457" s="108" t="s">
        <v>6</v>
      </c>
      <c r="G457" s="110">
        <v>10</v>
      </c>
      <c r="H457" s="86">
        <v>12393.835500000001</v>
      </c>
      <c r="I457" s="84">
        <f>+'ESTUDIO DE MERCADO'!N457</f>
        <v>13261.403985000003</v>
      </c>
      <c r="J457" s="84">
        <f t="shared" si="28"/>
        <v>132614.03985000003</v>
      </c>
      <c r="K457" s="87">
        <v>125</v>
      </c>
      <c r="L457" s="91">
        <f t="shared" si="27"/>
        <v>16576754.981250003</v>
      </c>
      <c r="M457" s="124" t="s">
        <v>1105</v>
      </c>
    </row>
    <row r="458" spans="1:13" s="58" customFormat="1" ht="26.25" customHeight="1" x14ac:dyDescent="0.25">
      <c r="A458" s="108" t="s">
        <v>468</v>
      </c>
      <c r="B458" s="117" t="s">
        <v>536</v>
      </c>
      <c r="C458" s="87">
        <v>3</v>
      </c>
      <c r="D458" s="117" t="s">
        <v>541</v>
      </c>
      <c r="E458" s="87" t="s">
        <v>542</v>
      </c>
      <c r="F458" s="108" t="s">
        <v>6</v>
      </c>
      <c r="G458" s="110">
        <v>20</v>
      </c>
      <c r="H458" s="86">
        <v>8762.107</v>
      </c>
      <c r="I458" s="84">
        <f>+'ESTUDIO DE MERCADO'!N458</f>
        <v>9375.4544900000001</v>
      </c>
      <c r="J458" s="84">
        <f t="shared" si="28"/>
        <v>187509.08980000002</v>
      </c>
      <c r="K458" s="87">
        <v>125</v>
      </c>
      <c r="L458" s="91">
        <f t="shared" si="27"/>
        <v>23438636.225000001</v>
      </c>
      <c r="M458" s="124" t="s">
        <v>1105</v>
      </c>
    </row>
    <row r="459" spans="1:13" s="58" customFormat="1" ht="26.25" customHeight="1" x14ac:dyDescent="0.25">
      <c r="A459" s="108" t="s">
        <v>468</v>
      </c>
      <c r="B459" s="117" t="s">
        <v>536</v>
      </c>
      <c r="C459" s="87">
        <v>4</v>
      </c>
      <c r="D459" s="117" t="s">
        <v>543</v>
      </c>
      <c r="E459" s="87" t="s">
        <v>544</v>
      </c>
      <c r="F459" s="110" t="s">
        <v>15</v>
      </c>
      <c r="G459" s="110">
        <v>18</v>
      </c>
      <c r="H459" s="86">
        <v>12545.698700000001</v>
      </c>
      <c r="I459" s="84">
        <f>+'ESTUDIO DE MERCADO'!N459</f>
        <v>7000</v>
      </c>
      <c r="J459" s="84">
        <f t="shared" si="28"/>
        <v>126000</v>
      </c>
      <c r="K459" s="87">
        <v>125</v>
      </c>
      <c r="L459" s="91">
        <f t="shared" si="27"/>
        <v>15750000</v>
      </c>
      <c r="M459" s="124" t="s">
        <v>1104</v>
      </c>
    </row>
    <row r="460" spans="1:13" s="58" customFormat="1" ht="26.25" customHeight="1" x14ac:dyDescent="0.25">
      <c r="A460" s="108" t="s">
        <v>468</v>
      </c>
      <c r="B460" s="117" t="s">
        <v>536</v>
      </c>
      <c r="C460" s="87">
        <v>5</v>
      </c>
      <c r="D460" s="117" t="s">
        <v>545</v>
      </c>
      <c r="E460" s="87" t="s">
        <v>546</v>
      </c>
      <c r="F460" s="110" t="s">
        <v>15</v>
      </c>
      <c r="G460" s="110">
        <v>19</v>
      </c>
      <c r="H460" s="86">
        <v>14027.364</v>
      </c>
      <c r="I460" s="84">
        <f>+'ESTUDIO DE MERCADO'!N460</f>
        <v>7000</v>
      </c>
      <c r="J460" s="84">
        <f t="shared" si="28"/>
        <v>133000</v>
      </c>
      <c r="K460" s="87">
        <v>125</v>
      </c>
      <c r="L460" s="91">
        <f t="shared" si="27"/>
        <v>16625000</v>
      </c>
      <c r="M460" s="124" t="s">
        <v>1104</v>
      </c>
    </row>
    <row r="461" spans="1:13" s="58" customFormat="1" ht="26.25" customHeight="1" x14ac:dyDescent="0.25">
      <c r="A461" s="108" t="s">
        <v>468</v>
      </c>
      <c r="B461" s="117" t="s">
        <v>536</v>
      </c>
      <c r="C461" s="87">
        <v>6</v>
      </c>
      <c r="D461" s="117" t="s">
        <v>881</v>
      </c>
      <c r="E461" s="87" t="s">
        <v>547</v>
      </c>
      <c r="F461" s="108" t="s">
        <v>6</v>
      </c>
      <c r="G461" s="110">
        <v>18</v>
      </c>
      <c r="H461" s="86">
        <v>9014.8792999999987</v>
      </c>
      <c r="I461" s="84">
        <f>+'ESTUDIO DE MERCADO'!N461</f>
        <v>9645.9208509999989</v>
      </c>
      <c r="J461" s="84">
        <f t="shared" si="28"/>
        <v>173626.57531799999</v>
      </c>
      <c r="K461" s="87">
        <v>125</v>
      </c>
      <c r="L461" s="91">
        <f t="shared" si="27"/>
        <v>21703321.914749999</v>
      </c>
      <c r="M461" s="124" t="s">
        <v>1105</v>
      </c>
    </row>
    <row r="462" spans="1:13" s="58" customFormat="1" ht="26.25" customHeight="1" x14ac:dyDescent="0.25">
      <c r="A462" s="108" t="s">
        <v>468</v>
      </c>
      <c r="B462" s="117" t="s">
        <v>536</v>
      </c>
      <c r="C462" s="87">
        <v>7</v>
      </c>
      <c r="D462" s="117" t="s">
        <v>548</v>
      </c>
      <c r="E462" s="87" t="s">
        <v>549</v>
      </c>
      <c r="F462" s="108" t="s">
        <v>6</v>
      </c>
      <c r="G462" s="110">
        <v>8</v>
      </c>
      <c r="H462" s="86">
        <v>13168.138000000001</v>
      </c>
      <c r="I462" s="84">
        <f>+'ESTUDIO DE MERCADO'!N462</f>
        <v>14089.907660000003</v>
      </c>
      <c r="J462" s="84">
        <f t="shared" si="28"/>
        <v>112719.26128000002</v>
      </c>
      <c r="K462" s="87">
        <v>125</v>
      </c>
      <c r="L462" s="91">
        <f t="shared" si="27"/>
        <v>14089907.660000002</v>
      </c>
      <c r="M462" s="124" t="s">
        <v>1105</v>
      </c>
    </row>
    <row r="463" spans="1:13" s="58" customFormat="1" ht="26.25" customHeight="1" x14ac:dyDescent="0.25">
      <c r="A463" s="108" t="s">
        <v>468</v>
      </c>
      <c r="B463" s="117" t="s">
        <v>536</v>
      </c>
      <c r="C463" s="87">
        <v>8</v>
      </c>
      <c r="D463" s="117" t="s">
        <v>550</v>
      </c>
      <c r="E463" s="87" t="s">
        <v>256</v>
      </c>
      <c r="F463" s="108" t="s">
        <v>6</v>
      </c>
      <c r="G463" s="110">
        <v>7</v>
      </c>
      <c r="H463" s="86">
        <v>12942.341399999999</v>
      </c>
      <c r="I463" s="84">
        <f>+'ESTUDIO DE MERCADO'!N463</f>
        <v>13848.305297999999</v>
      </c>
      <c r="J463" s="84">
        <f t="shared" si="28"/>
        <v>96938.137086000002</v>
      </c>
      <c r="K463" s="87">
        <v>125</v>
      </c>
      <c r="L463" s="91">
        <f t="shared" si="27"/>
        <v>12117267.135749999</v>
      </c>
      <c r="M463" s="124" t="s">
        <v>1105</v>
      </c>
    </row>
    <row r="464" spans="1:13" s="58" customFormat="1" ht="26.25" customHeight="1" x14ac:dyDescent="0.25">
      <c r="A464" s="108" t="s">
        <v>468</v>
      </c>
      <c r="B464" s="117" t="s">
        <v>536</v>
      </c>
      <c r="C464" s="87">
        <v>9</v>
      </c>
      <c r="D464" s="117" t="s">
        <v>551</v>
      </c>
      <c r="E464" s="87" t="s">
        <v>552</v>
      </c>
      <c r="F464" s="110" t="s">
        <v>15</v>
      </c>
      <c r="G464" s="110">
        <v>14</v>
      </c>
      <c r="H464" s="86">
        <v>14027.364</v>
      </c>
      <c r="I464" s="84">
        <f>+'ESTUDIO DE MERCADO'!N464</f>
        <v>7000</v>
      </c>
      <c r="J464" s="84">
        <f t="shared" si="28"/>
        <v>98000</v>
      </c>
      <c r="K464" s="87">
        <v>125</v>
      </c>
      <c r="L464" s="91">
        <f t="shared" si="27"/>
        <v>12250000</v>
      </c>
      <c r="M464" s="124" t="s">
        <v>1104</v>
      </c>
    </row>
    <row r="465" spans="1:13" s="58" customFormat="1" ht="26.25" customHeight="1" x14ac:dyDescent="0.25">
      <c r="A465" s="108" t="s">
        <v>468</v>
      </c>
      <c r="B465" s="117" t="s">
        <v>536</v>
      </c>
      <c r="C465" s="87">
        <v>10</v>
      </c>
      <c r="D465" s="117" t="s">
        <v>553</v>
      </c>
      <c r="E465" s="87" t="s">
        <v>554</v>
      </c>
      <c r="F465" s="108" t="s">
        <v>6</v>
      </c>
      <c r="G465" s="110">
        <v>22</v>
      </c>
      <c r="H465" s="86">
        <v>20086.905499999997</v>
      </c>
      <c r="I465" s="84">
        <f>+'ESTUDIO DE MERCADO'!N465</f>
        <v>8000</v>
      </c>
      <c r="J465" s="84">
        <f t="shared" si="28"/>
        <v>176000</v>
      </c>
      <c r="K465" s="87">
        <v>125</v>
      </c>
      <c r="L465" s="91">
        <f t="shared" si="27"/>
        <v>22000000</v>
      </c>
      <c r="M465" s="124" t="s">
        <v>1104</v>
      </c>
    </row>
    <row r="466" spans="1:13" s="58" customFormat="1" ht="26.25" customHeight="1" x14ac:dyDescent="0.25">
      <c r="A466" s="108" t="s">
        <v>468</v>
      </c>
      <c r="B466" s="117" t="s">
        <v>555</v>
      </c>
      <c r="C466" s="87">
        <v>1</v>
      </c>
      <c r="D466" s="117" t="s">
        <v>556</v>
      </c>
      <c r="E466" s="87" t="s">
        <v>557</v>
      </c>
      <c r="F466" s="108" t="s">
        <v>6</v>
      </c>
      <c r="G466" s="87">
        <v>21</v>
      </c>
      <c r="H466" s="86">
        <v>13381.945400000001</v>
      </c>
      <c r="I466" s="84">
        <f>+'ESTUDIO DE MERCADO'!N466</f>
        <v>14318.681578000002</v>
      </c>
      <c r="J466" s="84">
        <f t="shared" si="28"/>
        <v>300692.31313800003</v>
      </c>
      <c r="K466" s="87">
        <v>125</v>
      </c>
      <c r="L466" s="91">
        <f t="shared" si="27"/>
        <v>37586539.142250001</v>
      </c>
      <c r="M466" s="124" t="s">
        <v>1105</v>
      </c>
    </row>
    <row r="467" spans="1:13" s="58" customFormat="1" ht="26.25" customHeight="1" x14ac:dyDescent="0.25">
      <c r="A467" s="108" t="s">
        <v>468</v>
      </c>
      <c r="B467" s="117" t="s">
        <v>555</v>
      </c>
      <c r="C467" s="87">
        <v>2</v>
      </c>
      <c r="D467" s="117" t="s">
        <v>558</v>
      </c>
      <c r="E467" s="87" t="s">
        <v>382</v>
      </c>
      <c r="F467" s="108" t="s">
        <v>6</v>
      </c>
      <c r="G467" s="87">
        <v>19</v>
      </c>
      <c r="H467" s="86">
        <v>11118.983899999999</v>
      </c>
      <c r="I467" s="84">
        <f>+'ESTUDIO DE MERCADO'!N467</f>
        <v>11897.312773</v>
      </c>
      <c r="J467" s="84">
        <f t="shared" si="28"/>
        <v>226048.942687</v>
      </c>
      <c r="K467" s="87">
        <v>125</v>
      </c>
      <c r="L467" s="91">
        <f t="shared" si="27"/>
        <v>28256117.835875001</v>
      </c>
      <c r="M467" s="124" t="s">
        <v>1105</v>
      </c>
    </row>
    <row r="468" spans="1:13" s="58" customFormat="1" ht="26.25" customHeight="1" x14ac:dyDescent="0.25">
      <c r="A468" s="108" t="s">
        <v>468</v>
      </c>
      <c r="B468" s="117" t="s">
        <v>555</v>
      </c>
      <c r="C468" s="87">
        <v>3</v>
      </c>
      <c r="D468" s="117" t="s">
        <v>559</v>
      </c>
      <c r="E468" s="87" t="s">
        <v>560</v>
      </c>
      <c r="F468" s="108" t="s">
        <v>6</v>
      </c>
      <c r="G468" s="87">
        <v>17</v>
      </c>
      <c r="H468" s="86">
        <v>10414.618400000001</v>
      </c>
      <c r="I468" s="84">
        <f>+'ESTUDIO DE MERCADO'!N468</f>
        <v>11143.641688000002</v>
      </c>
      <c r="J468" s="84">
        <f t="shared" si="28"/>
        <v>189441.90869600003</v>
      </c>
      <c r="K468" s="87">
        <v>125</v>
      </c>
      <c r="L468" s="91">
        <f t="shared" si="27"/>
        <v>23680238.587000005</v>
      </c>
      <c r="M468" s="124" t="s">
        <v>1105</v>
      </c>
    </row>
    <row r="469" spans="1:13" s="58" customFormat="1" ht="26.25" customHeight="1" x14ac:dyDescent="0.25">
      <c r="A469" s="108" t="s">
        <v>468</v>
      </c>
      <c r="B469" s="117" t="s">
        <v>555</v>
      </c>
      <c r="C469" s="87">
        <v>4</v>
      </c>
      <c r="D469" s="117" t="s">
        <v>561</v>
      </c>
      <c r="E469" s="87" t="s">
        <v>562</v>
      </c>
      <c r="F469" s="108" t="s">
        <v>6</v>
      </c>
      <c r="G469" s="87">
        <v>20</v>
      </c>
      <c r="H469" s="86">
        <v>9418.5156999999999</v>
      </c>
      <c r="I469" s="84">
        <f>+'ESTUDIO DE MERCADO'!N469</f>
        <v>10077.811799000001</v>
      </c>
      <c r="J469" s="84">
        <f t="shared" si="28"/>
        <v>201556.23598000003</v>
      </c>
      <c r="K469" s="87">
        <v>125</v>
      </c>
      <c r="L469" s="91">
        <f t="shared" si="27"/>
        <v>25194529.497500002</v>
      </c>
      <c r="M469" s="124" t="s">
        <v>1105</v>
      </c>
    </row>
    <row r="470" spans="1:13" s="58" customFormat="1" ht="26.25" customHeight="1" x14ac:dyDescent="0.25">
      <c r="A470" s="108" t="s">
        <v>468</v>
      </c>
      <c r="B470" s="117" t="s">
        <v>555</v>
      </c>
      <c r="C470" s="87">
        <v>5</v>
      </c>
      <c r="D470" s="117" t="s">
        <v>563</v>
      </c>
      <c r="E470" s="87" t="s">
        <v>564</v>
      </c>
      <c r="F470" s="108" t="s">
        <v>6</v>
      </c>
      <c r="G470" s="87">
        <v>24</v>
      </c>
      <c r="H470" s="86">
        <v>10192.8182</v>
      </c>
      <c r="I470" s="84">
        <f>+'ESTUDIO DE MERCADO'!N470</f>
        <v>10906.315474000001</v>
      </c>
      <c r="J470" s="84">
        <f t="shared" si="28"/>
        <v>261751.57137600001</v>
      </c>
      <c r="K470" s="87">
        <v>125</v>
      </c>
      <c r="L470" s="91">
        <f t="shared" si="27"/>
        <v>32718946.422000002</v>
      </c>
      <c r="M470" s="124" t="s">
        <v>1105</v>
      </c>
    </row>
    <row r="471" spans="1:13" s="58" customFormat="1" ht="26.25" customHeight="1" x14ac:dyDescent="0.25">
      <c r="A471" s="108" t="s">
        <v>468</v>
      </c>
      <c r="B471" s="117" t="s">
        <v>555</v>
      </c>
      <c r="C471" s="87">
        <v>6</v>
      </c>
      <c r="D471" s="117" t="s">
        <v>565</v>
      </c>
      <c r="E471" s="87" t="s">
        <v>566</v>
      </c>
      <c r="F471" s="110" t="s">
        <v>15</v>
      </c>
      <c r="G471" s="87">
        <v>20</v>
      </c>
      <c r="H471" s="86">
        <v>27577.158199999998</v>
      </c>
      <c r="I471" s="84">
        <f>+'ESTUDIO DE MERCADO'!N471</f>
        <v>7000</v>
      </c>
      <c r="J471" s="84">
        <f t="shared" si="28"/>
        <v>140000</v>
      </c>
      <c r="K471" s="87">
        <v>125</v>
      </c>
      <c r="L471" s="91">
        <f t="shared" si="27"/>
        <v>17500000</v>
      </c>
      <c r="M471" s="124" t="s">
        <v>1104</v>
      </c>
    </row>
    <row r="472" spans="1:13" s="58" customFormat="1" ht="26.25" customHeight="1" x14ac:dyDescent="0.25">
      <c r="A472" s="108" t="s">
        <v>468</v>
      </c>
      <c r="B472" s="117" t="s">
        <v>555</v>
      </c>
      <c r="C472" s="87">
        <v>7</v>
      </c>
      <c r="D472" s="117" t="s">
        <v>567</v>
      </c>
      <c r="E472" s="87" t="s">
        <v>568</v>
      </c>
      <c r="F472" s="110" t="s">
        <v>15</v>
      </c>
      <c r="G472" s="87">
        <v>13</v>
      </c>
      <c r="H472" s="86">
        <v>13399.929199999999</v>
      </c>
      <c r="I472" s="84">
        <f>+'ESTUDIO DE MERCADO'!N472</f>
        <v>8000</v>
      </c>
      <c r="J472" s="84">
        <f t="shared" si="28"/>
        <v>104000</v>
      </c>
      <c r="K472" s="87">
        <v>125</v>
      </c>
      <c r="L472" s="91">
        <f t="shared" si="27"/>
        <v>13000000</v>
      </c>
      <c r="M472" s="124" t="s">
        <v>1104</v>
      </c>
    </row>
    <row r="473" spans="1:13" s="58" customFormat="1" ht="26.25" customHeight="1" x14ac:dyDescent="0.25">
      <c r="A473" s="108" t="s">
        <v>468</v>
      </c>
      <c r="B473" s="117" t="s">
        <v>555</v>
      </c>
      <c r="C473" s="87">
        <v>8</v>
      </c>
      <c r="D473" s="117" t="s">
        <v>569</v>
      </c>
      <c r="E473" s="87" t="s">
        <v>570</v>
      </c>
      <c r="F473" s="110" t="s">
        <v>15</v>
      </c>
      <c r="G473" s="87">
        <v>7</v>
      </c>
      <c r="H473" s="86">
        <v>14526.913999999999</v>
      </c>
      <c r="I473" s="84">
        <f>+'ESTUDIO DE MERCADO'!N473</f>
        <v>10000</v>
      </c>
      <c r="J473" s="84">
        <f t="shared" si="28"/>
        <v>70000</v>
      </c>
      <c r="K473" s="87">
        <v>125</v>
      </c>
      <c r="L473" s="91">
        <f t="shared" si="27"/>
        <v>8750000</v>
      </c>
      <c r="M473" s="124" t="s">
        <v>1104</v>
      </c>
    </row>
    <row r="474" spans="1:13" s="58" customFormat="1" ht="26.25" customHeight="1" x14ac:dyDescent="0.25">
      <c r="A474" s="108" t="s">
        <v>468</v>
      </c>
      <c r="B474" s="117" t="s">
        <v>555</v>
      </c>
      <c r="C474" s="87">
        <v>9</v>
      </c>
      <c r="D474" s="117" t="s">
        <v>571</v>
      </c>
      <c r="E474" s="87" t="s">
        <v>572</v>
      </c>
      <c r="F474" s="110" t="s">
        <v>15</v>
      </c>
      <c r="G474" s="87">
        <v>13</v>
      </c>
      <c r="H474" s="86">
        <v>12400.8292</v>
      </c>
      <c r="I474" s="84">
        <f>+'ESTUDIO DE MERCADO'!N474</f>
        <v>7000</v>
      </c>
      <c r="J474" s="84">
        <f t="shared" si="28"/>
        <v>91000</v>
      </c>
      <c r="K474" s="87">
        <v>125</v>
      </c>
      <c r="L474" s="91">
        <f t="shared" si="27"/>
        <v>11375000</v>
      </c>
      <c r="M474" s="124" t="s">
        <v>1104</v>
      </c>
    </row>
    <row r="475" spans="1:13" s="58" customFormat="1" ht="26.25" customHeight="1" x14ac:dyDescent="0.25">
      <c r="A475" s="108" t="s">
        <v>468</v>
      </c>
      <c r="B475" s="117" t="s">
        <v>573</v>
      </c>
      <c r="C475" s="87">
        <v>1</v>
      </c>
      <c r="D475" s="117" t="s">
        <v>574</v>
      </c>
      <c r="E475" s="87" t="s">
        <v>575</v>
      </c>
      <c r="F475" s="108" t="s">
        <v>6</v>
      </c>
      <c r="G475" s="87">
        <v>22</v>
      </c>
      <c r="H475" s="86">
        <v>10177.831699999999</v>
      </c>
      <c r="I475" s="84">
        <f>+'ESTUDIO DE MERCADO'!N475</f>
        <v>10890.279918999999</v>
      </c>
      <c r="J475" s="84">
        <f t="shared" si="28"/>
        <v>239586.15821799997</v>
      </c>
      <c r="K475" s="87">
        <v>125</v>
      </c>
      <c r="L475" s="91">
        <f t="shared" si="27"/>
        <v>29948269.777249996</v>
      </c>
      <c r="M475" s="124" t="s">
        <v>1105</v>
      </c>
    </row>
    <row r="476" spans="1:13" s="58" customFormat="1" ht="26.25" customHeight="1" x14ac:dyDescent="0.25">
      <c r="A476" s="108" t="s">
        <v>468</v>
      </c>
      <c r="B476" s="117" t="s">
        <v>573</v>
      </c>
      <c r="C476" s="87">
        <v>2</v>
      </c>
      <c r="D476" s="117" t="s">
        <v>576</v>
      </c>
      <c r="E476" s="87" t="s">
        <v>557</v>
      </c>
      <c r="F476" s="108" t="s">
        <v>6</v>
      </c>
      <c r="G476" s="87">
        <v>22</v>
      </c>
      <c r="H476" s="86">
        <v>9910.072900000001</v>
      </c>
      <c r="I476" s="84">
        <f>+'ESTUDIO DE MERCADO'!N476</f>
        <v>10603.778003000001</v>
      </c>
      <c r="J476" s="84">
        <f t="shared" si="28"/>
        <v>233283.11606600002</v>
      </c>
      <c r="K476" s="87">
        <v>125</v>
      </c>
      <c r="L476" s="91">
        <f t="shared" si="27"/>
        <v>29160389.508250002</v>
      </c>
      <c r="M476" s="124" t="s">
        <v>1105</v>
      </c>
    </row>
    <row r="477" spans="1:13" s="58" customFormat="1" ht="26.25" customHeight="1" x14ac:dyDescent="0.25">
      <c r="A477" s="108" t="s">
        <v>468</v>
      </c>
      <c r="B477" s="117" t="s">
        <v>573</v>
      </c>
      <c r="C477" s="87">
        <v>3</v>
      </c>
      <c r="D477" s="117" t="s">
        <v>577</v>
      </c>
      <c r="E477" s="87" t="s">
        <v>578</v>
      </c>
      <c r="F477" s="108" t="s">
        <v>6</v>
      </c>
      <c r="G477" s="87">
        <v>22</v>
      </c>
      <c r="H477" s="86">
        <v>12705.554700000001</v>
      </c>
      <c r="I477" s="84">
        <f>+'ESTUDIO DE MERCADO'!N477</f>
        <v>13594.943529000002</v>
      </c>
      <c r="J477" s="84">
        <f t="shared" si="28"/>
        <v>299088.75763800007</v>
      </c>
      <c r="K477" s="87">
        <v>125</v>
      </c>
      <c r="L477" s="91">
        <f t="shared" si="27"/>
        <v>37386094.704750009</v>
      </c>
      <c r="M477" s="124" t="s">
        <v>1105</v>
      </c>
    </row>
    <row r="478" spans="1:13" s="58" customFormat="1" ht="26.25" customHeight="1" x14ac:dyDescent="0.25">
      <c r="A478" s="108" t="s">
        <v>468</v>
      </c>
      <c r="B478" s="117" t="s">
        <v>573</v>
      </c>
      <c r="C478" s="87">
        <v>4</v>
      </c>
      <c r="D478" s="117" t="s">
        <v>579</v>
      </c>
      <c r="E478" s="87" t="s">
        <v>580</v>
      </c>
      <c r="F478" s="108" t="s">
        <v>6</v>
      </c>
      <c r="G478" s="87">
        <v>23</v>
      </c>
      <c r="H478" s="86">
        <v>7976.8143999999993</v>
      </c>
      <c r="I478" s="84">
        <f>+'ESTUDIO DE MERCADO'!N478</f>
        <v>8535.1914080000006</v>
      </c>
      <c r="J478" s="84">
        <f t="shared" si="28"/>
        <v>196309.40238400002</v>
      </c>
      <c r="K478" s="87">
        <v>125</v>
      </c>
      <c r="L478" s="91">
        <f t="shared" si="27"/>
        <v>24538675.298</v>
      </c>
      <c r="M478" s="124" t="s">
        <v>1105</v>
      </c>
    </row>
    <row r="479" spans="1:13" s="58" customFormat="1" ht="102.75" customHeight="1" x14ac:dyDescent="0.25">
      <c r="A479" s="108" t="s">
        <v>468</v>
      </c>
      <c r="B479" s="117" t="s">
        <v>1211</v>
      </c>
      <c r="C479" s="87">
        <v>1</v>
      </c>
      <c r="D479" s="117" t="s">
        <v>581</v>
      </c>
      <c r="E479" s="87" t="s">
        <v>582</v>
      </c>
      <c r="F479" s="108" t="s">
        <v>6</v>
      </c>
      <c r="G479" s="110">
        <v>15</v>
      </c>
      <c r="H479" s="86">
        <v>13419.9112</v>
      </c>
      <c r="I479" s="84">
        <f>+'ESTUDIO DE MERCADO'!N479</f>
        <v>14359.304984000002</v>
      </c>
      <c r="J479" s="84">
        <f t="shared" si="28"/>
        <v>215389.57476000005</v>
      </c>
      <c r="K479" s="87">
        <v>125</v>
      </c>
      <c r="L479" s="91">
        <f t="shared" si="27"/>
        <v>26923696.845000006</v>
      </c>
      <c r="M479" s="126" t="s">
        <v>1105</v>
      </c>
    </row>
    <row r="480" spans="1:13" s="58" customFormat="1" ht="102.75" customHeight="1" x14ac:dyDescent="0.25">
      <c r="A480" s="108" t="s">
        <v>468</v>
      </c>
      <c r="B480" s="117" t="s">
        <v>1211</v>
      </c>
      <c r="C480" s="87">
        <v>2</v>
      </c>
      <c r="D480" s="117" t="s">
        <v>583</v>
      </c>
      <c r="E480" s="87" t="s">
        <v>584</v>
      </c>
      <c r="F480" s="108" t="s">
        <v>6</v>
      </c>
      <c r="G480" s="110">
        <v>19</v>
      </c>
      <c r="H480" s="86">
        <v>13419.9112</v>
      </c>
      <c r="I480" s="84">
        <f>+'ESTUDIO DE MERCADO'!N480</f>
        <v>14359.304984000002</v>
      </c>
      <c r="J480" s="84">
        <f t="shared" ref="J480:J482" si="29">+I480*G480</f>
        <v>272826.79469600006</v>
      </c>
      <c r="K480" s="87">
        <v>125</v>
      </c>
      <c r="L480" s="91">
        <f t="shared" si="27"/>
        <v>34103349.337000005</v>
      </c>
      <c r="M480" s="124" t="s">
        <v>1105</v>
      </c>
    </row>
    <row r="481" spans="1:13" s="58" customFormat="1" ht="102.75" customHeight="1" x14ac:dyDescent="0.25">
      <c r="A481" s="108" t="s">
        <v>468</v>
      </c>
      <c r="B481" s="117" t="s">
        <v>1211</v>
      </c>
      <c r="C481" s="87">
        <v>3</v>
      </c>
      <c r="D481" s="117" t="s">
        <v>585</v>
      </c>
      <c r="E481" s="87" t="s">
        <v>586</v>
      </c>
      <c r="F481" s="108" t="s">
        <v>6</v>
      </c>
      <c r="G481" s="110">
        <v>11</v>
      </c>
      <c r="H481" s="86">
        <v>14194.2137</v>
      </c>
      <c r="I481" s="84">
        <f>+'ESTUDIO DE MERCADO'!N481</f>
        <v>15187.808659</v>
      </c>
      <c r="J481" s="84">
        <f t="shared" si="29"/>
        <v>167065.89524899999</v>
      </c>
      <c r="K481" s="87">
        <v>125</v>
      </c>
      <c r="L481" s="91">
        <f t="shared" ref="L481:L482" si="30">+J481*K481</f>
        <v>20883236.906124998</v>
      </c>
      <c r="M481" s="124" t="s">
        <v>1105</v>
      </c>
    </row>
    <row r="482" spans="1:13" s="58" customFormat="1" ht="102.75" customHeight="1" x14ac:dyDescent="0.25">
      <c r="A482" s="108" t="s">
        <v>468</v>
      </c>
      <c r="B482" s="117" t="s">
        <v>1211</v>
      </c>
      <c r="C482" s="87">
        <v>4</v>
      </c>
      <c r="D482" s="117" t="s">
        <v>587</v>
      </c>
      <c r="E482" s="87" t="s">
        <v>588</v>
      </c>
      <c r="F482" s="108" t="s">
        <v>6</v>
      </c>
      <c r="G482" s="110">
        <v>10</v>
      </c>
      <c r="H482" s="86">
        <v>14194.2137</v>
      </c>
      <c r="I482" s="84">
        <f>+'ESTUDIO DE MERCADO'!N482</f>
        <v>15187.808659</v>
      </c>
      <c r="J482" s="84">
        <f t="shared" si="29"/>
        <v>151878.08658999999</v>
      </c>
      <c r="K482" s="87">
        <v>125</v>
      </c>
      <c r="L482" s="91">
        <f t="shared" si="30"/>
        <v>18984760.82375</v>
      </c>
      <c r="M482" s="126" t="s">
        <v>1105</v>
      </c>
    </row>
    <row r="483" spans="1:13" s="9" customFormat="1" ht="28.5" customHeight="1" x14ac:dyDescent="0.25">
      <c r="A483" s="145" t="s">
        <v>589</v>
      </c>
      <c r="B483" s="146"/>
      <c r="C483" s="146"/>
      <c r="D483" s="146"/>
      <c r="E483" s="146"/>
      <c r="F483" s="147"/>
      <c r="G483" s="127">
        <f>SUM(G416:G482)</f>
        <v>1307</v>
      </c>
      <c r="H483" s="128"/>
      <c r="I483" s="128"/>
      <c r="J483" s="128">
        <f>SUM(J416:J482)</f>
        <v>14544055.012335999</v>
      </c>
      <c r="K483" s="87"/>
      <c r="L483" s="121">
        <f>SUM(L416:L482)</f>
        <v>1818006876.5420003</v>
      </c>
      <c r="M483" s="114"/>
    </row>
    <row r="484" spans="1:13" s="58" customFormat="1" ht="51" customHeight="1" x14ac:dyDescent="0.25">
      <c r="A484" s="108" t="s">
        <v>590</v>
      </c>
      <c r="B484" s="108" t="s">
        <v>591</v>
      </c>
      <c r="C484" s="108">
        <v>1</v>
      </c>
      <c r="D484" s="108" t="s">
        <v>592</v>
      </c>
      <c r="E484" s="108">
        <v>30</v>
      </c>
      <c r="F484" s="108" t="s">
        <v>6</v>
      </c>
      <c r="G484" s="108">
        <v>23</v>
      </c>
      <c r="H484" s="84">
        <v>4995.5</v>
      </c>
      <c r="I484" s="84">
        <f>+'ESTUDIO DE MERCADO'!N484</f>
        <v>15000</v>
      </c>
      <c r="J484" s="84">
        <f t="shared" ref="J484:J496" si="31">+I484*G484</f>
        <v>345000</v>
      </c>
      <c r="K484" s="87">
        <v>125</v>
      </c>
      <c r="L484" s="91">
        <f>+J484*K484</f>
        <v>43125000</v>
      </c>
      <c r="M484" s="50" t="s">
        <v>1104</v>
      </c>
    </row>
    <row r="485" spans="1:13" s="58" customFormat="1" ht="51" customHeight="1" x14ac:dyDescent="0.25">
      <c r="A485" s="108" t="s">
        <v>590</v>
      </c>
      <c r="B485" s="108" t="s">
        <v>591</v>
      </c>
      <c r="C485" s="108">
        <v>2</v>
      </c>
      <c r="D485" s="108" t="s">
        <v>593</v>
      </c>
      <c r="E485" s="108">
        <v>28</v>
      </c>
      <c r="F485" s="108" t="s">
        <v>6</v>
      </c>
      <c r="G485" s="108">
        <v>32</v>
      </c>
      <c r="H485" s="84">
        <v>4995.5</v>
      </c>
      <c r="I485" s="84">
        <f>+'ESTUDIO DE MERCADO'!N485</f>
        <v>13000</v>
      </c>
      <c r="J485" s="84">
        <f t="shared" si="31"/>
        <v>416000</v>
      </c>
      <c r="K485" s="87">
        <v>125</v>
      </c>
      <c r="L485" s="91">
        <f t="shared" ref="L485:L496" si="32">+J485*K485</f>
        <v>52000000</v>
      </c>
      <c r="M485" s="50" t="s">
        <v>1104</v>
      </c>
    </row>
    <row r="486" spans="1:13" s="58" customFormat="1" ht="51" customHeight="1" x14ac:dyDescent="0.25">
      <c r="A486" s="108" t="s">
        <v>590</v>
      </c>
      <c r="B486" s="108" t="s">
        <v>591</v>
      </c>
      <c r="C486" s="108">
        <v>3</v>
      </c>
      <c r="D486" s="108" t="s">
        <v>594</v>
      </c>
      <c r="E486" s="108">
        <v>14</v>
      </c>
      <c r="F486" s="108" t="s">
        <v>6</v>
      </c>
      <c r="G486" s="108">
        <v>20</v>
      </c>
      <c r="H486" s="84">
        <v>4995.5</v>
      </c>
      <c r="I486" s="84">
        <f>+'ESTUDIO DE MERCADO'!N486</f>
        <v>10000</v>
      </c>
      <c r="J486" s="84">
        <f t="shared" si="31"/>
        <v>200000</v>
      </c>
      <c r="K486" s="87">
        <v>125</v>
      </c>
      <c r="L486" s="91">
        <f t="shared" si="32"/>
        <v>25000000</v>
      </c>
      <c r="M486" s="50" t="s">
        <v>1104</v>
      </c>
    </row>
    <row r="487" spans="1:13" s="58" customFormat="1" ht="48.75" customHeight="1" x14ac:dyDescent="0.25">
      <c r="A487" s="108" t="s">
        <v>590</v>
      </c>
      <c r="B487" s="108" t="s">
        <v>591</v>
      </c>
      <c r="C487" s="108">
        <v>4</v>
      </c>
      <c r="D487" s="108" t="s">
        <v>882</v>
      </c>
      <c r="E487" s="108">
        <v>10</v>
      </c>
      <c r="F487" s="108" t="s">
        <v>6</v>
      </c>
      <c r="G487" s="108">
        <v>19</v>
      </c>
      <c r="H487" s="84">
        <v>8392.44</v>
      </c>
      <c r="I487" s="84">
        <f>+'ESTUDIO DE MERCADO'!N487</f>
        <v>8979.9108000000015</v>
      </c>
      <c r="J487" s="84">
        <f t="shared" si="31"/>
        <v>170618.30520000003</v>
      </c>
      <c r="K487" s="87">
        <v>125</v>
      </c>
      <c r="L487" s="91">
        <f t="shared" si="32"/>
        <v>21327288.150000002</v>
      </c>
      <c r="M487" s="50" t="s">
        <v>1105</v>
      </c>
    </row>
    <row r="488" spans="1:13" s="58" customFormat="1" ht="51" customHeight="1" x14ac:dyDescent="0.25">
      <c r="A488" s="108" t="s">
        <v>590</v>
      </c>
      <c r="B488" s="108" t="s">
        <v>591</v>
      </c>
      <c r="C488" s="108">
        <v>5</v>
      </c>
      <c r="D488" s="108" t="s">
        <v>595</v>
      </c>
      <c r="E488" s="108">
        <v>20</v>
      </c>
      <c r="F488" s="108" t="s">
        <v>6</v>
      </c>
      <c r="G488" s="108">
        <v>16</v>
      </c>
      <c r="H488" s="84">
        <v>8392.44</v>
      </c>
      <c r="I488" s="84">
        <f>+'ESTUDIO DE MERCADO'!N488</f>
        <v>8979.9108000000015</v>
      </c>
      <c r="J488" s="84">
        <f t="shared" si="31"/>
        <v>143678.57280000002</v>
      </c>
      <c r="K488" s="87">
        <v>125</v>
      </c>
      <c r="L488" s="91">
        <f t="shared" si="32"/>
        <v>17959821.600000001</v>
      </c>
      <c r="M488" s="50" t="s">
        <v>1105</v>
      </c>
    </row>
    <row r="489" spans="1:13" s="58" customFormat="1" ht="26.25" customHeight="1" x14ac:dyDescent="0.25">
      <c r="A489" s="108" t="s">
        <v>590</v>
      </c>
      <c r="B489" s="108" t="s">
        <v>591</v>
      </c>
      <c r="C489" s="108">
        <v>6</v>
      </c>
      <c r="D489" s="108" t="s">
        <v>596</v>
      </c>
      <c r="E489" s="108">
        <v>2</v>
      </c>
      <c r="F489" s="108" t="s">
        <v>6</v>
      </c>
      <c r="G489" s="108">
        <v>64</v>
      </c>
      <c r="H489" s="84">
        <v>4156.2559999999994</v>
      </c>
      <c r="I489" s="84">
        <f>+'ESTUDIO DE MERCADO'!N489</f>
        <v>6000</v>
      </c>
      <c r="J489" s="84">
        <f t="shared" si="31"/>
        <v>384000</v>
      </c>
      <c r="K489" s="87">
        <v>125</v>
      </c>
      <c r="L489" s="91">
        <f t="shared" si="32"/>
        <v>48000000</v>
      </c>
      <c r="M489" s="50" t="s">
        <v>1104</v>
      </c>
    </row>
    <row r="490" spans="1:13" s="58" customFormat="1" ht="76.5" customHeight="1" x14ac:dyDescent="0.25">
      <c r="A490" s="108" t="s">
        <v>590</v>
      </c>
      <c r="B490" s="108" t="s">
        <v>597</v>
      </c>
      <c r="C490" s="108">
        <v>1</v>
      </c>
      <c r="D490" s="108" t="s">
        <v>883</v>
      </c>
      <c r="E490" s="108" t="s">
        <v>732</v>
      </c>
      <c r="F490" s="108" t="s">
        <v>6</v>
      </c>
      <c r="G490" s="108">
        <v>7</v>
      </c>
      <c r="H490" s="84">
        <v>8392.44</v>
      </c>
      <c r="I490" s="84">
        <f>+'ESTUDIO DE MERCADO'!N490</f>
        <v>8979.9108000000015</v>
      </c>
      <c r="J490" s="84">
        <f t="shared" si="31"/>
        <v>62859.375600000014</v>
      </c>
      <c r="K490" s="87">
        <v>125</v>
      </c>
      <c r="L490" s="91">
        <f t="shared" si="32"/>
        <v>7857421.950000002</v>
      </c>
      <c r="M490" s="50" t="s">
        <v>1105</v>
      </c>
    </row>
    <row r="491" spans="1:13" s="58" customFormat="1" ht="76.5" customHeight="1" x14ac:dyDescent="0.25">
      <c r="A491" s="108" t="s">
        <v>590</v>
      </c>
      <c r="B491" s="108" t="s">
        <v>597</v>
      </c>
      <c r="C491" s="108">
        <v>2</v>
      </c>
      <c r="D491" s="108" t="s">
        <v>884</v>
      </c>
      <c r="E491" s="108" t="s">
        <v>885</v>
      </c>
      <c r="F491" s="108" t="s">
        <v>6</v>
      </c>
      <c r="G491" s="108">
        <v>4</v>
      </c>
      <c r="H491" s="84">
        <v>8392.44</v>
      </c>
      <c r="I491" s="84">
        <f>+'ESTUDIO DE MERCADO'!N491</f>
        <v>8979.9108000000015</v>
      </c>
      <c r="J491" s="84">
        <f t="shared" si="31"/>
        <v>35919.643200000006</v>
      </c>
      <c r="K491" s="87">
        <v>125</v>
      </c>
      <c r="L491" s="91">
        <f t="shared" si="32"/>
        <v>4489955.4000000004</v>
      </c>
      <c r="M491" s="50" t="s">
        <v>1105</v>
      </c>
    </row>
    <row r="492" spans="1:13" s="58" customFormat="1" ht="102" customHeight="1" x14ac:dyDescent="0.25">
      <c r="A492" s="108" t="s">
        <v>590</v>
      </c>
      <c r="B492" s="108" t="s">
        <v>597</v>
      </c>
      <c r="C492" s="108">
        <v>3</v>
      </c>
      <c r="D492" s="108" t="s">
        <v>886</v>
      </c>
      <c r="E492" s="108" t="s">
        <v>732</v>
      </c>
      <c r="F492" s="108" t="s">
        <v>6</v>
      </c>
      <c r="G492" s="108">
        <v>88</v>
      </c>
      <c r="H492" s="84">
        <v>8392.44</v>
      </c>
      <c r="I492" s="84">
        <f>+'ESTUDIO DE MERCADO'!N492</f>
        <v>8979.9108000000015</v>
      </c>
      <c r="J492" s="84">
        <f t="shared" si="31"/>
        <v>790232.15040000016</v>
      </c>
      <c r="K492" s="87">
        <v>125</v>
      </c>
      <c r="L492" s="91">
        <f t="shared" si="32"/>
        <v>98779018.800000027</v>
      </c>
      <c r="M492" s="50" t="s">
        <v>1105</v>
      </c>
    </row>
    <row r="493" spans="1:13" s="58" customFormat="1" ht="48.75" customHeight="1" x14ac:dyDescent="0.25">
      <c r="A493" s="108" t="s">
        <v>590</v>
      </c>
      <c r="B493" s="108" t="s">
        <v>599</v>
      </c>
      <c r="C493" s="110">
        <v>1</v>
      </c>
      <c r="D493" s="108" t="s">
        <v>887</v>
      </c>
      <c r="E493" s="110">
        <v>30</v>
      </c>
      <c r="F493" s="108" t="s">
        <v>6</v>
      </c>
      <c r="G493" s="110">
        <v>23</v>
      </c>
      <c r="H493" s="85">
        <v>8392.44</v>
      </c>
      <c r="I493" s="84">
        <f>+'ESTUDIO DE MERCADO'!N493</f>
        <v>15000</v>
      </c>
      <c r="J493" s="84">
        <f t="shared" si="31"/>
        <v>345000</v>
      </c>
      <c r="K493" s="87">
        <v>125</v>
      </c>
      <c r="L493" s="91">
        <f t="shared" si="32"/>
        <v>43125000</v>
      </c>
      <c r="M493" s="50" t="s">
        <v>1104</v>
      </c>
    </row>
    <row r="494" spans="1:13" s="58" customFormat="1" ht="51" customHeight="1" x14ac:dyDescent="0.25">
      <c r="A494" s="108" t="s">
        <v>590</v>
      </c>
      <c r="B494" s="108" t="s">
        <v>599</v>
      </c>
      <c r="C494" s="110">
        <v>2</v>
      </c>
      <c r="D494" s="108" t="s">
        <v>888</v>
      </c>
      <c r="E494" s="110">
        <v>10</v>
      </c>
      <c r="F494" s="108" t="s">
        <v>6</v>
      </c>
      <c r="G494" s="110">
        <v>25</v>
      </c>
      <c r="H494" s="85">
        <v>8392.44</v>
      </c>
      <c r="I494" s="84">
        <f>+'ESTUDIO DE MERCADO'!N494</f>
        <v>8000</v>
      </c>
      <c r="J494" s="84">
        <f t="shared" si="31"/>
        <v>200000</v>
      </c>
      <c r="K494" s="87">
        <v>125</v>
      </c>
      <c r="L494" s="91">
        <f t="shared" si="32"/>
        <v>25000000</v>
      </c>
      <c r="M494" s="50" t="s">
        <v>1104</v>
      </c>
    </row>
    <row r="495" spans="1:13" s="58" customFormat="1" ht="51" customHeight="1" x14ac:dyDescent="0.25">
      <c r="A495" s="108" t="s">
        <v>590</v>
      </c>
      <c r="B495" s="108" t="s">
        <v>599</v>
      </c>
      <c r="C495" s="110">
        <v>3</v>
      </c>
      <c r="D495" s="108" t="s">
        <v>889</v>
      </c>
      <c r="E495" s="110">
        <v>14</v>
      </c>
      <c r="F495" s="108" t="s">
        <v>6</v>
      </c>
      <c r="G495" s="110">
        <v>20</v>
      </c>
      <c r="H495" s="85">
        <v>8392.44</v>
      </c>
      <c r="I495" s="84">
        <f>+'ESTUDIO DE MERCADO'!N495</f>
        <v>10000</v>
      </c>
      <c r="J495" s="84">
        <f t="shared" si="31"/>
        <v>200000</v>
      </c>
      <c r="K495" s="87">
        <v>125</v>
      </c>
      <c r="L495" s="91">
        <f t="shared" si="32"/>
        <v>25000000</v>
      </c>
      <c r="M495" s="50" t="s">
        <v>1104</v>
      </c>
    </row>
    <row r="496" spans="1:13" s="58" customFormat="1" ht="52.5" customHeight="1" x14ac:dyDescent="0.25">
      <c r="A496" s="108" t="s">
        <v>590</v>
      </c>
      <c r="B496" s="108" t="s">
        <v>599</v>
      </c>
      <c r="C496" s="110">
        <v>4</v>
      </c>
      <c r="D496" s="108" t="s">
        <v>890</v>
      </c>
      <c r="E496" s="110">
        <v>16</v>
      </c>
      <c r="F496" s="108" t="s">
        <v>6</v>
      </c>
      <c r="G496" s="110">
        <v>16</v>
      </c>
      <c r="H496" s="85">
        <v>8392.44</v>
      </c>
      <c r="I496" s="84">
        <f>+'ESTUDIO DE MERCADO'!N496</f>
        <v>10000</v>
      </c>
      <c r="J496" s="84">
        <f t="shared" si="31"/>
        <v>160000</v>
      </c>
      <c r="K496" s="87">
        <v>125</v>
      </c>
      <c r="L496" s="91">
        <f t="shared" si="32"/>
        <v>20000000</v>
      </c>
      <c r="M496" s="50" t="s">
        <v>1104</v>
      </c>
    </row>
    <row r="497" spans="1:13" s="9" customFormat="1" ht="27.75" customHeight="1" x14ac:dyDescent="0.25">
      <c r="A497" s="145" t="s">
        <v>600</v>
      </c>
      <c r="B497" s="146"/>
      <c r="C497" s="146"/>
      <c r="D497" s="146"/>
      <c r="E497" s="146"/>
      <c r="F497" s="147"/>
      <c r="G497" s="111">
        <f>SUM(G484:G496)</f>
        <v>357</v>
      </c>
      <c r="H497" s="112"/>
      <c r="I497" s="112"/>
      <c r="J497" s="112">
        <f>SUM(J484:J496)</f>
        <v>3453308.0471999999</v>
      </c>
      <c r="K497" s="87"/>
      <c r="L497" s="121">
        <f>SUM(L484:L496)</f>
        <v>431663505.90000004</v>
      </c>
      <c r="M497" s="114"/>
    </row>
    <row r="498" spans="1:13" s="58" customFormat="1" ht="87" customHeight="1" x14ac:dyDescent="0.25">
      <c r="A498" s="108" t="s">
        <v>601</v>
      </c>
      <c r="B498" s="108" t="s">
        <v>602</v>
      </c>
      <c r="C498" s="110">
        <v>1</v>
      </c>
      <c r="D498" s="108" t="s">
        <v>603</v>
      </c>
      <c r="E498" s="110">
        <v>37.299999999999997</v>
      </c>
      <c r="F498" s="108" t="s">
        <v>6</v>
      </c>
      <c r="G498" s="110">
        <v>86</v>
      </c>
      <c r="H498" s="85">
        <v>4705.7609999999995</v>
      </c>
      <c r="I498" s="84">
        <f>+'ESTUDIO DE MERCADO'!N498</f>
        <v>5500</v>
      </c>
      <c r="J498" s="84">
        <f t="shared" ref="J498:J523" si="33">+I498*G498</f>
        <v>473000</v>
      </c>
      <c r="K498" s="87">
        <v>125</v>
      </c>
      <c r="L498" s="91">
        <f>+J498*K498</f>
        <v>59125000</v>
      </c>
      <c r="M498" s="50" t="s">
        <v>1104</v>
      </c>
    </row>
    <row r="499" spans="1:13" s="58" customFormat="1" ht="87" customHeight="1" x14ac:dyDescent="0.25">
      <c r="A499" s="108" t="s">
        <v>601</v>
      </c>
      <c r="B499" s="108" t="s">
        <v>602</v>
      </c>
      <c r="C499" s="110">
        <v>2</v>
      </c>
      <c r="D499" s="108" t="s">
        <v>604</v>
      </c>
      <c r="E499" s="110">
        <v>37.5</v>
      </c>
      <c r="F499" s="108" t="s">
        <v>6</v>
      </c>
      <c r="G499" s="110">
        <v>104</v>
      </c>
      <c r="H499" s="85">
        <v>4705.7609999999995</v>
      </c>
      <c r="I499" s="84">
        <f>+'ESTUDIO DE MERCADO'!N499</f>
        <v>5500</v>
      </c>
      <c r="J499" s="84">
        <f t="shared" si="33"/>
        <v>572000</v>
      </c>
      <c r="K499" s="87">
        <v>125</v>
      </c>
      <c r="L499" s="91">
        <f t="shared" ref="L499:L523" si="34">+J499*K499</f>
        <v>71500000</v>
      </c>
      <c r="M499" s="50" t="s">
        <v>1104</v>
      </c>
    </row>
    <row r="500" spans="1:13" s="58" customFormat="1" ht="87" customHeight="1" x14ac:dyDescent="0.25">
      <c r="A500" s="108" t="s">
        <v>601</v>
      </c>
      <c r="B500" s="108" t="s">
        <v>602</v>
      </c>
      <c r="C500" s="110">
        <v>3</v>
      </c>
      <c r="D500" s="108" t="s">
        <v>605</v>
      </c>
      <c r="E500" s="110">
        <v>5.2</v>
      </c>
      <c r="F500" s="108" t="s">
        <v>6</v>
      </c>
      <c r="G500" s="110">
        <v>14</v>
      </c>
      <c r="H500" s="85">
        <v>7836.9404000000004</v>
      </c>
      <c r="I500" s="84">
        <f>+'ESTUDIO DE MERCADO'!N500</f>
        <v>8385.527485333334</v>
      </c>
      <c r="J500" s="84">
        <f t="shared" si="33"/>
        <v>117397.38479466668</v>
      </c>
      <c r="K500" s="87">
        <v>125</v>
      </c>
      <c r="L500" s="91">
        <f t="shared" si="34"/>
        <v>14674673.099333335</v>
      </c>
      <c r="M500" s="50" t="s">
        <v>1105</v>
      </c>
    </row>
    <row r="501" spans="1:13" s="58" customFormat="1" ht="87" customHeight="1" x14ac:dyDescent="0.25">
      <c r="A501" s="108" t="s">
        <v>601</v>
      </c>
      <c r="B501" s="108" t="s">
        <v>606</v>
      </c>
      <c r="C501" s="110">
        <v>1</v>
      </c>
      <c r="D501" s="108" t="s">
        <v>1118</v>
      </c>
      <c r="E501" s="110">
        <v>6</v>
      </c>
      <c r="F501" s="108" t="s">
        <v>6</v>
      </c>
      <c r="G501" s="110">
        <v>18</v>
      </c>
      <c r="H501" s="85">
        <v>7836.9404000000004</v>
      </c>
      <c r="I501" s="84">
        <f>+'ESTUDIO DE MERCADO'!N501</f>
        <v>8385.527485333334</v>
      </c>
      <c r="J501" s="84">
        <f t="shared" si="33"/>
        <v>150939.49473600002</v>
      </c>
      <c r="K501" s="87">
        <v>125</v>
      </c>
      <c r="L501" s="91">
        <f t="shared" si="34"/>
        <v>18867436.842000004</v>
      </c>
      <c r="M501" s="50" t="s">
        <v>1105</v>
      </c>
    </row>
    <row r="502" spans="1:13" s="58" customFormat="1" ht="87" customHeight="1" x14ac:dyDescent="0.25">
      <c r="A502" s="108" t="s">
        <v>601</v>
      </c>
      <c r="B502" s="108" t="s">
        <v>606</v>
      </c>
      <c r="C502" s="110">
        <v>2</v>
      </c>
      <c r="D502" s="108" t="s">
        <v>891</v>
      </c>
      <c r="E502" s="110">
        <v>6</v>
      </c>
      <c r="F502" s="108" t="s">
        <v>6</v>
      </c>
      <c r="G502" s="110">
        <v>18</v>
      </c>
      <c r="H502" s="85">
        <v>7836.9404000000004</v>
      </c>
      <c r="I502" s="84">
        <f>+'ESTUDIO DE MERCADO'!N502</f>
        <v>8385.527485333334</v>
      </c>
      <c r="J502" s="84">
        <f t="shared" si="33"/>
        <v>150939.49473600002</v>
      </c>
      <c r="K502" s="87">
        <v>125</v>
      </c>
      <c r="L502" s="91">
        <f t="shared" si="34"/>
        <v>18867436.842000004</v>
      </c>
      <c r="M502" s="50" t="s">
        <v>1105</v>
      </c>
    </row>
    <row r="503" spans="1:13" s="58" customFormat="1" ht="87" customHeight="1" x14ac:dyDescent="0.25">
      <c r="A503" s="108" t="s">
        <v>601</v>
      </c>
      <c r="B503" s="108" t="s">
        <v>606</v>
      </c>
      <c r="C503" s="110">
        <v>3</v>
      </c>
      <c r="D503" s="108" t="s">
        <v>892</v>
      </c>
      <c r="E503" s="110" t="s">
        <v>155</v>
      </c>
      <c r="F503" s="108" t="s">
        <v>6</v>
      </c>
      <c r="G503" s="110">
        <v>8</v>
      </c>
      <c r="H503" s="85">
        <v>7836.9404000000004</v>
      </c>
      <c r="I503" s="84">
        <f>+'ESTUDIO DE MERCADO'!N503</f>
        <v>8385.527485333334</v>
      </c>
      <c r="J503" s="84">
        <f t="shared" si="33"/>
        <v>67084.219882666672</v>
      </c>
      <c r="K503" s="87">
        <v>125</v>
      </c>
      <c r="L503" s="91">
        <f t="shared" si="34"/>
        <v>8385527.4853333337</v>
      </c>
      <c r="M503" s="50" t="s">
        <v>1105</v>
      </c>
    </row>
    <row r="504" spans="1:13" s="58" customFormat="1" ht="87" customHeight="1" x14ac:dyDescent="0.25">
      <c r="A504" s="108" t="s">
        <v>601</v>
      </c>
      <c r="B504" s="108" t="s">
        <v>606</v>
      </c>
      <c r="C504" s="110">
        <v>4</v>
      </c>
      <c r="D504" s="108" t="s">
        <v>1119</v>
      </c>
      <c r="E504" s="110" t="s">
        <v>155</v>
      </c>
      <c r="F504" s="108" t="s">
        <v>6</v>
      </c>
      <c r="G504" s="110">
        <v>19</v>
      </c>
      <c r="H504" s="85">
        <v>7836.9404000000004</v>
      </c>
      <c r="I504" s="84">
        <f>+'ESTUDIO DE MERCADO'!N504</f>
        <v>8385.527485333334</v>
      </c>
      <c r="J504" s="84">
        <f t="shared" si="33"/>
        <v>159325.02222133335</v>
      </c>
      <c r="K504" s="87">
        <v>125</v>
      </c>
      <c r="L504" s="91">
        <f t="shared" si="34"/>
        <v>19915627.777666669</v>
      </c>
      <c r="M504" s="50" t="s">
        <v>1105</v>
      </c>
    </row>
    <row r="505" spans="1:13" s="58" customFormat="1" ht="45" customHeight="1" x14ac:dyDescent="0.25">
      <c r="A505" s="108" t="s">
        <v>601</v>
      </c>
      <c r="B505" s="108" t="s">
        <v>606</v>
      </c>
      <c r="C505" s="110">
        <v>5</v>
      </c>
      <c r="D505" s="108" t="s">
        <v>893</v>
      </c>
      <c r="E505" s="110" t="s">
        <v>155</v>
      </c>
      <c r="F505" s="108" t="s">
        <v>6</v>
      </c>
      <c r="G505" s="110">
        <v>13</v>
      </c>
      <c r="H505" s="85">
        <v>7836.9404000000004</v>
      </c>
      <c r="I505" s="84">
        <f>+'ESTUDIO DE MERCADO'!N505</f>
        <v>8385.527485333334</v>
      </c>
      <c r="J505" s="84">
        <f t="shared" si="33"/>
        <v>109011.85730933334</v>
      </c>
      <c r="K505" s="87">
        <v>125</v>
      </c>
      <c r="L505" s="91">
        <f t="shared" si="34"/>
        <v>13626482.163666667</v>
      </c>
      <c r="M505" s="50" t="s">
        <v>1105</v>
      </c>
    </row>
    <row r="506" spans="1:13" s="58" customFormat="1" ht="72.75" customHeight="1" x14ac:dyDescent="0.25">
      <c r="A506" s="108" t="s">
        <v>601</v>
      </c>
      <c r="B506" s="108" t="s">
        <v>607</v>
      </c>
      <c r="C506" s="110">
        <v>1</v>
      </c>
      <c r="D506" s="108" t="s">
        <v>985</v>
      </c>
      <c r="E506" s="110" t="s">
        <v>608</v>
      </c>
      <c r="F506" s="108" t="s">
        <v>6</v>
      </c>
      <c r="G506" s="110">
        <v>57</v>
      </c>
      <c r="H506" s="85">
        <v>7836.9404000000004</v>
      </c>
      <c r="I506" s="84">
        <f>+'ESTUDIO DE MERCADO'!N506</f>
        <v>8385.527485333334</v>
      </c>
      <c r="J506" s="84">
        <f t="shared" si="33"/>
        <v>477975.06666400004</v>
      </c>
      <c r="K506" s="87">
        <v>125</v>
      </c>
      <c r="L506" s="91">
        <f t="shared" si="34"/>
        <v>59746883.333000004</v>
      </c>
      <c r="M506" s="50" t="s">
        <v>1105</v>
      </c>
    </row>
    <row r="507" spans="1:13" s="58" customFormat="1" ht="72.75" customHeight="1" x14ac:dyDescent="0.25">
      <c r="A507" s="108" t="s">
        <v>601</v>
      </c>
      <c r="B507" s="108" t="s">
        <v>607</v>
      </c>
      <c r="C507" s="110">
        <v>2</v>
      </c>
      <c r="D507" s="108" t="s">
        <v>986</v>
      </c>
      <c r="E507" s="110" t="s">
        <v>496</v>
      </c>
      <c r="F507" s="108" t="s">
        <v>6</v>
      </c>
      <c r="G507" s="110">
        <v>58</v>
      </c>
      <c r="H507" s="85">
        <v>7836.9404000000004</v>
      </c>
      <c r="I507" s="84">
        <f>+'ESTUDIO DE MERCADO'!N507</f>
        <v>5500</v>
      </c>
      <c r="J507" s="84">
        <f t="shared" si="33"/>
        <v>319000</v>
      </c>
      <c r="K507" s="87">
        <v>125</v>
      </c>
      <c r="L507" s="91">
        <f t="shared" si="34"/>
        <v>39875000</v>
      </c>
      <c r="M507" s="50" t="s">
        <v>1104</v>
      </c>
    </row>
    <row r="508" spans="1:13" s="58" customFormat="1" ht="72.75" customHeight="1" x14ac:dyDescent="0.25">
      <c r="A508" s="108" t="s">
        <v>601</v>
      </c>
      <c r="B508" s="108" t="s">
        <v>607</v>
      </c>
      <c r="C508" s="110">
        <v>3</v>
      </c>
      <c r="D508" s="108" t="s">
        <v>987</v>
      </c>
      <c r="E508" s="110" t="s">
        <v>609</v>
      </c>
      <c r="F508" s="108" t="s">
        <v>6</v>
      </c>
      <c r="G508" s="110">
        <v>12</v>
      </c>
      <c r="H508" s="85">
        <v>7836.9404000000004</v>
      </c>
      <c r="I508" s="84">
        <f>+'ESTUDIO DE MERCADO'!N508</f>
        <v>8385.527485333334</v>
      </c>
      <c r="J508" s="84">
        <f t="shared" si="33"/>
        <v>100626.32982400001</v>
      </c>
      <c r="K508" s="87">
        <v>125</v>
      </c>
      <c r="L508" s="91">
        <f t="shared" si="34"/>
        <v>12578291.228000002</v>
      </c>
      <c r="M508" s="50" t="s">
        <v>1105</v>
      </c>
    </row>
    <row r="509" spans="1:13" s="58" customFormat="1" ht="72.75" customHeight="1" x14ac:dyDescent="0.25">
      <c r="A509" s="108" t="s">
        <v>601</v>
      </c>
      <c r="B509" s="108" t="s">
        <v>607</v>
      </c>
      <c r="C509" s="110">
        <v>4</v>
      </c>
      <c r="D509" s="108" t="s">
        <v>988</v>
      </c>
      <c r="E509" s="110" t="s">
        <v>501</v>
      </c>
      <c r="F509" s="108" t="s">
        <v>6</v>
      </c>
      <c r="G509" s="110">
        <v>7</v>
      </c>
      <c r="H509" s="85">
        <v>7836.9404000000004</v>
      </c>
      <c r="I509" s="84">
        <f>+'ESTUDIO DE MERCADO'!N509</f>
        <v>8385.527485333334</v>
      </c>
      <c r="J509" s="84">
        <f t="shared" si="33"/>
        <v>58698.69239733334</v>
      </c>
      <c r="K509" s="87">
        <v>125</v>
      </c>
      <c r="L509" s="91">
        <f t="shared" si="34"/>
        <v>7337336.5496666674</v>
      </c>
      <c r="M509" s="50" t="s">
        <v>1105</v>
      </c>
    </row>
    <row r="510" spans="1:13" s="58" customFormat="1" ht="72.75" customHeight="1" x14ac:dyDescent="0.25">
      <c r="A510" s="108" t="s">
        <v>601</v>
      </c>
      <c r="B510" s="108" t="s">
        <v>607</v>
      </c>
      <c r="C510" s="110">
        <v>5</v>
      </c>
      <c r="D510" s="108" t="s">
        <v>989</v>
      </c>
      <c r="E510" s="110" t="s">
        <v>894</v>
      </c>
      <c r="F510" s="108" t="s">
        <v>6</v>
      </c>
      <c r="G510" s="110">
        <v>5</v>
      </c>
      <c r="H510" s="85">
        <v>7836.9404000000004</v>
      </c>
      <c r="I510" s="84">
        <f>+'ESTUDIO DE MERCADO'!N510</f>
        <v>8385.527485333334</v>
      </c>
      <c r="J510" s="84">
        <f t="shared" si="33"/>
        <v>41927.637426666668</v>
      </c>
      <c r="K510" s="87">
        <v>125</v>
      </c>
      <c r="L510" s="91">
        <f t="shared" si="34"/>
        <v>5240954.6783333337</v>
      </c>
      <c r="M510" s="50" t="s">
        <v>1105</v>
      </c>
    </row>
    <row r="511" spans="1:13" s="58" customFormat="1" ht="72.75" customHeight="1" x14ac:dyDescent="0.25">
      <c r="A511" s="108" t="s">
        <v>601</v>
      </c>
      <c r="B511" s="108" t="s">
        <v>607</v>
      </c>
      <c r="C511" s="110">
        <v>6</v>
      </c>
      <c r="D511" s="108" t="s">
        <v>990</v>
      </c>
      <c r="E511" s="110" t="s">
        <v>895</v>
      </c>
      <c r="F511" s="108" t="s">
        <v>6</v>
      </c>
      <c r="G511" s="110">
        <v>8</v>
      </c>
      <c r="H511" s="85">
        <v>7836.9404000000004</v>
      </c>
      <c r="I511" s="84">
        <f>+'ESTUDIO DE MERCADO'!N511</f>
        <v>8385.527485333334</v>
      </c>
      <c r="J511" s="84">
        <f t="shared" si="33"/>
        <v>67084.219882666672</v>
      </c>
      <c r="K511" s="87">
        <v>125</v>
      </c>
      <c r="L511" s="91">
        <f t="shared" si="34"/>
        <v>8385527.4853333337</v>
      </c>
      <c r="M511" s="50" t="s">
        <v>1105</v>
      </c>
    </row>
    <row r="512" spans="1:13" s="58" customFormat="1" ht="76.5" customHeight="1" x14ac:dyDescent="0.25">
      <c r="A512" s="108" t="s">
        <v>601</v>
      </c>
      <c r="B512" s="108" t="s">
        <v>610</v>
      </c>
      <c r="C512" s="110">
        <v>1</v>
      </c>
      <c r="D512" s="108" t="s">
        <v>991</v>
      </c>
      <c r="E512" s="108" t="s">
        <v>611</v>
      </c>
      <c r="F512" s="108" t="s">
        <v>6</v>
      </c>
      <c r="G512" s="110">
        <v>49</v>
      </c>
      <c r="H512" s="85">
        <v>9991</v>
      </c>
      <c r="I512" s="84">
        <f>+'ESTUDIO DE MERCADO'!N512</f>
        <v>5500</v>
      </c>
      <c r="J512" s="84">
        <f t="shared" si="33"/>
        <v>269500</v>
      </c>
      <c r="K512" s="87">
        <v>125</v>
      </c>
      <c r="L512" s="91">
        <f t="shared" si="34"/>
        <v>33687500</v>
      </c>
      <c r="M512" s="50" t="s">
        <v>1104</v>
      </c>
    </row>
    <row r="513" spans="1:13" s="58" customFormat="1" ht="77.25" customHeight="1" x14ac:dyDescent="0.25">
      <c r="A513" s="108" t="s">
        <v>601</v>
      </c>
      <c r="B513" s="108" t="s">
        <v>610</v>
      </c>
      <c r="C513" s="110">
        <v>2</v>
      </c>
      <c r="D513" s="108" t="s">
        <v>992</v>
      </c>
      <c r="E513" s="110" t="s">
        <v>612</v>
      </c>
      <c r="F513" s="108" t="s">
        <v>6</v>
      </c>
      <c r="G513" s="110">
        <v>85</v>
      </c>
      <c r="H513" s="85">
        <v>4705.7609999999995</v>
      </c>
      <c r="I513" s="84">
        <f>+'ESTUDIO DE MERCADO'!N513</f>
        <v>5500</v>
      </c>
      <c r="J513" s="84">
        <f t="shared" si="33"/>
        <v>467500</v>
      </c>
      <c r="K513" s="87">
        <v>125</v>
      </c>
      <c r="L513" s="91">
        <f t="shared" si="34"/>
        <v>58437500</v>
      </c>
      <c r="M513" s="50" t="s">
        <v>1104</v>
      </c>
    </row>
    <row r="514" spans="1:13" s="58" customFormat="1" ht="42" customHeight="1" x14ac:dyDescent="0.25">
      <c r="A514" s="108" t="s">
        <v>601</v>
      </c>
      <c r="B514" s="108" t="s">
        <v>613</v>
      </c>
      <c r="C514" s="110">
        <v>1</v>
      </c>
      <c r="D514" s="108" t="s">
        <v>1113</v>
      </c>
      <c r="E514" s="110" t="s">
        <v>896</v>
      </c>
      <c r="F514" s="108" t="s">
        <v>6</v>
      </c>
      <c r="G514" s="110">
        <v>10</v>
      </c>
      <c r="H514" s="85">
        <v>9991</v>
      </c>
      <c r="I514" s="84">
        <f>+'ESTUDIO DE MERCADO'!N514</f>
        <v>5500</v>
      </c>
      <c r="J514" s="84">
        <f t="shared" si="33"/>
        <v>55000</v>
      </c>
      <c r="K514" s="87">
        <v>125</v>
      </c>
      <c r="L514" s="91">
        <f t="shared" si="34"/>
        <v>6875000</v>
      </c>
      <c r="M514" s="50" t="s">
        <v>1104</v>
      </c>
    </row>
    <row r="515" spans="1:13" s="58" customFormat="1" ht="42" customHeight="1" x14ac:dyDescent="0.25">
      <c r="A515" s="108" t="s">
        <v>601</v>
      </c>
      <c r="B515" s="108" t="s">
        <v>613</v>
      </c>
      <c r="C515" s="110">
        <v>2</v>
      </c>
      <c r="D515" s="108" t="s">
        <v>1114</v>
      </c>
      <c r="E515" s="110" t="s">
        <v>897</v>
      </c>
      <c r="F515" s="108" t="s">
        <v>6</v>
      </c>
      <c r="G515" s="110">
        <v>11</v>
      </c>
      <c r="H515" s="85">
        <v>4705.7609999999995</v>
      </c>
      <c r="I515" s="84">
        <f>+'ESTUDIO DE MERCADO'!N515</f>
        <v>5500</v>
      </c>
      <c r="J515" s="84">
        <f t="shared" si="33"/>
        <v>60500</v>
      </c>
      <c r="K515" s="87">
        <v>125</v>
      </c>
      <c r="L515" s="91">
        <f t="shared" si="34"/>
        <v>7562500</v>
      </c>
      <c r="M515" s="50" t="s">
        <v>1104</v>
      </c>
    </row>
    <row r="516" spans="1:13" s="58" customFormat="1" ht="42" customHeight="1" x14ac:dyDescent="0.25">
      <c r="A516" s="108" t="s">
        <v>601</v>
      </c>
      <c r="B516" s="108" t="s">
        <v>613</v>
      </c>
      <c r="C516" s="110">
        <v>3</v>
      </c>
      <c r="D516" s="108" t="s">
        <v>1115</v>
      </c>
      <c r="E516" s="110" t="s">
        <v>898</v>
      </c>
      <c r="F516" s="108" t="s">
        <v>6</v>
      </c>
      <c r="G516" s="110">
        <v>31</v>
      </c>
      <c r="H516" s="85">
        <v>7836.9404000000004</v>
      </c>
      <c r="I516" s="84">
        <f>+'ESTUDIO DE MERCADO'!N516</f>
        <v>5500</v>
      </c>
      <c r="J516" s="84">
        <f t="shared" si="33"/>
        <v>170500</v>
      </c>
      <c r="K516" s="87">
        <v>125</v>
      </c>
      <c r="L516" s="91">
        <f t="shared" si="34"/>
        <v>21312500</v>
      </c>
      <c r="M516" s="50" t="s">
        <v>1104</v>
      </c>
    </row>
    <row r="517" spans="1:13" s="58" customFormat="1" ht="42" customHeight="1" x14ac:dyDescent="0.25">
      <c r="A517" s="108" t="s">
        <v>601</v>
      </c>
      <c r="B517" s="108" t="s">
        <v>613</v>
      </c>
      <c r="C517" s="110">
        <v>4</v>
      </c>
      <c r="D517" s="108" t="s">
        <v>1116</v>
      </c>
      <c r="E517" s="110" t="s">
        <v>899</v>
      </c>
      <c r="F517" s="108" t="s">
        <v>6</v>
      </c>
      <c r="G517" s="110">
        <v>36</v>
      </c>
      <c r="H517" s="85">
        <v>7836.9404000000004</v>
      </c>
      <c r="I517" s="84">
        <f>+'ESTUDIO DE MERCADO'!N517</f>
        <v>5500</v>
      </c>
      <c r="J517" s="84">
        <f t="shared" si="33"/>
        <v>198000</v>
      </c>
      <c r="K517" s="87">
        <v>125</v>
      </c>
      <c r="L517" s="91">
        <f t="shared" si="34"/>
        <v>24750000</v>
      </c>
      <c r="M517" s="50" t="s">
        <v>1104</v>
      </c>
    </row>
    <row r="518" spans="1:13" s="58" customFormat="1" ht="42" customHeight="1" x14ac:dyDescent="0.25">
      <c r="A518" s="108" t="s">
        <v>601</v>
      </c>
      <c r="B518" s="108" t="s">
        <v>613</v>
      </c>
      <c r="C518" s="110">
        <v>5</v>
      </c>
      <c r="D518" s="108" t="s">
        <v>1117</v>
      </c>
      <c r="E518" s="110" t="s">
        <v>251</v>
      </c>
      <c r="F518" s="108" t="s">
        <v>6</v>
      </c>
      <c r="G518" s="110">
        <v>52</v>
      </c>
      <c r="H518" s="85">
        <v>7836.9404000000004</v>
      </c>
      <c r="I518" s="84">
        <f>+'ESTUDIO DE MERCADO'!N518</f>
        <v>5500</v>
      </c>
      <c r="J518" s="84">
        <f t="shared" si="33"/>
        <v>286000</v>
      </c>
      <c r="K518" s="87">
        <v>125</v>
      </c>
      <c r="L518" s="91">
        <f t="shared" si="34"/>
        <v>35750000</v>
      </c>
      <c r="M518" s="50" t="s">
        <v>1104</v>
      </c>
    </row>
    <row r="519" spans="1:13" s="58" customFormat="1" ht="26.25" customHeight="1" x14ac:dyDescent="0.25">
      <c r="A519" s="108" t="s">
        <v>601</v>
      </c>
      <c r="B519" s="108" t="s">
        <v>614</v>
      </c>
      <c r="C519" s="110">
        <v>1</v>
      </c>
      <c r="D519" s="108" t="s">
        <v>615</v>
      </c>
      <c r="E519" s="110">
        <v>6</v>
      </c>
      <c r="F519" s="108" t="s">
        <v>6</v>
      </c>
      <c r="G519" s="110">
        <v>4</v>
      </c>
      <c r="H519" s="85">
        <v>7836.9404000000004</v>
      </c>
      <c r="I519" s="84">
        <f>+'ESTUDIO DE MERCADO'!N519</f>
        <v>8385.527485333334</v>
      </c>
      <c r="J519" s="84">
        <f t="shared" si="33"/>
        <v>33542.109941333336</v>
      </c>
      <c r="K519" s="87">
        <v>125</v>
      </c>
      <c r="L519" s="91">
        <f t="shared" si="34"/>
        <v>4192763.7426666669</v>
      </c>
      <c r="M519" s="50" t="s">
        <v>1105</v>
      </c>
    </row>
    <row r="520" spans="1:13" s="58" customFormat="1" ht="26.25" customHeight="1" x14ac:dyDescent="0.25">
      <c r="A520" s="108" t="s">
        <v>601</v>
      </c>
      <c r="B520" s="108" t="s">
        <v>614</v>
      </c>
      <c r="C520" s="110">
        <v>2</v>
      </c>
      <c r="D520" s="108" t="s">
        <v>616</v>
      </c>
      <c r="E520" s="110">
        <v>14</v>
      </c>
      <c r="F520" s="108" t="s">
        <v>6</v>
      </c>
      <c r="G520" s="110">
        <v>23</v>
      </c>
      <c r="H520" s="85">
        <v>7836.9404000000004</v>
      </c>
      <c r="I520" s="84">
        <f>+'ESTUDIO DE MERCADO'!N520</f>
        <v>8385.527485333334</v>
      </c>
      <c r="J520" s="84">
        <f t="shared" si="33"/>
        <v>192867.13216266668</v>
      </c>
      <c r="K520" s="87">
        <v>125</v>
      </c>
      <c r="L520" s="91">
        <f t="shared" si="34"/>
        <v>24108391.520333335</v>
      </c>
      <c r="M520" s="50" t="s">
        <v>1105</v>
      </c>
    </row>
    <row r="521" spans="1:13" s="58" customFormat="1" ht="26.25" customHeight="1" x14ac:dyDescent="0.25">
      <c r="A521" s="108" t="s">
        <v>601</v>
      </c>
      <c r="B521" s="108" t="s">
        <v>614</v>
      </c>
      <c r="C521" s="110">
        <v>3</v>
      </c>
      <c r="D521" s="108" t="s">
        <v>617</v>
      </c>
      <c r="E521" s="110" t="s">
        <v>77</v>
      </c>
      <c r="F521" s="108" t="s">
        <v>6</v>
      </c>
      <c r="G521" s="110">
        <v>6</v>
      </c>
      <c r="H521" s="85">
        <v>7836.9404000000004</v>
      </c>
      <c r="I521" s="84">
        <f>+'ESTUDIO DE MERCADO'!N521</f>
        <v>8385.527485333334</v>
      </c>
      <c r="J521" s="84">
        <f t="shared" si="33"/>
        <v>50313.164912000007</v>
      </c>
      <c r="K521" s="87">
        <v>125</v>
      </c>
      <c r="L521" s="91">
        <f t="shared" si="34"/>
        <v>6289145.614000001</v>
      </c>
      <c r="M521" s="50" t="s">
        <v>1105</v>
      </c>
    </row>
    <row r="522" spans="1:13" s="58" customFormat="1" ht="26.25" customHeight="1" x14ac:dyDescent="0.25">
      <c r="A522" s="108" t="s">
        <v>601</v>
      </c>
      <c r="B522" s="108" t="s">
        <v>614</v>
      </c>
      <c r="C522" s="110">
        <v>4</v>
      </c>
      <c r="D522" s="108" t="s">
        <v>618</v>
      </c>
      <c r="E522" s="110" t="s">
        <v>9</v>
      </c>
      <c r="F522" s="108" t="s">
        <v>6</v>
      </c>
      <c r="G522" s="110">
        <v>21</v>
      </c>
      <c r="H522" s="85">
        <v>7836.9404000000004</v>
      </c>
      <c r="I522" s="84">
        <f>+'ESTUDIO DE MERCADO'!N522</f>
        <v>8385.527485333334</v>
      </c>
      <c r="J522" s="84">
        <f t="shared" si="33"/>
        <v>176096.07719200003</v>
      </c>
      <c r="K522" s="87">
        <v>125</v>
      </c>
      <c r="L522" s="91">
        <f t="shared" si="34"/>
        <v>22012009.649000004</v>
      </c>
      <c r="M522" s="50" t="s">
        <v>1105</v>
      </c>
    </row>
    <row r="523" spans="1:13" s="58" customFormat="1" ht="51" customHeight="1" x14ac:dyDescent="0.25">
      <c r="A523" s="108" t="s">
        <v>601</v>
      </c>
      <c r="B523" s="108" t="s">
        <v>614</v>
      </c>
      <c r="C523" s="110">
        <v>5</v>
      </c>
      <c r="D523" s="108" t="s">
        <v>619</v>
      </c>
      <c r="E523" s="110" t="s">
        <v>8</v>
      </c>
      <c r="F523" s="108" t="s">
        <v>6</v>
      </c>
      <c r="G523" s="110">
        <v>11</v>
      </c>
      <c r="H523" s="85">
        <v>7836.9404000000004</v>
      </c>
      <c r="I523" s="84">
        <f>+'ESTUDIO DE MERCADO'!N523</f>
        <v>8385.527485333334</v>
      </c>
      <c r="J523" s="84">
        <f t="shared" si="33"/>
        <v>92240.802338666675</v>
      </c>
      <c r="K523" s="87">
        <v>125</v>
      </c>
      <c r="L523" s="91">
        <f t="shared" si="34"/>
        <v>11530100.292333335</v>
      </c>
      <c r="M523" s="50" t="s">
        <v>1105</v>
      </c>
    </row>
    <row r="524" spans="1:13" s="9" customFormat="1" ht="29.25" customHeight="1" x14ac:dyDescent="0.25">
      <c r="A524" s="145" t="s">
        <v>620</v>
      </c>
      <c r="B524" s="146"/>
      <c r="C524" s="146"/>
      <c r="D524" s="146"/>
      <c r="E524" s="146"/>
      <c r="F524" s="147"/>
      <c r="G524" s="111">
        <f>SUM(G498:G523)</f>
        <v>766</v>
      </c>
      <c r="H524" s="112"/>
      <c r="I524" s="112"/>
      <c r="J524" s="112">
        <f>SUM(J498:J523)</f>
        <v>4917068.7064213334</v>
      </c>
      <c r="K524" s="87"/>
      <c r="L524" s="121">
        <f>SUM(L498:L523)</f>
        <v>614633588.30266666</v>
      </c>
      <c r="M524" s="114"/>
    </row>
    <row r="525" spans="1:13" s="58" customFormat="1" ht="54.75" customHeight="1" x14ac:dyDescent="0.25">
      <c r="A525" s="108" t="s">
        <v>621</v>
      </c>
      <c r="B525" s="108" t="s">
        <v>622</v>
      </c>
      <c r="C525" s="110">
        <v>1</v>
      </c>
      <c r="D525" s="108" t="s">
        <v>623</v>
      </c>
      <c r="E525" s="108" t="s">
        <v>624</v>
      </c>
      <c r="F525" s="108" t="s">
        <v>6</v>
      </c>
      <c r="G525" s="123">
        <v>25</v>
      </c>
      <c r="H525" s="85">
        <v>8595.2572999999993</v>
      </c>
      <c r="I525" s="84">
        <f>+'ESTUDIO DE MERCADO'!N525</f>
        <v>9196.9253109999991</v>
      </c>
      <c r="J525" s="84">
        <f t="shared" ref="J525:J556" si="35">+I525*G525</f>
        <v>229923.13277499998</v>
      </c>
      <c r="K525" s="87">
        <v>125</v>
      </c>
      <c r="L525" s="91">
        <f>+J525*K525</f>
        <v>28740391.596874997</v>
      </c>
      <c r="M525" s="50" t="s">
        <v>1105</v>
      </c>
    </row>
    <row r="526" spans="1:13" s="58" customFormat="1" ht="54.75" customHeight="1" x14ac:dyDescent="0.25">
      <c r="A526" s="108" t="s">
        <v>621</v>
      </c>
      <c r="B526" s="108" t="s">
        <v>622</v>
      </c>
      <c r="C526" s="110">
        <v>2</v>
      </c>
      <c r="D526" s="108" t="s">
        <v>625</v>
      </c>
      <c r="E526" s="108" t="s">
        <v>626</v>
      </c>
      <c r="F526" s="108" t="s">
        <v>6</v>
      </c>
      <c r="G526" s="123">
        <v>21</v>
      </c>
      <c r="H526" s="85">
        <v>8595.2572999999993</v>
      </c>
      <c r="I526" s="84">
        <f>+'ESTUDIO DE MERCADO'!N526</f>
        <v>9196.9253109999991</v>
      </c>
      <c r="J526" s="84">
        <f t="shared" si="35"/>
        <v>193135.43153099998</v>
      </c>
      <c r="K526" s="87">
        <v>125</v>
      </c>
      <c r="L526" s="91">
        <f t="shared" ref="L526:L589" si="36">+J526*K526</f>
        <v>24141928.941374999</v>
      </c>
      <c r="M526" s="50" t="s">
        <v>1105</v>
      </c>
    </row>
    <row r="527" spans="1:13" s="58" customFormat="1" ht="54.75" customHeight="1" x14ac:dyDescent="0.25">
      <c r="A527" s="108" t="s">
        <v>621</v>
      </c>
      <c r="B527" s="108" t="s">
        <v>622</v>
      </c>
      <c r="C527" s="110">
        <v>3</v>
      </c>
      <c r="D527" s="108" t="s">
        <v>627</v>
      </c>
      <c r="E527" s="108" t="s">
        <v>628</v>
      </c>
      <c r="F527" s="108" t="s">
        <v>6</v>
      </c>
      <c r="G527" s="123">
        <v>14</v>
      </c>
      <c r="H527" s="85">
        <v>7562.1878999999999</v>
      </c>
      <c r="I527" s="84">
        <f>+'ESTUDIO DE MERCADO'!N527</f>
        <v>8091.5410529999999</v>
      </c>
      <c r="J527" s="84">
        <f t="shared" si="35"/>
        <v>113281.574742</v>
      </c>
      <c r="K527" s="87">
        <v>125</v>
      </c>
      <c r="L527" s="91">
        <f t="shared" si="36"/>
        <v>14160196.84275</v>
      </c>
      <c r="M527" s="50" t="s">
        <v>1105</v>
      </c>
    </row>
    <row r="528" spans="1:13" s="58" customFormat="1" ht="54.75" customHeight="1" x14ac:dyDescent="0.25">
      <c r="A528" s="108" t="s">
        <v>621</v>
      </c>
      <c r="B528" s="108" t="s">
        <v>622</v>
      </c>
      <c r="C528" s="110">
        <v>4</v>
      </c>
      <c r="D528" s="108" t="s">
        <v>629</v>
      </c>
      <c r="E528" s="108" t="s">
        <v>386</v>
      </c>
      <c r="F528" s="108" t="s">
        <v>6</v>
      </c>
      <c r="G528" s="123">
        <v>19</v>
      </c>
      <c r="H528" s="85">
        <v>7562.1878999999999</v>
      </c>
      <c r="I528" s="84">
        <f>+'ESTUDIO DE MERCADO'!N528</f>
        <v>8091.5410529999999</v>
      </c>
      <c r="J528" s="84">
        <f t="shared" si="35"/>
        <v>153739.28000699999</v>
      </c>
      <c r="K528" s="87">
        <v>125</v>
      </c>
      <c r="L528" s="91">
        <f t="shared" si="36"/>
        <v>19217410.000875</v>
      </c>
      <c r="M528" s="50" t="s">
        <v>1105</v>
      </c>
    </row>
    <row r="529" spans="1:13" s="58" customFormat="1" ht="54.75" customHeight="1" x14ac:dyDescent="0.25">
      <c r="A529" s="108" t="s">
        <v>621</v>
      </c>
      <c r="B529" s="108" t="s">
        <v>622</v>
      </c>
      <c r="C529" s="110">
        <v>5</v>
      </c>
      <c r="D529" s="108" t="s">
        <v>630</v>
      </c>
      <c r="E529" s="108" t="s">
        <v>575</v>
      </c>
      <c r="F529" s="108" t="s">
        <v>6</v>
      </c>
      <c r="G529" s="123">
        <v>9</v>
      </c>
      <c r="H529" s="85">
        <v>7562.1878999999999</v>
      </c>
      <c r="I529" s="84">
        <f>+'ESTUDIO DE MERCADO'!N529</f>
        <v>8091.5410529999999</v>
      </c>
      <c r="J529" s="84">
        <f t="shared" si="35"/>
        <v>72823.869477</v>
      </c>
      <c r="K529" s="87">
        <v>125</v>
      </c>
      <c r="L529" s="91">
        <f t="shared" si="36"/>
        <v>9102983.6846249998</v>
      </c>
      <c r="M529" s="50" t="s">
        <v>1105</v>
      </c>
    </row>
    <row r="530" spans="1:13" s="58" customFormat="1" ht="63.75" customHeight="1" x14ac:dyDescent="0.25">
      <c r="A530" s="108" t="s">
        <v>621</v>
      </c>
      <c r="B530" s="108" t="s">
        <v>631</v>
      </c>
      <c r="C530" s="110">
        <v>1</v>
      </c>
      <c r="D530" s="110" t="s">
        <v>632</v>
      </c>
      <c r="E530" s="110" t="s">
        <v>681</v>
      </c>
      <c r="F530" s="108" t="s">
        <v>6</v>
      </c>
      <c r="G530" s="110">
        <v>15</v>
      </c>
      <c r="H530" s="85">
        <v>10025.968500000001</v>
      </c>
      <c r="I530" s="84">
        <f>+'ESTUDIO DE MERCADO'!N530</f>
        <v>10727.786295000002</v>
      </c>
      <c r="J530" s="84">
        <f t="shared" si="35"/>
        <v>160916.79442500003</v>
      </c>
      <c r="K530" s="87">
        <v>125</v>
      </c>
      <c r="L530" s="91">
        <f t="shared" si="36"/>
        <v>20114599.303125005</v>
      </c>
      <c r="M530" s="50" t="s">
        <v>1105</v>
      </c>
    </row>
    <row r="531" spans="1:13" s="58" customFormat="1" ht="63.75" customHeight="1" x14ac:dyDescent="0.25">
      <c r="A531" s="108" t="s">
        <v>621</v>
      </c>
      <c r="B531" s="108" t="s">
        <v>631</v>
      </c>
      <c r="C531" s="110">
        <v>2</v>
      </c>
      <c r="D531" s="110" t="s">
        <v>900</v>
      </c>
      <c r="E531" s="110" t="s">
        <v>633</v>
      </c>
      <c r="F531" s="108" t="s">
        <v>6</v>
      </c>
      <c r="G531" s="110">
        <v>15</v>
      </c>
      <c r="H531" s="85">
        <v>9251.6660000000011</v>
      </c>
      <c r="I531" s="84">
        <f>+'ESTUDIO DE MERCADO'!N531</f>
        <v>9899.2826200000018</v>
      </c>
      <c r="J531" s="84">
        <f t="shared" si="35"/>
        <v>148489.23930000002</v>
      </c>
      <c r="K531" s="87">
        <v>125</v>
      </c>
      <c r="L531" s="91">
        <f t="shared" si="36"/>
        <v>18561154.912500001</v>
      </c>
      <c r="M531" s="50" t="s">
        <v>1105</v>
      </c>
    </row>
    <row r="532" spans="1:13" s="58" customFormat="1" ht="63.75" customHeight="1" x14ac:dyDescent="0.25">
      <c r="A532" s="108" t="s">
        <v>621</v>
      </c>
      <c r="B532" s="108" t="s">
        <v>631</v>
      </c>
      <c r="C532" s="110">
        <v>3</v>
      </c>
      <c r="D532" s="108" t="s">
        <v>901</v>
      </c>
      <c r="E532" s="108" t="s">
        <v>726</v>
      </c>
      <c r="F532" s="108" t="s">
        <v>6</v>
      </c>
      <c r="G532" s="110">
        <v>11</v>
      </c>
      <c r="H532" s="85">
        <v>21807.3557</v>
      </c>
      <c r="I532" s="84">
        <f>+'ESTUDIO DE MERCADO'!N532</f>
        <v>23333.870599000002</v>
      </c>
      <c r="J532" s="84">
        <f t="shared" si="35"/>
        <v>256672.576589</v>
      </c>
      <c r="K532" s="87">
        <v>125</v>
      </c>
      <c r="L532" s="91">
        <f t="shared" si="36"/>
        <v>32084072.073625002</v>
      </c>
      <c r="M532" s="50" t="s">
        <v>1105</v>
      </c>
    </row>
    <row r="533" spans="1:13" s="58" customFormat="1" ht="63.75" customHeight="1" x14ac:dyDescent="0.25">
      <c r="A533" s="108" t="s">
        <v>621</v>
      </c>
      <c r="B533" s="108" t="s">
        <v>631</v>
      </c>
      <c r="C533" s="110">
        <v>4</v>
      </c>
      <c r="D533" s="108" t="s">
        <v>902</v>
      </c>
      <c r="E533" s="108" t="s">
        <v>681</v>
      </c>
      <c r="F533" s="108" t="s">
        <v>6</v>
      </c>
      <c r="G533" s="110">
        <v>12</v>
      </c>
      <c r="H533" s="85">
        <v>21807.3557</v>
      </c>
      <c r="I533" s="84">
        <f>+'ESTUDIO DE MERCADO'!N533</f>
        <v>23333.870599000002</v>
      </c>
      <c r="J533" s="84">
        <f t="shared" si="35"/>
        <v>280006.44718800002</v>
      </c>
      <c r="K533" s="87">
        <v>125</v>
      </c>
      <c r="L533" s="91">
        <f t="shared" si="36"/>
        <v>35000805.898500003</v>
      </c>
      <c r="M533" s="50" t="s">
        <v>1105</v>
      </c>
    </row>
    <row r="534" spans="1:13" s="58" customFormat="1" ht="63.75" customHeight="1" x14ac:dyDescent="0.25">
      <c r="A534" s="108" t="s">
        <v>621</v>
      </c>
      <c r="B534" s="108" t="s">
        <v>631</v>
      </c>
      <c r="C534" s="110">
        <v>5</v>
      </c>
      <c r="D534" s="108" t="s">
        <v>903</v>
      </c>
      <c r="E534" s="108" t="s">
        <v>421</v>
      </c>
      <c r="F534" s="108" t="s">
        <v>6</v>
      </c>
      <c r="G534" s="110">
        <v>8</v>
      </c>
      <c r="H534" s="85">
        <v>7562.1878999999999</v>
      </c>
      <c r="I534" s="84">
        <f>+'ESTUDIO DE MERCADO'!N534</f>
        <v>8091.5410529999999</v>
      </c>
      <c r="J534" s="84">
        <f t="shared" si="35"/>
        <v>64732.328423999999</v>
      </c>
      <c r="K534" s="87">
        <v>125</v>
      </c>
      <c r="L534" s="91">
        <f t="shared" si="36"/>
        <v>8091541.0530000003</v>
      </c>
      <c r="M534" s="50" t="s">
        <v>1105</v>
      </c>
    </row>
    <row r="535" spans="1:13" s="58" customFormat="1" ht="53.25" customHeight="1" x14ac:dyDescent="0.25">
      <c r="A535" s="108" t="s">
        <v>621</v>
      </c>
      <c r="B535" s="110" t="s">
        <v>635</v>
      </c>
      <c r="C535" s="110">
        <v>1</v>
      </c>
      <c r="D535" s="110" t="s">
        <v>636</v>
      </c>
      <c r="E535" s="110" t="s">
        <v>390</v>
      </c>
      <c r="F535" s="108" t="s">
        <v>6</v>
      </c>
      <c r="G535" s="110">
        <v>12</v>
      </c>
      <c r="H535" s="85">
        <v>10025.968500000001</v>
      </c>
      <c r="I535" s="84">
        <f>+'ESTUDIO DE MERCADO'!N535</f>
        <v>10727.786295000002</v>
      </c>
      <c r="J535" s="84">
        <f t="shared" si="35"/>
        <v>128733.43554000002</v>
      </c>
      <c r="K535" s="87">
        <v>125</v>
      </c>
      <c r="L535" s="91">
        <f t="shared" si="36"/>
        <v>16091679.442500003</v>
      </c>
      <c r="M535" s="50" t="s">
        <v>1105</v>
      </c>
    </row>
    <row r="536" spans="1:13" s="58" customFormat="1" ht="53.25" customHeight="1" x14ac:dyDescent="0.25">
      <c r="A536" s="108" t="s">
        <v>621</v>
      </c>
      <c r="B536" s="110" t="s">
        <v>635</v>
      </c>
      <c r="C536" s="110">
        <v>2</v>
      </c>
      <c r="D536" s="110" t="s">
        <v>637</v>
      </c>
      <c r="E536" s="110" t="s">
        <v>575</v>
      </c>
      <c r="F536" s="108" t="s">
        <v>6</v>
      </c>
      <c r="G536" s="110">
        <v>10</v>
      </c>
      <c r="H536" s="85">
        <v>7562.1878999999999</v>
      </c>
      <c r="I536" s="84">
        <f>+'ESTUDIO DE MERCADO'!N536</f>
        <v>8091.5410529999999</v>
      </c>
      <c r="J536" s="84">
        <f t="shared" si="35"/>
        <v>80915.410529999994</v>
      </c>
      <c r="K536" s="87">
        <v>125</v>
      </c>
      <c r="L536" s="91">
        <f t="shared" si="36"/>
        <v>10114426.31625</v>
      </c>
      <c r="M536" s="50" t="s">
        <v>1105</v>
      </c>
    </row>
    <row r="537" spans="1:13" s="58" customFormat="1" ht="53.25" customHeight="1" x14ac:dyDescent="0.25">
      <c r="A537" s="108" t="s">
        <v>621</v>
      </c>
      <c r="B537" s="110" t="s">
        <v>635</v>
      </c>
      <c r="C537" s="110">
        <v>3</v>
      </c>
      <c r="D537" s="110" t="s">
        <v>638</v>
      </c>
      <c r="E537" s="110" t="s">
        <v>510</v>
      </c>
      <c r="F537" s="110" t="s">
        <v>15</v>
      </c>
      <c r="G537" s="110">
        <v>24</v>
      </c>
      <c r="H537" s="85">
        <v>10025.968500000001</v>
      </c>
      <c r="I537" s="84">
        <f>+'ESTUDIO DE MERCADO'!N537</f>
        <v>10727.786295000002</v>
      </c>
      <c r="J537" s="84">
        <f t="shared" si="35"/>
        <v>257466.87108000004</v>
      </c>
      <c r="K537" s="87">
        <v>125</v>
      </c>
      <c r="L537" s="91">
        <f t="shared" si="36"/>
        <v>32183358.885000005</v>
      </c>
      <c r="M537" s="50" t="s">
        <v>1105</v>
      </c>
    </row>
    <row r="538" spans="1:13" s="58" customFormat="1" ht="47.25" customHeight="1" x14ac:dyDescent="0.25">
      <c r="A538" s="108" t="s">
        <v>621</v>
      </c>
      <c r="B538" s="108" t="s">
        <v>639</v>
      </c>
      <c r="C538" s="110">
        <v>1</v>
      </c>
      <c r="D538" s="110" t="s">
        <v>904</v>
      </c>
      <c r="E538" s="110" t="s">
        <v>510</v>
      </c>
      <c r="F538" s="108" t="s">
        <v>6</v>
      </c>
      <c r="G538" s="108">
        <v>6</v>
      </c>
      <c r="H538" s="84">
        <v>11097.003700000001</v>
      </c>
      <c r="I538" s="84">
        <f>+'ESTUDIO DE MERCADO'!N538</f>
        <v>11873.793959000002</v>
      </c>
      <c r="J538" s="84">
        <f t="shared" si="35"/>
        <v>71242.763754000014</v>
      </c>
      <c r="K538" s="87">
        <v>125</v>
      </c>
      <c r="L538" s="91">
        <f t="shared" si="36"/>
        <v>8905345.469250001</v>
      </c>
      <c r="M538" s="50" t="s">
        <v>1105</v>
      </c>
    </row>
    <row r="539" spans="1:13" s="58" customFormat="1" ht="47.25" customHeight="1" x14ac:dyDescent="0.25">
      <c r="A539" s="108" t="s">
        <v>621</v>
      </c>
      <c r="B539" s="108" t="s">
        <v>639</v>
      </c>
      <c r="C539" s="110">
        <v>2</v>
      </c>
      <c r="D539" s="110" t="s">
        <v>905</v>
      </c>
      <c r="E539" s="110" t="s">
        <v>386</v>
      </c>
      <c r="F539" s="108" t="s">
        <v>6</v>
      </c>
      <c r="G539" s="108">
        <v>9</v>
      </c>
      <c r="H539" s="84">
        <v>8235.5812999999998</v>
      </c>
      <c r="I539" s="84">
        <f>+'ESTUDIO DE MERCADO'!N539</f>
        <v>8812.0719910000007</v>
      </c>
      <c r="J539" s="84">
        <f t="shared" si="35"/>
        <v>79308.64791900001</v>
      </c>
      <c r="K539" s="87">
        <v>125</v>
      </c>
      <c r="L539" s="91">
        <f t="shared" si="36"/>
        <v>9913580.9898750018</v>
      </c>
      <c r="M539" s="50" t="s">
        <v>1105</v>
      </c>
    </row>
    <row r="540" spans="1:13" s="58" customFormat="1" ht="47.25" customHeight="1" x14ac:dyDescent="0.25">
      <c r="A540" s="108" t="s">
        <v>621</v>
      </c>
      <c r="B540" s="108" t="s">
        <v>639</v>
      </c>
      <c r="C540" s="110">
        <v>3</v>
      </c>
      <c r="D540" s="110" t="s">
        <v>906</v>
      </c>
      <c r="E540" s="110" t="s">
        <v>575</v>
      </c>
      <c r="F540" s="108" t="s">
        <v>6</v>
      </c>
      <c r="G540" s="108">
        <v>6</v>
      </c>
      <c r="H540" s="84">
        <v>7836.9404000000004</v>
      </c>
      <c r="I540" s="84">
        <f>+'ESTUDIO DE MERCADO'!N540</f>
        <v>8385.5262280000006</v>
      </c>
      <c r="J540" s="84">
        <f t="shared" si="35"/>
        <v>50313.157368</v>
      </c>
      <c r="K540" s="87">
        <v>125</v>
      </c>
      <c r="L540" s="91">
        <f t="shared" si="36"/>
        <v>6289144.6710000001</v>
      </c>
      <c r="M540" s="50" t="s">
        <v>1105</v>
      </c>
    </row>
    <row r="541" spans="1:13" s="58" customFormat="1" ht="47.25" customHeight="1" x14ac:dyDescent="0.25">
      <c r="A541" s="108" t="s">
        <v>621</v>
      </c>
      <c r="B541" s="108" t="s">
        <v>639</v>
      </c>
      <c r="C541" s="110">
        <v>4</v>
      </c>
      <c r="D541" s="108" t="s">
        <v>907</v>
      </c>
      <c r="E541" s="110" t="s">
        <v>517</v>
      </c>
      <c r="F541" s="108" t="s">
        <v>6</v>
      </c>
      <c r="G541" s="108">
        <v>6</v>
      </c>
      <c r="H541" s="84">
        <v>11097.003700000001</v>
      </c>
      <c r="I541" s="84">
        <f>+'ESTUDIO DE MERCADO'!N541</f>
        <v>11873.793959000002</v>
      </c>
      <c r="J541" s="84">
        <f t="shared" si="35"/>
        <v>71242.763754000014</v>
      </c>
      <c r="K541" s="87">
        <v>125</v>
      </c>
      <c r="L541" s="91">
        <f t="shared" si="36"/>
        <v>8905345.469250001</v>
      </c>
      <c r="M541" s="50" t="s">
        <v>1105</v>
      </c>
    </row>
    <row r="542" spans="1:13" s="58" customFormat="1" ht="47.25" customHeight="1" x14ac:dyDescent="0.25">
      <c r="A542" s="108" t="s">
        <v>621</v>
      </c>
      <c r="B542" s="108" t="s">
        <v>639</v>
      </c>
      <c r="C542" s="110">
        <v>5</v>
      </c>
      <c r="D542" s="110" t="s">
        <v>908</v>
      </c>
      <c r="E542" s="110" t="s">
        <v>909</v>
      </c>
      <c r="F542" s="108" t="s">
        <v>6</v>
      </c>
      <c r="G542" s="108">
        <v>4</v>
      </c>
      <c r="H542" s="84">
        <v>9416.5174999999999</v>
      </c>
      <c r="I542" s="84">
        <f>+'ESTUDIO DE MERCADO'!N542</f>
        <v>10075.673725000001</v>
      </c>
      <c r="J542" s="84">
        <f t="shared" si="35"/>
        <v>40302.694900000002</v>
      </c>
      <c r="K542" s="87">
        <v>125</v>
      </c>
      <c r="L542" s="91">
        <f t="shared" si="36"/>
        <v>5037836.8625000007</v>
      </c>
      <c r="M542" s="50" t="s">
        <v>1105</v>
      </c>
    </row>
    <row r="543" spans="1:13" s="58" customFormat="1" ht="47.25" customHeight="1" x14ac:dyDescent="0.25">
      <c r="A543" s="108" t="s">
        <v>621</v>
      </c>
      <c r="B543" s="108" t="s">
        <v>639</v>
      </c>
      <c r="C543" s="110">
        <v>6</v>
      </c>
      <c r="D543" s="110" t="s">
        <v>1200</v>
      </c>
      <c r="E543" s="110" t="s">
        <v>640</v>
      </c>
      <c r="F543" s="108" t="s">
        <v>6</v>
      </c>
      <c r="G543" s="108">
        <v>5</v>
      </c>
      <c r="H543" s="84">
        <v>7985.8063000000002</v>
      </c>
      <c r="I543" s="84">
        <f>+'ESTUDIO DE MERCADO'!N543</f>
        <v>8544.8127410000016</v>
      </c>
      <c r="J543" s="84">
        <f t="shared" si="35"/>
        <v>42724.063705000008</v>
      </c>
      <c r="K543" s="87">
        <v>125</v>
      </c>
      <c r="L543" s="91">
        <f t="shared" si="36"/>
        <v>5340507.9631250007</v>
      </c>
      <c r="M543" s="50" t="s">
        <v>1105</v>
      </c>
    </row>
    <row r="544" spans="1:13" s="58" customFormat="1" ht="47.25" customHeight="1" x14ac:dyDescent="0.25">
      <c r="A544" s="108" t="s">
        <v>621</v>
      </c>
      <c r="B544" s="108" t="s">
        <v>639</v>
      </c>
      <c r="C544" s="110">
        <v>7</v>
      </c>
      <c r="D544" s="110" t="s">
        <v>910</v>
      </c>
      <c r="E544" s="110" t="s">
        <v>380</v>
      </c>
      <c r="F544" s="108" t="s">
        <v>6</v>
      </c>
      <c r="G544" s="108">
        <v>7</v>
      </c>
      <c r="H544" s="84">
        <v>8954.9333000000006</v>
      </c>
      <c r="I544" s="84">
        <f>+'ESTUDIO DE MERCADO'!N544</f>
        <v>9581.778631000001</v>
      </c>
      <c r="J544" s="84">
        <f t="shared" si="35"/>
        <v>67072.450417000015</v>
      </c>
      <c r="K544" s="87">
        <v>125</v>
      </c>
      <c r="L544" s="91">
        <f t="shared" si="36"/>
        <v>8384056.3021250023</v>
      </c>
      <c r="M544" s="50" t="s">
        <v>1105</v>
      </c>
    </row>
    <row r="545" spans="1:13" s="58" customFormat="1" ht="47.25" customHeight="1" x14ac:dyDescent="0.25">
      <c r="A545" s="108" t="s">
        <v>621</v>
      </c>
      <c r="B545" s="108" t="s">
        <v>639</v>
      </c>
      <c r="C545" s="110">
        <v>8</v>
      </c>
      <c r="D545" s="110" t="s">
        <v>911</v>
      </c>
      <c r="E545" s="110" t="s">
        <v>912</v>
      </c>
      <c r="F545" s="108" t="s">
        <v>6</v>
      </c>
      <c r="G545" s="108">
        <v>4</v>
      </c>
      <c r="H545" s="84">
        <v>8954.9333000000006</v>
      </c>
      <c r="I545" s="84">
        <f>+'ESTUDIO DE MERCADO'!N545</f>
        <v>9581.778631000001</v>
      </c>
      <c r="J545" s="84">
        <f t="shared" si="35"/>
        <v>38327.114524000004</v>
      </c>
      <c r="K545" s="87">
        <v>125</v>
      </c>
      <c r="L545" s="91">
        <f t="shared" si="36"/>
        <v>4790889.3155000005</v>
      </c>
      <c r="M545" s="50" t="s">
        <v>1105</v>
      </c>
    </row>
    <row r="546" spans="1:13" s="58" customFormat="1" ht="51" customHeight="1" x14ac:dyDescent="0.25">
      <c r="A546" s="108" t="s">
        <v>621</v>
      </c>
      <c r="B546" s="108" t="s">
        <v>1212</v>
      </c>
      <c r="C546" s="110">
        <v>1</v>
      </c>
      <c r="D546" s="108" t="s">
        <v>913</v>
      </c>
      <c r="E546" s="108" t="s">
        <v>641</v>
      </c>
      <c r="F546" s="108" t="s">
        <v>6</v>
      </c>
      <c r="G546" s="110">
        <v>15</v>
      </c>
      <c r="H546" s="85">
        <v>11097.003700000001</v>
      </c>
      <c r="I546" s="84">
        <f>+'ESTUDIO DE MERCADO'!N546</f>
        <v>11873.793959000002</v>
      </c>
      <c r="J546" s="84">
        <f t="shared" si="35"/>
        <v>178106.90938500004</v>
      </c>
      <c r="K546" s="87">
        <v>125</v>
      </c>
      <c r="L546" s="91">
        <f t="shared" si="36"/>
        <v>22263363.673125006</v>
      </c>
      <c r="M546" s="50" t="s">
        <v>1105</v>
      </c>
    </row>
    <row r="547" spans="1:13" s="58" customFormat="1" ht="51" customHeight="1" x14ac:dyDescent="0.25">
      <c r="A547" s="108" t="s">
        <v>621</v>
      </c>
      <c r="B547" s="108" t="s">
        <v>1212</v>
      </c>
      <c r="C547" s="110">
        <v>2</v>
      </c>
      <c r="D547" s="108" t="s">
        <v>914</v>
      </c>
      <c r="E547" s="108" t="s">
        <v>642</v>
      </c>
      <c r="F547" s="108" t="s">
        <v>6</v>
      </c>
      <c r="G547" s="110">
        <v>10</v>
      </c>
      <c r="H547" s="85">
        <v>16839.8305</v>
      </c>
      <c r="I547" s="84">
        <f>+'ESTUDIO DE MERCADO'!N547</f>
        <v>18018.618635000003</v>
      </c>
      <c r="J547" s="84">
        <f t="shared" si="35"/>
        <v>180186.18635000003</v>
      </c>
      <c r="K547" s="87">
        <v>125</v>
      </c>
      <c r="L547" s="91">
        <f t="shared" si="36"/>
        <v>22523273.293750003</v>
      </c>
      <c r="M547" s="50" t="s">
        <v>1105</v>
      </c>
    </row>
    <row r="548" spans="1:13" s="58" customFormat="1" ht="69.75" customHeight="1" x14ac:dyDescent="0.25">
      <c r="A548" s="108" t="s">
        <v>621</v>
      </c>
      <c r="B548" s="108" t="s">
        <v>643</v>
      </c>
      <c r="C548" s="108">
        <v>1</v>
      </c>
      <c r="D548" s="108" t="s">
        <v>644</v>
      </c>
      <c r="E548" s="108" t="s">
        <v>640</v>
      </c>
      <c r="F548" s="108" t="s">
        <v>6</v>
      </c>
      <c r="G548" s="110">
        <v>10</v>
      </c>
      <c r="H548" s="85">
        <v>8500</v>
      </c>
      <c r="I548" s="84">
        <f>+'ESTUDIO DE MERCADO'!N548</f>
        <v>9095</v>
      </c>
      <c r="J548" s="84">
        <f t="shared" si="35"/>
        <v>90950</v>
      </c>
      <c r="K548" s="87">
        <v>125</v>
      </c>
      <c r="L548" s="91">
        <f t="shared" si="36"/>
        <v>11368750</v>
      </c>
      <c r="M548" s="50" t="s">
        <v>1105</v>
      </c>
    </row>
    <row r="549" spans="1:13" s="58" customFormat="1" ht="69.75" customHeight="1" x14ac:dyDescent="0.25">
      <c r="A549" s="108" t="s">
        <v>621</v>
      </c>
      <c r="B549" s="108" t="s">
        <v>643</v>
      </c>
      <c r="C549" s="108">
        <v>2</v>
      </c>
      <c r="D549" s="108" t="s">
        <v>645</v>
      </c>
      <c r="E549" s="108" t="s">
        <v>633</v>
      </c>
      <c r="F549" s="108" t="s">
        <v>6</v>
      </c>
      <c r="G549" s="110">
        <v>7</v>
      </c>
      <c r="H549" s="85">
        <v>8907.9755999999998</v>
      </c>
      <c r="I549" s="84">
        <f>+'ESTUDIO DE MERCADO'!N549</f>
        <v>9531.5338919999995</v>
      </c>
      <c r="J549" s="84">
        <f t="shared" si="35"/>
        <v>66720.737243999989</v>
      </c>
      <c r="K549" s="87">
        <v>125</v>
      </c>
      <c r="L549" s="91">
        <f t="shared" si="36"/>
        <v>8340092.1554999985</v>
      </c>
      <c r="M549" s="50" t="s">
        <v>1105</v>
      </c>
    </row>
    <row r="550" spans="1:13" s="58" customFormat="1" ht="69.75" customHeight="1" x14ac:dyDescent="0.25">
      <c r="A550" s="108" t="s">
        <v>621</v>
      </c>
      <c r="B550" s="108" t="s">
        <v>643</v>
      </c>
      <c r="C550" s="108">
        <v>3</v>
      </c>
      <c r="D550" s="108" t="s">
        <v>915</v>
      </c>
      <c r="E550" s="108" t="s">
        <v>390</v>
      </c>
      <c r="F550" s="108" t="s">
        <v>6</v>
      </c>
      <c r="G550" s="110">
        <v>7</v>
      </c>
      <c r="H550" s="85">
        <v>10127.876699999999</v>
      </c>
      <c r="I550" s="84">
        <f>+'ESTUDIO DE MERCADO'!N550</f>
        <v>10836.828068999999</v>
      </c>
      <c r="J550" s="84">
        <f t="shared" si="35"/>
        <v>75857.796482999998</v>
      </c>
      <c r="K550" s="87">
        <v>125</v>
      </c>
      <c r="L550" s="91">
        <f t="shared" si="36"/>
        <v>9482224.5603749994</v>
      </c>
      <c r="M550" s="50" t="s">
        <v>1105</v>
      </c>
    </row>
    <row r="551" spans="1:13" s="58" customFormat="1" ht="69.75" customHeight="1" x14ac:dyDescent="0.25">
      <c r="A551" s="108" t="s">
        <v>621</v>
      </c>
      <c r="B551" s="108" t="s">
        <v>643</v>
      </c>
      <c r="C551" s="108">
        <v>4</v>
      </c>
      <c r="D551" s="108" t="s">
        <v>646</v>
      </c>
      <c r="E551" s="108" t="s">
        <v>390</v>
      </c>
      <c r="F551" s="108" t="s">
        <v>6</v>
      </c>
      <c r="G551" s="110">
        <v>7</v>
      </c>
      <c r="H551" s="85">
        <v>10127.876699999999</v>
      </c>
      <c r="I551" s="84">
        <f>+'ESTUDIO DE MERCADO'!N551</f>
        <v>10836.828068999999</v>
      </c>
      <c r="J551" s="84">
        <f t="shared" si="35"/>
        <v>75857.796482999998</v>
      </c>
      <c r="K551" s="87">
        <v>125</v>
      </c>
      <c r="L551" s="91">
        <f t="shared" si="36"/>
        <v>9482224.5603749994</v>
      </c>
      <c r="M551" s="50" t="s">
        <v>1105</v>
      </c>
    </row>
    <row r="552" spans="1:13" s="58" customFormat="1" ht="69.75" customHeight="1" x14ac:dyDescent="0.25">
      <c r="A552" s="108" t="s">
        <v>621</v>
      </c>
      <c r="B552" s="108" t="s">
        <v>643</v>
      </c>
      <c r="C552" s="108">
        <v>5</v>
      </c>
      <c r="D552" s="108" t="s">
        <v>647</v>
      </c>
      <c r="E552" s="108" t="s">
        <v>648</v>
      </c>
      <c r="F552" s="108" t="s">
        <v>6</v>
      </c>
      <c r="G552" s="110">
        <v>10</v>
      </c>
      <c r="H552" s="85">
        <v>8907.9755999999998</v>
      </c>
      <c r="I552" s="84">
        <f>+'ESTUDIO DE MERCADO'!N552</f>
        <v>9531.5338919999995</v>
      </c>
      <c r="J552" s="84">
        <f t="shared" si="35"/>
        <v>95315.338919999995</v>
      </c>
      <c r="K552" s="87">
        <v>125</v>
      </c>
      <c r="L552" s="91">
        <f t="shared" si="36"/>
        <v>11914417.365</v>
      </c>
      <c r="M552" s="50" t="s">
        <v>1105</v>
      </c>
    </row>
    <row r="553" spans="1:13" s="58" customFormat="1" ht="69.75" customHeight="1" x14ac:dyDescent="0.25">
      <c r="A553" s="108" t="s">
        <v>621</v>
      </c>
      <c r="B553" s="108" t="s">
        <v>643</v>
      </c>
      <c r="C553" s="108">
        <v>6</v>
      </c>
      <c r="D553" s="108" t="s">
        <v>1199</v>
      </c>
      <c r="E553" s="108" t="s">
        <v>392</v>
      </c>
      <c r="F553" s="108" t="s">
        <v>6</v>
      </c>
      <c r="G553" s="110">
        <v>10</v>
      </c>
      <c r="H553" s="85">
        <v>8907.9755999999998</v>
      </c>
      <c r="I553" s="84">
        <f>+'ESTUDIO DE MERCADO'!N553</f>
        <v>9531.5338919999995</v>
      </c>
      <c r="J553" s="84">
        <f t="shared" si="35"/>
        <v>95315.338919999995</v>
      </c>
      <c r="K553" s="87">
        <v>125</v>
      </c>
      <c r="L553" s="91">
        <f t="shared" si="36"/>
        <v>11914417.365</v>
      </c>
      <c r="M553" s="50" t="s">
        <v>1105</v>
      </c>
    </row>
    <row r="554" spans="1:13" s="58" customFormat="1" ht="43.5" customHeight="1" x14ac:dyDescent="0.25">
      <c r="A554" s="108" t="s">
        <v>621</v>
      </c>
      <c r="B554" s="108" t="s">
        <v>649</v>
      </c>
      <c r="C554" s="110">
        <v>1</v>
      </c>
      <c r="D554" s="110" t="s">
        <v>916</v>
      </c>
      <c r="E554" s="110" t="s">
        <v>134</v>
      </c>
      <c r="F554" s="108" t="s">
        <v>6</v>
      </c>
      <c r="G554" s="108">
        <v>25</v>
      </c>
      <c r="H554" s="84">
        <v>11097.003700000001</v>
      </c>
      <c r="I554" s="84">
        <f>+'ESTUDIO DE MERCADO'!N554</f>
        <v>11873.793959000002</v>
      </c>
      <c r="J554" s="84">
        <f t="shared" si="35"/>
        <v>296844.84897500009</v>
      </c>
      <c r="K554" s="87">
        <v>125</v>
      </c>
      <c r="L554" s="91">
        <f t="shared" si="36"/>
        <v>37105606.12187501</v>
      </c>
      <c r="M554" s="50" t="s">
        <v>1105</v>
      </c>
    </row>
    <row r="555" spans="1:13" s="58" customFormat="1" ht="43.5" customHeight="1" x14ac:dyDescent="0.25">
      <c r="A555" s="108" t="s">
        <v>621</v>
      </c>
      <c r="B555" s="108" t="s">
        <v>649</v>
      </c>
      <c r="C555" s="110">
        <v>2</v>
      </c>
      <c r="D555" s="110" t="s">
        <v>917</v>
      </c>
      <c r="E555" s="110" t="s">
        <v>681</v>
      </c>
      <c r="F555" s="108" t="s">
        <v>6</v>
      </c>
      <c r="G555" s="108">
        <v>20</v>
      </c>
      <c r="H555" s="84">
        <v>11097.003700000001</v>
      </c>
      <c r="I555" s="84">
        <f>+'ESTUDIO DE MERCADO'!N555</f>
        <v>11873.793959000002</v>
      </c>
      <c r="J555" s="84">
        <f t="shared" si="35"/>
        <v>237475.87918000005</v>
      </c>
      <c r="K555" s="87">
        <v>125</v>
      </c>
      <c r="L555" s="91">
        <f t="shared" si="36"/>
        <v>29684484.897500005</v>
      </c>
      <c r="M555" s="50" t="s">
        <v>1105</v>
      </c>
    </row>
    <row r="556" spans="1:13" s="58" customFormat="1" ht="43.5" customHeight="1" x14ac:dyDescent="0.25">
      <c r="A556" s="108" t="s">
        <v>621</v>
      </c>
      <c r="B556" s="108" t="s">
        <v>649</v>
      </c>
      <c r="C556" s="110">
        <v>3</v>
      </c>
      <c r="D556" s="110" t="s">
        <v>651</v>
      </c>
      <c r="E556" s="110" t="s">
        <v>510</v>
      </c>
      <c r="F556" s="108" t="s">
        <v>6</v>
      </c>
      <c r="G556" s="108">
        <v>7</v>
      </c>
      <c r="H556" s="84">
        <v>13239.0741</v>
      </c>
      <c r="I556" s="84">
        <f>+'ESTUDIO DE MERCADO'!N556</f>
        <v>14165.809287000002</v>
      </c>
      <c r="J556" s="84">
        <f t="shared" si="35"/>
        <v>99160.665009000018</v>
      </c>
      <c r="K556" s="87">
        <v>125</v>
      </c>
      <c r="L556" s="91">
        <f t="shared" si="36"/>
        <v>12395083.126125002</v>
      </c>
      <c r="M556" s="50" t="s">
        <v>1105</v>
      </c>
    </row>
    <row r="557" spans="1:13" s="58" customFormat="1" ht="43.5" customHeight="1" x14ac:dyDescent="0.25">
      <c r="A557" s="108" t="s">
        <v>621</v>
      </c>
      <c r="B557" s="108" t="s">
        <v>649</v>
      </c>
      <c r="C557" s="110">
        <v>4</v>
      </c>
      <c r="D557" s="110" t="s">
        <v>918</v>
      </c>
      <c r="E557" s="110" t="s">
        <v>650</v>
      </c>
      <c r="F557" s="108" t="s">
        <v>6</v>
      </c>
      <c r="G557" s="108">
        <v>15</v>
      </c>
      <c r="H557" s="84">
        <v>11097.003700000001</v>
      </c>
      <c r="I557" s="84">
        <f>+'ESTUDIO DE MERCADO'!N557</f>
        <v>11873.793959000002</v>
      </c>
      <c r="J557" s="84">
        <f t="shared" ref="J557:J588" si="37">+I557*G557</f>
        <v>178106.90938500004</v>
      </c>
      <c r="K557" s="87">
        <v>125</v>
      </c>
      <c r="L557" s="91">
        <f t="shared" si="36"/>
        <v>22263363.673125006</v>
      </c>
      <c r="M557" s="50" t="s">
        <v>1105</v>
      </c>
    </row>
    <row r="558" spans="1:13" s="58" customFormat="1" ht="43.5" customHeight="1" x14ac:dyDescent="0.25">
      <c r="A558" s="108" t="s">
        <v>621</v>
      </c>
      <c r="B558" s="108" t="s">
        <v>649</v>
      </c>
      <c r="C558" s="110">
        <v>5</v>
      </c>
      <c r="D558" s="110" t="s">
        <v>919</v>
      </c>
      <c r="E558" s="110" t="s">
        <v>650</v>
      </c>
      <c r="F558" s="108" t="s">
        <v>6</v>
      </c>
      <c r="G558" s="108">
        <v>8</v>
      </c>
      <c r="H558" s="84">
        <v>14526.913999999999</v>
      </c>
      <c r="I558" s="84">
        <f>+'ESTUDIO DE MERCADO'!N558</f>
        <v>15543.797979999998</v>
      </c>
      <c r="J558" s="84">
        <f t="shared" si="37"/>
        <v>124350.38383999998</v>
      </c>
      <c r="K558" s="87">
        <v>125</v>
      </c>
      <c r="L558" s="91">
        <f t="shared" si="36"/>
        <v>15543797.979999997</v>
      </c>
      <c r="M558" s="50" t="s">
        <v>1105</v>
      </c>
    </row>
    <row r="559" spans="1:13" s="58" customFormat="1" ht="43.5" customHeight="1" x14ac:dyDescent="0.25">
      <c r="A559" s="108" t="s">
        <v>621</v>
      </c>
      <c r="B559" s="108" t="s">
        <v>649</v>
      </c>
      <c r="C559" s="110">
        <v>6</v>
      </c>
      <c r="D559" s="110" t="s">
        <v>920</v>
      </c>
      <c r="E559" s="108" t="s">
        <v>386</v>
      </c>
      <c r="F559" s="110" t="s">
        <v>15</v>
      </c>
      <c r="G559" s="108">
        <v>5</v>
      </c>
      <c r="H559" s="84">
        <v>14526.913999999999</v>
      </c>
      <c r="I559" s="84">
        <f>+'ESTUDIO DE MERCADO'!N559</f>
        <v>15543.797979999999</v>
      </c>
      <c r="J559" s="84">
        <f t="shared" si="37"/>
        <v>77718.9899</v>
      </c>
      <c r="K559" s="87">
        <v>125</v>
      </c>
      <c r="L559" s="91">
        <f t="shared" si="36"/>
        <v>9714873.7375000007</v>
      </c>
      <c r="M559" s="50" t="s">
        <v>1105</v>
      </c>
    </row>
    <row r="560" spans="1:13" s="58" customFormat="1" ht="43.5" customHeight="1" x14ac:dyDescent="0.25">
      <c r="A560" s="108" t="s">
        <v>621</v>
      </c>
      <c r="B560" s="108" t="s">
        <v>649</v>
      </c>
      <c r="C560" s="110">
        <v>7</v>
      </c>
      <c r="D560" s="108" t="s">
        <v>652</v>
      </c>
      <c r="E560" s="108" t="s">
        <v>653</v>
      </c>
      <c r="F560" s="110" t="s">
        <v>15</v>
      </c>
      <c r="G560" s="108">
        <v>14</v>
      </c>
      <c r="H560" s="84">
        <v>14526.913999999999</v>
      </c>
      <c r="I560" s="84">
        <f>+'ESTUDIO DE MERCADO'!N560</f>
        <v>15543.797979999999</v>
      </c>
      <c r="J560" s="84">
        <f t="shared" si="37"/>
        <v>217613.17171999998</v>
      </c>
      <c r="K560" s="87">
        <v>125</v>
      </c>
      <c r="L560" s="91">
        <f t="shared" si="36"/>
        <v>27201646.464999996</v>
      </c>
      <c r="M560" s="50" t="s">
        <v>1105</v>
      </c>
    </row>
    <row r="561" spans="1:13" s="58" customFormat="1" ht="43.5" customHeight="1" x14ac:dyDescent="0.25">
      <c r="A561" s="108" t="s">
        <v>621</v>
      </c>
      <c r="B561" s="108" t="s">
        <v>649</v>
      </c>
      <c r="C561" s="110">
        <v>8</v>
      </c>
      <c r="D561" s="108" t="s">
        <v>654</v>
      </c>
      <c r="E561" s="108" t="s">
        <v>386</v>
      </c>
      <c r="F561" s="110" t="s">
        <v>15</v>
      </c>
      <c r="G561" s="108">
        <v>16</v>
      </c>
      <c r="H561" s="84">
        <v>14526.913999999999</v>
      </c>
      <c r="I561" s="84">
        <f>+'ESTUDIO DE MERCADO'!N561</f>
        <v>15543.797979999999</v>
      </c>
      <c r="J561" s="84">
        <f t="shared" si="37"/>
        <v>248700.76767999999</v>
      </c>
      <c r="K561" s="87">
        <v>125</v>
      </c>
      <c r="L561" s="91">
        <f t="shared" si="36"/>
        <v>31087595.959999997</v>
      </c>
      <c r="M561" s="50" t="s">
        <v>1105</v>
      </c>
    </row>
    <row r="562" spans="1:13" s="58" customFormat="1" ht="60.75" customHeight="1" x14ac:dyDescent="0.25">
      <c r="A562" s="108" t="s">
        <v>621</v>
      </c>
      <c r="B562" s="108" t="s">
        <v>649</v>
      </c>
      <c r="C562" s="110">
        <v>9</v>
      </c>
      <c r="D562" s="108" t="s">
        <v>655</v>
      </c>
      <c r="E562" s="108" t="s">
        <v>648</v>
      </c>
      <c r="F562" s="110" t="s">
        <v>15</v>
      </c>
      <c r="G562" s="108">
        <v>9</v>
      </c>
      <c r="H562" s="84">
        <v>14526.913999999999</v>
      </c>
      <c r="I562" s="84">
        <f>+'ESTUDIO DE MERCADO'!N562</f>
        <v>15543.797979999999</v>
      </c>
      <c r="J562" s="84">
        <f t="shared" si="37"/>
        <v>139894.18182</v>
      </c>
      <c r="K562" s="87">
        <v>125</v>
      </c>
      <c r="L562" s="91">
        <f t="shared" si="36"/>
        <v>17486772.727499999</v>
      </c>
      <c r="M562" s="50" t="s">
        <v>1105</v>
      </c>
    </row>
    <row r="563" spans="1:13" s="58" customFormat="1" ht="54.75" customHeight="1" x14ac:dyDescent="0.25">
      <c r="A563" s="108" t="s">
        <v>621</v>
      </c>
      <c r="B563" s="110" t="s">
        <v>656</v>
      </c>
      <c r="C563" s="108">
        <v>1</v>
      </c>
      <c r="D563" s="108" t="s">
        <v>657</v>
      </c>
      <c r="E563" s="108" t="s">
        <v>658</v>
      </c>
      <c r="F563" s="108" t="s">
        <v>6</v>
      </c>
      <c r="G563" s="108">
        <v>8</v>
      </c>
      <c r="H563" s="84">
        <v>11097.003700000001</v>
      </c>
      <c r="I563" s="84">
        <f>+'ESTUDIO DE MERCADO'!N563</f>
        <v>8000</v>
      </c>
      <c r="J563" s="84">
        <f t="shared" si="37"/>
        <v>64000</v>
      </c>
      <c r="K563" s="87">
        <v>125</v>
      </c>
      <c r="L563" s="91">
        <f t="shared" si="36"/>
        <v>8000000</v>
      </c>
      <c r="M563" s="129" t="s">
        <v>1104</v>
      </c>
    </row>
    <row r="564" spans="1:13" s="58" customFormat="1" ht="54.75" customHeight="1" x14ac:dyDescent="0.25">
      <c r="A564" s="108" t="s">
        <v>621</v>
      </c>
      <c r="B564" s="110" t="s">
        <v>656</v>
      </c>
      <c r="C564" s="108">
        <v>2</v>
      </c>
      <c r="D564" s="108" t="s">
        <v>659</v>
      </c>
      <c r="E564" s="108" t="s">
        <v>390</v>
      </c>
      <c r="F564" s="108" t="s">
        <v>6</v>
      </c>
      <c r="G564" s="108">
        <v>8</v>
      </c>
      <c r="H564" s="84">
        <v>11097.003700000001</v>
      </c>
      <c r="I564" s="84">
        <f>+'ESTUDIO DE MERCADO'!N564</f>
        <v>6000</v>
      </c>
      <c r="J564" s="84">
        <f t="shared" si="37"/>
        <v>48000</v>
      </c>
      <c r="K564" s="87">
        <v>125</v>
      </c>
      <c r="L564" s="91">
        <f t="shared" si="36"/>
        <v>6000000</v>
      </c>
      <c r="M564" s="129" t="s">
        <v>1104</v>
      </c>
    </row>
    <row r="565" spans="1:13" s="58" customFormat="1" ht="54.75" customHeight="1" x14ac:dyDescent="0.25">
      <c r="A565" s="108" t="s">
        <v>621</v>
      </c>
      <c r="B565" s="110" t="s">
        <v>656</v>
      </c>
      <c r="C565" s="108">
        <v>3</v>
      </c>
      <c r="D565" s="108" t="s">
        <v>660</v>
      </c>
      <c r="E565" s="108" t="s">
        <v>648</v>
      </c>
      <c r="F565" s="108" t="s">
        <v>6</v>
      </c>
      <c r="G565" s="108">
        <v>7</v>
      </c>
      <c r="H565" s="84">
        <v>11097.003700000001</v>
      </c>
      <c r="I565" s="84">
        <f>+'ESTUDIO DE MERCADO'!N565</f>
        <v>8000</v>
      </c>
      <c r="J565" s="84">
        <f t="shared" si="37"/>
        <v>56000</v>
      </c>
      <c r="K565" s="87">
        <v>125</v>
      </c>
      <c r="L565" s="91">
        <f t="shared" si="36"/>
        <v>7000000</v>
      </c>
      <c r="M565" s="129" t="s">
        <v>1104</v>
      </c>
    </row>
    <row r="566" spans="1:13" s="58" customFormat="1" ht="54.75" customHeight="1" x14ac:dyDescent="0.25">
      <c r="A566" s="108" t="s">
        <v>621</v>
      </c>
      <c r="B566" s="110" t="s">
        <v>656</v>
      </c>
      <c r="C566" s="108">
        <v>4</v>
      </c>
      <c r="D566" s="108" t="s">
        <v>661</v>
      </c>
      <c r="E566" s="108" t="s">
        <v>390</v>
      </c>
      <c r="F566" s="108" t="s">
        <v>6</v>
      </c>
      <c r="G566" s="108">
        <v>15</v>
      </c>
      <c r="H566" s="84">
        <v>8829.046699999999</v>
      </c>
      <c r="I566" s="84">
        <f>+'ESTUDIO DE MERCADO'!N566</f>
        <v>6000</v>
      </c>
      <c r="J566" s="84">
        <f t="shared" si="37"/>
        <v>90000</v>
      </c>
      <c r="K566" s="87">
        <v>125</v>
      </c>
      <c r="L566" s="91">
        <f t="shared" si="36"/>
        <v>11250000</v>
      </c>
      <c r="M566" s="129" t="s">
        <v>1104</v>
      </c>
    </row>
    <row r="567" spans="1:13" s="58" customFormat="1" ht="54.75" customHeight="1" x14ac:dyDescent="0.25">
      <c r="A567" s="108" t="s">
        <v>621</v>
      </c>
      <c r="B567" s="110" t="s">
        <v>656</v>
      </c>
      <c r="C567" s="108">
        <v>5</v>
      </c>
      <c r="D567" s="108" t="s">
        <v>662</v>
      </c>
      <c r="E567" s="108" t="s">
        <v>398</v>
      </c>
      <c r="F567" s="108" t="s">
        <v>6</v>
      </c>
      <c r="G567" s="108">
        <v>24</v>
      </c>
      <c r="H567" s="84">
        <v>8658.2006000000001</v>
      </c>
      <c r="I567" s="84">
        <f>+'ESTUDIO DE MERCADO'!N567</f>
        <v>8000</v>
      </c>
      <c r="J567" s="84">
        <f t="shared" si="37"/>
        <v>192000</v>
      </c>
      <c r="K567" s="87">
        <v>125</v>
      </c>
      <c r="L567" s="91">
        <f t="shared" si="36"/>
        <v>24000000</v>
      </c>
      <c r="M567" s="129" t="s">
        <v>1104</v>
      </c>
    </row>
    <row r="568" spans="1:13" s="58" customFormat="1" ht="54.75" customHeight="1" x14ac:dyDescent="0.25">
      <c r="A568" s="108" t="s">
        <v>621</v>
      </c>
      <c r="B568" s="110" t="s">
        <v>656</v>
      </c>
      <c r="C568" s="108">
        <v>6</v>
      </c>
      <c r="D568" s="108" t="s">
        <v>663</v>
      </c>
      <c r="E568" s="108" t="s">
        <v>641</v>
      </c>
      <c r="F568" s="108" t="s">
        <v>6</v>
      </c>
      <c r="G568" s="108">
        <v>8</v>
      </c>
      <c r="H568" s="84">
        <v>13239.0741</v>
      </c>
      <c r="I568" s="84">
        <f>+'ESTUDIO DE MERCADO'!N568</f>
        <v>6000</v>
      </c>
      <c r="J568" s="84">
        <f t="shared" si="37"/>
        <v>48000</v>
      </c>
      <c r="K568" s="87">
        <v>125</v>
      </c>
      <c r="L568" s="91">
        <f t="shared" si="36"/>
        <v>6000000</v>
      </c>
      <c r="M568" s="129" t="s">
        <v>1104</v>
      </c>
    </row>
    <row r="569" spans="1:13" s="58" customFormat="1" ht="54.75" customHeight="1" x14ac:dyDescent="0.25">
      <c r="A569" s="108" t="s">
        <v>621</v>
      </c>
      <c r="B569" s="110" t="s">
        <v>656</v>
      </c>
      <c r="C569" s="108">
        <v>7</v>
      </c>
      <c r="D569" s="108" t="s">
        <v>664</v>
      </c>
      <c r="E569" s="108" t="s">
        <v>380</v>
      </c>
      <c r="F569" s="108" t="s">
        <v>6</v>
      </c>
      <c r="G569" s="108">
        <v>15</v>
      </c>
      <c r="H569" s="84">
        <v>11097.003700000001</v>
      </c>
      <c r="I569" s="84">
        <f>+'ESTUDIO DE MERCADO'!N569</f>
        <v>5500</v>
      </c>
      <c r="J569" s="84">
        <f t="shared" si="37"/>
        <v>82500</v>
      </c>
      <c r="K569" s="87">
        <v>125</v>
      </c>
      <c r="L569" s="91">
        <f t="shared" si="36"/>
        <v>10312500</v>
      </c>
      <c r="M569" s="129" t="s">
        <v>1104</v>
      </c>
    </row>
    <row r="570" spans="1:13" s="58" customFormat="1" ht="54.75" customHeight="1" x14ac:dyDescent="0.25">
      <c r="A570" s="108" t="s">
        <v>621</v>
      </c>
      <c r="B570" s="110" t="s">
        <v>656</v>
      </c>
      <c r="C570" s="108">
        <v>8</v>
      </c>
      <c r="D570" s="108" t="s">
        <v>665</v>
      </c>
      <c r="E570" s="108" t="s">
        <v>398</v>
      </c>
      <c r="F570" s="108" t="s">
        <v>6</v>
      </c>
      <c r="G570" s="117">
        <v>5</v>
      </c>
      <c r="H570" s="88">
        <v>11097.003700000001</v>
      </c>
      <c r="I570" s="84">
        <f>+'ESTUDIO DE MERCADO'!N570</f>
        <v>9000</v>
      </c>
      <c r="J570" s="84">
        <f t="shared" si="37"/>
        <v>45000</v>
      </c>
      <c r="K570" s="87">
        <v>125</v>
      </c>
      <c r="L570" s="91">
        <f t="shared" si="36"/>
        <v>5625000</v>
      </c>
      <c r="M570" s="129" t="s">
        <v>1104</v>
      </c>
    </row>
    <row r="571" spans="1:13" s="58" customFormat="1" ht="54.75" customHeight="1" x14ac:dyDescent="0.25">
      <c r="A571" s="108" t="s">
        <v>621</v>
      </c>
      <c r="B571" s="110" t="s">
        <v>656</v>
      </c>
      <c r="C571" s="108">
        <v>9</v>
      </c>
      <c r="D571" s="108" t="s">
        <v>666</v>
      </c>
      <c r="E571" s="108" t="s">
        <v>641</v>
      </c>
      <c r="F571" s="108" t="s">
        <v>6</v>
      </c>
      <c r="G571" s="117">
        <v>20</v>
      </c>
      <c r="H571" s="88">
        <v>8658.2006000000001</v>
      </c>
      <c r="I571" s="84">
        <f>+'ESTUDIO DE MERCADO'!N571</f>
        <v>7000</v>
      </c>
      <c r="J571" s="84">
        <f t="shared" si="37"/>
        <v>140000</v>
      </c>
      <c r="K571" s="87">
        <v>125</v>
      </c>
      <c r="L571" s="91">
        <f t="shared" si="36"/>
        <v>17500000</v>
      </c>
      <c r="M571" s="129" t="s">
        <v>1104</v>
      </c>
    </row>
    <row r="572" spans="1:13" s="58" customFormat="1" ht="54.75" customHeight="1" x14ac:dyDescent="0.25">
      <c r="A572" s="108" t="s">
        <v>621</v>
      </c>
      <c r="B572" s="110" t="s">
        <v>656</v>
      </c>
      <c r="C572" s="108">
        <v>10</v>
      </c>
      <c r="D572" s="108" t="s">
        <v>667</v>
      </c>
      <c r="E572" s="108" t="s">
        <v>380</v>
      </c>
      <c r="F572" s="108" t="s">
        <v>6</v>
      </c>
      <c r="G572" s="117">
        <v>10</v>
      </c>
      <c r="H572" s="88">
        <v>11097.003700000001</v>
      </c>
      <c r="I572" s="84">
        <f>+'ESTUDIO DE MERCADO'!N572</f>
        <v>6500</v>
      </c>
      <c r="J572" s="84">
        <f t="shared" si="37"/>
        <v>65000</v>
      </c>
      <c r="K572" s="87">
        <v>125</v>
      </c>
      <c r="L572" s="91">
        <f t="shared" si="36"/>
        <v>8125000</v>
      </c>
      <c r="M572" s="129" t="s">
        <v>1104</v>
      </c>
    </row>
    <row r="573" spans="1:13" s="58" customFormat="1" ht="47.25" customHeight="1" x14ac:dyDescent="0.25">
      <c r="A573" s="108" t="s">
        <v>621</v>
      </c>
      <c r="B573" s="108" t="s">
        <v>668</v>
      </c>
      <c r="C573" s="110">
        <v>1</v>
      </c>
      <c r="D573" s="108" t="s">
        <v>669</v>
      </c>
      <c r="E573" s="108" t="s">
        <v>634</v>
      </c>
      <c r="F573" s="108" t="s">
        <v>6</v>
      </c>
      <c r="G573" s="123">
        <v>62</v>
      </c>
      <c r="H573" s="85">
        <v>20917.157599999999</v>
      </c>
      <c r="I573" s="84">
        <f>+'ESTUDIO DE MERCADO'!N573</f>
        <v>22381.358631999999</v>
      </c>
      <c r="J573" s="84">
        <f t="shared" si="37"/>
        <v>1387644.2351839999</v>
      </c>
      <c r="K573" s="87">
        <v>125</v>
      </c>
      <c r="L573" s="91">
        <f t="shared" si="36"/>
        <v>173455529.39799997</v>
      </c>
      <c r="M573" s="50" t="s">
        <v>1105</v>
      </c>
    </row>
    <row r="574" spans="1:13" s="58" customFormat="1" ht="47.25" customHeight="1" x14ac:dyDescent="0.25">
      <c r="A574" s="108" t="s">
        <v>621</v>
      </c>
      <c r="B574" s="108" t="s">
        <v>668</v>
      </c>
      <c r="C574" s="110">
        <v>2</v>
      </c>
      <c r="D574" s="108" t="s">
        <v>670</v>
      </c>
      <c r="E574" s="108" t="s">
        <v>671</v>
      </c>
      <c r="F574" s="108" t="s">
        <v>6</v>
      </c>
      <c r="G574" s="123">
        <v>34</v>
      </c>
      <c r="H574" s="85">
        <v>15084.4118</v>
      </c>
      <c r="I574" s="84">
        <f>+'ESTUDIO DE MERCADO'!N574</f>
        <v>16140.320626000001</v>
      </c>
      <c r="J574" s="84">
        <f t="shared" si="37"/>
        <v>548770.90128400002</v>
      </c>
      <c r="K574" s="87">
        <v>125</v>
      </c>
      <c r="L574" s="91">
        <f t="shared" si="36"/>
        <v>68596362.660500005</v>
      </c>
      <c r="M574" s="50" t="s">
        <v>1105</v>
      </c>
    </row>
    <row r="575" spans="1:13" s="58" customFormat="1" ht="47.25" customHeight="1" x14ac:dyDescent="0.25">
      <c r="A575" s="108" t="s">
        <v>621</v>
      </c>
      <c r="B575" s="108" t="s">
        <v>668</v>
      </c>
      <c r="C575" s="110">
        <v>3</v>
      </c>
      <c r="D575" s="108" t="s">
        <v>672</v>
      </c>
      <c r="E575" s="108" t="s">
        <v>673</v>
      </c>
      <c r="F575" s="108" t="s">
        <v>6</v>
      </c>
      <c r="G575" s="123">
        <v>57</v>
      </c>
      <c r="H575" s="85">
        <v>17226.482200000002</v>
      </c>
      <c r="I575" s="84">
        <f>+'ESTUDIO DE MERCADO'!N575</f>
        <v>18432.335954000002</v>
      </c>
      <c r="J575" s="84">
        <f t="shared" si="37"/>
        <v>1050643.1493780001</v>
      </c>
      <c r="K575" s="87">
        <v>125</v>
      </c>
      <c r="L575" s="91">
        <f t="shared" si="36"/>
        <v>131330393.67225</v>
      </c>
      <c r="M575" s="50" t="s">
        <v>1105</v>
      </c>
    </row>
    <row r="576" spans="1:13" s="58" customFormat="1" ht="47.25" customHeight="1" x14ac:dyDescent="0.25">
      <c r="A576" s="108" t="s">
        <v>621</v>
      </c>
      <c r="B576" s="108" t="s">
        <v>668</v>
      </c>
      <c r="C576" s="110">
        <v>4</v>
      </c>
      <c r="D576" s="108" t="s">
        <v>674</v>
      </c>
      <c r="E576" s="108" t="s">
        <v>675</v>
      </c>
      <c r="F576" s="108" t="s">
        <v>6</v>
      </c>
      <c r="G576" s="123">
        <v>13</v>
      </c>
      <c r="H576" s="85">
        <v>19220.685799999999</v>
      </c>
      <c r="I576" s="84">
        <f>+'ESTUDIO DE MERCADO'!N576</f>
        <v>20566.133806000002</v>
      </c>
      <c r="J576" s="84">
        <f t="shared" si="37"/>
        <v>267359.73947800003</v>
      </c>
      <c r="K576" s="87">
        <v>125</v>
      </c>
      <c r="L576" s="91">
        <f t="shared" si="36"/>
        <v>33419967.434750006</v>
      </c>
      <c r="M576" s="50" t="s">
        <v>1105</v>
      </c>
    </row>
    <row r="577" spans="1:13" s="58" customFormat="1" ht="41.25" customHeight="1" x14ac:dyDescent="0.25">
      <c r="A577" s="108" t="s">
        <v>621</v>
      </c>
      <c r="B577" s="108" t="s">
        <v>676</v>
      </c>
      <c r="C577" s="110">
        <v>1</v>
      </c>
      <c r="D577" s="130" t="s">
        <v>921</v>
      </c>
      <c r="E577" s="110" t="s">
        <v>388</v>
      </c>
      <c r="F577" s="108" t="s">
        <v>6</v>
      </c>
      <c r="G577" s="117">
        <v>46</v>
      </c>
      <c r="H577" s="88">
        <v>11097.003700000001</v>
      </c>
      <c r="I577" s="84">
        <f>+'ESTUDIO DE MERCADO'!N577</f>
        <v>11873.793959000002</v>
      </c>
      <c r="J577" s="84">
        <f t="shared" si="37"/>
        <v>546194.52211400005</v>
      </c>
      <c r="K577" s="87">
        <v>125</v>
      </c>
      <c r="L577" s="91">
        <f t="shared" si="36"/>
        <v>68274315.26425001</v>
      </c>
      <c r="M577" s="50" t="s">
        <v>1105</v>
      </c>
    </row>
    <row r="578" spans="1:13" s="58" customFormat="1" ht="41.25" customHeight="1" x14ac:dyDescent="0.25">
      <c r="A578" s="108" t="s">
        <v>621</v>
      </c>
      <c r="B578" s="108" t="s">
        <v>676</v>
      </c>
      <c r="C578" s="110">
        <v>2</v>
      </c>
      <c r="D578" s="130" t="s">
        <v>922</v>
      </c>
      <c r="E578" s="110" t="s">
        <v>510</v>
      </c>
      <c r="F578" s="108" t="s">
        <v>6</v>
      </c>
      <c r="G578" s="117">
        <v>36</v>
      </c>
      <c r="H578" s="88">
        <v>8954.9333000000006</v>
      </c>
      <c r="I578" s="84">
        <f>+'ESTUDIO DE MERCADO'!N578</f>
        <v>9581.778631000001</v>
      </c>
      <c r="J578" s="84">
        <f t="shared" si="37"/>
        <v>344944.03071600001</v>
      </c>
      <c r="K578" s="87">
        <v>125</v>
      </c>
      <c r="L578" s="91">
        <f t="shared" si="36"/>
        <v>43118003.839500003</v>
      </c>
      <c r="M578" s="50" t="s">
        <v>1105</v>
      </c>
    </row>
    <row r="579" spans="1:13" s="58" customFormat="1" ht="41.25" customHeight="1" x14ac:dyDescent="0.25">
      <c r="A579" s="108" t="s">
        <v>621</v>
      </c>
      <c r="B579" s="108" t="s">
        <v>676</v>
      </c>
      <c r="C579" s="110">
        <v>3</v>
      </c>
      <c r="D579" s="130" t="s">
        <v>923</v>
      </c>
      <c r="E579" s="110" t="s">
        <v>598</v>
      </c>
      <c r="F579" s="108" t="s">
        <v>6</v>
      </c>
      <c r="G579" s="117">
        <v>38</v>
      </c>
      <c r="H579" s="88">
        <v>8383.4480999999996</v>
      </c>
      <c r="I579" s="84">
        <f>+'ESTUDIO DE MERCADO'!N579</f>
        <v>8970.2894670000005</v>
      </c>
      <c r="J579" s="84">
        <f t="shared" si="37"/>
        <v>340870.99974600004</v>
      </c>
      <c r="K579" s="87">
        <v>125</v>
      </c>
      <c r="L579" s="91">
        <f t="shared" si="36"/>
        <v>42608874.968250006</v>
      </c>
      <c r="M579" s="50" t="s">
        <v>1105</v>
      </c>
    </row>
    <row r="580" spans="1:13" s="58" customFormat="1" ht="51" customHeight="1" x14ac:dyDescent="0.25">
      <c r="A580" s="108" t="s">
        <v>621</v>
      </c>
      <c r="B580" s="110" t="s">
        <v>677</v>
      </c>
      <c r="C580" s="110">
        <v>1</v>
      </c>
      <c r="D580" s="108" t="s">
        <v>678</v>
      </c>
      <c r="E580" s="108" t="s">
        <v>924</v>
      </c>
      <c r="F580" s="108" t="s">
        <v>6</v>
      </c>
      <c r="G580" s="108">
        <v>20</v>
      </c>
      <c r="H580" s="84">
        <v>12942.341399999999</v>
      </c>
      <c r="I580" s="84">
        <f>+'ESTUDIO DE MERCADO'!N580</f>
        <v>13848.305297999999</v>
      </c>
      <c r="J580" s="84">
        <f t="shared" si="37"/>
        <v>276966.10595999996</v>
      </c>
      <c r="K580" s="87">
        <v>125</v>
      </c>
      <c r="L580" s="91">
        <f t="shared" si="36"/>
        <v>34620763.244999997</v>
      </c>
      <c r="M580" s="50" t="s">
        <v>1105</v>
      </c>
    </row>
    <row r="581" spans="1:13" s="58" customFormat="1" ht="45" customHeight="1" x14ac:dyDescent="0.25">
      <c r="A581" s="108" t="s">
        <v>621</v>
      </c>
      <c r="B581" s="108" t="s">
        <v>679</v>
      </c>
      <c r="C581" s="110">
        <v>1</v>
      </c>
      <c r="D581" s="110" t="s">
        <v>925</v>
      </c>
      <c r="E581" s="108" t="s">
        <v>388</v>
      </c>
      <c r="F581" s="108" t="s">
        <v>6</v>
      </c>
      <c r="G581" s="123">
        <v>43</v>
      </c>
      <c r="H581" s="85">
        <v>10990.1</v>
      </c>
      <c r="I581" s="84">
        <f>+'ESTUDIO DE MERCADO'!N581</f>
        <v>11759.407000000001</v>
      </c>
      <c r="J581" s="84">
        <f t="shared" si="37"/>
        <v>505654.50100000005</v>
      </c>
      <c r="K581" s="87">
        <v>125</v>
      </c>
      <c r="L581" s="91">
        <f t="shared" si="36"/>
        <v>63206812.625000007</v>
      </c>
      <c r="M581" s="50" t="s">
        <v>1105</v>
      </c>
    </row>
    <row r="582" spans="1:13" s="58" customFormat="1" ht="45" customHeight="1" x14ac:dyDescent="0.25">
      <c r="A582" s="108" t="s">
        <v>621</v>
      </c>
      <c r="B582" s="108" t="s">
        <v>679</v>
      </c>
      <c r="C582" s="110">
        <v>2</v>
      </c>
      <c r="D582" s="110" t="s">
        <v>680</v>
      </c>
      <c r="E582" s="110" t="s">
        <v>681</v>
      </c>
      <c r="F582" s="108" t="s">
        <v>6</v>
      </c>
      <c r="G582" s="123">
        <v>25</v>
      </c>
      <c r="H582" s="85">
        <v>12020.1721</v>
      </c>
      <c r="I582" s="84">
        <f>+'ESTUDIO DE MERCADO'!N582</f>
        <v>12861.584147000001</v>
      </c>
      <c r="J582" s="84">
        <f t="shared" si="37"/>
        <v>321539.60367500002</v>
      </c>
      <c r="K582" s="87">
        <v>125</v>
      </c>
      <c r="L582" s="91">
        <f t="shared" si="36"/>
        <v>40192450.459375001</v>
      </c>
      <c r="M582" s="50" t="s">
        <v>1105</v>
      </c>
    </row>
    <row r="583" spans="1:13" s="58" customFormat="1" ht="45" customHeight="1" x14ac:dyDescent="0.25">
      <c r="A583" s="108" t="s">
        <v>621</v>
      </c>
      <c r="B583" s="108" t="s">
        <v>679</v>
      </c>
      <c r="C583" s="110">
        <v>3</v>
      </c>
      <c r="D583" s="110" t="s">
        <v>682</v>
      </c>
      <c r="E583" s="110" t="s">
        <v>513</v>
      </c>
      <c r="F583" s="108" t="s">
        <v>6</v>
      </c>
      <c r="G583" s="123">
        <v>25</v>
      </c>
      <c r="H583" s="85">
        <v>10949.1369</v>
      </c>
      <c r="I583" s="84">
        <f>+'ESTUDIO DE MERCADO'!N583</f>
        <v>11715.576483000003</v>
      </c>
      <c r="J583" s="84">
        <f t="shared" si="37"/>
        <v>292889.41207500006</v>
      </c>
      <c r="K583" s="87">
        <v>125</v>
      </c>
      <c r="L583" s="91">
        <f t="shared" si="36"/>
        <v>36611176.509375006</v>
      </c>
      <c r="M583" s="50" t="s">
        <v>1105</v>
      </c>
    </row>
    <row r="584" spans="1:13" s="58" customFormat="1" ht="45" customHeight="1" x14ac:dyDescent="0.25">
      <c r="A584" s="108" t="s">
        <v>621</v>
      </c>
      <c r="B584" s="108" t="s">
        <v>679</v>
      </c>
      <c r="C584" s="110">
        <v>4</v>
      </c>
      <c r="D584" s="110" t="s">
        <v>683</v>
      </c>
      <c r="E584" s="110" t="s">
        <v>510</v>
      </c>
      <c r="F584" s="108" t="s">
        <v>6</v>
      </c>
      <c r="G584" s="123">
        <v>20</v>
      </c>
      <c r="H584" s="85">
        <v>9878.1016999999993</v>
      </c>
      <c r="I584" s="84">
        <f>+'ESTUDIO DE MERCADO'!N584</f>
        <v>10569.568819</v>
      </c>
      <c r="J584" s="84">
        <f t="shared" si="37"/>
        <v>211391.37638</v>
      </c>
      <c r="K584" s="87">
        <v>125</v>
      </c>
      <c r="L584" s="91">
        <f t="shared" si="36"/>
        <v>26423922.047499999</v>
      </c>
      <c r="M584" s="50" t="s">
        <v>1105</v>
      </c>
    </row>
    <row r="585" spans="1:13" s="58" customFormat="1" ht="45" customHeight="1" x14ac:dyDescent="0.25">
      <c r="A585" s="108" t="s">
        <v>621</v>
      </c>
      <c r="B585" s="108" t="s">
        <v>684</v>
      </c>
      <c r="C585" s="110">
        <v>1</v>
      </c>
      <c r="D585" s="108" t="s">
        <v>685</v>
      </c>
      <c r="E585" s="108" t="s">
        <v>648</v>
      </c>
      <c r="F585" s="108" t="s">
        <v>6</v>
      </c>
      <c r="G585" s="117">
        <v>10</v>
      </c>
      <c r="H585" s="88">
        <v>12942.341399999999</v>
      </c>
      <c r="I585" s="84">
        <f>+'ESTUDIO DE MERCADO'!N585</f>
        <v>13848.305297999999</v>
      </c>
      <c r="J585" s="84">
        <f t="shared" si="37"/>
        <v>138483.05297999998</v>
      </c>
      <c r="K585" s="87">
        <v>125</v>
      </c>
      <c r="L585" s="91">
        <f t="shared" si="36"/>
        <v>17310381.622499999</v>
      </c>
      <c r="M585" s="50" t="s">
        <v>1105</v>
      </c>
    </row>
    <row r="586" spans="1:13" s="58" customFormat="1" ht="45" customHeight="1" x14ac:dyDescent="0.35">
      <c r="A586" s="108" t="s">
        <v>621</v>
      </c>
      <c r="B586" s="108" t="s">
        <v>684</v>
      </c>
      <c r="C586" s="110">
        <v>2</v>
      </c>
      <c r="D586" s="131" t="s">
        <v>926</v>
      </c>
      <c r="E586" s="108" t="s">
        <v>517</v>
      </c>
      <c r="F586" s="108" t="s">
        <v>6</v>
      </c>
      <c r="G586" s="117">
        <v>18</v>
      </c>
      <c r="H586" s="88">
        <v>16007.5802</v>
      </c>
      <c r="I586" s="84">
        <f>+'ESTUDIO DE MERCADO'!N586</f>
        <v>17128.110814</v>
      </c>
      <c r="J586" s="84">
        <f t="shared" si="37"/>
        <v>308305.99465200002</v>
      </c>
      <c r="K586" s="87">
        <v>125</v>
      </c>
      <c r="L586" s="91">
        <f t="shared" si="36"/>
        <v>38538249.331500001</v>
      </c>
      <c r="M586" s="50" t="s">
        <v>1105</v>
      </c>
    </row>
    <row r="587" spans="1:13" s="58" customFormat="1" ht="45" customHeight="1" x14ac:dyDescent="0.35">
      <c r="A587" s="108" t="s">
        <v>621</v>
      </c>
      <c r="B587" s="108" t="s">
        <v>684</v>
      </c>
      <c r="C587" s="110">
        <v>3</v>
      </c>
      <c r="D587" s="131" t="s">
        <v>927</v>
      </c>
      <c r="E587" s="108" t="s">
        <v>390</v>
      </c>
      <c r="F587" s="108" t="s">
        <v>6</v>
      </c>
      <c r="G587" s="117">
        <v>12</v>
      </c>
      <c r="H587" s="88">
        <v>12942.341399999999</v>
      </c>
      <c r="I587" s="84">
        <f>+'ESTUDIO DE MERCADO'!N587</f>
        <v>13848.305297999999</v>
      </c>
      <c r="J587" s="84">
        <f t="shared" si="37"/>
        <v>166179.66357599999</v>
      </c>
      <c r="K587" s="87">
        <v>125</v>
      </c>
      <c r="L587" s="91">
        <f t="shared" si="36"/>
        <v>20772457.947000001</v>
      </c>
      <c r="M587" s="50" t="s">
        <v>1105</v>
      </c>
    </row>
    <row r="588" spans="1:13" s="58" customFormat="1" ht="45" customHeight="1" x14ac:dyDescent="0.35">
      <c r="A588" s="108" t="s">
        <v>621</v>
      </c>
      <c r="B588" s="108" t="s">
        <v>684</v>
      </c>
      <c r="C588" s="110">
        <v>4</v>
      </c>
      <c r="D588" s="131" t="s">
        <v>928</v>
      </c>
      <c r="E588" s="108" t="s">
        <v>386</v>
      </c>
      <c r="F588" s="108" t="s">
        <v>6</v>
      </c>
      <c r="G588" s="117">
        <v>10</v>
      </c>
      <c r="H588" s="88">
        <v>12942.341399999999</v>
      </c>
      <c r="I588" s="84">
        <f>+'ESTUDIO DE MERCADO'!N588</f>
        <v>13848.305297999999</v>
      </c>
      <c r="J588" s="84">
        <f t="shared" si="37"/>
        <v>138483.05297999998</v>
      </c>
      <c r="K588" s="87">
        <v>125</v>
      </c>
      <c r="L588" s="91">
        <f t="shared" si="36"/>
        <v>17310381.622499999</v>
      </c>
      <c r="M588" s="50" t="s">
        <v>1105</v>
      </c>
    </row>
    <row r="589" spans="1:13" s="58" customFormat="1" ht="45" customHeight="1" x14ac:dyDescent="0.25">
      <c r="A589" s="108" t="s">
        <v>621</v>
      </c>
      <c r="B589" s="108" t="s">
        <v>684</v>
      </c>
      <c r="C589" s="110">
        <v>5</v>
      </c>
      <c r="D589" s="108" t="s">
        <v>686</v>
      </c>
      <c r="E589" s="108" t="s">
        <v>8</v>
      </c>
      <c r="F589" s="108" t="s">
        <v>6</v>
      </c>
      <c r="G589" s="117">
        <v>28</v>
      </c>
      <c r="H589" s="88">
        <v>10025.968500000001</v>
      </c>
      <c r="I589" s="84">
        <f>+'ESTUDIO DE MERCADO'!N589</f>
        <v>10727.786295000002</v>
      </c>
      <c r="J589" s="84">
        <f t="shared" ref="J589:J606" si="38">+I589*G589</f>
        <v>300378.01626000006</v>
      </c>
      <c r="K589" s="87">
        <v>125</v>
      </c>
      <c r="L589" s="91">
        <f t="shared" si="36"/>
        <v>37547252.032500006</v>
      </c>
      <c r="M589" s="50" t="s">
        <v>1105</v>
      </c>
    </row>
    <row r="590" spans="1:13" s="58" customFormat="1" ht="45" customHeight="1" x14ac:dyDescent="0.35">
      <c r="A590" s="108" t="s">
        <v>621</v>
      </c>
      <c r="B590" s="108" t="s">
        <v>684</v>
      </c>
      <c r="C590" s="110">
        <v>6</v>
      </c>
      <c r="D590" s="132" t="s">
        <v>929</v>
      </c>
      <c r="E590" s="108" t="s">
        <v>380</v>
      </c>
      <c r="F590" s="108" t="s">
        <v>6</v>
      </c>
      <c r="G590" s="117">
        <v>32</v>
      </c>
      <c r="H590" s="88">
        <v>10025.968500000001</v>
      </c>
      <c r="I590" s="84">
        <f>+'ESTUDIO DE MERCADO'!N590</f>
        <v>10727.786295000002</v>
      </c>
      <c r="J590" s="84">
        <f t="shared" si="38"/>
        <v>343289.16144000005</v>
      </c>
      <c r="K590" s="87">
        <v>125</v>
      </c>
      <c r="L590" s="91">
        <f t="shared" ref="L590:L606" si="39">+J590*K590</f>
        <v>42911145.180000007</v>
      </c>
      <c r="M590" s="50" t="s">
        <v>1105</v>
      </c>
    </row>
    <row r="591" spans="1:13" s="58" customFormat="1" ht="43.5" customHeight="1" x14ac:dyDescent="0.25">
      <c r="A591" s="108" t="s">
        <v>621</v>
      </c>
      <c r="B591" s="108" t="s">
        <v>687</v>
      </c>
      <c r="C591" s="110">
        <v>1</v>
      </c>
      <c r="D591" s="110" t="s">
        <v>688</v>
      </c>
      <c r="E591" s="110" t="s">
        <v>390</v>
      </c>
      <c r="F591" s="108" t="s">
        <v>6</v>
      </c>
      <c r="G591" s="117">
        <v>5</v>
      </c>
      <c r="H591" s="88">
        <v>11097.003700000001</v>
      </c>
      <c r="I591" s="84">
        <f>+'ESTUDIO DE MERCADO'!N591</f>
        <v>11873.793959000002</v>
      </c>
      <c r="J591" s="84">
        <f t="shared" si="38"/>
        <v>59368.969795000012</v>
      </c>
      <c r="K591" s="87">
        <v>125</v>
      </c>
      <c r="L591" s="91">
        <f t="shared" si="39"/>
        <v>7421121.2243750012</v>
      </c>
      <c r="M591" s="50" t="s">
        <v>1105</v>
      </c>
    </row>
    <row r="592" spans="1:13" s="58" customFormat="1" ht="43.5" customHeight="1" x14ac:dyDescent="0.25">
      <c r="A592" s="108" t="s">
        <v>621</v>
      </c>
      <c r="B592" s="108" t="s">
        <v>687</v>
      </c>
      <c r="C592" s="110">
        <v>2</v>
      </c>
      <c r="D592" s="110" t="s">
        <v>689</v>
      </c>
      <c r="E592" s="110" t="s">
        <v>653</v>
      </c>
      <c r="F592" s="108" t="s">
        <v>6</v>
      </c>
      <c r="G592" s="117">
        <v>8</v>
      </c>
      <c r="H592" s="88">
        <v>9878.1016999999993</v>
      </c>
      <c r="I592" s="84">
        <f>+'ESTUDIO DE MERCADO'!N592</f>
        <v>10569.568819</v>
      </c>
      <c r="J592" s="84">
        <f t="shared" si="38"/>
        <v>84556.550552000001</v>
      </c>
      <c r="K592" s="87">
        <v>125</v>
      </c>
      <c r="L592" s="91">
        <f t="shared" si="39"/>
        <v>10569568.819</v>
      </c>
      <c r="M592" s="50" t="s">
        <v>1105</v>
      </c>
    </row>
    <row r="593" spans="1:13" s="58" customFormat="1" ht="43.5" customHeight="1" x14ac:dyDescent="0.25">
      <c r="A593" s="108" t="s">
        <v>621</v>
      </c>
      <c r="B593" s="108" t="s">
        <v>687</v>
      </c>
      <c r="C593" s="110">
        <v>3</v>
      </c>
      <c r="D593" s="110" t="s">
        <v>690</v>
      </c>
      <c r="E593" s="110" t="s">
        <v>691</v>
      </c>
      <c r="F593" s="108" t="s">
        <v>6</v>
      </c>
      <c r="G593" s="117">
        <v>8</v>
      </c>
      <c r="H593" s="88">
        <v>11097.003700000001</v>
      </c>
      <c r="I593" s="84">
        <f>+'ESTUDIO DE MERCADO'!N593</f>
        <v>11873.793959000002</v>
      </c>
      <c r="J593" s="84">
        <f t="shared" si="38"/>
        <v>94990.351672000019</v>
      </c>
      <c r="K593" s="87">
        <v>125</v>
      </c>
      <c r="L593" s="91">
        <f t="shared" si="39"/>
        <v>11873793.959000003</v>
      </c>
      <c r="M593" s="50" t="s">
        <v>1105</v>
      </c>
    </row>
    <row r="594" spans="1:13" s="58" customFormat="1" ht="43.5" customHeight="1" x14ac:dyDescent="0.25">
      <c r="A594" s="108" t="s">
        <v>621</v>
      </c>
      <c r="B594" s="108" t="s">
        <v>687</v>
      </c>
      <c r="C594" s="110">
        <v>4</v>
      </c>
      <c r="D594" s="108" t="s">
        <v>692</v>
      </c>
      <c r="E594" s="110" t="s">
        <v>693</v>
      </c>
      <c r="F594" s="108" t="s">
        <v>6</v>
      </c>
      <c r="G594" s="117">
        <v>7</v>
      </c>
      <c r="H594" s="88">
        <v>12942.341399999999</v>
      </c>
      <c r="I594" s="84">
        <f>+'ESTUDIO DE MERCADO'!N594</f>
        <v>13848.305297999999</v>
      </c>
      <c r="J594" s="84">
        <f t="shared" si="38"/>
        <v>96938.137086000002</v>
      </c>
      <c r="K594" s="87">
        <v>125</v>
      </c>
      <c r="L594" s="91">
        <f t="shared" si="39"/>
        <v>12117267.135749999</v>
      </c>
      <c r="M594" s="50" t="s">
        <v>1105</v>
      </c>
    </row>
    <row r="595" spans="1:13" s="58" customFormat="1" ht="43.5" customHeight="1" x14ac:dyDescent="0.25">
      <c r="A595" s="108" t="s">
        <v>621</v>
      </c>
      <c r="B595" s="108" t="s">
        <v>687</v>
      </c>
      <c r="C595" s="110">
        <v>5</v>
      </c>
      <c r="D595" s="133" t="s">
        <v>930</v>
      </c>
      <c r="E595" s="134" t="s">
        <v>693</v>
      </c>
      <c r="F595" s="108" t="s">
        <v>6</v>
      </c>
      <c r="G595" s="117">
        <v>2</v>
      </c>
      <c r="H595" s="88">
        <v>12942.341399999999</v>
      </c>
      <c r="I595" s="84">
        <f>+'ESTUDIO DE MERCADO'!N595</f>
        <v>13848.305297999999</v>
      </c>
      <c r="J595" s="84">
        <f t="shared" si="38"/>
        <v>27696.610595999999</v>
      </c>
      <c r="K595" s="87">
        <v>125</v>
      </c>
      <c r="L595" s="91">
        <f t="shared" si="39"/>
        <v>3462076.3244999996</v>
      </c>
      <c r="M595" s="50" t="s">
        <v>1105</v>
      </c>
    </row>
    <row r="596" spans="1:13" s="58" customFormat="1" ht="45" customHeight="1" x14ac:dyDescent="0.25">
      <c r="A596" s="108" t="s">
        <v>621</v>
      </c>
      <c r="B596" s="108" t="s">
        <v>694</v>
      </c>
      <c r="C596" s="108">
        <v>1</v>
      </c>
      <c r="D596" s="108" t="s">
        <v>695</v>
      </c>
      <c r="E596" s="108" t="s">
        <v>696</v>
      </c>
      <c r="F596" s="108" t="s">
        <v>6</v>
      </c>
      <c r="G596" s="108">
        <v>11</v>
      </c>
      <c r="H596" s="88">
        <v>16155.447</v>
      </c>
      <c r="I596" s="84">
        <f>+'ESTUDIO DE MERCADO'!N596</f>
        <v>17286.328290000001</v>
      </c>
      <c r="J596" s="84">
        <f t="shared" si="38"/>
        <v>190149.61119000003</v>
      </c>
      <c r="K596" s="87">
        <v>125</v>
      </c>
      <c r="L596" s="91">
        <f t="shared" si="39"/>
        <v>23768701.398750003</v>
      </c>
      <c r="M596" s="50" t="s">
        <v>1105</v>
      </c>
    </row>
    <row r="597" spans="1:13" s="58" customFormat="1" ht="45" customHeight="1" x14ac:dyDescent="0.25">
      <c r="A597" s="108" t="s">
        <v>621</v>
      </c>
      <c r="B597" s="108" t="s">
        <v>694</v>
      </c>
      <c r="C597" s="108">
        <v>2</v>
      </c>
      <c r="D597" s="108" t="s">
        <v>697</v>
      </c>
      <c r="E597" s="108" t="s">
        <v>698</v>
      </c>
      <c r="F597" s="108" t="s">
        <v>6</v>
      </c>
      <c r="G597" s="108">
        <v>30</v>
      </c>
      <c r="H597" s="88">
        <v>11097.003700000001</v>
      </c>
      <c r="I597" s="84">
        <f>+'ESTUDIO DE MERCADO'!N597</f>
        <v>11873.793959000002</v>
      </c>
      <c r="J597" s="84">
        <f t="shared" si="38"/>
        <v>356213.81877000007</v>
      </c>
      <c r="K597" s="87">
        <v>125</v>
      </c>
      <c r="L597" s="91">
        <f t="shared" si="39"/>
        <v>44526727.346250013</v>
      </c>
      <c r="M597" s="50" t="s">
        <v>1105</v>
      </c>
    </row>
    <row r="598" spans="1:13" s="58" customFormat="1" ht="45" customHeight="1" x14ac:dyDescent="0.25">
      <c r="A598" s="108" t="s">
        <v>621</v>
      </c>
      <c r="B598" s="108" t="s">
        <v>694</v>
      </c>
      <c r="C598" s="108">
        <v>3</v>
      </c>
      <c r="D598" s="108" t="s">
        <v>699</v>
      </c>
      <c r="E598" s="108" t="s">
        <v>700</v>
      </c>
      <c r="F598" s="108" t="s">
        <v>6</v>
      </c>
      <c r="G598" s="108">
        <v>37</v>
      </c>
      <c r="H598" s="88">
        <v>10025.968500000001</v>
      </c>
      <c r="I598" s="84">
        <f>+'ESTUDIO DE MERCADO'!N598</f>
        <v>10727.786295000002</v>
      </c>
      <c r="J598" s="84">
        <f t="shared" si="38"/>
        <v>396928.09291500004</v>
      </c>
      <c r="K598" s="87">
        <v>125</v>
      </c>
      <c r="L598" s="91">
        <f t="shared" si="39"/>
        <v>49616011.614375003</v>
      </c>
      <c r="M598" s="50" t="s">
        <v>1105</v>
      </c>
    </row>
    <row r="599" spans="1:13" s="58" customFormat="1" ht="45" customHeight="1" x14ac:dyDescent="0.25">
      <c r="A599" s="108" t="s">
        <v>621</v>
      </c>
      <c r="B599" s="108" t="s">
        <v>694</v>
      </c>
      <c r="C599" s="108">
        <v>4</v>
      </c>
      <c r="D599" s="108" t="s">
        <v>701</v>
      </c>
      <c r="E599" s="108" t="s">
        <v>498</v>
      </c>
      <c r="F599" s="108" t="s">
        <v>6</v>
      </c>
      <c r="G599" s="108">
        <v>24</v>
      </c>
      <c r="H599" s="88">
        <v>9454.4832999999999</v>
      </c>
      <c r="I599" s="84">
        <f>+'ESTUDIO DE MERCADO'!N599</f>
        <v>10116.297131000001</v>
      </c>
      <c r="J599" s="84">
        <f t="shared" si="38"/>
        <v>242791.13114400004</v>
      </c>
      <c r="K599" s="87">
        <v>125</v>
      </c>
      <c r="L599" s="91">
        <f t="shared" si="39"/>
        <v>30348891.393000007</v>
      </c>
      <c r="M599" s="50" t="s">
        <v>1105</v>
      </c>
    </row>
    <row r="600" spans="1:13" s="58" customFormat="1" ht="45" customHeight="1" x14ac:dyDescent="0.25">
      <c r="A600" s="108" t="s">
        <v>621</v>
      </c>
      <c r="B600" s="108" t="s">
        <v>694</v>
      </c>
      <c r="C600" s="108">
        <v>5</v>
      </c>
      <c r="D600" s="108" t="s">
        <v>702</v>
      </c>
      <c r="E600" s="108" t="s">
        <v>380</v>
      </c>
      <c r="F600" s="108" t="s">
        <v>6</v>
      </c>
      <c r="G600" s="108">
        <v>18</v>
      </c>
      <c r="H600" s="88">
        <v>11097.003700000001</v>
      </c>
      <c r="I600" s="84">
        <f>+'ESTUDIO DE MERCADO'!N600</f>
        <v>11873.793959000002</v>
      </c>
      <c r="J600" s="84">
        <f t="shared" si="38"/>
        <v>213728.29126200004</v>
      </c>
      <c r="K600" s="87">
        <v>125</v>
      </c>
      <c r="L600" s="91">
        <f t="shared" si="39"/>
        <v>26716036.407750007</v>
      </c>
      <c r="M600" s="50" t="s">
        <v>1105</v>
      </c>
    </row>
    <row r="601" spans="1:13" s="58" customFormat="1" ht="45" customHeight="1" x14ac:dyDescent="0.25">
      <c r="A601" s="108" t="s">
        <v>621</v>
      </c>
      <c r="B601" s="108" t="s">
        <v>694</v>
      </c>
      <c r="C601" s="108">
        <v>6</v>
      </c>
      <c r="D601" s="108" t="s">
        <v>703</v>
      </c>
      <c r="E601" s="108" t="s">
        <v>380</v>
      </c>
      <c r="F601" s="108" t="s">
        <v>6</v>
      </c>
      <c r="G601" s="108">
        <v>11</v>
      </c>
      <c r="H601" s="88">
        <v>11097.003700000001</v>
      </c>
      <c r="I601" s="84">
        <f>+'ESTUDIO DE MERCADO'!N601</f>
        <v>11873.793959000002</v>
      </c>
      <c r="J601" s="84">
        <f t="shared" si="38"/>
        <v>130611.73354900003</v>
      </c>
      <c r="K601" s="87">
        <v>125</v>
      </c>
      <c r="L601" s="91">
        <f t="shared" si="39"/>
        <v>16326466.693625003</v>
      </c>
      <c r="M601" s="50" t="s">
        <v>1105</v>
      </c>
    </row>
    <row r="602" spans="1:13" s="58" customFormat="1" ht="45" customHeight="1" x14ac:dyDescent="0.25">
      <c r="A602" s="108" t="s">
        <v>621</v>
      </c>
      <c r="B602" s="108" t="s">
        <v>694</v>
      </c>
      <c r="C602" s="108">
        <v>7</v>
      </c>
      <c r="D602" s="108" t="s">
        <v>704</v>
      </c>
      <c r="E602" s="108" t="s">
        <v>698</v>
      </c>
      <c r="F602" s="108" t="s">
        <v>6</v>
      </c>
      <c r="G602" s="108">
        <v>9</v>
      </c>
      <c r="H602" s="88">
        <v>11097.003700000001</v>
      </c>
      <c r="I602" s="84">
        <f>+'ESTUDIO DE MERCADO'!N602</f>
        <v>11873.793959000002</v>
      </c>
      <c r="J602" s="84">
        <f t="shared" si="38"/>
        <v>106864.14563100002</v>
      </c>
      <c r="K602" s="87">
        <v>125</v>
      </c>
      <c r="L602" s="91">
        <f t="shared" si="39"/>
        <v>13358018.203875003</v>
      </c>
      <c r="M602" s="50" t="s">
        <v>1105</v>
      </c>
    </row>
    <row r="603" spans="1:13" s="58" customFormat="1" ht="45" customHeight="1" x14ac:dyDescent="0.25">
      <c r="A603" s="108" t="s">
        <v>621</v>
      </c>
      <c r="B603" s="108" t="s">
        <v>694</v>
      </c>
      <c r="C603" s="108">
        <v>8</v>
      </c>
      <c r="D603" s="110" t="s">
        <v>931</v>
      </c>
      <c r="E603" s="108" t="s">
        <v>698</v>
      </c>
      <c r="F603" s="108" t="s">
        <v>6</v>
      </c>
      <c r="G603" s="108">
        <v>34</v>
      </c>
      <c r="H603" s="88">
        <v>4995.5</v>
      </c>
      <c r="I603" s="84">
        <f>+'ESTUDIO DE MERCADO'!N603</f>
        <v>6000</v>
      </c>
      <c r="J603" s="84">
        <f t="shared" si="38"/>
        <v>204000</v>
      </c>
      <c r="K603" s="87">
        <v>125</v>
      </c>
      <c r="L603" s="91">
        <f t="shared" si="39"/>
        <v>25500000</v>
      </c>
      <c r="M603" s="50" t="s">
        <v>1104</v>
      </c>
    </row>
    <row r="604" spans="1:13" s="58" customFormat="1" ht="45" customHeight="1" x14ac:dyDescent="0.25">
      <c r="A604" s="108" t="s">
        <v>621</v>
      </c>
      <c r="B604" s="108" t="s">
        <v>694</v>
      </c>
      <c r="C604" s="108">
        <v>9</v>
      </c>
      <c r="D604" s="108" t="s">
        <v>932</v>
      </c>
      <c r="E604" s="110" t="s">
        <v>933</v>
      </c>
      <c r="F604" s="108" t="s">
        <v>6</v>
      </c>
      <c r="G604" s="108">
        <v>28</v>
      </c>
      <c r="H604" s="88">
        <v>12942.341399999999</v>
      </c>
      <c r="I604" s="84">
        <f>+'ESTUDIO DE MERCADO'!N604</f>
        <v>13848.305297999999</v>
      </c>
      <c r="J604" s="84">
        <f t="shared" si="38"/>
        <v>387752.54834400001</v>
      </c>
      <c r="K604" s="87">
        <v>125</v>
      </c>
      <c r="L604" s="91">
        <f t="shared" si="39"/>
        <v>48469068.542999998</v>
      </c>
      <c r="M604" s="50" t="s">
        <v>1105</v>
      </c>
    </row>
    <row r="605" spans="1:13" s="58" customFormat="1" ht="45" customHeight="1" x14ac:dyDescent="0.25">
      <c r="A605" s="108" t="s">
        <v>621</v>
      </c>
      <c r="B605" s="108" t="s">
        <v>694</v>
      </c>
      <c r="C605" s="108">
        <v>10</v>
      </c>
      <c r="D605" s="108" t="s">
        <v>705</v>
      </c>
      <c r="E605" s="108" t="s">
        <v>706</v>
      </c>
      <c r="F605" s="108" t="s">
        <v>6</v>
      </c>
      <c r="G605" s="108">
        <v>26</v>
      </c>
      <c r="H605" s="88">
        <v>15381.1445</v>
      </c>
      <c r="I605" s="84">
        <f>+'ESTUDIO DE MERCADO'!N605</f>
        <v>16457.824615000001</v>
      </c>
      <c r="J605" s="84">
        <f t="shared" si="38"/>
        <v>427903.43999000004</v>
      </c>
      <c r="K605" s="87">
        <v>125</v>
      </c>
      <c r="L605" s="91">
        <f t="shared" si="39"/>
        <v>53487929.998750009</v>
      </c>
      <c r="M605" s="50" t="s">
        <v>1105</v>
      </c>
    </row>
    <row r="606" spans="1:13" s="58" customFormat="1" ht="45" customHeight="1" x14ac:dyDescent="0.25">
      <c r="A606" s="108" t="s">
        <v>621</v>
      </c>
      <c r="B606" s="108" t="s">
        <v>694</v>
      </c>
      <c r="C606" s="108">
        <v>11</v>
      </c>
      <c r="D606" s="108" t="s">
        <v>707</v>
      </c>
      <c r="E606" s="108" t="s">
        <v>708</v>
      </c>
      <c r="F606" s="108" t="s">
        <v>6</v>
      </c>
      <c r="G606" s="135">
        <v>6</v>
      </c>
      <c r="H606" s="84">
        <v>4995.5</v>
      </c>
      <c r="I606" s="84">
        <f>+'ESTUDIO DE MERCADO'!N606</f>
        <v>6000</v>
      </c>
      <c r="J606" s="84">
        <f t="shared" si="38"/>
        <v>36000</v>
      </c>
      <c r="K606" s="87">
        <v>125</v>
      </c>
      <c r="L606" s="91">
        <f t="shared" si="39"/>
        <v>4500000</v>
      </c>
      <c r="M606" s="50" t="s">
        <v>1104</v>
      </c>
    </row>
    <row r="607" spans="1:13" s="9" customFormat="1" ht="31.5" customHeight="1" x14ac:dyDescent="0.25">
      <c r="A607" s="145" t="s">
        <v>709</v>
      </c>
      <c r="B607" s="146"/>
      <c r="C607" s="146"/>
      <c r="D607" s="146"/>
      <c r="E607" s="146"/>
      <c r="F607" s="147"/>
      <c r="G607" s="136">
        <f>SUM(G525:G606)</f>
        <v>1350</v>
      </c>
      <c r="H607" s="137"/>
      <c r="I607" s="137"/>
      <c r="J607" s="137">
        <f>SUM(J525:J606)</f>
        <v>16456526.900617002</v>
      </c>
      <c r="K607" s="87"/>
      <c r="L607" s="121">
        <f>SUM(L525:L606)</f>
        <v>2057065862.5771253</v>
      </c>
      <c r="M607" s="114"/>
    </row>
    <row r="608" spans="1:13" s="58" customFormat="1" ht="87" customHeight="1" x14ac:dyDescent="0.25">
      <c r="A608" s="110" t="s">
        <v>710</v>
      </c>
      <c r="B608" s="108" t="s">
        <v>711</v>
      </c>
      <c r="C608" s="110">
        <v>1</v>
      </c>
      <c r="D608" s="108" t="s">
        <v>1121</v>
      </c>
      <c r="E608" s="110" t="s">
        <v>934</v>
      </c>
      <c r="F608" s="108" t="s">
        <v>6</v>
      </c>
      <c r="G608" s="110">
        <v>12</v>
      </c>
      <c r="H608" s="85">
        <v>6925.7611999999999</v>
      </c>
      <c r="I608" s="84">
        <f>+'ESTUDIO DE MERCADO'!N608</f>
        <v>7410.5644839999995</v>
      </c>
      <c r="J608" s="84">
        <f t="shared" ref="J608:J653" si="40">+I608*G608</f>
        <v>88926.773807999998</v>
      </c>
      <c r="K608" s="87">
        <v>125</v>
      </c>
      <c r="L608" s="91">
        <f>+J608*K608</f>
        <v>11115846.726</v>
      </c>
      <c r="M608" s="50" t="s">
        <v>1105</v>
      </c>
    </row>
    <row r="609" spans="1:13" s="58" customFormat="1" ht="87" customHeight="1" x14ac:dyDescent="0.25">
      <c r="A609" s="110" t="s">
        <v>710</v>
      </c>
      <c r="B609" s="108" t="s">
        <v>711</v>
      </c>
      <c r="C609" s="110">
        <v>2</v>
      </c>
      <c r="D609" s="108" t="s">
        <v>1122</v>
      </c>
      <c r="E609" s="110" t="s">
        <v>134</v>
      </c>
      <c r="F609" s="108" t="s">
        <v>6</v>
      </c>
      <c r="G609" s="110">
        <v>4</v>
      </c>
      <c r="H609" s="85">
        <v>7656.1032999999998</v>
      </c>
      <c r="I609" s="84">
        <f>+'ESTUDIO DE MERCADO'!N609</f>
        <v>8192.0305310000003</v>
      </c>
      <c r="J609" s="84">
        <f t="shared" si="40"/>
        <v>32768.122124000001</v>
      </c>
      <c r="K609" s="87">
        <v>125</v>
      </c>
      <c r="L609" s="91">
        <f t="shared" ref="L609:L653" si="41">+J609*K609</f>
        <v>4096015.2655000002</v>
      </c>
      <c r="M609" s="50" t="s">
        <v>1105</v>
      </c>
    </row>
    <row r="610" spans="1:13" s="58" customFormat="1" ht="87" customHeight="1" x14ac:dyDescent="0.25">
      <c r="A610" s="110" t="s">
        <v>710</v>
      </c>
      <c r="B610" s="108" t="s">
        <v>711</v>
      </c>
      <c r="C610" s="110">
        <v>3</v>
      </c>
      <c r="D610" s="108" t="s">
        <v>1123</v>
      </c>
      <c r="E610" s="110" t="s">
        <v>155</v>
      </c>
      <c r="F610" s="108" t="s">
        <v>6</v>
      </c>
      <c r="G610" s="110">
        <v>20</v>
      </c>
      <c r="H610" s="85">
        <v>6925.7611999999999</v>
      </c>
      <c r="I610" s="84">
        <f>+'ESTUDIO DE MERCADO'!N610</f>
        <v>7410.5644839999995</v>
      </c>
      <c r="J610" s="84">
        <f t="shared" si="40"/>
        <v>148211.28967999999</v>
      </c>
      <c r="K610" s="87">
        <v>125</v>
      </c>
      <c r="L610" s="91">
        <f t="shared" si="41"/>
        <v>18526411.209999997</v>
      </c>
      <c r="M610" s="50" t="s">
        <v>1105</v>
      </c>
    </row>
    <row r="611" spans="1:13" s="58" customFormat="1" ht="87" customHeight="1" x14ac:dyDescent="0.25">
      <c r="A611" s="110" t="s">
        <v>710</v>
      </c>
      <c r="B611" s="108" t="s">
        <v>711</v>
      </c>
      <c r="C611" s="110">
        <v>4</v>
      </c>
      <c r="D611" s="108" t="s">
        <v>1124</v>
      </c>
      <c r="E611" s="110" t="s">
        <v>155</v>
      </c>
      <c r="F611" s="108" t="s">
        <v>6</v>
      </c>
      <c r="G611" s="110">
        <v>7</v>
      </c>
      <c r="H611" s="85">
        <v>7062.6379000000006</v>
      </c>
      <c r="I611" s="84">
        <f>+'ESTUDIO DE MERCADO'!N611</f>
        <v>7557.0225529999998</v>
      </c>
      <c r="J611" s="84">
        <f t="shared" si="40"/>
        <v>52899.157870999996</v>
      </c>
      <c r="K611" s="87">
        <v>125</v>
      </c>
      <c r="L611" s="91">
        <f t="shared" si="41"/>
        <v>6612394.7338749999</v>
      </c>
      <c r="M611" s="50" t="s">
        <v>1105</v>
      </c>
    </row>
    <row r="612" spans="1:13" s="58" customFormat="1" ht="87" customHeight="1" x14ac:dyDescent="0.25">
      <c r="A612" s="110" t="s">
        <v>710</v>
      </c>
      <c r="B612" s="108" t="s">
        <v>711</v>
      </c>
      <c r="C612" s="110">
        <v>5</v>
      </c>
      <c r="D612" s="108" t="s">
        <v>1125</v>
      </c>
      <c r="E612" s="110" t="s">
        <v>739</v>
      </c>
      <c r="F612" s="108" t="s">
        <v>6</v>
      </c>
      <c r="G612" s="110">
        <v>12</v>
      </c>
      <c r="H612" s="85">
        <v>7062.6379000000006</v>
      </c>
      <c r="I612" s="84">
        <f>+'ESTUDIO DE MERCADO'!N612</f>
        <v>7557.0225529999998</v>
      </c>
      <c r="J612" s="84">
        <f t="shared" si="40"/>
        <v>90684.270636000001</v>
      </c>
      <c r="K612" s="87">
        <v>125</v>
      </c>
      <c r="L612" s="91">
        <f t="shared" si="41"/>
        <v>11335533.829500001</v>
      </c>
      <c r="M612" s="50" t="s">
        <v>1105</v>
      </c>
    </row>
    <row r="613" spans="1:13" s="58" customFormat="1" ht="87" customHeight="1" x14ac:dyDescent="0.25">
      <c r="A613" s="110" t="s">
        <v>710</v>
      </c>
      <c r="B613" s="108" t="s">
        <v>711</v>
      </c>
      <c r="C613" s="110">
        <v>6</v>
      </c>
      <c r="D613" s="108" t="s">
        <v>1126</v>
      </c>
      <c r="E613" s="110" t="s">
        <v>935</v>
      </c>
      <c r="F613" s="108" t="s">
        <v>6</v>
      </c>
      <c r="G613" s="110">
        <v>4</v>
      </c>
      <c r="H613" s="85">
        <v>24484.9437</v>
      </c>
      <c r="I613" s="84">
        <f>+'ESTUDIO DE MERCADO'!N613</f>
        <v>26198.889759000002</v>
      </c>
      <c r="J613" s="84">
        <f t="shared" si="40"/>
        <v>104795.55903600001</v>
      </c>
      <c r="K613" s="87">
        <v>125</v>
      </c>
      <c r="L613" s="91">
        <f t="shared" si="41"/>
        <v>13099444.879500002</v>
      </c>
      <c r="M613" s="50" t="s">
        <v>1105</v>
      </c>
    </row>
    <row r="614" spans="1:13" s="58" customFormat="1" ht="87" customHeight="1" x14ac:dyDescent="0.25">
      <c r="A614" s="110" t="s">
        <v>710</v>
      </c>
      <c r="B614" s="108" t="s">
        <v>711</v>
      </c>
      <c r="C614" s="110">
        <v>7</v>
      </c>
      <c r="D614" s="108" t="s">
        <v>1127</v>
      </c>
      <c r="E614" s="110" t="s">
        <v>936</v>
      </c>
      <c r="F614" s="108" t="s">
        <v>6</v>
      </c>
      <c r="G614" s="110">
        <v>5</v>
      </c>
      <c r="H614" s="85">
        <v>24484.9437</v>
      </c>
      <c r="I614" s="84">
        <f>+'ESTUDIO DE MERCADO'!N614</f>
        <v>26198.889759000002</v>
      </c>
      <c r="J614" s="84">
        <f t="shared" si="40"/>
        <v>130994.448795</v>
      </c>
      <c r="K614" s="87">
        <v>125</v>
      </c>
      <c r="L614" s="91">
        <f t="shared" si="41"/>
        <v>16374306.099375</v>
      </c>
      <c r="M614" s="50" t="s">
        <v>1105</v>
      </c>
    </row>
    <row r="615" spans="1:13" s="58" customFormat="1" ht="87" customHeight="1" x14ac:dyDescent="0.25">
      <c r="A615" s="110" t="s">
        <v>710</v>
      </c>
      <c r="B615" s="108" t="s">
        <v>711</v>
      </c>
      <c r="C615" s="110">
        <v>8</v>
      </c>
      <c r="D615" s="108" t="s">
        <v>1128</v>
      </c>
      <c r="E615" s="110" t="s">
        <v>937</v>
      </c>
      <c r="F615" s="108" t="s">
        <v>6</v>
      </c>
      <c r="G615" s="110">
        <v>100</v>
      </c>
      <c r="H615" s="85">
        <v>14007.382</v>
      </c>
      <c r="I615" s="84">
        <f>+'ESTUDIO DE MERCADO'!N615</f>
        <v>14987.898739999999</v>
      </c>
      <c r="J615" s="84">
        <f t="shared" si="40"/>
        <v>1498789.8739999998</v>
      </c>
      <c r="K615" s="87">
        <v>125</v>
      </c>
      <c r="L615" s="91">
        <f t="shared" si="41"/>
        <v>187348734.24999997</v>
      </c>
      <c r="M615" s="50" t="s">
        <v>1105</v>
      </c>
    </row>
    <row r="616" spans="1:13" s="58" customFormat="1" ht="87" customHeight="1" x14ac:dyDescent="0.25">
      <c r="A616" s="110" t="s">
        <v>710</v>
      </c>
      <c r="B616" s="108" t="s">
        <v>711</v>
      </c>
      <c r="C616" s="110">
        <v>9</v>
      </c>
      <c r="D616" s="108" t="s">
        <v>1129</v>
      </c>
      <c r="E616" s="110" t="s">
        <v>226</v>
      </c>
      <c r="F616" s="108" t="s">
        <v>6</v>
      </c>
      <c r="G616" s="110">
        <v>105</v>
      </c>
      <c r="H616" s="85">
        <v>9067.8315999999995</v>
      </c>
      <c r="I616" s="84">
        <f>+'ESTUDIO DE MERCADO'!N616</f>
        <v>9702.5798119999999</v>
      </c>
      <c r="J616" s="84">
        <f t="shared" si="40"/>
        <v>1018770.88026</v>
      </c>
      <c r="K616" s="87">
        <v>125</v>
      </c>
      <c r="L616" s="91">
        <f t="shared" si="41"/>
        <v>127346360.0325</v>
      </c>
      <c r="M616" s="50" t="s">
        <v>1105</v>
      </c>
    </row>
    <row r="617" spans="1:13" s="58" customFormat="1" ht="87" customHeight="1" x14ac:dyDescent="0.25">
      <c r="A617" s="110" t="s">
        <v>710</v>
      </c>
      <c r="B617" s="108" t="s">
        <v>711</v>
      </c>
      <c r="C617" s="110">
        <v>10</v>
      </c>
      <c r="D617" s="108" t="s">
        <v>1130</v>
      </c>
      <c r="E617" s="110" t="s">
        <v>938</v>
      </c>
      <c r="F617" s="108" t="s">
        <v>6</v>
      </c>
      <c r="G617" s="110">
        <v>47</v>
      </c>
      <c r="H617" s="85">
        <v>7836.9404000000004</v>
      </c>
      <c r="I617" s="84">
        <f>+'ESTUDIO DE MERCADO'!N617</f>
        <v>8385.5262280000006</v>
      </c>
      <c r="J617" s="84">
        <f t="shared" si="40"/>
        <v>394119.73271600006</v>
      </c>
      <c r="K617" s="87">
        <v>125</v>
      </c>
      <c r="L617" s="91">
        <f t="shared" si="41"/>
        <v>49264966.58950001</v>
      </c>
      <c r="M617" s="50" t="s">
        <v>1105</v>
      </c>
    </row>
    <row r="618" spans="1:13" s="58" customFormat="1" ht="87" customHeight="1" x14ac:dyDescent="0.25">
      <c r="A618" s="110" t="s">
        <v>710</v>
      </c>
      <c r="B618" s="108" t="s">
        <v>711</v>
      </c>
      <c r="C618" s="110">
        <v>11</v>
      </c>
      <c r="D618" s="108" t="s">
        <v>1131</v>
      </c>
      <c r="E618" s="110" t="s">
        <v>939</v>
      </c>
      <c r="F618" s="108" t="s">
        <v>6</v>
      </c>
      <c r="G618" s="110">
        <v>13</v>
      </c>
      <c r="H618" s="85">
        <v>7062.6379000000006</v>
      </c>
      <c r="I618" s="84">
        <f>+'ESTUDIO DE MERCADO'!N618</f>
        <v>7557.0225529999998</v>
      </c>
      <c r="J618" s="84">
        <f t="shared" si="40"/>
        <v>98241.293189000004</v>
      </c>
      <c r="K618" s="87">
        <v>125</v>
      </c>
      <c r="L618" s="91">
        <f t="shared" si="41"/>
        <v>12280161.648625001</v>
      </c>
      <c r="M618" s="50" t="s">
        <v>1105</v>
      </c>
    </row>
    <row r="619" spans="1:13" s="58" customFormat="1" ht="87" customHeight="1" x14ac:dyDescent="0.25">
      <c r="A619" s="110" t="s">
        <v>710</v>
      </c>
      <c r="B619" s="108" t="s">
        <v>711</v>
      </c>
      <c r="C619" s="110">
        <v>12</v>
      </c>
      <c r="D619" s="108" t="s">
        <v>1132</v>
      </c>
      <c r="E619" s="110" t="s">
        <v>940</v>
      </c>
      <c r="F619" s="108" t="s">
        <v>6</v>
      </c>
      <c r="G619" s="110">
        <v>19</v>
      </c>
      <c r="H619" s="85">
        <v>24484.9437</v>
      </c>
      <c r="I619" s="84">
        <f>+'ESTUDIO DE MERCADO'!N619</f>
        <v>26198.889759000002</v>
      </c>
      <c r="J619" s="84">
        <f t="shared" si="40"/>
        <v>497778.90542100003</v>
      </c>
      <c r="K619" s="87">
        <v>125</v>
      </c>
      <c r="L619" s="91">
        <f t="shared" si="41"/>
        <v>62222363.177625</v>
      </c>
      <c r="M619" s="50" t="s">
        <v>1105</v>
      </c>
    </row>
    <row r="620" spans="1:13" s="58" customFormat="1" ht="26.25" customHeight="1" x14ac:dyDescent="0.25">
      <c r="A620" s="110" t="s">
        <v>710</v>
      </c>
      <c r="B620" s="110" t="s">
        <v>714</v>
      </c>
      <c r="C620" s="110">
        <v>1</v>
      </c>
      <c r="D620" s="110" t="s">
        <v>1133</v>
      </c>
      <c r="E620" s="110">
        <v>15</v>
      </c>
      <c r="F620" s="108" t="s">
        <v>6</v>
      </c>
      <c r="G620" s="110">
        <v>43</v>
      </c>
      <c r="H620" s="85">
        <v>7062.6379000000006</v>
      </c>
      <c r="I620" s="84">
        <f>+'ESTUDIO DE MERCADO'!N620</f>
        <v>7557.0225529999998</v>
      </c>
      <c r="J620" s="84">
        <f t="shared" si="40"/>
        <v>324951.96977899998</v>
      </c>
      <c r="K620" s="87">
        <v>125</v>
      </c>
      <c r="L620" s="91">
        <f t="shared" si="41"/>
        <v>40618996.222374998</v>
      </c>
      <c r="M620" s="50" t="s">
        <v>1105</v>
      </c>
    </row>
    <row r="621" spans="1:13" s="58" customFormat="1" ht="26.25" customHeight="1" x14ac:dyDescent="0.25">
      <c r="A621" s="110" t="s">
        <v>710</v>
      </c>
      <c r="B621" s="110" t="s">
        <v>714</v>
      </c>
      <c r="C621" s="110">
        <v>2</v>
      </c>
      <c r="D621" s="110" t="s">
        <v>1134</v>
      </c>
      <c r="E621" s="110">
        <v>10</v>
      </c>
      <c r="F621" s="108" t="s">
        <v>6</v>
      </c>
      <c r="G621" s="110">
        <v>34</v>
      </c>
      <c r="H621" s="85">
        <v>6925.7611999999999</v>
      </c>
      <c r="I621" s="84">
        <f>+'ESTUDIO DE MERCADO'!N621</f>
        <v>7410.5644839999995</v>
      </c>
      <c r="J621" s="84">
        <f t="shared" si="40"/>
        <v>251959.19245599999</v>
      </c>
      <c r="K621" s="87">
        <v>125</v>
      </c>
      <c r="L621" s="91">
        <f t="shared" si="41"/>
        <v>31494899.057</v>
      </c>
      <c r="M621" s="50" t="s">
        <v>1105</v>
      </c>
    </row>
    <row r="622" spans="1:13" s="58" customFormat="1" ht="26.25" customHeight="1" x14ac:dyDescent="0.25">
      <c r="A622" s="110" t="s">
        <v>710</v>
      </c>
      <c r="B622" s="110" t="s">
        <v>714</v>
      </c>
      <c r="C622" s="110">
        <v>3</v>
      </c>
      <c r="D622" s="110" t="s">
        <v>715</v>
      </c>
      <c r="E622" s="110" t="s">
        <v>251</v>
      </c>
      <c r="F622" s="108" t="s">
        <v>6</v>
      </c>
      <c r="G622" s="110">
        <v>41</v>
      </c>
      <c r="H622" s="85">
        <v>9346.5805</v>
      </c>
      <c r="I622" s="84">
        <f>+'ESTUDIO DE MERCADO'!N622</f>
        <v>10000.841135000001</v>
      </c>
      <c r="J622" s="84">
        <f t="shared" si="40"/>
        <v>410034.48653500003</v>
      </c>
      <c r="K622" s="87">
        <v>125</v>
      </c>
      <c r="L622" s="91">
        <f t="shared" si="41"/>
        <v>51254310.816875003</v>
      </c>
      <c r="M622" s="50" t="s">
        <v>1105</v>
      </c>
    </row>
    <row r="623" spans="1:13" s="58" customFormat="1" ht="66" customHeight="1" x14ac:dyDescent="0.25">
      <c r="A623" s="110" t="s">
        <v>710</v>
      </c>
      <c r="B623" s="108" t="s">
        <v>716</v>
      </c>
      <c r="C623" s="110">
        <v>1</v>
      </c>
      <c r="D623" s="108" t="s">
        <v>717</v>
      </c>
      <c r="E623" s="110" t="s">
        <v>9</v>
      </c>
      <c r="F623" s="108" t="s">
        <v>6</v>
      </c>
      <c r="G623" s="110">
        <v>5</v>
      </c>
      <c r="H623" s="85">
        <v>7322.4039000000002</v>
      </c>
      <c r="I623" s="84">
        <f>+'ESTUDIO DE MERCADO'!N623</f>
        <v>7834.972173000001</v>
      </c>
      <c r="J623" s="84">
        <f t="shared" si="40"/>
        <v>39174.860865000002</v>
      </c>
      <c r="K623" s="87">
        <v>125</v>
      </c>
      <c r="L623" s="91">
        <f t="shared" si="41"/>
        <v>4896857.6081250003</v>
      </c>
      <c r="M623" s="50" t="s">
        <v>1105</v>
      </c>
    </row>
    <row r="624" spans="1:13" s="58" customFormat="1" ht="66" customHeight="1" x14ac:dyDescent="0.25">
      <c r="A624" s="110" t="s">
        <v>710</v>
      </c>
      <c r="B624" s="108" t="s">
        <v>716</v>
      </c>
      <c r="C624" s="110">
        <v>2</v>
      </c>
      <c r="D624" s="108" t="s">
        <v>1135</v>
      </c>
      <c r="E624" s="110" t="s">
        <v>155</v>
      </c>
      <c r="F624" s="108" t="s">
        <v>6</v>
      </c>
      <c r="G624" s="110">
        <v>5</v>
      </c>
      <c r="H624" s="85">
        <v>7450.2887000000001</v>
      </c>
      <c r="I624" s="84">
        <f>+'ESTUDIO DE MERCADO'!N624</f>
        <v>7971.8089090000003</v>
      </c>
      <c r="J624" s="84">
        <f t="shared" si="40"/>
        <v>39859.044545000004</v>
      </c>
      <c r="K624" s="87">
        <v>125</v>
      </c>
      <c r="L624" s="91">
        <f t="shared" si="41"/>
        <v>4982380.5681250002</v>
      </c>
      <c r="M624" s="50" t="s">
        <v>1105</v>
      </c>
    </row>
    <row r="625" spans="1:13" s="58" customFormat="1" ht="51" customHeight="1" x14ac:dyDescent="0.25">
      <c r="A625" s="108" t="s">
        <v>710</v>
      </c>
      <c r="B625" s="108" t="s">
        <v>718</v>
      </c>
      <c r="C625" s="110">
        <v>1</v>
      </c>
      <c r="D625" s="108" t="s">
        <v>719</v>
      </c>
      <c r="E625" s="108" t="s">
        <v>941</v>
      </c>
      <c r="F625" s="108" t="s">
        <v>6</v>
      </c>
      <c r="G625" s="110">
        <v>37</v>
      </c>
      <c r="H625" s="85">
        <v>7450.2887000000001</v>
      </c>
      <c r="I625" s="84">
        <f>+'ESTUDIO DE MERCADO'!N625</f>
        <v>7971.8089090000003</v>
      </c>
      <c r="J625" s="84">
        <f t="shared" si="40"/>
        <v>294956.92963299999</v>
      </c>
      <c r="K625" s="87">
        <v>125</v>
      </c>
      <c r="L625" s="91">
        <f t="shared" si="41"/>
        <v>36869616.204125002</v>
      </c>
      <c r="M625" s="50" t="s">
        <v>1105</v>
      </c>
    </row>
    <row r="626" spans="1:13" s="58" customFormat="1" ht="51" customHeight="1" x14ac:dyDescent="0.25">
      <c r="A626" s="108" t="s">
        <v>710</v>
      </c>
      <c r="B626" s="108" t="s">
        <v>718</v>
      </c>
      <c r="C626" s="108">
        <v>2</v>
      </c>
      <c r="D626" s="108" t="s">
        <v>720</v>
      </c>
      <c r="E626" s="108" t="s">
        <v>588</v>
      </c>
      <c r="F626" s="108" t="s">
        <v>6</v>
      </c>
      <c r="G626" s="108">
        <v>48</v>
      </c>
      <c r="H626" s="84">
        <v>7450.2887000000001</v>
      </c>
      <c r="I626" s="84">
        <f>+'ESTUDIO DE MERCADO'!N626</f>
        <v>7971.8089090000003</v>
      </c>
      <c r="J626" s="84">
        <f t="shared" si="40"/>
        <v>382646.82763200003</v>
      </c>
      <c r="K626" s="87">
        <v>125</v>
      </c>
      <c r="L626" s="91">
        <f t="shared" si="41"/>
        <v>47830853.454000004</v>
      </c>
      <c r="M626" s="50" t="s">
        <v>1105</v>
      </c>
    </row>
    <row r="627" spans="1:13" s="58" customFormat="1" ht="51" customHeight="1" x14ac:dyDescent="0.25">
      <c r="A627" s="108" t="s">
        <v>710</v>
      </c>
      <c r="B627" s="108" t="s">
        <v>718</v>
      </c>
      <c r="C627" s="110">
        <v>3</v>
      </c>
      <c r="D627" s="108" t="s">
        <v>721</v>
      </c>
      <c r="E627" s="110" t="s">
        <v>942</v>
      </c>
      <c r="F627" s="108" t="s">
        <v>6</v>
      </c>
      <c r="G627" s="110">
        <v>22</v>
      </c>
      <c r="H627" s="85">
        <v>10714.348400000001</v>
      </c>
      <c r="I627" s="84">
        <f>+'ESTUDIO DE MERCADO'!N627</f>
        <v>11464.352788000002</v>
      </c>
      <c r="J627" s="84">
        <f t="shared" si="40"/>
        <v>252215.76133600005</v>
      </c>
      <c r="K627" s="87">
        <v>125</v>
      </c>
      <c r="L627" s="91">
        <f t="shared" si="41"/>
        <v>31526970.167000007</v>
      </c>
      <c r="M627" s="50" t="s">
        <v>1105</v>
      </c>
    </row>
    <row r="628" spans="1:13" s="58" customFormat="1" ht="26.25" customHeight="1" x14ac:dyDescent="0.25">
      <c r="A628" s="108" t="s">
        <v>710</v>
      </c>
      <c r="B628" s="108" t="s">
        <v>718</v>
      </c>
      <c r="C628" s="110">
        <v>4</v>
      </c>
      <c r="D628" s="108" t="s">
        <v>722</v>
      </c>
      <c r="E628" s="110" t="s">
        <v>943</v>
      </c>
      <c r="F628" s="108" t="s">
        <v>6</v>
      </c>
      <c r="G628" s="110">
        <v>21</v>
      </c>
      <c r="H628" s="85">
        <v>10714.348400000001</v>
      </c>
      <c r="I628" s="84">
        <f>+'ESTUDIO DE MERCADO'!N628</f>
        <v>11464.352788000002</v>
      </c>
      <c r="J628" s="84">
        <f t="shared" si="40"/>
        <v>240751.40854800004</v>
      </c>
      <c r="K628" s="87">
        <v>125</v>
      </c>
      <c r="L628" s="91">
        <f t="shared" si="41"/>
        <v>30093926.068500005</v>
      </c>
      <c r="M628" s="50" t="s">
        <v>1105</v>
      </c>
    </row>
    <row r="629" spans="1:13" s="58" customFormat="1" ht="83.25" customHeight="1" x14ac:dyDescent="0.25">
      <c r="A629" s="108" t="s">
        <v>710</v>
      </c>
      <c r="B629" s="108" t="s">
        <v>723</v>
      </c>
      <c r="C629" s="110">
        <v>1</v>
      </c>
      <c r="D629" s="118" t="s">
        <v>724</v>
      </c>
      <c r="E629" s="119" t="s">
        <v>725</v>
      </c>
      <c r="F629" s="108" t="s">
        <v>6</v>
      </c>
      <c r="G629" s="87">
        <v>40</v>
      </c>
      <c r="H629" s="86">
        <v>8298.5245999999988</v>
      </c>
      <c r="I629" s="84">
        <f>+'ESTUDIO DE MERCADO'!N629</f>
        <v>8879.4213220000001</v>
      </c>
      <c r="J629" s="84">
        <f t="shared" si="40"/>
        <v>355176.85288000002</v>
      </c>
      <c r="K629" s="87">
        <v>125</v>
      </c>
      <c r="L629" s="91">
        <f t="shared" si="41"/>
        <v>44397106.609999999</v>
      </c>
      <c r="M629" s="50" t="s">
        <v>1105</v>
      </c>
    </row>
    <row r="630" spans="1:13" s="58" customFormat="1" ht="83.25" customHeight="1" x14ac:dyDescent="0.25">
      <c r="A630" s="108" t="s">
        <v>710</v>
      </c>
      <c r="B630" s="108" t="s">
        <v>723</v>
      </c>
      <c r="C630" s="110">
        <v>2</v>
      </c>
      <c r="D630" s="117" t="s">
        <v>944</v>
      </c>
      <c r="E630" s="119" t="s">
        <v>708</v>
      </c>
      <c r="F630" s="108" t="s">
        <v>6</v>
      </c>
      <c r="G630" s="87">
        <v>19</v>
      </c>
      <c r="H630" s="86">
        <v>8925.9593999999997</v>
      </c>
      <c r="I630" s="84">
        <f>+'ESTUDIO DE MERCADO'!N630</f>
        <v>9550.7765579999996</v>
      </c>
      <c r="J630" s="84">
        <f t="shared" si="40"/>
        <v>181464.754602</v>
      </c>
      <c r="K630" s="87">
        <v>125</v>
      </c>
      <c r="L630" s="91">
        <f t="shared" si="41"/>
        <v>22683094.32525</v>
      </c>
      <c r="M630" s="50" t="s">
        <v>1105</v>
      </c>
    </row>
    <row r="631" spans="1:13" s="58" customFormat="1" ht="83.25" customHeight="1" x14ac:dyDescent="0.25">
      <c r="A631" s="108" t="s">
        <v>710</v>
      </c>
      <c r="B631" s="108" t="s">
        <v>723</v>
      </c>
      <c r="C631" s="110">
        <v>3</v>
      </c>
      <c r="D631" s="117" t="s">
        <v>945</v>
      </c>
      <c r="E631" s="119" t="s">
        <v>394</v>
      </c>
      <c r="F631" s="108" t="s">
        <v>6</v>
      </c>
      <c r="G631" s="87">
        <v>22</v>
      </c>
      <c r="H631" s="86">
        <v>11609.541999999999</v>
      </c>
      <c r="I631" s="84">
        <f>+'ESTUDIO DE MERCADO'!N631</f>
        <v>12422.209940000001</v>
      </c>
      <c r="J631" s="84">
        <f t="shared" si="40"/>
        <v>273288.61868000001</v>
      </c>
      <c r="K631" s="87">
        <v>125</v>
      </c>
      <c r="L631" s="91">
        <f t="shared" si="41"/>
        <v>34161077.335000001</v>
      </c>
      <c r="M631" s="50" t="s">
        <v>1105</v>
      </c>
    </row>
    <row r="632" spans="1:13" s="58" customFormat="1" ht="83.25" customHeight="1" x14ac:dyDescent="0.25">
      <c r="A632" s="108" t="s">
        <v>710</v>
      </c>
      <c r="B632" s="108" t="s">
        <v>723</v>
      </c>
      <c r="C632" s="110">
        <v>4</v>
      </c>
      <c r="D632" s="117" t="s">
        <v>946</v>
      </c>
      <c r="E632" s="119" t="s">
        <v>392</v>
      </c>
      <c r="F632" s="108" t="s">
        <v>6</v>
      </c>
      <c r="G632" s="87">
        <v>16</v>
      </c>
      <c r="H632" s="86">
        <v>13703.6556</v>
      </c>
      <c r="I632" s="84">
        <f>+'ESTUDIO DE MERCADO'!N632</f>
        <v>14662.911492000001</v>
      </c>
      <c r="J632" s="84">
        <f t="shared" si="40"/>
        <v>234606.58387200002</v>
      </c>
      <c r="K632" s="87">
        <v>125</v>
      </c>
      <c r="L632" s="91">
        <f t="shared" si="41"/>
        <v>29325822.984000001</v>
      </c>
      <c r="M632" s="50" t="s">
        <v>1105</v>
      </c>
    </row>
    <row r="633" spans="1:13" s="58" customFormat="1" ht="83.25" customHeight="1" x14ac:dyDescent="0.25">
      <c r="A633" s="108" t="s">
        <v>710</v>
      </c>
      <c r="B633" s="108" t="s">
        <v>723</v>
      </c>
      <c r="C633" s="110">
        <v>5</v>
      </c>
      <c r="D633" s="117" t="s">
        <v>947</v>
      </c>
      <c r="E633" s="119" t="s">
        <v>216</v>
      </c>
      <c r="F633" s="108" t="s">
        <v>6</v>
      </c>
      <c r="G633" s="87">
        <v>9</v>
      </c>
      <c r="H633" s="86">
        <v>15507.0311</v>
      </c>
      <c r="I633" s="84">
        <f>+'ESTUDIO DE MERCADO'!N633</f>
        <v>16592.523277</v>
      </c>
      <c r="J633" s="84">
        <f t="shared" si="40"/>
        <v>149332.709493</v>
      </c>
      <c r="K633" s="87">
        <v>125</v>
      </c>
      <c r="L633" s="91">
        <f t="shared" si="41"/>
        <v>18666588.686625</v>
      </c>
      <c r="M633" s="50" t="s">
        <v>1105</v>
      </c>
    </row>
    <row r="634" spans="1:13" s="58" customFormat="1" ht="83.25" customHeight="1" x14ac:dyDescent="0.25">
      <c r="A634" s="108" t="s">
        <v>710</v>
      </c>
      <c r="B634" s="108" t="s">
        <v>723</v>
      </c>
      <c r="C634" s="110">
        <v>6</v>
      </c>
      <c r="D634" s="117" t="s">
        <v>948</v>
      </c>
      <c r="E634" s="119" t="s">
        <v>224</v>
      </c>
      <c r="F634" s="108" t="s">
        <v>6</v>
      </c>
      <c r="G634" s="87">
        <v>12</v>
      </c>
      <c r="H634" s="86">
        <v>13703.6556</v>
      </c>
      <c r="I634" s="84">
        <f>+'ESTUDIO DE MERCADO'!N634</f>
        <v>14662.911492000001</v>
      </c>
      <c r="J634" s="84">
        <f t="shared" si="40"/>
        <v>175954.93790400002</v>
      </c>
      <c r="K634" s="87">
        <v>125</v>
      </c>
      <c r="L634" s="91">
        <f t="shared" si="41"/>
        <v>21994367.238000002</v>
      </c>
      <c r="M634" s="50" t="s">
        <v>1105</v>
      </c>
    </row>
    <row r="635" spans="1:13" s="58" customFormat="1" ht="26.25" customHeight="1" x14ac:dyDescent="0.25">
      <c r="A635" s="108" t="s">
        <v>710</v>
      </c>
      <c r="B635" s="108" t="s">
        <v>727</v>
      </c>
      <c r="C635" s="110">
        <v>1</v>
      </c>
      <c r="D635" s="108" t="s">
        <v>728</v>
      </c>
      <c r="E635" s="110" t="s">
        <v>729</v>
      </c>
      <c r="F635" s="108" t="s">
        <v>6</v>
      </c>
      <c r="G635" s="110">
        <v>37</v>
      </c>
      <c r="H635" s="85">
        <v>9204.7083000000002</v>
      </c>
      <c r="I635" s="84">
        <f>+'ESTUDIO DE MERCADO'!N635</f>
        <v>9849.0378810000002</v>
      </c>
      <c r="J635" s="84">
        <f t="shared" si="40"/>
        <v>364414.40159700002</v>
      </c>
      <c r="K635" s="87">
        <v>125</v>
      </c>
      <c r="L635" s="91">
        <f t="shared" si="41"/>
        <v>45551800.199625</v>
      </c>
      <c r="M635" s="50" t="s">
        <v>1105</v>
      </c>
    </row>
    <row r="636" spans="1:13" s="58" customFormat="1" ht="26.25" customHeight="1" x14ac:dyDescent="0.25">
      <c r="A636" s="108" t="s">
        <v>710</v>
      </c>
      <c r="B636" s="108" t="s">
        <v>730</v>
      </c>
      <c r="C636" s="110">
        <v>1</v>
      </c>
      <c r="D636" s="108" t="s">
        <v>731</v>
      </c>
      <c r="E636" s="110" t="s">
        <v>732</v>
      </c>
      <c r="F636" s="108" t="s">
        <v>6</v>
      </c>
      <c r="G636" s="110">
        <v>15</v>
      </c>
      <c r="H636" s="85">
        <v>7062.6379000000006</v>
      </c>
      <c r="I636" s="84">
        <f>+'ESTUDIO DE MERCADO'!N636</f>
        <v>7557.0225529999998</v>
      </c>
      <c r="J636" s="84">
        <f t="shared" si="40"/>
        <v>113355.33829499999</v>
      </c>
      <c r="K636" s="87">
        <v>125</v>
      </c>
      <c r="L636" s="91">
        <f t="shared" si="41"/>
        <v>14169417.286874998</v>
      </c>
      <c r="M636" s="50" t="s">
        <v>1105</v>
      </c>
    </row>
    <row r="637" spans="1:13" s="58" customFormat="1" ht="26.25" customHeight="1" x14ac:dyDescent="0.25">
      <c r="A637" s="108" t="s">
        <v>710</v>
      </c>
      <c r="B637" s="108" t="s">
        <v>730</v>
      </c>
      <c r="C637" s="110">
        <v>2</v>
      </c>
      <c r="D637" s="108" t="s">
        <v>733</v>
      </c>
      <c r="E637" s="110" t="s">
        <v>732</v>
      </c>
      <c r="F637" s="108" t="s">
        <v>6</v>
      </c>
      <c r="G637" s="110">
        <v>12</v>
      </c>
      <c r="H637" s="85">
        <v>7062.6379000000006</v>
      </c>
      <c r="I637" s="84">
        <f>+'ESTUDIO DE MERCADO'!N637</f>
        <v>7557.0225529999998</v>
      </c>
      <c r="J637" s="84">
        <f t="shared" si="40"/>
        <v>90684.270636000001</v>
      </c>
      <c r="K637" s="87">
        <v>125</v>
      </c>
      <c r="L637" s="91">
        <f t="shared" si="41"/>
        <v>11335533.829500001</v>
      </c>
      <c r="M637" s="50" t="s">
        <v>1105</v>
      </c>
    </row>
    <row r="638" spans="1:13" s="58" customFormat="1" ht="76.5" customHeight="1" x14ac:dyDescent="0.25">
      <c r="A638" s="108" t="s">
        <v>710</v>
      </c>
      <c r="B638" s="108" t="s">
        <v>734</v>
      </c>
      <c r="C638" s="110">
        <v>1</v>
      </c>
      <c r="D638" s="108" t="s">
        <v>949</v>
      </c>
      <c r="E638" s="108" t="s">
        <v>735</v>
      </c>
      <c r="F638" s="108" t="s">
        <v>6</v>
      </c>
      <c r="G638" s="108">
        <v>70</v>
      </c>
      <c r="H638" s="84">
        <v>2098.11</v>
      </c>
      <c r="I638" s="84">
        <f>+'ESTUDIO DE MERCADO'!N638</f>
        <v>1500</v>
      </c>
      <c r="J638" s="84">
        <f t="shared" si="40"/>
        <v>105000</v>
      </c>
      <c r="K638" s="87">
        <v>125</v>
      </c>
      <c r="L638" s="91">
        <f t="shared" si="41"/>
        <v>13125000</v>
      </c>
      <c r="M638" s="50" t="s">
        <v>1104</v>
      </c>
    </row>
    <row r="639" spans="1:13" s="58" customFormat="1" ht="26.25" customHeight="1" x14ac:dyDescent="0.25">
      <c r="A639" s="108" t="s">
        <v>710</v>
      </c>
      <c r="B639" s="108" t="s">
        <v>734</v>
      </c>
      <c r="C639" s="108">
        <v>2</v>
      </c>
      <c r="D639" s="108" t="s">
        <v>950</v>
      </c>
      <c r="E639" s="108" t="s">
        <v>736</v>
      </c>
      <c r="F639" s="108" t="s">
        <v>6</v>
      </c>
      <c r="G639" s="108">
        <v>5</v>
      </c>
      <c r="H639" s="84">
        <v>21420.703999999998</v>
      </c>
      <c r="I639" s="84">
        <f>+'ESTUDIO DE MERCADO'!N639</f>
        <v>22920.153279999999</v>
      </c>
      <c r="J639" s="84">
        <f t="shared" si="40"/>
        <v>114600.76639999999</v>
      </c>
      <c r="K639" s="87">
        <v>125</v>
      </c>
      <c r="L639" s="91">
        <f t="shared" si="41"/>
        <v>14325095.799999999</v>
      </c>
      <c r="M639" s="50" t="s">
        <v>1105</v>
      </c>
    </row>
    <row r="640" spans="1:13" s="58" customFormat="1" ht="26.25" customHeight="1" x14ac:dyDescent="0.25">
      <c r="A640" s="108" t="s">
        <v>710</v>
      </c>
      <c r="B640" s="108" t="s">
        <v>734</v>
      </c>
      <c r="C640" s="108">
        <v>3</v>
      </c>
      <c r="D640" s="108" t="s">
        <v>1136</v>
      </c>
      <c r="E640" s="108" t="s">
        <v>712</v>
      </c>
      <c r="F640" s="108" t="s">
        <v>6</v>
      </c>
      <c r="G640" s="108">
        <v>15</v>
      </c>
      <c r="H640" s="84">
        <v>7919.8656999999994</v>
      </c>
      <c r="I640" s="84">
        <f>+'ESTUDIO DE MERCADO'!N640</f>
        <v>8474.2562990000006</v>
      </c>
      <c r="J640" s="84">
        <f t="shared" si="40"/>
        <v>127113.84448500001</v>
      </c>
      <c r="K640" s="87">
        <v>125</v>
      </c>
      <c r="L640" s="91">
        <f t="shared" si="41"/>
        <v>15889230.560625002</v>
      </c>
      <c r="M640" s="50" t="s">
        <v>1105</v>
      </c>
    </row>
    <row r="641" spans="1:13" s="58" customFormat="1" ht="26.25" customHeight="1" x14ac:dyDescent="0.25">
      <c r="A641" s="108" t="s">
        <v>710</v>
      </c>
      <c r="B641" s="108" t="s">
        <v>734</v>
      </c>
      <c r="C641" s="108">
        <v>4</v>
      </c>
      <c r="D641" s="108" t="s">
        <v>737</v>
      </c>
      <c r="E641" s="108" t="s">
        <v>713</v>
      </c>
      <c r="F641" s="108" t="s">
        <v>6</v>
      </c>
      <c r="G641" s="108">
        <v>13</v>
      </c>
      <c r="H641" s="84">
        <v>13078.218999999999</v>
      </c>
      <c r="I641" s="84">
        <f>+'ESTUDIO DE MERCADO'!N641</f>
        <v>13993.69433</v>
      </c>
      <c r="J641" s="84">
        <f t="shared" si="40"/>
        <v>181918.02629000001</v>
      </c>
      <c r="K641" s="87">
        <v>125</v>
      </c>
      <c r="L641" s="91">
        <f t="shared" si="41"/>
        <v>22739753.286250003</v>
      </c>
      <c r="M641" s="50" t="s">
        <v>1105</v>
      </c>
    </row>
    <row r="642" spans="1:13" s="58" customFormat="1" ht="26.25" customHeight="1" x14ac:dyDescent="0.25">
      <c r="A642" s="108" t="s">
        <v>710</v>
      </c>
      <c r="B642" s="108" t="s">
        <v>734</v>
      </c>
      <c r="C642" s="108">
        <v>5</v>
      </c>
      <c r="D642" s="108" t="s">
        <v>738</v>
      </c>
      <c r="E642" s="108" t="s">
        <v>739</v>
      </c>
      <c r="F642" s="108" t="s">
        <v>6</v>
      </c>
      <c r="G642" s="108">
        <v>5</v>
      </c>
      <c r="H642" s="84">
        <v>11290.829099999999</v>
      </c>
      <c r="I642" s="84">
        <f>+'ESTUDIO DE MERCADO'!N642</f>
        <v>12081.187136999999</v>
      </c>
      <c r="J642" s="84">
        <f t="shared" si="40"/>
        <v>60405.935684999997</v>
      </c>
      <c r="K642" s="87">
        <v>125</v>
      </c>
      <c r="L642" s="91">
        <f t="shared" si="41"/>
        <v>7550741.9606249994</v>
      </c>
      <c r="M642" s="50" t="s">
        <v>1105</v>
      </c>
    </row>
    <row r="643" spans="1:13" s="58" customFormat="1" ht="26.25" customHeight="1" x14ac:dyDescent="0.25">
      <c r="A643" s="108" t="s">
        <v>710</v>
      </c>
      <c r="B643" s="108" t="s">
        <v>734</v>
      </c>
      <c r="C643" s="108">
        <v>6</v>
      </c>
      <c r="D643" s="108" t="s">
        <v>740</v>
      </c>
      <c r="E643" s="108" t="s">
        <v>588</v>
      </c>
      <c r="F643" s="108" t="s">
        <v>6</v>
      </c>
      <c r="G643" s="108">
        <v>6</v>
      </c>
      <c r="H643" s="84">
        <v>15569.974399999999</v>
      </c>
      <c r="I643" s="84">
        <f>+'ESTUDIO DE MERCADO'!N643</f>
        <v>16659.872608000001</v>
      </c>
      <c r="J643" s="84">
        <f t="shared" si="40"/>
        <v>99959.235648000002</v>
      </c>
      <c r="K643" s="87">
        <v>125</v>
      </c>
      <c r="L643" s="91">
        <f t="shared" si="41"/>
        <v>12494904.456</v>
      </c>
      <c r="M643" s="50" t="s">
        <v>1105</v>
      </c>
    </row>
    <row r="644" spans="1:13" s="58" customFormat="1" ht="47.25" customHeight="1" x14ac:dyDescent="0.25">
      <c r="A644" s="108" t="s">
        <v>710</v>
      </c>
      <c r="B644" s="108" t="s">
        <v>741</v>
      </c>
      <c r="C644" s="108">
        <v>1</v>
      </c>
      <c r="D644" s="108" t="s">
        <v>951</v>
      </c>
      <c r="E644" s="108" t="s">
        <v>736</v>
      </c>
      <c r="F644" s="108" t="s">
        <v>6</v>
      </c>
      <c r="G644" s="108">
        <v>5</v>
      </c>
      <c r="H644" s="84">
        <v>7700.0636999999997</v>
      </c>
      <c r="I644" s="84">
        <f>+'ESTUDIO DE MERCADO'!N644</f>
        <v>8239.0681590000004</v>
      </c>
      <c r="J644" s="84">
        <f t="shared" si="40"/>
        <v>41195.340795000004</v>
      </c>
      <c r="K644" s="87">
        <v>125</v>
      </c>
      <c r="L644" s="91">
        <f t="shared" si="41"/>
        <v>5149417.5993750002</v>
      </c>
      <c r="M644" s="50" t="s">
        <v>1105</v>
      </c>
    </row>
    <row r="645" spans="1:13" s="58" customFormat="1" ht="47.25" customHeight="1" x14ac:dyDescent="0.25">
      <c r="A645" s="108" t="s">
        <v>710</v>
      </c>
      <c r="B645" s="108" t="s">
        <v>741</v>
      </c>
      <c r="C645" s="108">
        <v>2</v>
      </c>
      <c r="D645" s="108" t="s">
        <v>952</v>
      </c>
      <c r="E645" s="108" t="s">
        <v>732</v>
      </c>
      <c r="F645" s="108" t="s">
        <v>6</v>
      </c>
      <c r="G645" s="108">
        <v>5</v>
      </c>
      <c r="H645" s="84">
        <v>8744.1232</v>
      </c>
      <c r="I645" s="84">
        <f>+'ESTUDIO DE MERCADO'!N645</f>
        <v>9356.211824</v>
      </c>
      <c r="J645" s="84">
        <f t="shared" si="40"/>
        <v>46781.059119999998</v>
      </c>
      <c r="K645" s="87">
        <v>125</v>
      </c>
      <c r="L645" s="91">
        <f t="shared" si="41"/>
        <v>5847632.3899999997</v>
      </c>
      <c r="M645" s="50" t="s">
        <v>1105</v>
      </c>
    </row>
    <row r="646" spans="1:13" s="58" customFormat="1" ht="47.25" customHeight="1" x14ac:dyDescent="0.25">
      <c r="A646" s="108" t="s">
        <v>710</v>
      </c>
      <c r="B646" s="108" t="s">
        <v>741</v>
      </c>
      <c r="C646" s="108">
        <v>3</v>
      </c>
      <c r="D646" s="108" t="s">
        <v>742</v>
      </c>
      <c r="E646" s="108" t="s">
        <v>743</v>
      </c>
      <c r="F646" s="108" t="s">
        <v>6</v>
      </c>
      <c r="G646" s="108">
        <v>5</v>
      </c>
      <c r="H646" s="84">
        <v>10116.8866</v>
      </c>
      <c r="I646" s="84">
        <f>+'ESTUDIO DE MERCADO'!N646</f>
        <v>10825.068662</v>
      </c>
      <c r="J646" s="84">
        <f t="shared" si="40"/>
        <v>54125.343309999997</v>
      </c>
      <c r="K646" s="87">
        <v>125</v>
      </c>
      <c r="L646" s="91">
        <f t="shared" si="41"/>
        <v>6765667.9137499994</v>
      </c>
      <c r="M646" s="50" t="s">
        <v>1105</v>
      </c>
    </row>
    <row r="647" spans="1:13" s="58" customFormat="1" ht="47.25" customHeight="1" x14ac:dyDescent="0.25">
      <c r="A647" s="108" t="s">
        <v>710</v>
      </c>
      <c r="B647" s="108" t="s">
        <v>741</v>
      </c>
      <c r="C647" s="108">
        <v>4</v>
      </c>
      <c r="D647" s="108" t="s">
        <v>744</v>
      </c>
      <c r="E647" s="108" t="s">
        <v>736</v>
      </c>
      <c r="F647" s="108" t="s">
        <v>6</v>
      </c>
      <c r="G647" s="108">
        <v>5</v>
      </c>
      <c r="H647" s="84">
        <v>10116.8866</v>
      </c>
      <c r="I647" s="84">
        <f>+'ESTUDIO DE MERCADO'!N647</f>
        <v>10825.068662</v>
      </c>
      <c r="J647" s="84">
        <f t="shared" si="40"/>
        <v>54125.343309999997</v>
      </c>
      <c r="K647" s="87">
        <v>125</v>
      </c>
      <c r="L647" s="91">
        <f t="shared" si="41"/>
        <v>6765667.9137499994</v>
      </c>
      <c r="M647" s="50" t="s">
        <v>1105</v>
      </c>
    </row>
    <row r="648" spans="1:13" s="58" customFormat="1" ht="47.25" customHeight="1" x14ac:dyDescent="0.25">
      <c r="A648" s="108" t="s">
        <v>710</v>
      </c>
      <c r="B648" s="108" t="s">
        <v>741</v>
      </c>
      <c r="C648" s="108">
        <v>5</v>
      </c>
      <c r="D648" s="108" t="s">
        <v>745</v>
      </c>
      <c r="E648" s="108">
        <v>14</v>
      </c>
      <c r="F648" s="108" t="s">
        <v>6</v>
      </c>
      <c r="G648" s="108">
        <v>8</v>
      </c>
      <c r="H648" s="84">
        <v>12258.957</v>
      </c>
      <c r="I648" s="84">
        <f>+'ESTUDIO DE MERCADO'!N648</f>
        <v>13117.083990000001</v>
      </c>
      <c r="J648" s="84">
        <f t="shared" si="40"/>
        <v>104936.67192000001</v>
      </c>
      <c r="K648" s="87">
        <v>125</v>
      </c>
      <c r="L648" s="91">
        <f t="shared" si="41"/>
        <v>13117083.99</v>
      </c>
      <c r="M648" s="50" t="s">
        <v>1105</v>
      </c>
    </row>
    <row r="649" spans="1:13" s="58" customFormat="1" ht="54.75" customHeight="1" x14ac:dyDescent="0.25">
      <c r="A649" s="108" t="s">
        <v>710</v>
      </c>
      <c r="B649" s="108" t="s">
        <v>953</v>
      </c>
      <c r="C649" s="108">
        <v>1</v>
      </c>
      <c r="D649" s="108" t="s">
        <v>954</v>
      </c>
      <c r="E649" s="108" t="s">
        <v>302</v>
      </c>
      <c r="F649" s="108" t="s">
        <v>955</v>
      </c>
      <c r="G649" s="108">
        <v>3</v>
      </c>
      <c r="H649" s="84">
        <v>7992.8</v>
      </c>
      <c r="I649" s="84">
        <f>+'ESTUDIO DE MERCADO'!N649</f>
        <v>8552.2960000000003</v>
      </c>
      <c r="J649" s="84">
        <f t="shared" si="40"/>
        <v>25656.887999999999</v>
      </c>
      <c r="K649" s="87">
        <v>125</v>
      </c>
      <c r="L649" s="91">
        <f t="shared" si="41"/>
        <v>3207111</v>
      </c>
      <c r="M649" s="50" t="s">
        <v>1105</v>
      </c>
    </row>
    <row r="650" spans="1:13" s="58" customFormat="1" ht="54.75" customHeight="1" x14ac:dyDescent="0.25">
      <c r="A650" s="108" t="s">
        <v>710</v>
      </c>
      <c r="B650" s="108" t="s">
        <v>953</v>
      </c>
      <c r="C650" s="108">
        <v>2</v>
      </c>
      <c r="D650" s="108" t="s">
        <v>956</v>
      </c>
      <c r="E650" s="108" t="s">
        <v>9</v>
      </c>
      <c r="F650" s="108" t="s">
        <v>955</v>
      </c>
      <c r="G650" s="108">
        <v>3</v>
      </c>
      <c r="H650" s="84">
        <v>7992.8</v>
      </c>
      <c r="I650" s="84">
        <f>+'ESTUDIO DE MERCADO'!N650</f>
        <v>8552.2960000000003</v>
      </c>
      <c r="J650" s="84">
        <f t="shared" si="40"/>
        <v>25656.887999999999</v>
      </c>
      <c r="K650" s="87">
        <v>125</v>
      </c>
      <c r="L650" s="91">
        <f t="shared" si="41"/>
        <v>3207111</v>
      </c>
      <c r="M650" s="50" t="s">
        <v>1105</v>
      </c>
    </row>
    <row r="651" spans="1:13" s="58" customFormat="1" ht="54.75" customHeight="1" x14ac:dyDescent="0.25">
      <c r="A651" s="108" t="s">
        <v>710</v>
      </c>
      <c r="B651" s="108" t="s">
        <v>953</v>
      </c>
      <c r="C651" s="108">
        <v>3</v>
      </c>
      <c r="D651" s="108" t="s">
        <v>957</v>
      </c>
      <c r="E651" s="108" t="s">
        <v>9</v>
      </c>
      <c r="F651" s="108" t="s">
        <v>955</v>
      </c>
      <c r="G651" s="108">
        <v>3</v>
      </c>
      <c r="H651" s="84">
        <v>7992.8</v>
      </c>
      <c r="I651" s="84">
        <f>+'ESTUDIO DE MERCADO'!N651</f>
        <v>8552.2960000000003</v>
      </c>
      <c r="J651" s="84">
        <f t="shared" si="40"/>
        <v>25656.887999999999</v>
      </c>
      <c r="K651" s="87">
        <v>125</v>
      </c>
      <c r="L651" s="91">
        <f t="shared" si="41"/>
        <v>3207111</v>
      </c>
      <c r="M651" s="50" t="s">
        <v>1105</v>
      </c>
    </row>
    <row r="652" spans="1:13" s="58" customFormat="1" ht="54.75" customHeight="1" x14ac:dyDescent="0.25">
      <c r="A652" s="108" t="s">
        <v>710</v>
      </c>
      <c r="B652" s="108" t="s">
        <v>953</v>
      </c>
      <c r="C652" s="108">
        <v>4</v>
      </c>
      <c r="D652" s="108" t="s">
        <v>958</v>
      </c>
      <c r="E652" s="108" t="s">
        <v>9</v>
      </c>
      <c r="F652" s="108" t="s">
        <v>955</v>
      </c>
      <c r="G652" s="108">
        <v>4</v>
      </c>
      <c r="H652" s="84">
        <v>7992.8</v>
      </c>
      <c r="I652" s="84">
        <f>+'ESTUDIO DE MERCADO'!N652</f>
        <v>8552.2960000000003</v>
      </c>
      <c r="J652" s="84">
        <f t="shared" si="40"/>
        <v>34209.184000000001</v>
      </c>
      <c r="K652" s="87">
        <v>125</v>
      </c>
      <c r="L652" s="91">
        <f t="shared" si="41"/>
        <v>4276148</v>
      </c>
      <c r="M652" s="50" t="s">
        <v>1105</v>
      </c>
    </row>
    <row r="653" spans="1:13" s="58" customFormat="1" ht="54.75" customHeight="1" x14ac:dyDescent="0.25">
      <c r="A653" s="108" t="s">
        <v>710</v>
      </c>
      <c r="B653" s="108" t="s">
        <v>953</v>
      </c>
      <c r="C653" s="108">
        <v>5</v>
      </c>
      <c r="D653" s="108" t="s">
        <v>959</v>
      </c>
      <c r="E653" s="108" t="s">
        <v>180</v>
      </c>
      <c r="F653" s="108" t="s">
        <v>955</v>
      </c>
      <c r="G653" s="108">
        <v>4</v>
      </c>
      <c r="H653" s="84">
        <v>10116.8866</v>
      </c>
      <c r="I653" s="84">
        <f>+'ESTUDIO DE MERCADO'!N653</f>
        <v>10825.068662</v>
      </c>
      <c r="J653" s="84">
        <f t="shared" si="40"/>
        <v>43300.274647999999</v>
      </c>
      <c r="K653" s="87">
        <v>125</v>
      </c>
      <c r="L653" s="91">
        <f t="shared" si="41"/>
        <v>5412534.3310000002</v>
      </c>
      <c r="M653" s="50" t="s">
        <v>1105</v>
      </c>
    </row>
    <row r="654" spans="1:13" s="9" customFormat="1" ht="36.75" customHeight="1" x14ac:dyDescent="0.25">
      <c r="A654" s="154" t="s">
        <v>746</v>
      </c>
      <c r="B654" s="155"/>
      <c r="C654" s="155"/>
      <c r="D654" s="155"/>
      <c r="E654" s="155"/>
      <c r="F654" s="156"/>
      <c r="G654" s="138">
        <f>SUM(G608:G653)</f>
        <v>945</v>
      </c>
      <c r="H654" s="137"/>
      <c r="I654" s="137"/>
      <c r="J654" s="137">
        <f>SUM(J608:J653)</f>
        <v>9476450.946434997</v>
      </c>
      <c r="K654" s="87"/>
      <c r="L654" s="121">
        <f>SUM(L608:L653)</f>
        <v>1184556368.3043754</v>
      </c>
      <c r="M654" s="139"/>
    </row>
    <row r="655" spans="1:13" s="1" customFormat="1" ht="26.25" customHeight="1" x14ac:dyDescent="0.25">
      <c r="A655" s="157" t="s">
        <v>971</v>
      </c>
      <c r="B655" s="158"/>
      <c r="C655" s="158"/>
      <c r="D655" s="158"/>
      <c r="E655" s="158"/>
      <c r="F655" s="159"/>
      <c r="G655" s="15">
        <f>+G13+G126+G150+G191+G265+G299+G393+G415+G483+G497+G524+G607+G654</f>
        <v>13739</v>
      </c>
      <c r="H655" s="16"/>
      <c r="I655" s="16"/>
      <c r="J655" s="16">
        <f>+J13+J126+J150+J191+J265+J299+J393+J415+J483+J497+J524+J607+J654</f>
        <v>160179457.36842749</v>
      </c>
      <c r="K655" s="4"/>
      <c r="L655" s="53">
        <f>+L13+L126+L150+L191+L265+L299+L393+L415+L483+L497+L524+L607+L654</f>
        <v>18945017863.807274</v>
      </c>
    </row>
    <row r="656" spans="1:13" s="1" customFormat="1" ht="26.25" customHeight="1" x14ac:dyDescent="0.25">
      <c r="A656" s="151" t="s">
        <v>1227</v>
      </c>
      <c r="B656" s="152"/>
      <c r="C656" s="152"/>
      <c r="D656" s="152"/>
      <c r="E656" s="152"/>
      <c r="F656" s="152"/>
      <c r="G656" s="152"/>
      <c r="H656" s="152"/>
      <c r="I656" s="152"/>
      <c r="J656" s="152"/>
      <c r="K656" s="153"/>
      <c r="L656" s="53">
        <f>+INTERVENTORIA!F42</f>
        <v>1425368371.5</v>
      </c>
    </row>
    <row r="657" spans="1:12" s="1" customFormat="1" ht="26.25" customHeight="1" x14ac:dyDescent="0.25">
      <c r="A657" s="151" t="s">
        <v>993</v>
      </c>
      <c r="B657" s="152"/>
      <c r="C657" s="152"/>
      <c r="D657" s="152"/>
      <c r="E657" s="152"/>
      <c r="F657" s="152"/>
      <c r="G657" s="152"/>
      <c r="H657" s="152"/>
      <c r="I657" s="152"/>
      <c r="J657" s="152"/>
      <c r="K657" s="153"/>
      <c r="L657" s="53">
        <f>+L656+L655</f>
        <v>20370386235.307274</v>
      </c>
    </row>
    <row r="658" spans="1:12" s="1" customFormat="1" ht="26.25" x14ac:dyDescent="0.25">
      <c r="L658" s="45"/>
    </row>
    <row r="659" spans="1:12" s="1" customFormat="1" ht="35.25" customHeight="1" x14ac:dyDescent="0.25">
      <c r="A659" s="2" t="s">
        <v>1106</v>
      </c>
      <c r="K659" s="45"/>
    </row>
    <row r="660" spans="1:12" s="1" customFormat="1" ht="35.25" customHeight="1" x14ac:dyDescent="0.25">
      <c r="A660" s="2" t="s">
        <v>1107</v>
      </c>
    </row>
    <row r="661" spans="1:12" ht="35.25" customHeight="1" x14ac:dyDescent="0.25">
      <c r="A661" s="2" t="s">
        <v>1108</v>
      </c>
      <c r="H661" s="2"/>
      <c r="I661" s="2"/>
      <c r="J661" s="2"/>
    </row>
    <row r="662" spans="1:12" ht="35.25" customHeight="1" x14ac:dyDescent="0.25">
      <c r="A662" s="2" t="s">
        <v>1109</v>
      </c>
      <c r="H662" s="2"/>
      <c r="I662" s="2"/>
      <c r="J662" s="2"/>
    </row>
    <row r="663" spans="1:12" x14ac:dyDescent="0.25">
      <c r="H663" s="2"/>
      <c r="I663" s="2"/>
      <c r="J663" s="2"/>
    </row>
    <row r="664" spans="1:12" x14ac:dyDescent="0.25">
      <c r="H664" s="2"/>
      <c r="I664" s="2"/>
      <c r="J664" s="2"/>
    </row>
    <row r="665" spans="1:12" x14ac:dyDescent="0.25">
      <c r="H665" s="2"/>
      <c r="I665" s="2"/>
      <c r="J665" s="2"/>
    </row>
    <row r="666" spans="1:12" x14ac:dyDescent="0.25">
      <c r="H666" s="2"/>
      <c r="I666" s="2"/>
      <c r="J666" s="2"/>
    </row>
    <row r="667" spans="1:12" x14ac:dyDescent="0.25">
      <c r="H667" s="2"/>
      <c r="I667" s="2"/>
      <c r="J667" s="2"/>
    </row>
    <row r="668" spans="1:12" x14ac:dyDescent="0.25">
      <c r="H668" s="2"/>
      <c r="I668" s="2"/>
      <c r="J668" s="2"/>
    </row>
    <row r="669" spans="1:12" ht="26.25" customHeight="1" x14ac:dyDescent="0.25">
      <c r="H669" s="2"/>
      <c r="I669" s="2"/>
      <c r="J669" s="2"/>
    </row>
    <row r="670" spans="1:12" x14ac:dyDescent="0.25">
      <c r="H670" s="2"/>
      <c r="I670" s="2"/>
      <c r="J670" s="2"/>
    </row>
    <row r="671" spans="1:12" x14ac:dyDescent="0.25">
      <c r="H671" s="2"/>
      <c r="I671" s="2"/>
      <c r="J671" s="2"/>
    </row>
    <row r="672" spans="1:12" ht="26.25" customHeight="1" x14ac:dyDescent="0.25">
      <c r="H672" s="2"/>
      <c r="I672" s="2"/>
      <c r="J672" s="2"/>
    </row>
    <row r="673" spans="8:10" x14ac:dyDescent="0.25">
      <c r="H673" s="2"/>
      <c r="I673" s="2"/>
      <c r="J673" s="2"/>
    </row>
    <row r="674" spans="8:10" x14ac:dyDescent="0.25">
      <c r="H674" s="2"/>
      <c r="I674" s="2"/>
      <c r="J674" s="2"/>
    </row>
    <row r="675" spans="8:10" x14ac:dyDescent="0.25">
      <c r="H675" s="2"/>
      <c r="I675" s="2"/>
      <c r="J675" s="2"/>
    </row>
    <row r="676" spans="8:10" x14ac:dyDescent="0.25">
      <c r="H676" s="2"/>
      <c r="I676" s="2"/>
      <c r="J676" s="2"/>
    </row>
    <row r="677" spans="8:10" x14ac:dyDescent="0.25">
      <c r="H677" s="2"/>
      <c r="I677" s="2"/>
      <c r="J677" s="2"/>
    </row>
    <row r="678" spans="8:10" x14ac:dyDescent="0.25">
      <c r="H678" s="2"/>
      <c r="I678" s="2"/>
      <c r="J678" s="2"/>
    </row>
  </sheetData>
  <autoFilter ref="A2:M2"/>
  <mergeCells count="17">
    <mergeCell ref="A657:K657"/>
    <mergeCell ref="A607:F607"/>
    <mergeCell ref="A654:F654"/>
    <mergeCell ref="A655:F655"/>
    <mergeCell ref="A13:F13"/>
    <mergeCell ref="A126:F126"/>
    <mergeCell ref="A150:F150"/>
    <mergeCell ref="A191:F191"/>
    <mergeCell ref="A265:F265"/>
    <mergeCell ref="A524:F524"/>
    <mergeCell ref="A299:F299"/>
    <mergeCell ref="A393:F393"/>
    <mergeCell ref="A415:F415"/>
    <mergeCell ref="A483:F483"/>
    <mergeCell ref="A497:F497"/>
    <mergeCell ref="A1:M1"/>
    <mergeCell ref="A656:K656"/>
  </mergeCells>
  <phoneticPr fontId="4" type="noConversion"/>
  <pageMargins left="0.70866141732283472" right="0.70866141732283472" top="0.74803149606299213" bottom="0.74803149606299213" header="0.31496062992125984" footer="0.31496062992125984"/>
  <pageSetup scale="27" orientation="landscape" r:id="rId1"/>
  <rowBreaks count="6" manualBreakCount="6">
    <brk id="22" max="12" man="1"/>
    <brk id="44" max="12" man="1"/>
    <brk id="526" max="12" man="1"/>
    <brk id="558" max="12" man="1"/>
    <brk id="595" max="12" man="1"/>
    <brk id="624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view="pageBreakPreview" topLeftCell="A35" zoomScale="60" zoomScalePageLayoutView="60" workbookViewId="0">
      <selection activeCell="V37" sqref="V37"/>
    </sheetView>
  </sheetViews>
  <sheetFormatPr baseColWidth="10" defaultColWidth="9.140625" defaultRowHeight="15" x14ac:dyDescent="0.25"/>
  <cols>
    <col min="1" max="1" width="12.140625" customWidth="1"/>
    <col min="2" max="2" width="49.42578125" customWidth="1"/>
    <col min="3" max="3" width="29.140625" customWidth="1"/>
    <col min="4" max="4" width="13.85546875" style="31" customWidth="1"/>
    <col min="5" max="5" width="21.28515625" customWidth="1"/>
    <col min="6" max="6" width="25" customWidth="1"/>
    <col min="8" max="8" width="21.5703125" customWidth="1"/>
    <col min="9" max="9" width="16.5703125" bestFit="1" customWidth="1"/>
  </cols>
  <sheetData>
    <row r="1" spans="1:6" ht="45" customHeight="1" x14ac:dyDescent="0.25">
      <c r="A1" s="164" t="s">
        <v>994</v>
      </c>
      <c r="B1" s="144"/>
      <c r="C1" s="164" t="s">
        <v>995</v>
      </c>
      <c r="D1" s="164"/>
      <c r="E1" s="164"/>
      <c r="F1" s="164"/>
    </row>
    <row r="2" spans="1:6" ht="45" customHeight="1" x14ac:dyDescent="0.25">
      <c r="A2" s="144"/>
      <c r="B2" s="144"/>
      <c r="C2" s="144" t="s">
        <v>996</v>
      </c>
      <c r="D2" s="144"/>
      <c r="E2" s="144"/>
      <c r="F2" s="144"/>
    </row>
    <row r="3" spans="1:6" x14ac:dyDescent="0.25">
      <c r="A3" s="144" t="s">
        <v>997</v>
      </c>
      <c r="B3" s="144"/>
      <c r="C3" s="144"/>
      <c r="D3" s="144"/>
      <c r="E3" s="144"/>
      <c r="F3" s="144"/>
    </row>
    <row r="4" spans="1:6" x14ac:dyDescent="0.25">
      <c r="A4" s="144" t="s">
        <v>998</v>
      </c>
      <c r="B4" s="144"/>
      <c r="C4" s="144"/>
      <c r="D4" s="144"/>
      <c r="E4" s="144"/>
      <c r="F4" s="144"/>
    </row>
    <row r="5" spans="1:6" x14ac:dyDescent="0.25">
      <c r="A5" s="144" t="s">
        <v>999</v>
      </c>
      <c r="B5" s="144"/>
      <c r="C5" s="144"/>
      <c r="D5" s="144"/>
      <c r="E5" s="144"/>
      <c r="F5" s="144"/>
    </row>
    <row r="6" spans="1:6" ht="69.75" customHeight="1" x14ac:dyDescent="0.25">
      <c r="A6" s="166" t="s">
        <v>1000</v>
      </c>
      <c r="B6" s="166"/>
      <c r="C6" s="166"/>
      <c r="D6" s="166"/>
      <c r="E6" s="166"/>
      <c r="F6" s="166"/>
    </row>
    <row r="7" spans="1:6" ht="64.5" customHeight="1" x14ac:dyDescent="0.25">
      <c r="A7" s="167" t="s">
        <v>1097</v>
      </c>
      <c r="B7" s="167"/>
      <c r="C7" s="167"/>
      <c r="D7" s="167"/>
      <c r="E7" s="167"/>
      <c r="F7" s="167"/>
    </row>
    <row r="8" spans="1:6" ht="32.25" customHeight="1" x14ac:dyDescent="0.25">
      <c r="A8" s="168" t="s">
        <v>1002</v>
      </c>
      <c r="B8" s="169"/>
      <c r="C8" s="169"/>
      <c r="D8" s="169"/>
      <c r="E8" s="169"/>
      <c r="F8" s="170"/>
    </row>
    <row r="9" spans="1:6" ht="21" customHeight="1" x14ac:dyDescent="0.25">
      <c r="A9" s="17" t="s">
        <v>1003</v>
      </c>
      <c r="B9" s="17" t="s">
        <v>1004</v>
      </c>
      <c r="C9" s="17" t="s">
        <v>1005</v>
      </c>
      <c r="D9" s="17" t="s">
        <v>1006</v>
      </c>
      <c r="E9" s="17" t="s">
        <v>1007</v>
      </c>
      <c r="F9" s="17" t="s">
        <v>1008</v>
      </c>
    </row>
    <row r="10" spans="1:6" ht="29.25" customHeight="1" x14ac:dyDescent="0.25">
      <c r="A10" s="18">
        <v>1</v>
      </c>
      <c r="B10" s="19" t="s">
        <v>1009</v>
      </c>
      <c r="C10" s="19" t="s">
        <v>1010</v>
      </c>
      <c r="D10" s="18">
        <v>9</v>
      </c>
      <c r="E10" s="20">
        <v>3864000</v>
      </c>
      <c r="F10" s="20">
        <f>+D10*E10</f>
        <v>34776000</v>
      </c>
    </row>
    <row r="11" spans="1:6" ht="29.25" customHeight="1" x14ac:dyDescent="0.25">
      <c r="A11" s="18">
        <v>2</v>
      </c>
      <c r="B11" s="19" t="s">
        <v>1011</v>
      </c>
      <c r="C11" s="19" t="s">
        <v>1010</v>
      </c>
      <c r="D11" s="18">
        <v>9</v>
      </c>
      <c r="E11" s="20">
        <v>2656000</v>
      </c>
      <c r="F11" s="20">
        <f>+D11*E11</f>
        <v>23904000</v>
      </c>
    </row>
    <row r="12" spans="1:6" ht="29.25" customHeight="1" x14ac:dyDescent="0.25">
      <c r="A12" s="18">
        <v>3</v>
      </c>
      <c r="B12" s="19" t="s">
        <v>1012</v>
      </c>
      <c r="C12" s="19" t="s">
        <v>1010</v>
      </c>
      <c r="D12" s="18">
        <v>7</v>
      </c>
      <c r="E12" s="20">
        <v>2656000</v>
      </c>
      <c r="F12" s="20">
        <f t="shared" ref="F12:F24" si="0">+D12*E12</f>
        <v>18592000</v>
      </c>
    </row>
    <row r="13" spans="1:6" ht="29.25" customHeight="1" x14ac:dyDescent="0.25">
      <c r="A13" s="18">
        <v>4</v>
      </c>
      <c r="B13" s="19" t="s">
        <v>1013</v>
      </c>
      <c r="C13" s="19" t="s">
        <v>1010</v>
      </c>
      <c r="D13" s="18">
        <v>7</v>
      </c>
      <c r="E13" s="20">
        <v>2656000</v>
      </c>
      <c r="F13" s="20">
        <f t="shared" si="0"/>
        <v>18592000</v>
      </c>
    </row>
    <row r="14" spans="1:6" ht="29.25" customHeight="1" x14ac:dyDescent="0.25">
      <c r="A14" s="18">
        <v>5</v>
      </c>
      <c r="B14" s="19" t="s">
        <v>1014</v>
      </c>
      <c r="C14" s="19" t="s">
        <v>1010</v>
      </c>
      <c r="D14" s="18">
        <v>7</v>
      </c>
      <c r="E14" s="20">
        <v>2656000</v>
      </c>
      <c r="F14" s="20">
        <f t="shared" si="0"/>
        <v>18592000</v>
      </c>
    </row>
    <row r="15" spans="1:6" ht="29.25" customHeight="1" x14ac:dyDescent="0.25">
      <c r="A15" s="18">
        <v>6</v>
      </c>
      <c r="B15" s="19" t="s">
        <v>1015</v>
      </c>
      <c r="C15" s="19" t="s">
        <v>1010</v>
      </c>
      <c r="D15" s="18">
        <v>7</v>
      </c>
      <c r="E15" s="20">
        <v>2656000</v>
      </c>
      <c r="F15" s="20">
        <f t="shared" si="0"/>
        <v>18592000</v>
      </c>
    </row>
    <row r="16" spans="1:6" ht="29.25" customHeight="1" x14ac:dyDescent="0.25">
      <c r="A16" s="18">
        <v>7</v>
      </c>
      <c r="B16" s="19" t="s">
        <v>1016</v>
      </c>
      <c r="C16" s="19" t="s">
        <v>1010</v>
      </c>
      <c r="D16" s="18">
        <v>7</v>
      </c>
      <c r="E16" s="20">
        <v>2656000</v>
      </c>
      <c r="F16" s="20">
        <f t="shared" si="0"/>
        <v>18592000</v>
      </c>
    </row>
    <row r="17" spans="1:6" ht="29.25" customHeight="1" x14ac:dyDescent="0.25">
      <c r="A17" s="18">
        <v>8</v>
      </c>
      <c r="B17" s="19" t="s">
        <v>1017</v>
      </c>
      <c r="C17" s="19" t="s">
        <v>1010</v>
      </c>
      <c r="D17" s="18">
        <v>7</v>
      </c>
      <c r="E17" s="20">
        <v>2656000</v>
      </c>
      <c r="F17" s="20">
        <f t="shared" si="0"/>
        <v>18592000</v>
      </c>
    </row>
    <row r="18" spans="1:6" ht="29.25" customHeight="1" x14ac:dyDescent="0.25">
      <c r="A18" s="18">
        <v>9</v>
      </c>
      <c r="B18" s="19" t="s">
        <v>1018</v>
      </c>
      <c r="C18" s="19" t="s">
        <v>1010</v>
      </c>
      <c r="D18" s="18">
        <v>7</v>
      </c>
      <c r="E18" s="20">
        <v>2656000</v>
      </c>
      <c r="F18" s="20">
        <f t="shared" si="0"/>
        <v>18592000</v>
      </c>
    </row>
    <row r="19" spans="1:6" ht="29.25" customHeight="1" x14ac:dyDescent="0.25">
      <c r="A19" s="18">
        <v>10</v>
      </c>
      <c r="B19" s="19" t="s">
        <v>1019</v>
      </c>
      <c r="C19" s="19" t="s">
        <v>1010</v>
      </c>
      <c r="D19" s="18">
        <v>7</v>
      </c>
      <c r="E19" s="20">
        <v>2656000</v>
      </c>
      <c r="F19" s="20">
        <f t="shared" si="0"/>
        <v>18592000</v>
      </c>
    </row>
    <row r="20" spans="1:6" ht="29.25" customHeight="1" x14ac:dyDescent="0.25">
      <c r="A20" s="18">
        <v>11</v>
      </c>
      <c r="B20" s="19" t="s">
        <v>1020</v>
      </c>
      <c r="C20" s="19" t="s">
        <v>1010</v>
      </c>
      <c r="D20" s="18">
        <v>7</v>
      </c>
      <c r="E20" s="20">
        <v>2656000</v>
      </c>
      <c r="F20" s="20">
        <f t="shared" si="0"/>
        <v>18592000</v>
      </c>
    </row>
    <row r="21" spans="1:6" ht="29.25" customHeight="1" x14ac:dyDescent="0.25">
      <c r="A21" s="18">
        <v>13</v>
      </c>
      <c r="B21" s="19" t="s">
        <v>1021</v>
      </c>
      <c r="C21" s="19" t="s">
        <v>1010</v>
      </c>
      <c r="D21" s="18">
        <v>8</v>
      </c>
      <c r="E21" s="20">
        <v>2656000</v>
      </c>
      <c r="F21" s="20">
        <f t="shared" si="0"/>
        <v>21248000</v>
      </c>
    </row>
    <row r="22" spans="1:6" ht="29.25" customHeight="1" x14ac:dyDescent="0.25">
      <c r="A22" s="18">
        <v>14</v>
      </c>
      <c r="B22" s="19" t="s">
        <v>1022</v>
      </c>
      <c r="C22" s="19" t="s">
        <v>1010</v>
      </c>
      <c r="D22" s="18">
        <v>9</v>
      </c>
      <c r="E22" s="20">
        <v>1811000</v>
      </c>
      <c r="F22" s="20">
        <f t="shared" si="0"/>
        <v>16299000</v>
      </c>
    </row>
    <row r="23" spans="1:6" ht="29.25" customHeight="1" x14ac:dyDescent="0.25">
      <c r="A23" s="18">
        <v>15</v>
      </c>
      <c r="B23" s="19" t="s">
        <v>1023</v>
      </c>
      <c r="C23" s="19" t="s">
        <v>1010</v>
      </c>
      <c r="D23" s="18">
        <v>8</v>
      </c>
      <c r="E23" s="20">
        <v>2656000</v>
      </c>
      <c r="F23" s="20">
        <f t="shared" si="0"/>
        <v>21248000</v>
      </c>
    </row>
    <row r="24" spans="1:6" ht="29.25" customHeight="1" x14ac:dyDescent="0.25">
      <c r="A24" s="18">
        <v>16</v>
      </c>
      <c r="B24" s="19" t="s">
        <v>1024</v>
      </c>
      <c r="C24" s="19" t="s">
        <v>1010</v>
      </c>
      <c r="D24" s="18">
        <v>7</v>
      </c>
      <c r="E24" s="20">
        <v>2656000</v>
      </c>
      <c r="F24" s="20">
        <f t="shared" si="0"/>
        <v>18592000</v>
      </c>
    </row>
    <row r="25" spans="1:6" ht="20.25" x14ac:dyDescent="0.25">
      <c r="A25" s="171" t="s">
        <v>1025</v>
      </c>
      <c r="B25" s="171"/>
      <c r="C25" s="171"/>
      <c r="D25" s="171"/>
      <c r="E25" s="171"/>
      <c r="F25" s="21">
        <f>SUM(F10:F24)</f>
        <v>303395000</v>
      </c>
    </row>
    <row r="26" spans="1:6" ht="20.25" x14ac:dyDescent="0.25">
      <c r="A26" s="171" t="s">
        <v>1099</v>
      </c>
      <c r="B26" s="171"/>
      <c r="C26" s="171"/>
      <c r="D26" s="171"/>
      <c r="E26" s="171"/>
      <c r="F26" s="21">
        <f>+F25*'FACTOR MULTIPLICADOR'!I34</f>
        <v>588586300</v>
      </c>
    </row>
    <row r="27" spans="1:6" ht="20.25" x14ac:dyDescent="0.25">
      <c r="A27" s="171" t="s">
        <v>1026</v>
      </c>
      <c r="B27" s="171"/>
      <c r="C27" s="171"/>
      <c r="D27" s="171"/>
      <c r="E27" s="171"/>
      <c r="F27" s="171"/>
    </row>
    <row r="28" spans="1:6" ht="20.25" x14ac:dyDescent="0.25">
      <c r="A28" s="18">
        <v>1</v>
      </c>
      <c r="B28" s="19" t="s">
        <v>1027</v>
      </c>
      <c r="C28" s="19" t="s">
        <v>1010</v>
      </c>
      <c r="D28" s="18">
        <v>9</v>
      </c>
      <c r="E28" s="20">
        <v>200000</v>
      </c>
      <c r="F28" s="20">
        <f t="shared" ref="F28:F29" si="1">+D28*E28</f>
        <v>1800000</v>
      </c>
    </row>
    <row r="29" spans="1:6" ht="20.25" x14ac:dyDescent="0.25">
      <c r="A29" s="18">
        <v>2</v>
      </c>
      <c r="B29" s="19" t="s">
        <v>1028</v>
      </c>
      <c r="C29" s="19" t="s">
        <v>1010</v>
      </c>
      <c r="D29" s="18">
        <v>9</v>
      </c>
      <c r="E29" s="20">
        <v>150000</v>
      </c>
      <c r="F29" s="20">
        <f t="shared" si="1"/>
        <v>1350000</v>
      </c>
    </row>
    <row r="30" spans="1:6" ht="20.25" x14ac:dyDescent="0.25">
      <c r="A30" s="171" t="s">
        <v>1029</v>
      </c>
      <c r="B30" s="171"/>
      <c r="C30" s="171"/>
      <c r="D30" s="171"/>
      <c r="E30" s="171"/>
      <c r="F30" s="21">
        <f>SUM(F28:F29)</f>
        <v>3150000</v>
      </c>
    </row>
    <row r="31" spans="1:6" ht="20.25" x14ac:dyDescent="0.25">
      <c r="A31" s="171" t="s">
        <v>1030</v>
      </c>
      <c r="B31" s="171"/>
      <c r="C31" s="171"/>
      <c r="D31" s="171"/>
      <c r="E31" s="171"/>
      <c r="F31" s="171"/>
    </row>
    <row r="32" spans="1:6" ht="40.5" customHeight="1" x14ac:dyDescent="0.25">
      <c r="A32" s="172" t="s">
        <v>1031</v>
      </c>
      <c r="B32" s="172"/>
      <c r="C32" s="23" t="s">
        <v>1032</v>
      </c>
      <c r="D32" s="24" t="s">
        <v>1033</v>
      </c>
      <c r="E32" s="23" t="s">
        <v>1034</v>
      </c>
      <c r="F32" s="18" t="s">
        <v>1035</v>
      </c>
    </row>
    <row r="33" spans="1:9" ht="105.75" customHeight="1" x14ac:dyDescent="0.25">
      <c r="A33" s="165" t="s">
        <v>1036</v>
      </c>
      <c r="B33" s="165"/>
      <c r="C33" s="20">
        <v>8500000</v>
      </c>
      <c r="D33" s="18">
        <v>1</v>
      </c>
      <c r="E33" s="18">
        <v>7</v>
      </c>
      <c r="F33" s="25">
        <f>+(C33*D33)*E33</f>
        <v>59500000</v>
      </c>
      <c r="H33" s="26"/>
    </row>
    <row r="34" spans="1:9" ht="105.75" customHeight="1" x14ac:dyDescent="0.25">
      <c r="A34" s="165" t="s">
        <v>1037</v>
      </c>
      <c r="B34" s="165"/>
      <c r="C34" s="20">
        <v>8500000</v>
      </c>
      <c r="D34" s="18">
        <v>3</v>
      </c>
      <c r="E34" s="18">
        <v>7</v>
      </c>
      <c r="F34" s="25">
        <f t="shared" ref="F34:F37" si="2">+(C34*D34)*E34</f>
        <v>178500000</v>
      </c>
      <c r="H34" s="26"/>
    </row>
    <row r="35" spans="1:9" ht="105.75" customHeight="1" x14ac:dyDescent="0.25">
      <c r="A35" s="165" t="s">
        <v>1038</v>
      </c>
      <c r="B35" s="165"/>
      <c r="C35" s="20">
        <v>8500000</v>
      </c>
      <c r="D35" s="18">
        <v>2</v>
      </c>
      <c r="E35" s="18">
        <v>7</v>
      </c>
      <c r="F35" s="25">
        <f t="shared" si="2"/>
        <v>119000000</v>
      </c>
      <c r="H35" s="26"/>
    </row>
    <row r="36" spans="1:9" ht="105.75" customHeight="1" x14ac:dyDescent="0.25">
      <c r="A36" s="165" t="s">
        <v>1228</v>
      </c>
      <c r="B36" s="165"/>
      <c r="C36" s="20">
        <v>8500000</v>
      </c>
      <c r="D36" s="18">
        <v>2</v>
      </c>
      <c r="E36" s="18">
        <v>7</v>
      </c>
      <c r="F36" s="25">
        <f t="shared" si="2"/>
        <v>119000000</v>
      </c>
      <c r="H36" s="26"/>
    </row>
    <row r="37" spans="1:9" ht="105.75" customHeight="1" x14ac:dyDescent="0.25">
      <c r="A37" s="165" t="s">
        <v>1098</v>
      </c>
      <c r="B37" s="165"/>
      <c r="C37" s="20">
        <v>3500000</v>
      </c>
      <c r="D37" s="18">
        <v>1</v>
      </c>
      <c r="E37" s="18">
        <v>7</v>
      </c>
      <c r="F37" s="25">
        <f t="shared" si="2"/>
        <v>24500000</v>
      </c>
      <c r="H37" s="22"/>
      <c r="I37" s="26"/>
    </row>
    <row r="38" spans="1:9" ht="20.25" x14ac:dyDescent="0.25">
      <c r="A38" s="173" t="s">
        <v>1039</v>
      </c>
      <c r="B38" s="173"/>
      <c r="C38" s="173"/>
      <c r="D38" s="173"/>
      <c r="E38" s="173"/>
      <c r="F38" s="27">
        <f>SUM(F33:F37)</f>
        <v>500500000</v>
      </c>
      <c r="H38" s="28"/>
    </row>
    <row r="39" spans="1:9" ht="20.25" x14ac:dyDescent="0.25">
      <c r="A39" s="175" t="s">
        <v>1100</v>
      </c>
      <c r="B39" s="176"/>
      <c r="C39" s="176"/>
      <c r="D39" s="176"/>
      <c r="E39" s="177"/>
      <c r="F39" s="27">
        <f>+F38+F30+F26</f>
        <v>1092236300</v>
      </c>
      <c r="H39" s="28"/>
    </row>
    <row r="40" spans="1:9" ht="20.25" x14ac:dyDescent="0.25">
      <c r="A40" s="175" t="s">
        <v>1101</v>
      </c>
      <c r="B40" s="176"/>
      <c r="C40" s="176"/>
      <c r="D40" s="176"/>
      <c r="E40" s="177"/>
      <c r="F40" s="27">
        <f>+F39*19%</f>
        <v>207524897</v>
      </c>
      <c r="H40" s="28"/>
    </row>
    <row r="41" spans="1:9" ht="20.25" x14ac:dyDescent="0.25">
      <c r="A41" s="173" t="s">
        <v>1096</v>
      </c>
      <c r="B41" s="173"/>
      <c r="C41" s="173"/>
      <c r="D41" s="173"/>
      <c r="E41" s="173"/>
      <c r="F41" s="21">
        <f>+F39*11.5%</f>
        <v>125607174.5</v>
      </c>
    </row>
    <row r="42" spans="1:9" ht="20.25" x14ac:dyDescent="0.25">
      <c r="A42" s="173" t="s">
        <v>1040</v>
      </c>
      <c r="B42" s="173"/>
      <c r="C42" s="173"/>
      <c r="D42" s="173"/>
      <c r="E42" s="173"/>
      <c r="F42" s="21">
        <f>+F41+F40+F39</f>
        <v>1425368371.5</v>
      </c>
    </row>
    <row r="44" spans="1:9" ht="75" customHeight="1" x14ac:dyDescent="0.25">
      <c r="B44" s="29"/>
      <c r="C44" s="29"/>
      <c r="D44" s="30"/>
      <c r="E44" s="29"/>
    </row>
    <row r="45" spans="1:9" ht="39.75" customHeight="1" x14ac:dyDescent="0.25">
      <c r="A45" s="178" t="s">
        <v>1095</v>
      </c>
      <c r="B45" s="179"/>
      <c r="C45" s="179"/>
      <c r="D45" s="179"/>
      <c r="E45" s="179"/>
      <c r="F45" s="179"/>
    </row>
    <row r="47" spans="1:9" x14ac:dyDescent="0.25">
      <c r="A47" s="174" t="s">
        <v>1041</v>
      </c>
      <c r="B47" s="174"/>
      <c r="C47" s="174"/>
      <c r="D47" s="174"/>
      <c r="E47" s="174"/>
    </row>
    <row r="48" spans="1:9" ht="21.75" customHeight="1" x14ac:dyDescent="0.25">
      <c r="A48" s="174" t="s">
        <v>1042</v>
      </c>
      <c r="B48" s="174"/>
      <c r="C48" s="174"/>
      <c r="D48" s="174"/>
      <c r="E48" s="174"/>
    </row>
    <row r="49" spans="1:5" ht="15" customHeight="1" x14ac:dyDescent="0.25">
      <c r="A49" s="174" t="s">
        <v>1108</v>
      </c>
      <c r="B49" s="174"/>
      <c r="C49" s="174"/>
      <c r="D49" s="174"/>
      <c r="E49" s="174"/>
    </row>
  </sheetData>
  <mergeCells count="29">
    <mergeCell ref="A49:E49"/>
    <mergeCell ref="A47:E47"/>
    <mergeCell ref="A48:E48"/>
    <mergeCell ref="A39:E39"/>
    <mergeCell ref="A40:E40"/>
    <mergeCell ref="A45:F45"/>
    <mergeCell ref="A36:B36"/>
    <mergeCell ref="A37:B37"/>
    <mergeCell ref="A38:E38"/>
    <mergeCell ref="A41:E41"/>
    <mergeCell ref="A42:E42"/>
    <mergeCell ref="A35:B35"/>
    <mergeCell ref="A6:F6"/>
    <mergeCell ref="A7:F7"/>
    <mergeCell ref="A8:F8"/>
    <mergeCell ref="A25:E25"/>
    <mergeCell ref="A26:E26"/>
    <mergeCell ref="A27:F27"/>
    <mergeCell ref="A30:E30"/>
    <mergeCell ref="A31:F31"/>
    <mergeCell ref="A32:B32"/>
    <mergeCell ref="A33:B33"/>
    <mergeCell ref="A34:B34"/>
    <mergeCell ref="A5:F5"/>
    <mergeCell ref="A1:B2"/>
    <mergeCell ref="C1:F1"/>
    <mergeCell ref="C2:F2"/>
    <mergeCell ref="A3:F3"/>
    <mergeCell ref="A4:F4"/>
  </mergeCells>
  <pageMargins left="0.7" right="0.7" top="0.75" bottom="0.75" header="0.3" footer="0.3"/>
  <pageSetup scale="5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view="pageBreakPreview" topLeftCell="A23" zoomScale="60" workbookViewId="0">
      <selection activeCell="A38" sqref="A38:I38"/>
    </sheetView>
  </sheetViews>
  <sheetFormatPr baseColWidth="10" defaultRowHeight="15" x14ac:dyDescent="0.25"/>
  <cols>
    <col min="7" max="7" width="14.28515625" customWidth="1"/>
    <col min="8" max="8" width="16" customWidth="1"/>
    <col min="9" max="9" width="24.5703125" customWidth="1"/>
    <col min="10" max="10" width="5.28515625" customWidth="1"/>
  </cols>
  <sheetData>
    <row r="1" spans="1:9" ht="50.25" customHeight="1" x14ac:dyDescent="0.25">
      <c r="A1" s="182" t="s">
        <v>1043</v>
      </c>
      <c r="B1" s="182"/>
      <c r="C1" s="182"/>
      <c r="D1" s="182"/>
      <c r="E1" s="182"/>
      <c r="F1" s="182"/>
      <c r="G1" s="182"/>
      <c r="H1" s="182"/>
      <c r="I1" s="182"/>
    </row>
    <row r="2" spans="1:9" ht="85.5" customHeight="1" x14ac:dyDescent="0.25">
      <c r="A2" s="183" t="s">
        <v>1001</v>
      </c>
      <c r="B2" s="184"/>
      <c r="C2" s="184"/>
      <c r="D2" s="184"/>
      <c r="E2" s="184"/>
      <c r="F2" s="184"/>
      <c r="G2" s="184"/>
      <c r="H2" s="184"/>
      <c r="I2" s="185"/>
    </row>
    <row r="3" spans="1:9" ht="20.25" x14ac:dyDescent="0.3">
      <c r="A3" s="186"/>
      <c r="B3" s="186"/>
      <c r="C3" s="186"/>
      <c r="D3" s="186"/>
      <c r="E3" s="186"/>
      <c r="F3" s="186"/>
      <c r="G3" s="186"/>
      <c r="H3" s="186"/>
      <c r="I3" s="186"/>
    </row>
    <row r="4" spans="1:9" ht="20.25" x14ac:dyDescent="0.3">
      <c r="A4" s="32"/>
      <c r="B4" s="32"/>
      <c r="C4" s="33" t="s">
        <v>1044</v>
      </c>
      <c r="D4" s="34"/>
      <c r="E4" s="34"/>
      <c r="F4" s="34"/>
      <c r="G4" s="34"/>
      <c r="H4" s="34"/>
      <c r="I4" s="35" t="s">
        <v>1045</v>
      </c>
    </row>
    <row r="5" spans="1:9" ht="20.25" x14ac:dyDescent="0.3">
      <c r="A5" s="36" t="s">
        <v>1046</v>
      </c>
      <c r="B5" s="187" t="s">
        <v>1047</v>
      </c>
      <c r="C5" s="181"/>
      <c r="D5" s="181"/>
      <c r="E5" s="181"/>
      <c r="F5" s="181"/>
      <c r="G5" s="181"/>
      <c r="H5" s="181"/>
      <c r="I5" s="181"/>
    </row>
    <row r="6" spans="1:9" ht="20.25" x14ac:dyDescent="0.3">
      <c r="A6" s="37" t="s">
        <v>1048</v>
      </c>
      <c r="B6" s="180" t="s">
        <v>1049</v>
      </c>
      <c r="C6" s="181"/>
      <c r="D6" s="181"/>
      <c r="E6" s="181"/>
      <c r="F6" s="181"/>
      <c r="G6" s="181"/>
      <c r="H6" s="181"/>
      <c r="I6" s="38">
        <v>1</v>
      </c>
    </row>
    <row r="7" spans="1:9" ht="20.25" x14ac:dyDescent="0.3">
      <c r="A7" s="37" t="s">
        <v>1050</v>
      </c>
      <c r="B7" s="180" t="s">
        <v>1051</v>
      </c>
      <c r="C7" s="181"/>
      <c r="D7" s="181"/>
      <c r="E7" s="39">
        <v>1</v>
      </c>
      <c r="F7" s="37" t="s">
        <v>1052</v>
      </c>
      <c r="G7" s="32"/>
      <c r="H7" s="38"/>
      <c r="I7" s="38">
        <f>1/12</f>
        <v>8.3333333333333329E-2</v>
      </c>
    </row>
    <row r="8" spans="1:9" ht="20.25" x14ac:dyDescent="0.3">
      <c r="A8" s="37" t="s">
        <v>1053</v>
      </c>
      <c r="B8" s="180" t="s">
        <v>1054</v>
      </c>
      <c r="C8" s="181"/>
      <c r="D8" s="181"/>
      <c r="E8" s="39">
        <v>1</v>
      </c>
      <c r="F8" s="37" t="s">
        <v>1052</v>
      </c>
      <c r="G8" s="32"/>
      <c r="H8" s="38"/>
      <c r="I8" s="38">
        <f>1/12</f>
        <v>8.3333333333333329E-2</v>
      </c>
    </row>
    <row r="9" spans="1:9" ht="20.25" x14ac:dyDescent="0.3">
      <c r="A9" s="37" t="s">
        <v>1055</v>
      </c>
      <c r="B9" s="180" t="s">
        <v>1056</v>
      </c>
      <c r="C9" s="181"/>
      <c r="D9" s="181"/>
      <c r="E9" s="39">
        <v>0.01</v>
      </c>
      <c r="F9" s="37" t="s">
        <v>1057</v>
      </c>
      <c r="G9" s="32"/>
      <c r="H9" s="38"/>
      <c r="I9" s="38">
        <v>0.01</v>
      </c>
    </row>
    <row r="10" spans="1:9" ht="20.25" x14ac:dyDescent="0.3">
      <c r="A10" s="37" t="s">
        <v>1058</v>
      </c>
      <c r="B10" s="180" t="s">
        <v>1059</v>
      </c>
      <c r="C10" s="181"/>
      <c r="D10" s="181"/>
      <c r="E10" s="181"/>
      <c r="F10" s="181"/>
      <c r="G10" s="181"/>
      <c r="H10" s="181"/>
      <c r="I10" s="38">
        <f>+I8/2</f>
        <v>4.1666666666666664E-2</v>
      </c>
    </row>
    <row r="11" spans="1:9" ht="20.25" x14ac:dyDescent="0.3">
      <c r="A11" s="37" t="s">
        <v>1060</v>
      </c>
      <c r="B11" s="180" t="s">
        <v>1061</v>
      </c>
      <c r="C11" s="181"/>
      <c r="D11" s="181"/>
      <c r="E11" s="181"/>
      <c r="F11" s="181"/>
      <c r="G11" s="181"/>
      <c r="H11" s="181"/>
      <c r="I11" s="38">
        <v>0.20499999999999999</v>
      </c>
    </row>
    <row r="12" spans="1:9" ht="20.25" x14ac:dyDescent="0.3">
      <c r="A12" s="37" t="s">
        <v>1062</v>
      </c>
      <c r="B12" s="180" t="s">
        <v>1063</v>
      </c>
      <c r="C12" s="181"/>
      <c r="D12" s="181"/>
      <c r="E12" s="181"/>
      <c r="F12" s="181"/>
      <c r="G12" s="181"/>
      <c r="H12" s="181"/>
      <c r="I12" s="38">
        <v>0.04</v>
      </c>
    </row>
    <row r="13" spans="1:9" ht="20.25" x14ac:dyDescent="0.3">
      <c r="A13" s="37" t="s">
        <v>1064</v>
      </c>
      <c r="B13" s="180" t="s">
        <v>1065</v>
      </c>
      <c r="C13" s="181"/>
      <c r="D13" s="181"/>
      <c r="E13" s="181"/>
      <c r="F13" s="181"/>
      <c r="G13" s="181"/>
      <c r="H13" s="181"/>
      <c r="I13" s="38">
        <v>6.9599999999999995E-2</v>
      </c>
    </row>
    <row r="14" spans="1:9" ht="20.25" x14ac:dyDescent="0.3">
      <c r="A14" s="37" t="s">
        <v>1066</v>
      </c>
      <c r="B14" s="180" t="s">
        <v>1067</v>
      </c>
      <c r="C14" s="181"/>
      <c r="D14" s="181"/>
      <c r="E14" s="181"/>
      <c r="F14" s="181"/>
      <c r="G14" s="181"/>
      <c r="H14" s="181"/>
      <c r="I14" s="38">
        <v>0.02</v>
      </c>
    </row>
    <row r="15" spans="1:9" ht="20.25" x14ac:dyDescent="0.3">
      <c r="A15" s="37" t="s">
        <v>1068</v>
      </c>
      <c r="B15" s="180" t="s">
        <v>1069</v>
      </c>
      <c r="C15" s="181"/>
      <c r="D15" s="181"/>
      <c r="E15" s="181"/>
      <c r="F15" s="181"/>
      <c r="G15" s="181"/>
      <c r="H15" s="181"/>
      <c r="I15" s="38">
        <v>0.03</v>
      </c>
    </row>
    <row r="16" spans="1:9" ht="20.25" x14ac:dyDescent="0.3">
      <c r="A16" s="37" t="s">
        <v>1070</v>
      </c>
      <c r="B16" s="180" t="s">
        <v>1071</v>
      </c>
      <c r="C16" s="181"/>
      <c r="D16" s="181"/>
      <c r="E16" s="181"/>
      <c r="F16" s="181"/>
      <c r="G16" s="181"/>
      <c r="H16" s="181"/>
      <c r="I16" s="38">
        <v>0.03</v>
      </c>
    </row>
    <row r="17" spans="1:9" ht="20.25" x14ac:dyDescent="0.3">
      <c r="A17" s="37" t="s">
        <v>1072</v>
      </c>
      <c r="B17" s="180" t="s">
        <v>1073</v>
      </c>
      <c r="C17" s="181"/>
      <c r="D17" s="181"/>
      <c r="E17" s="181"/>
      <c r="F17" s="181"/>
      <c r="G17" s="181"/>
      <c r="H17" s="181"/>
      <c r="I17" s="38">
        <v>0</v>
      </c>
    </row>
    <row r="18" spans="1:9" ht="20.25" x14ac:dyDescent="0.3">
      <c r="A18" s="188" t="s">
        <v>1074</v>
      </c>
      <c r="B18" s="188"/>
      <c r="C18" s="188"/>
      <c r="D18" s="188"/>
      <c r="E18" s="188"/>
      <c r="F18" s="188"/>
      <c r="G18" s="188"/>
      <c r="H18" s="188"/>
      <c r="I18" s="40">
        <f>SUM(I6:I17)</f>
        <v>1.6129333333333333</v>
      </c>
    </row>
    <row r="19" spans="1:9" ht="20.25" x14ac:dyDescent="0.3">
      <c r="A19" s="36" t="s">
        <v>1075</v>
      </c>
      <c r="B19" s="187" t="s">
        <v>1076</v>
      </c>
      <c r="C19" s="181"/>
      <c r="D19" s="181"/>
      <c r="E19" s="181"/>
      <c r="F19" s="181"/>
      <c r="G19" s="181"/>
      <c r="H19" s="181"/>
      <c r="I19" s="181"/>
    </row>
    <row r="20" spans="1:9" ht="20.25" x14ac:dyDescent="0.3">
      <c r="A20" s="37" t="s">
        <v>1077</v>
      </c>
      <c r="B20" s="180" t="s">
        <v>1078</v>
      </c>
      <c r="C20" s="181"/>
      <c r="D20" s="181"/>
      <c r="E20" s="181"/>
      <c r="F20" s="181"/>
      <c r="G20" s="181"/>
      <c r="H20" s="181"/>
      <c r="I20" s="38">
        <v>7.0000000000000007E-2</v>
      </c>
    </row>
    <row r="21" spans="1:9" ht="20.25" x14ac:dyDescent="0.3">
      <c r="A21" s="188" t="s">
        <v>1074</v>
      </c>
      <c r="B21" s="188"/>
      <c r="C21" s="188"/>
      <c r="D21" s="188"/>
      <c r="E21" s="188"/>
      <c r="F21" s="188"/>
      <c r="G21" s="188"/>
      <c r="H21" s="188"/>
      <c r="I21" s="40">
        <f>SUM(I20:I20)</f>
        <v>7.0000000000000007E-2</v>
      </c>
    </row>
    <row r="22" spans="1:9" ht="20.25" x14ac:dyDescent="0.3">
      <c r="A22" s="36" t="s">
        <v>1079</v>
      </c>
      <c r="B22" s="187" t="s">
        <v>1080</v>
      </c>
      <c r="C22" s="181"/>
      <c r="D22" s="181"/>
      <c r="E22" s="181"/>
      <c r="F22" s="181"/>
      <c r="G22" s="181"/>
      <c r="H22" s="181"/>
      <c r="I22" s="181"/>
    </row>
    <row r="23" spans="1:9" ht="20.25" x14ac:dyDescent="0.3">
      <c r="A23" s="37" t="s">
        <v>1081</v>
      </c>
      <c r="B23" s="180" t="s">
        <v>1082</v>
      </c>
      <c r="C23" s="181"/>
      <c r="D23" s="181"/>
      <c r="E23" s="181"/>
      <c r="F23" s="181"/>
      <c r="G23" s="181"/>
      <c r="H23" s="181"/>
      <c r="I23" s="38">
        <v>3.5000000000000003E-2</v>
      </c>
    </row>
    <row r="24" spans="1:9" ht="20.25" x14ac:dyDescent="0.3">
      <c r="A24" s="37" t="s">
        <v>1083</v>
      </c>
      <c r="B24" s="180" t="s">
        <v>1084</v>
      </c>
      <c r="C24" s="181"/>
      <c r="D24" s="181"/>
      <c r="E24" s="181"/>
      <c r="F24" s="181"/>
      <c r="G24" s="181"/>
      <c r="H24" s="181"/>
      <c r="I24" s="38">
        <v>0.01</v>
      </c>
    </row>
    <row r="25" spans="1:9" ht="20.25" x14ac:dyDescent="0.3">
      <c r="A25" s="188" t="s">
        <v>1074</v>
      </c>
      <c r="B25" s="188"/>
      <c r="C25" s="188"/>
      <c r="D25" s="188"/>
      <c r="E25" s="188"/>
      <c r="F25" s="188"/>
      <c r="G25" s="188"/>
      <c r="H25" s="188"/>
      <c r="I25" s="40">
        <f>SUM(I23:I24)</f>
        <v>4.5000000000000005E-2</v>
      </c>
    </row>
    <row r="26" spans="1:9" ht="20.25" x14ac:dyDescent="0.3">
      <c r="A26" s="186"/>
      <c r="B26" s="186"/>
      <c r="C26" s="186"/>
      <c r="D26" s="186"/>
      <c r="E26" s="186"/>
      <c r="F26" s="186"/>
      <c r="G26" s="186"/>
      <c r="H26" s="186"/>
      <c r="I26" s="186"/>
    </row>
    <row r="27" spans="1:9" ht="21" x14ac:dyDescent="0.35">
      <c r="A27" s="36" t="s">
        <v>1085</v>
      </c>
      <c r="B27" s="189" t="s">
        <v>1086</v>
      </c>
      <c r="C27" s="190"/>
      <c r="D27" s="190"/>
      <c r="E27" s="190"/>
      <c r="F27" s="190"/>
      <c r="G27" s="190"/>
      <c r="H27" s="191"/>
      <c r="I27" s="41"/>
    </row>
    <row r="28" spans="1:9" ht="21" x14ac:dyDescent="0.35">
      <c r="A28" s="36"/>
      <c r="B28" s="180" t="s">
        <v>1087</v>
      </c>
      <c r="C28" s="181"/>
      <c r="D28" s="181"/>
      <c r="E28" s="181"/>
      <c r="F28" s="181"/>
      <c r="G28" s="181"/>
      <c r="H28" s="181"/>
      <c r="I28" s="41">
        <v>0.01</v>
      </c>
    </row>
    <row r="29" spans="1:9" ht="20.25" x14ac:dyDescent="0.3">
      <c r="A29" s="37"/>
      <c r="B29" s="180" t="s">
        <v>1088</v>
      </c>
      <c r="C29" s="181"/>
      <c r="D29" s="181"/>
      <c r="E29" s="181"/>
      <c r="F29" s="181"/>
      <c r="G29" s="181"/>
      <c r="H29" s="181"/>
      <c r="I29" s="38">
        <v>0.11</v>
      </c>
    </row>
    <row r="30" spans="1:9" ht="20.25" x14ac:dyDescent="0.3">
      <c r="A30" s="188" t="s">
        <v>1074</v>
      </c>
      <c r="B30" s="188"/>
      <c r="C30" s="188"/>
      <c r="D30" s="188"/>
      <c r="E30" s="188"/>
      <c r="F30" s="188"/>
      <c r="G30" s="188"/>
      <c r="H30" s="188"/>
      <c r="I30" s="40">
        <f>+I28+I29</f>
        <v>0.12</v>
      </c>
    </row>
    <row r="31" spans="1:9" ht="41.25" customHeight="1" x14ac:dyDescent="0.3">
      <c r="A31" s="36" t="s">
        <v>1089</v>
      </c>
      <c r="B31" s="193" t="s">
        <v>1090</v>
      </c>
      <c r="C31" s="193"/>
      <c r="D31" s="193"/>
      <c r="E31" s="193"/>
      <c r="F31" s="193"/>
      <c r="G31" s="193"/>
      <c r="H31" s="42" t="s">
        <v>1074</v>
      </c>
      <c r="I31" s="40">
        <v>0.09</v>
      </c>
    </row>
    <row r="32" spans="1:9" ht="20.25" x14ac:dyDescent="0.3">
      <c r="A32" s="186"/>
      <c r="B32" s="186"/>
      <c r="C32" s="186"/>
      <c r="D32" s="186"/>
      <c r="E32" s="186"/>
      <c r="F32" s="186"/>
      <c r="G32" s="186"/>
      <c r="H32" s="186"/>
      <c r="I32" s="186"/>
    </row>
    <row r="33" spans="1:9" ht="20.25" x14ac:dyDescent="0.3">
      <c r="A33" s="194" t="s">
        <v>1091</v>
      </c>
      <c r="B33" s="181"/>
      <c r="C33" s="181"/>
      <c r="D33" s="181"/>
      <c r="E33" s="181"/>
      <c r="F33" s="181"/>
      <c r="G33" s="181"/>
      <c r="H33" s="181"/>
      <c r="I33" s="43">
        <f>SUM(I31,I30,I25,I21,I18)</f>
        <v>1.9379333333333333</v>
      </c>
    </row>
    <row r="34" spans="1:9" ht="31.5" customHeight="1" x14ac:dyDescent="0.3">
      <c r="A34" s="195" t="s">
        <v>1092</v>
      </c>
      <c r="B34" s="195"/>
      <c r="C34" s="195"/>
      <c r="D34" s="195"/>
      <c r="E34" s="195"/>
      <c r="F34" s="195"/>
      <c r="G34" s="195"/>
      <c r="H34" s="195"/>
      <c r="I34" s="44">
        <v>1.94</v>
      </c>
    </row>
    <row r="37" spans="1:9" ht="43.5" customHeight="1" x14ac:dyDescent="0.25">
      <c r="C37" s="29"/>
      <c r="D37" s="29"/>
      <c r="E37" s="29"/>
      <c r="F37" s="29"/>
      <c r="G37" s="29"/>
    </row>
    <row r="38" spans="1:9" ht="36" customHeight="1" x14ac:dyDescent="0.25">
      <c r="A38" s="196" t="s">
        <v>1094</v>
      </c>
      <c r="B38" s="197"/>
      <c r="C38" s="197"/>
      <c r="D38" s="197"/>
      <c r="E38" s="197"/>
      <c r="F38" s="197"/>
      <c r="G38" s="197"/>
      <c r="H38" s="197"/>
      <c r="I38" s="197"/>
    </row>
    <row r="41" spans="1:9" x14ac:dyDescent="0.25">
      <c r="A41" s="198"/>
      <c r="B41" s="198"/>
      <c r="C41" s="198"/>
      <c r="D41" s="198"/>
      <c r="E41" s="198"/>
    </row>
    <row r="42" spans="1:9" x14ac:dyDescent="0.25">
      <c r="A42" s="192" t="s">
        <v>1093</v>
      </c>
      <c r="B42" s="192"/>
      <c r="C42" s="192"/>
      <c r="D42" s="192"/>
      <c r="E42" s="192"/>
      <c r="F42" s="192"/>
      <c r="G42" s="192"/>
      <c r="H42" s="192"/>
    </row>
    <row r="43" spans="1:9" ht="15" customHeight="1" x14ac:dyDescent="0.25">
      <c r="A43" s="192" t="s">
        <v>1042</v>
      </c>
      <c r="B43" s="192"/>
      <c r="C43" s="192"/>
      <c r="D43" s="192"/>
      <c r="E43" s="192"/>
      <c r="F43" s="192"/>
      <c r="G43" s="192"/>
      <c r="H43" s="192"/>
    </row>
    <row r="44" spans="1:9" ht="33" customHeight="1" x14ac:dyDescent="0.25">
      <c r="A44" s="192" t="s">
        <v>1108</v>
      </c>
      <c r="B44" s="192"/>
      <c r="C44" s="192"/>
      <c r="D44" s="192"/>
      <c r="E44" s="192"/>
      <c r="F44" s="192"/>
      <c r="G44" s="192"/>
      <c r="H44" s="192"/>
    </row>
  </sheetData>
  <mergeCells count="38">
    <mergeCell ref="A42:H42"/>
    <mergeCell ref="A44:H44"/>
    <mergeCell ref="B31:G31"/>
    <mergeCell ref="A32:I32"/>
    <mergeCell ref="A33:H33"/>
    <mergeCell ref="A34:H34"/>
    <mergeCell ref="A38:I38"/>
    <mergeCell ref="A41:E41"/>
    <mergeCell ref="A43:H43"/>
    <mergeCell ref="A30:H30"/>
    <mergeCell ref="B20:H20"/>
    <mergeCell ref="A21:H21"/>
    <mergeCell ref="B22:I22"/>
    <mergeCell ref="B23:H23"/>
    <mergeCell ref="B24:H24"/>
    <mergeCell ref="A25:H25"/>
    <mergeCell ref="A26:I26"/>
    <mergeCell ref="B27:H27"/>
    <mergeCell ref="B28:H28"/>
    <mergeCell ref="B29:H29"/>
    <mergeCell ref="B19:I19"/>
    <mergeCell ref="B8:D8"/>
    <mergeCell ref="B9:D9"/>
    <mergeCell ref="B10:H10"/>
    <mergeCell ref="B11:H11"/>
    <mergeCell ref="B12:H12"/>
    <mergeCell ref="B13:H13"/>
    <mergeCell ref="B14:H14"/>
    <mergeCell ref="B15:H15"/>
    <mergeCell ref="B16:H16"/>
    <mergeCell ref="B17:H17"/>
    <mergeCell ref="A18:H18"/>
    <mergeCell ref="B7:D7"/>
    <mergeCell ref="A1:I1"/>
    <mergeCell ref="A2:I2"/>
    <mergeCell ref="A3:I3"/>
    <mergeCell ref="B5:I5"/>
    <mergeCell ref="B6:H6"/>
  </mergeCells>
  <pageMargins left="0.7" right="0.7" top="0.75" bottom="0.75" header="0.3" footer="0.3"/>
  <pageSetup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7030A0"/>
  </sheetPr>
  <dimension ref="A1:O672"/>
  <sheetViews>
    <sheetView view="pageBreakPreview" topLeftCell="A650" zoomScale="70" zoomScaleNormal="57" zoomScaleSheetLayoutView="70" workbookViewId="0">
      <selection activeCell="E661" sqref="E661"/>
    </sheetView>
  </sheetViews>
  <sheetFormatPr baseColWidth="10" defaultColWidth="11.42578125" defaultRowHeight="21" x14ac:dyDescent="0.25"/>
  <cols>
    <col min="1" max="1" width="32.42578125" style="2" customWidth="1"/>
    <col min="2" max="2" width="42.140625" style="2" customWidth="1"/>
    <col min="3" max="3" width="17.5703125" style="2" customWidth="1"/>
    <col min="4" max="4" width="100.28515625" style="2" customWidth="1"/>
    <col min="5" max="5" width="17.28515625" style="2" customWidth="1"/>
    <col min="6" max="6" width="27.140625" style="2" customWidth="1"/>
    <col min="7" max="7" width="17.7109375" style="2" customWidth="1"/>
    <col min="8" max="10" width="48.42578125" style="98" customWidth="1"/>
    <col min="11" max="13" width="48.42578125" style="90" customWidth="1"/>
    <col min="14" max="14" width="37.5703125" style="102" customWidth="1"/>
    <col min="15" max="15" width="30.7109375" style="2" customWidth="1"/>
    <col min="16" max="16384" width="11.42578125" style="2"/>
  </cols>
  <sheetData>
    <row r="1" spans="1:15" ht="21.75" thickBot="1" x14ac:dyDescent="0.3">
      <c r="A1" s="148" t="s">
        <v>1229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50"/>
    </row>
    <row r="2" spans="1:15" ht="104.25" customHeight="1" x14ac:dyDescent="0.25">
      <c r="A2" s="103" t="s">
        <v>0</v>
      </c>
      <c r="B2" s="103" t="s">
        <v>1</v>
      </c>
      <c r="C2" s="103" t="s">
        <v>970</v>
      </c>
      <c r="D2" s="103" t="s">
        <v>982</v>
      </c>
      <c r="E2" s="103" t="s">
        <v>983</v>
      </c>
      <c r="F2" s="103" t="s">
        <v>2</v>
      </c>
      <c r="G2" s="103" t="s">
        <v>3</v>
      </c>
      <c r="H2" s="104" t="s">
        <v>1221</v>
      </c>
      <c r="I2" s="104" t="s">
        <v>1222</v>
      </c>
      <c r="J2" s="104" t="s">
        <v>1223</v>
      </c>
      <c r="K2" s="105" t="s">
        <v>1224</v>
      </c>
      <c r="L2" s="105" t="s">
        <v>1226</v>
      </c>
      <c r="M2" s="105" t="s">
        <v>1225</v>
      </c>
      <c r="N2" s="106" t="s">
        <v>1203</v>
      </c>
      <c r="O2" s="107" t="s">
        <v>1103</v>
      </c>
    </row>
    <row r="3" spans="1:15" s="60" customFormat="1" ht="92.25" customHeight="1" x14ac:dyDescent="0.25">
      <c r="A3" s="54" t="s">
        <v>4</v>
      </c>
      <c r="B3" s="54" t="s">
        <v>5</v>
      </c>
      <c r="C3" s="54">
        <v>1</v>
      </c>
      <c r="D3" s="54" t="s">
        <v>747</v>
      </c>
      <c r="E3" s="54" t="s">
        <v>750</v>
      </c>
      <c r="F3" s="54" t="s">
        <v>6</v>
      </c>
      <c r="G3" s="54">
        <v>67</v>
      </c>
      <c r="H3" s="84">
        <v>5495.05</v>
      </c>
      <c r="I3" s="84">
        <v>10000</v>
      </c>
      <c r="J3" s="84">
        <f t="shared" ref="J3:J8" si="0">+I3*G3</f>
        <v>670000</v>
      </c>
      <c r="K3" s="56"/>
      <c r="L3" s="56"/>
      <c r="M3" s="83">
        <v>10000</v>
      </c>
      <c r="N3" s="83">
        <f>+AVERAGE(M3)</f>
        <v>10000</v>
      </c>
      <c r="O3" s="57" t="s">
        <v>1104</v>
      </c>
    </row>
    <row r="4" spans="1:15" s="60" customFormat="1" ht="76.5" customHeight="1" x14ac:dyDescent="0.25">
      <c r="A4" s="54" t="s">
        <v>4</v>
      </c>
      <c r="B4" s="54" t="s">
        <v>5</v>
      </c>
      <c r="C4" s="54">
        <v>2</v>
      </c>
      <c r="D4" s="54" t="s">
        <v>748</v>
      </c>
      <c r="E4" s="59">
        <v>14</v>
      </c>
      <c r="F4" s="54" t="s">
        <v>6</v>
      </c>
      <c r="G4" s="54">
        <v>21</v>
      </c>
      <c r="H4" s="95">
        <v>9006.8320000000003</v>
      </c>
      <c r="I4" s="95">
        <v>9006.8320000000003</v>
      </c>
      <c r="J4" s="93">
        <v>8417.6</v>
      </c>
      <c r="K4" s="83"/>
      <c r="L4" s="83"/>
      <c r="M4" s="83"/>
      <c r="N4" s="83">
        <f>+AVERAGE(H4:J4)</f>
        <v>8810.4213333333337</v>
      </c>
      <c r="O4" s="57" t="s">
        <v>1105</v>
      </c>
    </row>
    <row r="5" spans="1:15" s="60" customFormat="1" ht="76.5" customHeight="1" x14ac:dyDescent="0.25">
      <c r="A5" s="54" t="s">
        <v>4</v>
      </c>
      <c r="B5" s="54" t="s">
        <v>5</v>
      </c>
      <c r="C5" s="54">
        <v>3</v>
      </c>
      <c r="D5" s="54" t="s">
        <v>749</v>
      </c>
      <c r="E5" s="59">
        <v>13</v>
      </c>
      <c r="F5" s="54" t="s">
        <v>6</v>
      </c>
      <c r="G5" s="54">
        <v>3</v>
      </c>
      <c r="H5" s="95">
        <v>9608.5037000000011</v>
      </c>
      <c r="I5" s="95">
        <v>9608.5037000000011</v>
      </c>
      <c r="J5" s="93">
        <v>8979.91</v>
      </c>
      <c r="K5" s="83"/>
      <c r="L5" s="83"/>
      <c r="M5" s="83"/>
      <c r="N5" s="83">
        <f>+AVERAGE(H5:J5)</f>
        <v>9398.972466666668</v>
      </c>
      <c r="O5" s="57" t="s">
        <v>1105</v>
      </c>
    </row>
    <row r="6" spans="1:15" s="60" customFormat="1" ht="85.5" customHeight="1" x14ac:dyDescent="0.25">
      <c r="A6" s="54" t="s">
        <v>4</v>
      </c>
      <c r="B6" s="54" t="s">
        <v>7</v>
      </c>
      <c r="C6" s="54">
        <v>1</v>
      </c>
      <c r="D6" s="54" t="s">
        <v>752</v>
      </c>
      <c r="E6" s="54">
        <v>10</v>
      </c>
      <c r="F6" s="54" t="s">
        <v>6</v>
      </c>
      <c r="G6" s="54">
        <v>43</v>
      </c>
      <c r="H6" s="84">
        <v>8392.44</v>
      </c>
      <c r="I6" s="84">
        <v>10000</v>
      </c>
      <c r="J6" s="84">
        <f t="shared" si="0"/>
        <v>430000</v>
      </c>
      <c r="K6" s="56"/>
      <c r="L6" s="56"/>
      <c r="M6" s="83">
        <v>10000</v>
      </c>
      <c r="N6" s="83">
        <f t="shared" ref="N6:N8" si="1">+AVERAGE(M6)</f>
        <v>10000</v>
      </c>
      <c r="O6" s="57" t="s">
        <v>1104</v>
      </c>
    </row>
    <row r="7" spans="1:15" s="60" customFormat="1" ht="78.75" customHeight="1" x14ac:dyDescent="0.25">
      <c r="A7" s="54" t="s">
        <v>4</v>
      </c>
      <c r="B7" s="54" t="s">
        <v>7</v>
      </c>
      <c r="C7" s="54">
        <v>2</v>
      </c>
      <c r="D7" s="54" t="s">
        <v>753</v>
      </c>
      <c r="E7" s="54">
        <v>6</v>
      </c>
      <c r="F7" s="54" t="s">
        <v>6</v>
      </c>
      <c r="G7" s="54">
        <v>25</v>
      </c>
      <c r="H7" s="84">
        <v>8392.44</v>
      </c>
      <c r="I7" s="84">
        <v>10000</v>
      </c>
      <c r="J7" s="84">
        <f t="shared" si="0"/>
        <v>250000</v>
      </c>
      <c r="K7" s="56"/>
      <c r="L7" s="56"/>
      <c r="M7" s="83">
        <v>10000</v>
      </c>
      <c r="N7" s="83">
        <f t="shared" si="1"/>
        <v>10000</v>
      </c>
      <c r="O7" s="57" t="s">
        <v>1104</v>
      </c>
    </row>
    <row r="8" spans="1:15" s="60" customFormat="1" ht="51" customHeight="1" x14ac:dyDescent="0.25">
      <c r="A8" s="54" t="s">
        <v>4</v>
      </c>
      <c r="B8" s="54" t="s">
        <v>7</v>
      </c>
      <c r="C8" s="54">
        <v>3</v>
      </c>
      <c r="D8" s="54" t="s">
        <v>754</v>
      </c>
      <c r="E8" s="54">
        <v>16</v>
      </c>
      <c r="F8" s="54" t="s">
        <v>6</v>
      </c>
      <c r="G8" s="54">
        <v>14</v>
      </c>
      <c r="H8" s="84">
        <v>8392.44</v>
      </c>
      <c r="I8" s="84">
        <v>10000</v>
      </c>
      <c r="J8" s="84">
        <f t="shared" si="0"/>
        <v>140000</v>
      </c>
      <c r="K8" s="56"/>
      <c r="L8" s="56"/>
      <c r="M8" s="83">
        <v>10000</v>
      </c>
      <c r="N8" s="83">
        <f t="shared" si="1"/>
        <v>10000</v>
      </c>
      <c r="O8" s="57" t="s">
        <v>1104</v>
      </c>
    </row>
    <row r="9" spans="1:15" s="60" customFormat="1" ht="51" customHeight="1" x14ac:dyDescent="0.25">
      <c r="A9" s="54" t="s">
        <v>4</v>
      </c>
      <c r="B9" s="54" t="s">
        <v>7</v>
      </c>
      <c r="C9" s="54">
        <v>4</v>
      </c>
      <c r="D9" s="54" t="s">
        <v>755</v>
      </c>
      <c r="E9" s="54" t="s">
        <v>251</v>
      </c>
      <c r="F9" s="54" t="s">
        <v>6</v>
      </c>
      <c r="G9" s="54">
        <v>11</v>
      </c>
      <c r="H9" s="95">
        <v>9608.5037000000011</v>
      </c>
      <c r="I9" s="95">
        <v>9608.5037000000011</v>
      </c>
      <c r="J9" s="93">
        <v>8979.91</v>
      </c>
      <c r="K9" s="83"/>
      <c r="L9" s="83"/>
      <c r="M9" s="83"/>
      <c r="N9" s="83">
        <f t="shared" ref="N9:N12" si="2">+AVERAGE(H9:J9)</f>
        <v>9398.972466666668</v>
      </c>
      <c r="O9" s="57" t="s">
        <v>1105</v>
      </c>
    </row>
    <row r="10" spans="1:15" s="60" customFormat="1" ht="51" customHeight="1" x14ac:dyDescent="0.25">
      <c r="A10" s="54" t="s">
        <v>4</v>
      </c>
      <c r="B10" s="54" t="s">
        <v>7</v>
      </c>
      <c r="C10" s="54">
        <v>5</v>
      </c>
      <c r="D10" s="54" t="s">
        <v>756</v>
      </c>
      <c r="E10" s="54">
        <v>19</v>
      </c>
      <c r="F10" s="54" t="s">
        <v>6</v>
      </c>
      <c r="G10" s="54">
        <v>3</v>
      </c>
      <c r="H10" s="95">
        <v>9608.5037000000011</v>
      </c>
      <c r="I10" s="95">
        <v>9608.5037000000011</v>
      </c>
      <c r="J10" s="93">
        <v>8979.91</v>
      </c>
      <c r="K10" s="83"/>
      <c r="L10" s="83"/>
      <c r="M10" s="83"/>
      <c r="N10" s="83">
        <f t="shared" si="2"/>
        <v>9398.972466666668</v>
      </c>
      <c r="O10" s="57" t="s">
        <v>1105</v>
      </c>
    </row>
    <row r="11" spans="1:15" s="60" customFormat="1" ht="61.5" customHeight="1" x14ac:dyDescent="0.25">
      <c r="A11" s="54" t="s">
        <v>4</v>
      </c>
      <c r="B11" s="54" t="s">
        <v>10</v>
      </c>
      <c r="C11" s="54">
        <v>1</v>
      </c>
      <c r="D11" s="54" t="s">
        <v>757</v>
      </c>
      <c r="E11" s="55" t="s">
        <v>8</v>
      </c>
      <c r="F11" s="54" t="s">
        <v>6</v>
      </c>
      <c r="G11" s="55">
        <v>8</v>
      </c>
      <c r="H11" s="95">
        <v>9608.5037000000011</v>
      </c>
      <c r="I11" s="95">
        <v>9608.5037000000011</v>
      </c>
      <c r="J11" s="93">
        <v>8979.91</v>
      </c>
      <c r="K11" s="83"/>
      <c r="L11" s="83"/>
      <c r="M11" s="83"/>
      <c r="N11" s="83">
        <f t="shared" si="2"/>
        <v>9398.972466666668</v>
      </c>
      <c r="O11" s="57" t="s">
        <v>1105</v>
      </c>
    </row>
    <row r="12" spans="1:15" s="60" customFormat="1" ht="43.5" customHeight="1" x14ac:dyDescent="0.25">
      <c r="A12" s="54" t="s">
        <v>4</v>
      </c>
      <c r="B12" s="54" t="s">
        <v>10</v>
      </c>
      <c r="C12" s="54">
        <v>2</v>
      </c>
      <c r="D12" s="54" t="s">
        <v>758</v>
      </c>
      <c r="E12" s="55">
        <v>10</v>
      </c>
      <c r="F12" s="54" t="s">
        <v>6</v>
      </c>
      <c r="G12" s="55">
        <v>1</v>
      </c>
      <c r="H12" s="95">
        <v>9608.5037000000011</v>
      </c>
      <c r="I12" s="95">
        <v>9608.5037000000011</v>
      </c>
      <c r="J12" s="93">
        <v>8979.91</v>
      </c>
      <c r="K12" s="83"/>
      <c r="L12" s="83"/>
      <c r="M12" s="83"/>
      <c r="N12" s="83">
        <f t="shared" si="2"/>
        <v>9398.972466666668</v>
      </c>
      <c r="O12" s="57" t="s">
        <v>1105</v>
      </c>
    </row>
    <row r="13" spans="1:15" s="9" customFormat="1" ht="27" hidden="1" customHeight="1" x14ac:dyDescent="0.25">
      <c r="A13" s="205" t="s">
        <v>11</v>
      </c>
      <c r="B13" s="205"/>
      <c r="C13" s="205"/>
      <c r="D13" s="205"/>
      <c r="E13" s="205"/>
      <c r="F13" s="205"/>
      <c r="G13" s="49">
        <f>SUM(G3:G12)</f>
        <v>196</v>
      </c>
      <c r="H13" s="10"/>
      <c r="I13" s="10"/>
      <c r="J13" s="10">
        <f>SUM(J3:J12)</f>
        <v>1543317.1499999997</v>
      </c>
      <c r="K13" s="6"/>
      <c r="L13" s="6"/>
      <c r="M13" s="6"/>
      <c r="N13" s="77">
        <f>SUM(N3:N12)</f>
        <v>95805.283666666684</v>
      </c>
    </row>
    <row r="14" spans="1:15" s="60" customFormat="1" ht="90.75" customHeight="1" x14ac:dyDescent="0.25">
      <c r="A14" s="54" t="s">
        <v>12</v>
      </c>
      <c r="B14" s="54" t="s">
        <v>13</v>
      </c>
      <c r="C14" s="55">
        <v>1</v>
      </c>
      <c r="D14" s="54" t="s">
        <v>14</v>
      </c>
      <c r="E14" s="54" t="s">
        <v>8</v>
      </c>
      <c r="F14" s="55" t="s">
        <v>15</v>
      </c>
      <c r="G14" s="55">
        <v>12</v>
      </c>
      <c r="H14" s="85">
        <v>26975.7</v>
      </c>
      <c r="I14" s="84">
        <v>6773</v>
      </c>
      <c r="J14" s="84">
        <f t="shared" ref="J14:J77" si="3">+I14*G14</f>
        <v>81276</v>
      </c>
      <c r="K14" s="56"/>
      <c r="L14" s="56"/>
      <c r="M14" s="83">
        <v>6773</v>
      </c>
      <c r="N14" s="83">
        <f t="shared" ref="N14:N16" si="4">+AVERAGE(M14)</f>
        <v>6773</v>
      </c>
      <c r="O14" s="55" t="s">
        <v>1104</v>
      </c>
    </row>
    <row r="15" spans="1:15" s="60" customFormat="1" ht="90.75" customHeight="1" x14ac:dyDescent="0.25">
      <c r="A15" s="54" t="s">
        <v>12</v>
      </c>
      <c r="B15" s="54" t="s">
        <v>1110</v>
      </c>
      <c r="C15" s="55">
        <v>2</v>
      </c>
      <c r="D15" s="54" t="s">
        <v>16</v>
      </c>
      <c r="E15" s="54" t="s">
        <v>17</v>
      </c>
      <c r="F15" s="55" t="s">
        <v>15</v>
      </c>
      <c r="G15" s="55">
        <v>52</v>
      </c>
      <c r="H15" s="85">
        <v>17184.52</v>
      </c>
      <c r="I15" s="84">
        <v>10215</v>
      </c>
      <c r="J15" s="84">
        <f t="shared" si="3"/>
        <v>531180</v>
      </c>
      <c r="K15" s="56"/>
      <c r="L15" s="56"/>
      <c r="M15" s="83">
        <v>10215</v>
      </c>
      <c r="N15" s="83">
        <f t="shared" si="4"/>
        <v>10215</v>
      </c>
      <c r="O15" s="55" t="s">
        <v>1104</v>
      </c>
    </row>
    <row r="16" spans="1:15" s="60" customFormat="1" ht="90.75" customHeight="1" x14ac:dyDescent="0.25">
      <c r="A16" s="54" t="s">
        <v>12</v>
      </c>
      <c r="B16" s="54" t="s">
        <v>1110</v>
      </c>
      <c r="C16" s="55">
        <v>3</v>
      </c>
      <c r="D16" s="54" t="s">
        <v>18</v>
      </c>
      <c r="E16" s="54" t="s">
        <v>759</v>
      </c>
      <c r="F16" s="55" t="s">
        <v>15</v>
      </c>
      <c r="G16" s="55">
        <v>25</v>
      </c>
      <c r="H16" s="85">
        <v>53566.746500000001</v>
      </c>
      <c r="I16" s="84">
        <v>9925</v>
      </c>
      <c r="J16" s="84">
        <f t="shared" si="3"/>
        <v>248125</v>
      </c>
      <c r="K16" s="56"/>
      <c r="L16" s="56"/>
      <c r="M16" s="83">
        <v>9925</v>
      </c>
      <c r="N16" s="83">
        <f t="shared" si="4"/>
        <v>9925</v>
      </c>
      <c r="O16" s="55" t="s">
        <v>1104</v>
      </c>
    </row>
    <row r="17" spans="1:15" s="60" customFormat="1" ht="98.25" customHeight="1" x14ac:dyDescent="0.25">
      <c r="A17" s="54" t="s">
        <v>12</v>
      </c>
      <c r="B17" s="54" t="s">
        <v>19</v>
      </c>
      <c r="C17" s="55">
        <v>4</v>
      </c>
      <c r="D17" s="54" t="s">
        <v>14</v>
      </c>
      <c r="E17" s="54" t="s">
        <v>17</v>
      </c>
      <c r="F17" s="55" t="s">
        <v>15</v>
      </c>
      <c r="G17" s="55">
        <v>5</v>
      </c>
      <c r="H17" s="92"/>
      <c r="I17" s="93"/>
      <c r="J17" s="93"/>
      <c r="K17" s="94">
        <v>45802.890265000002</v>
      </c>
      <c r="L17" s="94">
        <v>45802.890265000002</v>
      </c>
      <c r="M17" s="94"/>
      <c r="N17" s="83">
        <f>+AVERAGE(K17:L17)</f>
        <v>45802.890265000002</v>
      </c>
      <c r="O17" s="55" t="s">
        <v>1105</v>
      </c>
    </row>
    <row r="18" spans="1:15" s="60" customFormat="1" ht="105" customHeight="1" x14ac:dyDescent="0.25">
      <c r="A18" s="54" t="s">
        <v>12</v>
      </c>
      <c r="B18" s="54" t="s">
        <v>20</v>
      </c>
      <c r="C18" s="55">
        <v>5</v>
      </c>
      <c r="D18" s="54" t="s">
        <v>14</v>
      </c>
      <c r="E18" s="54" t="s">
        <v>21</v>
      </c>
      <c r="F18" s="55" t="s">
        <v>15</v>
      </c>
      <c r="G18" s="55">
        <v>20</v>
      </c>
      <c r="H18" s="92"/>
      <c r="I18" s="93"/>
      <c r="J18" s="93"/>
      <c r="K18" s="94">
        <v>22299.042783000001</v>
      </c>
      <c r="L18" s="94">
        <v>22299.042783000001</v>
      </c>
      <c r="M18" s="94"/>
      <c r="N18" s="83">
        <f t="shared" ref="N18:N22" si="5">+AVERAGE(K18:L18)</f>
        <v>22299.042783000001</v>
      </c>
      <c r="O18" s="55" t="s">
        <v>1105</v>
      </c>
    </row>
    <row r="19" spans="1:15" s="60" customFormat="1" ht="90.75" customHeight="1" x14ac:dyDescent="0.25">
      <c r="A19" s="54" t="s">
        <v>12</v>
      </c>
      <c r="B19" s="54" t="s">
        <v>22</v>
      </c>
      <c r="C19" s="55">
        <v>6</v>
      </c>
      <c r="D19" s="54" t="s">
        <v>23</v>
      </c>
      <c r="E19" s="54" t="s">
        <v>24</v>
      </c>
      <c r="F19" s="55" t="s">
        <v>15</v>
      </c>
      <c r="G19" s="55">
        <v>1</v>
      </c>
      <c r="H19" s="92"/>
      <c r="I19" s="93"/>
      <c r="J19" s="93"/>
      <c r="K19" s="94">
        <v>53522.406442</v>
      </c>
      <c r="L19" s="94">
        <v>53522.406442</v>
      </c>
      <c r="M19" s="94"/>
      <c r="N19" s="83">
        <f t="shared" si="5"/>
        <v>53522.406442</v>
      </c>
      <c r="O19" s="55" t="s">
        <v>1105</v>
      </c>
    </row>
    <row r="20" spans="1:15" s="60" customFormat="1" ht="123.75" customHeight="1" x14ac:dyDescent="0.25">
      <c r="A20" s="54" t="s">
        <v>12</v>
      </c>
      <c r="B20" s="54" t="s">
        <v>25</v>
      </c>
      <c r="C20" s="55">
        <v>7</v>
      </c>
      <c r="D20" s="54" t="s">
        <v>14</v>
      </c>
      <c r="E20" s="54" t="s">
        <v>26</v>
      </c>
      <c r="F20" s="55" t="s">
        <v>15</v>
      </c>
      <c r="G20" s="55">
        <v>5</v>
      </c>
      <c r="H20" s="92"/>
      <c r="I20" s="93"/>
      <c r="J20" s="93"/>
      <c r="K20" s="94">
        <v>45393.449094000003</v>
      </c>
      <c r="L20" s="94">
        <v>45393.449094000003</v>
      </c>
      <c r="M20" s="94"/>
      <c r="N20" s="83">
        <f t="shared" si="5"/>
        <v>45393.449094000003</v>
      </c>
      <c r="O20" s="55" t="s">
        <v>1105</v>
      </c>
    </row>
    <row r="21" spans="1:15" s="60" customFormat="1" ht="84" customHeight="1" x14ac:dyDescent="0.25">
      <c r="A21" s="54" t="s">
        <v>12</v>
      </c>
      <c r="B21" s="54" t="s">
        <v>27</v>
      </c>
      <c r="C21" s="55">
        <v>8</v>
      </c>
      <c r="D21" s="54" t="s">
        <v>23</v>
      </c>
      <c r="E21" s="54" t="s">
        <v>28</v>
      </c>
      <c r="F21" s="55" t="s">
        <v>15</v>
      </c>
      <c r="G21" s="55">
        <v>5</v>
      </c>
      <c r="H21" s="92"/>
      <c r="I21" s="93"/>
      <c r="J21" s="93"/>
      <c r="K21" s="94">
        <v>36170.866894999999</v>
      </c>
      <c r="L21" s="94">
        <v>36170.866894999999</v>
      </c>
      <c r="M21" s="94"/>
      <c r="N21" s="83">
        <f t="shared" si="5"/>
        <v>36170.866894999999</v>
      </c>
      <c r="O21" s="55" t="s">
        <v>1105</v>
      </c>
    </row>
    <row r="22" spans="1:15" s="60" customFormat="1" ht="130.5" customHeight="1" x14ac:dyDescent="0.25">
      <c r="A22" s="54" t="s">
        <v>12</v>
      </c>
      <c r="B22" s="54" t="s">
        <v>29</v>
      </c>
      <c r="C22" s="55">
        <v>9</v>
      </c>
      <c r="D22" s="54" t="s">
        <v>14</v>
      </c>
      <c r="E22" s="54" t="s">
        <v>30</v>
      </c>
      <c r="F22" s="55" t="s">
        <v>15</v>
      </c>
      <c r="G22" s="55">
        <v>17</v>
      </c>
      <c r="H22" s="92"/>
      <c r="I22" s="93"/>
      <c r="J22" s="93"/>
      <c r="K22" s="94">
        <v>51714.664875000002</v>
      </c>
      <c r="L22" s="94">
        <v>51714.664875000002</v>
      </c>
      <c r="M22" s="94"/>
      <c r="N22" s="83">
        <f t="shared" si="5"/>
        <v>51714.664875000002</v>
      </c>
      <c r="O22" s="55" t="s">
        <v>1105</v>
      </c>
    </row>
    <row r="23" spans="1:15" s="60" customFormat="1" ht="84.75" customHeight="1" x14ac:dyDescent="0.25">
      <c r="A23" s="54" t="s">
        <v>12</v>
      </c>
      <c r="B23" s="54" t="s">
        <v>31</v>
      </c>
      <c r="C23" s="55">
        <v>10</v>
      </c>
      <c r="D23" s="54" t="s">
        <v>14</v>
      </c>
      <c r="E23" s="54" t="s">
        <v>32</v>
      </c>
      <c r="F23" s="55" t="s">
        <v>15</v>
      </c>
      <c r="G23" s="55">
        <v>8</v>
      </c>
      <c r="H23" s="85">
        <v>54594.820399999997</v>
      </c>
      <c r="I23" s="84">
        <v>9905</v>
      </c>
      <c r="J23" s="84">
        <f t="shared" si="3"/>
        <v>79240</v>
      </c>
      <c r="K23" s="56"/>
      <c r="L23" s="56"/>
      <c r="M23" s="83">
        <v>9905</v>
      </c>
      <c r="N23" s="83">
        <f t="shared" ref="N23:N36" si="6">+AVERAGE(M23)</f>
        <v>9905</v>
      </c>
      <c r="O23" s="55" t="s">
        <v>1104</v>
      </c>
    </row>
    <row r="24" spans="1:15" s="60" customFormat="1" ht="86.25" customHeight="1" x14ac:dyDescent="0.25">
      <c r="A24" s="54" t="s">
        <v>12</v>
      </c>
      <c r="B24" s="54" t="s">
        <v>33</v>
      </c>
      <c r="C24" s="55">
        <v>1</v>
      </c>
      <c r="D24" s="54" t="s">
        <v>34</v>
      </c>
      <c r="E24" s="54" t="s">
        <v>35</v>
      </c>
      <c r="F24" s="55" t="s">
        <v>15</v>
      </c>
      <c r="G24" s="55">
        <v>46</v>
      </c>
      <c r="H24" s="85">
        <v>11989.2</v>
      </c>
      <c r="I24" s="84">
        <v>4429</v>
      </c>
      <c r="J24" s="84">
        <f t="shared" si="3"/>
        <v>203734</v>
      </c>
      <c r="K24" s="56"/>
      <c r="L24" s="56"/>
      <c r="M24" s="83">
        <v>4429</v>
      </c>
      <c r="N24" s="83">
        <f t="shared" si="6"/>
        <v>4429</v>
      </c>
      <c r="O24" s="57" t="s">
        <v>1104</v>
      </c>
    </row>
    <row r="25" spans="1:15" s="60" customFormat="1" ht="86.25" customHeight="1" x14ac:dyDescent="0.25">
      <c r="A25" s="54" t="s">
        <v>12</v>
      </c>
      <c r="B25" s="54" t="s">
        <v>33</v>
      </c>
      <c r="C25" s="55">
        <v>2</v>
      </c>
      <c r="D25" s="54" t="s">
        <v>36</v>
      </c>
      <c r="E25" s="54" t="s">
        <v>37</v>
      </c>
      <c r="F25" s="55" t="s">
        <v>15</v>
      </c>
      <c r="G25" s="55">
        <v>20</v>
      </c>
      <c r="H25" s="85">
        <v>11424.708500000001</v>
      </c>
      <c r="I25" s="84">
        <v>5870</v>
      </c>
      <c r="J25" s="84">
        <f t="shared" si="3"/>
        <v>117400</v>
      </c>
      <c r="K25" s="56"/>
      <c r="L25" s="56"/>
      <c r="M25" s="83">
        <v>5870</v>
      </c>
      <c r="N25" s="83">
        <f t="shared" si="6"/>
        <v>5870</v>
      </c>
      <c r="O25" s="57" t="s">
        <v>1104</v>
      </c>
    </row>
    <row r="26" spans="1:15" s="60" customFormat="1" ht="86.25" customHeight="1" x14ac:dyDescent="0.25">
      <c r="A26" s="54" t="s">
        <v>12</v>
      </c>
      <c r="B26" s="54" t="s">
        <v>33</v>
      </c>
      <c r="C26" s="55">
        <v>3</v>
      </c>
      <c r="D26" s="54" t="s">
        <v>38</v>
      </c>
      <c r="E26" s="54" t="s">
        <v>39</v>
      </c>
      <c r="F26" s="55" t="s">
        <v>15</v>
      </c>
      <c r="G26" s="55">
        <v>2</v>
      </c>
      <c r="H26" s="85">
        <v>12488.75</v>
      </c>
      <c r="I26" s="84">
        <v>37500</v>
      </c>
      <c r="J26" s="84">
        <f t="shared" si="3"/>
        <v>75000</v>
      </c>
      <c r="K26" s="56"/>
      <c r="L26" s="56"/>
      <c r="M26" s="83">
        <v>37500</v>
      </c>
      <c r="N26" s="83">
        <f t="shared" si="6"/>
        <v>37500</v>
      </c>
      <c r="O26" s="57" t="s">
        <v>1104</v>
      </c>
    </row>
    <row r="27" spans="1:15" s="60" customFormat="1" ht="86.25" customHeight="1" x14ac:dyDescent="0.25">
      <c r="A27" s="54" t="s">
        <v>12</v>
      </c>
      <c r="B27" s="54" t="s">
        <v>33</v>
      </c>
      <c r="C27" s="55">
        <v>4</v>
      </c>
      <c r="D27" s="54" t="s">
        <v>40</v>
      </c>
      <c r="E27" s="54" t="s">
        <v>41</v>
      </c>
      <c r="F27" s="55" t="s">
        <v>15</v>
      </c>
      <c r="G27" s="55">
        <v>20</v>
      </c>
      <c r="H27" s="85">
        <v>37466.25</v>
      </c>
      <c r="I27" s="84">
        <v>6500</v>
      </c>
      <c r="J27" s="84">
        <f t="shared" si="3"/>
        <v>130000</v>
      </c>
      <c r="K27" s="56"/>
      <c r="L27" s="56"/>
      <c r="M27" s="83">
        <v>6500</v>
      </c>
      <c r="N27" s="83">
        <f t="shared" si="6"/>
        <v>6500</v>
      </c>
      <c r="O27" s="57" t="s">
        <v>1104</v>
      </c>
    </row>
    <row r="28" spans="1:15" s="60" customFormat="1" ht="86.25" customHeight="1" x14ac:dyDescent="0.25">
      <c r="A28" s="54" t="s">
        <v>12</v>
      </c>
      <c r="B28" s="54" t="s">
        <v>33</v>
      </c>
      <c r="C28" s="55">
        <v>5</v>
      </c>
      <c r="D28" s="54" t="s">
        <v>42</v>
      </c>
      <c r="E28" s="54" t="s">
        <v>41</v>
      </c>
      <c r="F28" s="55" t="s">
        <v>15</v>
      </c>
      <c r="G28" s="55">
        <v>4</v>
      </c>
      <c r="H28" s="85">
        <v>12988.3</v>
      </c>
      <c r="I28" s="84">
        <v>37500</v>
      </c>
      <c r="J28" s="84">
        <f t="shared" si="3"/>
        <v>150000</v>
      </c>
      <c r="K28" s="56"/>
      <c r="L28" s="56"/>
      <c r="M28" s="83">
        <v>37500</v>
      </c>
      <c r="N28" s="83">
        <f t="shared" si="6"/>
        <v>37500</v>
      </c>
      <c r="O28" s="57" t="s">
        <v>1104</v>
      </c>
    </row>
    <row r="29" spans="1:15" s="60" customFormat="1" ht="51" customHeight="1" x14ac:dyDescent="0.25">
      <c r="A29" s="54" t="s">
        <v>12</v>
      </c>
      <c r="B29" s="54" t="s">
        <v>43</v>
      </c>
      <c r="C29" s="55">
        <v>1</v>
      </c>
      <c r="D29" s="54" t="s">
        <v>44</v>
      </c>
      <c r="E29" s="54" t="s">
        <v>45</v>
      </c>
      <c r="F29" s="55" t="s">
        <v>15</v>
      </c>
      <c r="G29" s="55">
        <v>17</v>
      </c>
      <c r="H29" s="85">
        <v>12988.3</v>
      </c>
      <c r="I29" s="84">
        <v>20000</v>
      </c>
      <c r="J29" s="84">
        <f t="shared" si="3"/>
        <v>340000</v>
      </c>
      <c r="K29" s="56"/>
      <c r="L29" s="56"/>
      <c r="M29" s="83">
        <v>20000</v>
      </c>
      <c r="N29" s="83">
        <f t="shared" si="6"/>
        <v>20000</v>
      </c>
      <c r="O29" s="57" t="s">
        <v>1104</v>
      </c>
    </row>
    <row r="30" spans="1:15" s="60" customFormat="1" ht="108" customHeight="1" x14ac:dyDescent="0.25">
      <c r="A30" s="54" t="s">
        <v>12</v>
      </c>
      <c r="B30" s="54" t="s">
        <v>43</v>
      </c>
      <c r="C30" s="55">
        <v>2</v>
      </c>
      <c r="D30" s="54" t="s">
        <v>46</v>
      </c>
      <c r="E30" s="54" t="s">
        <v>302</v>
      </c>
      <c r="F30" s="55" t="s">
        <v>15</v>
      </c>
      <c r="G30" s="55">
        <v>55</v>
      </c>
      <c r="H30" s="85">
        <v>17024.664000000001</v>
      </c>
      <c r="I30" s="84">
        <v>25000</v>
      </c>
      <c r="J30" s="84">
        <f t="shared" si="3"/>
        <v>1375000</v>
      </c>
      <c r="K30" s="56"/>
      <c r="L30" s="56"/>
      <c r="M30" s="83">
        <v>25000</v>
      </c>
      <c r="N30" s="83">
        <f t="shared" si="6"/>
        <v>25000</v>
      </c>
      <c r="O30" s="57" t="s">
        <v>1104</v>
      </c>
    </row>
    <row r="31" spans="1:15" s="60" customFormat="1" ht="109.5" customHeight="1" x14ac:dyDescent="0.25">
      <c r="A31" s="54" t="s">
        <v>12</v>
      </c>
      <c r="B31" s="54" t="s">
        <v>43</v>
      </c>
      <c r="C31" s="55">
        <v>3</v>
      </c>
      <c r="D31" s="54" t="s">
        <v>47</v>
      </c>
      <c r="E31" s="54" t="s">
        <v>9</v>
      </c>
      <c r="F31" s="55" t="s">
        <v>15</v>
      </c>
      <c r="G31" s="55">
        <v>6</v>
      </c>
      <c r="H31" s="85">
        <v>15526.013999999999</v>
      </c>
      <c r="I31" s="84">
        <v>20000</v>
      </c>
      <c r="J31" s="84">
        <f t="shared" si="3"/>
        <v>120000</v>
      </c>
      <c r="K31" s="56"/>
      <c r="L31" s="56"/>
      <c r="M31" s="83">
        <v>20000</v>
      </c>
      <c r="N31" s="83">
        <f t="shared" si="6"/>
        <v>20000</v>
      </c>
      <c r="O31" s="57" t="s">
        <v>1104</v>
      </c>
    </row>
    <row r="32" spans="1:15" s="60" customFormat="1" ht="99" customHeight="1" x14ac:dyDescent="0.25">
      <c r="A32" s="54" t="s">
        <v>12</v>
      </c>
      <c r="B32" s="54" t="s">
        <v>43</v>
      </c>
      <c r="C32" s="55">
        <v>4</v>
      </c>
      <c r="D32" s="54" t="s">
        <v>48</v>
      </c>
      <c r="E32" s="54" t="s">
        <v>273</v>
      </c>
      <c r="F32" s="55" t="s">
        <v>15</v>
      </c>
      <c r="G32" s="55">
        <v>11</v>
      </c>
      <c r="H32" s="85">
        <v>15026.464</v>
      </c>
      <c r="I32" s="84">
        <v>15000</v>
      </c>
      <c r="J32" s="84">
        <f t="shared" si="3"/>
        <v>165000</v>
      </c>
      <c r="K32" s="56"/>
      <c r="L32" s="56"/>
      <c r="M32" s="83">
        <v>15000</v>
      </c>
      <c r="N32" s="83">
        <f t="shared" si="6"/>
        <v>15000</v>
      </c>
      <c r="O32" s="57" t="s">
        <v>1104</v>
      </c>
    </row>
    <row r="33" spans="1:15" s="60" customFormat="1" ht="89.25" customHeight="1" x14ac:dyDescent="0.25">
      <c r="A33" s="54" t="s">
        <v>12</v>
      </c>
      <c r="B33" s="54" t="s">
        <v>43</v>
      </c>
      <c r="C33" s="55">
        <v>5</v>
      </c>
      <c r="D33" s="54" t="s">
        <v>49</v>
      </c>
      <c r="E33" s="54" t="s">
        <v>50</v>
      </c>
      <c r="F33" s="55" t="s">
        <v>15</v>
      </c>
      <c r="G33" s="55">
        <v>6</v>
      </c>
      <c r="H33" s="85">
        <v>15026.464</v>
      </c>
      <c r="I33" s="84">
        <v>20000</v>
      </c>
      <c r="J33" s="84">
        <f t="shared" si="3"/>
        <v>120000</v>
      </c>
      <c r="K33" s="56"/>
      <c r="L33" s="56"/>
      <c r="M33" s="83">
        <v>20000</v>
      </c>
      <c r="N33" s="83">
        <f t="shared" si="6"/>
        <v>20000</v>
      </c>
      <c r="O33" s="57" t="s">
        <v>1104</v>
      </c>
    </row>
    <row r="34" spans="1:15" s="60" customFormat="1" ht="91.5" customHeight="1" x14ac:dyDescent="0.25">
      <c r="A34" s="54" t="s">
        <v>12</v>
      </c>
      <c r="B34" s="54" t="s">
        <v>43</v>
      </c>
      <c r="C34" s="55">
        <v>6</v>
      </c>
      <c r="D34" s="54" t="s">
        <v>51</v>
      </c>
      <c r="E34" s="54" t="s">
        <v>52</v>
      </c>
      <c r="F34" s="55" t="s">
        <v>15</v>
      </c>
      <c r="G34" s="55">
        <v>16</v>
      </c>
      <c r="H34" s="85">
        <v>15026.464</v>
      </c>
      <c r="I34" s="84">
        <v>11000</v>
      </c>
      <c r="J34" s="84">
        <f t="shared" si="3"/>
        <v>176000</v>
      </c>
      <c r="K34" s="56"/>
      <c r="L34" s="56"/>
      <c r="M34" s="83">
        <v>11000</v>
      </c>
      <c r="N34" s="83">
        <f t="shared" si="6"/>
        <v>11000</v>
      </c>
      <c r="O34" s="57" t="s">
        <v>1104</v>
      </c>
    </row>
    <row r="35" spans="1:15" s="60" customFormat="1" ht="115.5" customHeight="1" x14ac:dyDescent="0.25">
      <c r="A35" s="54" t="s">
        <v>12</v>
      </c>
      <c r="B35" s="54" t="s">
        <v>43</v>
      </c>
      <c r="C35" s="55">
        <v>7</v>
      </c>
      <c r="D35" s="54" t="s">
        <v>53</v>
      </c>
      <c r="E35" s="54" t="s">
        <v>50</v>
      </c>
      <c r="F35" s="55" t="s">
        <v>15</v>
      </c>
      <c r="G35" s="55">
        <v>5</v>
      </c>
      <c r="H35" s="85">
        <v>15026.464</v>
      </c>
      <c r="I35" s="84">
        <v>25000</v>
      </c>
      <c r="J35" s="84">
        <f t="shared" si="3"/>
        <v>125000</v>
      </c>
      <c r="K35" s="56"/>
      <c r="L35" s="56"/>
      <c r="M35" s="83">
        <v>25000</v>
      </c>
      <c r="N35" s="83">
        <f t="shared" si="6"/>
        <v>25000</v>
      </c>
      <c r="O35" s="57" t="s">
        <v>1104</v>
      </c>
    </row>
    <row r="36" spans="1:15" s="60" customFormat="1" ht="142.5" customHeight="1" x14ac:dyDescent="0.25">
      <c r="A36" s="54" t="s">
        <v>12</v>
      </c>
      <c r="B36" s="54" t="s">
        <v>43</v>
      </c>
      <c r="C36" s="55">
        <v>8</v>
      </c>
      <c r="D36" s="54" t="s">
        <v>54</v>
      </c>
      <c r="E36" s="54" t="s">
        <v>55</v>
      </c>
      <c r="F36" s="55" t="s">
        <v>15</v>
      </c>
      <c r="G36" s="55">
        <v>9</v>
      </c>
      <c r="H36" s="85">
        <v>15026.464</v>
      </c>
      <c r="I36" s="84">
        <v>30000</v>
      </c>
      <c r="J36" s="84">
        <f t="shared" si="3"/>
        <v>270000</v>
      </c>
      <c r="K36" s="56"/>
      <c r="L36" s="56"/>
      <c r="M36" s="83">
        <v>30000</v>
      </c>
      <c r="N36" s="83">
        <f t="shared" si="6"/>
        <v>30000</v>
      </c>
      <c r="O36" s="57" t="s">
        <v>1104</v>
      </c>
    </row>
    <row r="37" spans="1:15" s="60" customFormat="1" ht="78.75" customHeight="1" x14ac:dyDescent="0.25">
      <c r="A37" s="54" t="s">
        <v>12</v>
      </c>
      <c r="B37" s="54" t="s">
        <v>56</v>
      </c>
      <c r="C37" s="54">
        <v>1</v>
      </c>
      <c r="D37" s="54" t="s">
        <v>1181</v>
      </c>
      <c r="E37" s="54" t="s">
        <v>57</v>
      </c>
      <c r="F37" s="54" t="s">
        <v>6</v>
      </c>
      <c r="G37" s="54">
        <v>20</v>
      </c>
      <c r="H37" s="95">
        <v>7296.1775250000001</v>
      </c>
      <c r="I37" s="95">
        <v>7296.1775250000001</v>
      </c>
      <c r="J37" s="95">
        <v>7296.1775250000001</v>
      </c>
      <c r="K37" s="83"/>
      <c r="L37" s="83"/>
      <c r="M37" s="83"/>
      <c r="N37" s="83">
        <f>+AVERAGE(H37:J37)</f>
        <v>7296.1775250000001</v>
      </c>
      <c r="O37" s="57" t="s">
        <v>1105</v>
      </c>
    </row>
    <row r="38" spans="1:15" s="60" customFormat="1" ht="78.75" customHeight="1" x14ac:dyDescent="0.25">
      <c r="A38" s="54" t="s">
        <v>12</v>
      </c>
      <c r="B38" s="54" t="s">
        <v>56</v>
      </c>
      <c r="C38" s="54">
        <v>2</v>
      </c>
      <c r="D38" s="54" t="s">
        <v>1182</v>
      </c>
      <c r="E38" s="54" t="s">
        <v>58</v>
      </c>
      <c r="F38" s="54" t="s">
        <v>6</v>
      </c>
      <c r="G38" s="54">
        <v>20</v>
      </c>
      <c r="H38" s="95">
        <v>8979.9108000000015</v>
      </c>
      <c r="I38" s="95">
        <v>8979.9108000000015</v>
      </c>
      <c r="J38" s="95">
        <v>8979.9108000000015</v>
      </c>
      <c r="K38" s="83"/>
      <c r="L38" s="83"/>
      <c r="M38" s="83"/>
      <c r="N38" s="83">
        <f>+AVERAGE(H38:J38)</f>
        <v>8979.9108000000015</v>
      </c>
      <c r="O38" s="57" t="s">
        <v>1105</v>
      </c>
    </row>
    <row r="39" spans="1:15" s="60" customFormat="1" ht="78.75" customHeight="1" x14ac:dyDescent="0.25">
      <c r="A39" s="54" t="s">
        <v>12</v>
      </c>
      <c r="B39" s="54" t="s">
        <v>56</v>
      </c>
      <c r="C39" s="54">
        <v>3</v>
      </c>
      <c r="D39" s="54" t="s">
        <v>1183</v>
      </c>
      <c r="E39" s="54" t="s">
        <v>59</v>
      </c>
      <c r="F39" s="55" t="s">
        <v>15</v>
      </c>
      <c r="G39" s="54">
        <v>6</v>
      </c>
      <c r="H39" s="93"/>
      <c r="I39" s="93"/>
      <c r="J39" s="93"/>
      <c r="K39" s="94">
        <v>200243.45854400002</v>
      </c>
      <c r="L39" s="94">
        <v>200243.45854400002</v>
      </c>
      <c r="M39" s="94"/>
      <c r="N39" s="83">
        <f t="shared" ref="N39:N40" si="7">+AVERAGE(K39:L39)</f>
        <v>200243.45854400002</v>
      </c>
      <c r="O39" s="57" t="s">
        <v>1105</v>
      </c>
    </row>
    <row r="40" spans="1:15" s="60" customFormat="1" ht="78.75" customHeight="1" x14ac:dyDescent="0.25">
      <c r="A40" s="54" t="s">
        <v>12</v>
      </c>
      <c r="B40" s="54" t="s">
        <v>56</v>
      </c>
      <c r="C40" s="54">
        <v>4</v>
      </c>
      <c r="D40" s="54" t="s">
        <v>1184</v>
      </c>
      <c r="E40" s="54" t="s">
        <v>60</v>
      </c>
      <c r="F40" s="55" t="s">
        <v>15</v>
      </c>
      <c r="G40" s="54">
        <v>11</v>
      </c>
      <c r="H40" s="93"/>
      <c r="I40" s="93"/>
      <c r="J40" s="93"/>
      <c r="K40" s="94">
        <v>18216.390480000002</v>
      </c>
      <c r="L40" s="94">
        <v>18216.390480000002</v>
      </c>
      <c r="M40" s="94"/>
      <c r="N40" s="83">
        <f t="shared" si="7"/>
        <v>18216.390480000002</v>
      </c>
      <c r="O40" s="57" t="s">
        <v>1105</v>
      </c>
    </row>
    <row r="41" spans="1:15" s="60" customFormat="1" ht="51" customHeight="1" x14ac:dyDescent="0.25">
      <c r="A41" s="54" t="s">
        <v>12</v>
      </c>
      <c r="B41" s="54" t="s">
        <v>61</v>
      </c>
      <c r="C41" s="55">
        <v>1</v>
      </c>
      <c r="D41" s="54" t="s">
        <v>1161</v>
      </c>
      <c r="E41" s="54" t="s">
        <v>17</v>
      </c>
      <c r="F41" s="54" t="s">
        <v>981</v>
      </c>
      <c r="G41" s="54">
        <v>55</v>
      </c>
      <c r="H41" s="85">
        <v>9991</v>
      </c>
      <c r="I41" s="84">
        <v>3871</v>
      </c>
      <c r="J41" s="84">
        <f t="shared" si="3"/>
        <v>212905</v>
      </c>
      <c r="K41" s="56"/>
      <c r="L41" s="56"/>
      <c r="M41" s="83">
        <v>3871</v>
      </c>
      <c r="N41" s="83">
        <f>+AVERAGE(M41)</f>
        <v>3871</v>
      </c>
      <c r="O41" s="64" t="s">
        <v>1104</v>
      </c>
    </row>
    <row r="42" spans="1:15" s="60" customFormat="1" ht="51" customHeight="1" x14ac:dyDescent="0.25">
      <c r="A42" s="54" t="s">
        <v>12</v>
      </c>
      <c r="B42" s="54" t="s">
        <v>61</v>
      </c>
      <c r="C42" s="55">
        <v>2</v>
      </c>
      <c r="D42" s="54" t="s">
        <v>1162</v>
      </c>
      <c r="E42" s="54" t="s">
        <v>77</v>
      </c>
      <c r="F42" s="54" t="s">
        <v>981</v>
      </c>
      <c r="G42" s="54">
        <v>2</v>
      </c>
      <c r="H42" s="92"/>
      <c r="I42" s="93"/>
      <c r="J42" s="93"/>
      <c r="K42" s="94">
        <v>40000</v>
      </c>
      <c r="L42" s="94">
        <v>40000</v>
      </c>
      <c r="M42" s="94"/>
      <c r="N42" s="83">
        <f>+AVERAGE(K42:L42)</f>
        <v>40000</v>
      </c>
      <c r="O42" s="64" t="s">
        <v>1168</v>
      </c>
    </row>
    <row r="43" spans="1:15" s="60" customFormat="1" ht="51" customHeight="1" x14ac:dyDescent="0.25">
      <c r="A43" s="54" t="s">
        <v>12</v>
      </c>
      <c r="B43" s="54" t="s">
        <v>61</v>
      </c>
      <c r="C43" s="55">
        <v>4</v>
      </c>
      <c r="D43" s="54" t="s">
        <v>1163</v>
      </c>
      <c r="E43" s="54" t="s">
        <v>189</v>
      </c>
      <c r="F43" s="54" t="s">
        <v>981</v>
      </c>
      <c r="G43" s="54">
        <v>20</v>
      </c>
      <c r="H43" s="85"/>
      <c r="I43" s="84">
        <v>26500</v>
      </c>
      <c r="J43" s="84">
        <f t="shared" si="3"/>
        <v>530000</v>
      </c>
      <c r="K43" s="56"/>
      <c r="L43" s="56"/>
      <c r="M43" s="83">
        <v>26000</v>
      </c>
      <c r="N43" s="83">
        <f t="shared" ref="N43:N44" si="8">+AVERAGE(M43)</f>
        <v>26000</v>
      </c>
      <c r="O43" s="64" t="s">
        <v>1104</v>
      </c>
    </row>
    <row r="44" spans="1:15" s="60" customFormat="1" ht="78" customHeight="1" x14ac:dyDescent="0.25">
      <c r="A44" s="54" t="s">
        <v>12</v>
      </c>
      <c r="B44" s="54" t="s">
        <v>61</v>
      </c>
      <c r="C44" s="55">
        <v>5</v>
      </c>
      <c r="D44" s="54" t="s">
        <v>1164</v>
      </c>
      <c r="E44" s="54" t="s">
        <v>17</v>
      </c>
      <c r="F44" s="54" t="s">
        <v>981</v>
      </c>
      <c r="G44" s="54">
        <v>10</v>
      </c>
      <c r="H44" s="85">
        <v>19982</v>
      </c>
      <c r="I44" s="84">
        <v>19000</v>
      </c>
      <c r="J44" s="84">
        <f t="shared" si="3"/>
        <v>190000</v>
      </c>
      <c r="K44" s="56"/>
      <c r="L44" s="56"/>
      <c r="M44" s="83">
        <v>19000</v>
      </c>
      <c r="N44" s="83">
        <f t="shared" si="8"/>
        <v>19000</v>
      </c>
      <c r="O44" s="64" t="s">
        <v>1104</v>
      </c>
    </row>
    <row r="45" spans="1:15" s="60" customFormat="1" ht="83.25" customHeight="1" x14ac:dyDescent="0.25">
      <c r="A45" s="54" t="s">
        <v>12</v>
      </c>
      <c r="B45" s="54" t="s">
        <v>61</v>
      </c>
      <c r="C45" s="55">
        <v>6</v>
      </c>
      <c r="D45" s="54" t="s">
        <v>1165</v>
      </c>
      <c r="E45" s="54" t="s">
        <v>17</v>
      </c>
      <c r="F45" s="54" t="s">
        <v>981</v>
      </c>
      <c r="G45" s="54">
        <v>4</v>
      </c>
      <c r="H45" s="92"/>
      <c r="I45" s="93"/>
      <c r="J45" s="93"/>
      <c r="K45" s="94">
        <v>10550.496000000001</v>
      </c>
      <c r="L45" s="94">
        <v>10550.496000000001</v>
      </c>
      <c r="M45" s="94"/>
      <c r="N45" s="83">
        <f t="shared" ref="N45:N46" si="9">+AVERAGE(K45:L45)</f>
        <v>10550.496000000001</v>
      </c>
      <c r="O45" s="64" t="s">
        <v>1105</v>
      </c>
    </row>
    <row r="46" spans="1:15" s="60" customFormat="1" ht="100.5" customHeight="1" x14ac:dyDescent="0.25">
      <c r="A46" s="54" t="s">
        <v>12</v>
      </c>
      <c r="B46" s="54" t="s">
        <v>61</v>
      </c>
      <c r="C46" s="55">
        <v>7</v>
      </c>
      <c r="D46" s="54" t="s">
        <v>1166</v>
      </c>
      <c r="E46" s="54" t="s">
        <v>189</v>
      </c>
      <c r="F46" s="54" t="s">
        <v>981</v>
      </c>
      <c r="G46" s="54">
        <v>10</v>
      </c>
      <c r="H46" s="92"/>
      <c r="I46" s="93"/>
      <c r="J46" s="93"/>
      <c r="K46" s="94">
        <v>10550.496000000001</v>
      </c>
      <c r="L46" s="94">
        <v>10550.496000000001</v>
      </c>
      <c r="M46" s="94"/>
      <c r="N46" s="83">
        <f t="shared" si="9"/>
        <v>10550.496000000001</v>
      </c>
      <c r="O46" s="64" t="s">
        <v>1105</v>
      </c>
    </row>
    <row r="47" spans="1:15" s="60" customFormat="1" ht="88.5" customHeight="1" x14ac:dyDescent="0.25">
      <c r="A47" s="54" t="s">
        <v>12</v>
      </c>
      <c r="B47" s="54" t="s">
        <v>61</v>
      </c>
      <c r="C47" s="55">
        <v>8</v>
      </c>
      <c r="D47" s="54" t="s">
        <v>1167</v>
      </c>
      <c r="E47" s="54" t="s">
        <v>294</v>
      </c>
      <c r="F47" s="54" t="s">
        <v>981</v>
      </c>
      <c r="G47" s="54">
        <v>15</v>
      </c>
      <c r="H47" s="85">
        <v>9991</v>
      </c>
      <c r="I47" s="84">
        <f t="shared" ref="I47" si="10">+H47*1.056</f>
        <v>10550.496000000001</v>
      </c>
      <c r="J47" s="84">
        <f t="shared" si="3"/>
        <v>158257.44</v>
      </c>
      <c r="K47" s="56"/>
      <c r="L47" s="56"/>
      <c r="M47" s="83">
        <v>25000</v>
      </c>
      <c r="N47" s="83">
        <f t="shared" ref="N47:N53" si="11">+AVERAGE(M47)</f>
        <v>25000</v>
      </c>
      <c r="O47" s="64" t="s">
        <v>1104</v>
      </c>
    </row>
    <row r="48" spans="1:15" s="60" customFormat="1" ht="47.25" customHeight="1" x14ac:dyDescent="0.25">
      <c r="A48" s="54" t="s">
        <v>12</v>
      </c>
      <c r="B48" s="54" t="s">
        <v>62</v>
      </c>
      <c r="C48" s="55">
        <v>1</v>
      </c>
      <c r="D48" s="54" t="s">
        <v>1169</v>
      </c>
      <c r="E48" s="55" t="s">
        <v>63</v>
      </c>
      <c r="F48" s="55" t="s">
        <v>15</v>
      </c>
      <c r="G48" s="65">
        <v>20</v>
      </c>
      <c r="H48" s="85">
        <v>9991</v>
      </c>
      <c r="I48" s="84">
        <v>17300</v>
      </c>
      <c r="J48" s="84">
        <f t="shared" si="3"/>
        <v>346000</v>
      </c>
      <c r="K48" s="56"/>
      <c r="L48" s="56"/>
      <c r="M48" s="83">
        <v>17300</v>
      </c>
      <c r="N48" s="83">
        <f t="shared" si="11"/>
        <v>17300</v>
      </c>
      <c r="O48" s="57" t="s">
        <v>1104</v>
      </c>
    </row>
    <row r="49" spans="1:15" s="60" customFormat="1" ht="86.25" customHeight="1" x14ac:dyDescent="0.25">
      <c r="A49" s="54" t="s">
        <v>12</v>
      </c>
      <c r="B49" s="54" t="s">
        <v>64</v>
      </c>
      <c r="C49" s="55">
        <v>2</v>
      </c>
      <c r="D49" s="54" t="s">
        <v>65</v>
      </c>
      <c r="E49" s="55" t="s">
        <v>66</v>
      </c>
      <c r="F49" s="55" t="s">
        <v>15</v>
      </c>
      <c r="G49" s="65">
        <v>15</v>
      </c>
      <c r="H49" s="85">
        <v>13899.4792</v>
      </c>
      <c r="I49" s="84">
        <v>7700</v>
      </c>
      <c r="J49" s="84">
        <f t="shared" si="3"/>
        <v>115500</v>
      </c>
      <c r="K49" s="56"/>
      <c r="L49" s="56"/>
      <c r="M49" s="83">
        <v>7700</v>
      </c>
      <c r="N49" s="83">
        <f t="shared" si="11"/>
        <v>7700</v>
      </c>
      <c r="O49" s="57" t="s">
        <v>1104</v>
      </c>
    </row>
    <row r="50" spans="1:15" s="60" customFormat="1" ht="69.75" customHeight="1" x14ac:dyDescent="0.25">
      <c r="A50" s="54" t="s">
        <v>12</v>
      </c>
      <c r="B50" s="54" t="s">
        <v>67</v>
      </c>
      <c r="C50" s="55">
        <v>3</v>
      </c>
      <c r="D50" s="54" t="s">
        <v>65</v>
      </c>
      <c r="E50" s="55" t="s">
        <v>66</v>
      </c>
      <c r="F50" s="55" t="s">
        <v>15</v>
      </c>
      <c r="G50" s="65">
        <v>15</v>
      </c>
      <c r="H50" s="85">
        <v>15577.967199999999</v>
      </c>
      <c r="I50" s="84">
        <v>1872</v>
      </c>
      <c r="J50" s="84">
        <f t="shared" si="3"/>
        <v>28080</v>
      </c>
      <c r="K50" s="56"/>
      <c r="L50" s="56"/>
      <c r="M50" s="83">
        <v>1872</v>
      </c>
      <c r="N50" s="83">
        <f t="shared" si="11"/>
        <v>1872</v>
      </c>
      <c r="O50" s="57" t="s">
        <v>1104</v>
      </c>
    </row>
    <row r="51" spans="1:15" s="60" customFormat="1" ht="42" x14ac:dyDescent="0.25">
      <c r="A51" s="54" t="s">
        <v>12</v>
      </c>
      <c r="B51" s="54" t="s">
        <v>68</v>
      </c>
      <c r="C51" s="55">
        <v>4</v>
      </c>
      <c r="D51" s="54" t="s">
        <v>65</v>
      </c>
      <c r="E51" s="55" t="s">
        <v>69</v>
      </c>
      <c r="F51" s="55" t="s">
        <v>15</v>
      </c>
      <c r="G51" s="65">
        <v>16</v>
      </c>
      <c r="H51" s="85">
        <v>13942.440500000001</v>
      </c>
      <c r="I51" s="84">
        <v>8500</v>
      </c>
      <c r="J51" s="84">
        <f t="shared" si="3"/>
        <v>136000</v>
      </c>
      <c r="K51" s="56"/>
      <c r="L51" s="56"/>
      <c r="M51" s="83">
        <v>8500</v>
      </c>
      <c r="N51" s="83">
        <f t="shared" si="11"/>
        <v>8500</v>
      </c>
      <c r="O51" s="57" t="s">
        <v>1104</v>
      </c>
    </row>
    <row r="52" spans="1:15" s="60" customFormat="1" ht="84.75" customHeight="1" x14ac:dyDescent="0.25">
      <c r="A52" s="54" t="s">
        <v>12</v>
      </c>
      <c r="B52" s="54" t="s">
        <v>70</v>
      </c>
      <c r="C52" s="55">
        <v>5</v>
      </c>
      <c r="D52" s="54" t="s">
        <v>65</v>
      </c>
      <c r="E52" s="55" t="s">
        <v>71</v>
      </c>
      <c r="F52" s="55" t="s">
        <v>15</v>
      </c>
      <c r="G52" s="65">
        <v>10</v>
      </c>
      <c r="H52" s="85">
        <v>13916.463899999999</v>
      </c>
      <c r="I52" s="84">
        <v>14000</v>
      </c>
      <c r="J52" s="84">
        <f t="shared" si="3"/>
        <v>140000</v>
      </c>
      <c r="K52" s="56"/>
      <c r="L52" s="56"/>
      <c r="M52" s="83">
        <v>14000</v>
      </c>
      <c r="N52" s="83">
        <f t="shared" si="11"/>
        <v>14000</v>
      </c>
      <c r="O52" s="57" t="s">
        <v>1104</v>
      </c>
    </row>
    <row r="53" spans="1:15" s="60" customFormat="1" ht="90" customHeight="1" x14ac:dyDescent="0.25">
      <c r="A53" s="54" t="s">
        <v>12</v>
      </c>
      <c r="B53" s="54" t="s">
        <v>72</v>
      </c>
      <c r="C53" s="55">
        <v>6</v>
      </c>
      <c r="D53" s="54" t="s">
        <v>65</v>
      </c>
      <c r="E53" s="55" t="s">
        <v>69</v>
      </c>
      <c r="F53" s="55" t="s">
        <v>15</v>
      </c>
      <c r="G53" s="65">
        <v>14</v>
      </c>
      <c r="H53" s="85">
        <v>14498.939199999999</v>
      </c>
      <c r="I53" s="84">
        <v>12800</v>
      </c>
      <c r="J53" s="84">
        <f t="shared" si="3"/>
        <v>179200</v>
      </c>
      <c r="K53" s="56"/>
      <c r="L53" s="56"/>
      <c r="M53" s="83">
        <v>12800</v>
      </c>
      <c r="N53" s="83">
        <f t="shared" si="11"/>
        <v>12800</v>
      </c>
      <c r="O53" s="57" t="s">
        <v>1104</v>
      </c>
    </row>
    <row r="54" spans="1:15" s="60" customFormat="1" ht="56.25" customHeight="1" x14ac:dyDescent="0.25">
      <c r="A54" s="54" t="s">
        <v>12</v>
      </c>
      <c r="B54" s="54" t="s">
        <v>62</v>
      </c>
      <c r="C54" s="55">
        <v>7</v>
      </c>
      <c r="D54" s="54" t="s">
        <v>1170</v>
      </c>
      <c r="E54" s="55" t="s">
        <v>73</v>
      </c>
      <c r="F54" s="54" t="s">
        <v>6</v>
      </c>
      <c r="G54" s="65">
        <v>8</v>
      </c>
      <c r="H54" s="95">
        <v>16681.253347999998</v>
      </c>
      <c r="I54" s="95">
        <v>16681.253347999998</v>
      </c>
      <c r="J54" s="95">
        <v>16681.253347999998</v>
      </c>
      <c r="K54" s="83"/>
      <c r="L54" s="83"/>
      <c r="M54" s="83"/>
      <c r="N54" s="83">
        <f>+AVERAGE(H54:J54)</f>
        <v>16681.253347999998</v>
      </c>
      <c r="O54" s="57" t="s">
        <v>1105</v>
      </c>
    </row>
    <row r="55" spans="1:15" s="60" customFormat="1" ht="43.5" customHeight="1" x14ac:dyDescent="0.25">
      <c r="A55" s="54" t="s">
        <v>12</v>
      </c>
      <c r="B55" s="54" t="s">
        <v>74</v>
      </c>
      <c r="C55" s="54">
        <v>1</v>
      </c>
      <c r="D55" s="54" t="s">
        <v>75</v>
      </c>
      <c r="E55" s="54" t="s">
        <v>9</v>
      </c>
      <c r="F55" s="55" t="s">
        <v>15</v>
      </c>
      <c r="G55" s="54">
        <v>10</v>
      </c>
      <c r="H55" s="93"/>
      <c r="I55" s="93"/>
      <c r="J55" s="93"/>
      <c r="K55" s="94">
        <v>16681.253347999998</v>
      </c>
      <c r="L55" s="94">
        <v>16681.253347999998</v>
      </c>
      <c r="M55" s="94"/>
      <c r="N55" s="83">
        <f>+AVERAGE(K55:L55)</f>
        <v>16681.253347999998</v>
      </c>
      <c r="O55" s="57" t="s">
        <v>1105</v>
      </c>
    </row>
    <row r="56" spans="1:15" s="60" customFormat="1" ht="43.5" customHeight="1" x14ac:dyDescent="0.25">
      <c r="A56" s="54" t="s">
        <v>12</v>
      </c>
      <c r="B56" s="54" t="s">
        <v>74</v>
      </c>
      <c r="C56" s="54">
        <v>2</v>
      </c>
      <c r="D56" s="54" t="s">
        <v>76</v>
      </c>
      <c r="E56" s="54" t="s">
        <v>77</v>
      </c>
      <c r="F56" s="54" t="s">
        <v>6</v>
      </c>
      <c r="G56" s="54">
        <v>8</v>
      </c>
      <c r="H56" s="95">
        <v>12347.377350000001</v>
      </c>
      <c r="I56" s="95">
        <v>12347.377350000001</v>
      </c>
      <c r="J56" s="95">
        <v>12347.377350000001</v>
      </c>
      <c r="K56" s="83"/>
      <c r="L56" s="83"/>
      <c r="M56" s="83"/>
      <c r="N56" s="83">
        <f>+AVERAGE(H56:J56)</f>
        <v>12347.377350000001</v>
      </c>
      <c r="O56" s="57" t="s">
        <v>1105</v>
      </c>
    </row>
    <row r="57" spans="1:15" s="60" customFormat="1" ht="51" customHeight="1" x14ac:dyDescent="0.25">
      <c r="A57" s="54" t="s">
        <v>12</v>
      </c>
      <c r="B57" s="54" t="s">
        <v>78</v>
      </c>
      <c r="C57" s="54">
        <v>1</v>
      </c>
      <c r="D57" s="63" t="s">
        <v>79</v>
      </c>
      <c r="E57" s="56">
        <v>17</v>
      </c>
      <c r="F57" s="55" t="s">
        <v>15</v>
      </c>
      <c r="G57" s="54">
        <v>8</v>
      </c>
      <c r="H57" s="84">
        <v>14898.5792</v>
      </c>
      <c r="I57" s="84">
        <v>11000</v>
      </c>
      <c r="J57" s="84">
        <f t="shared" si="3"/>
        <v>88000</v>
      </c>
      <c r="K57" s="56"/>
      <c r="L57" s="56"/>
      <c r="M57" s="83">
        <v>11000</v>
      </c>
      <c r="N57" s="83">
        <f t="shared" ref="N57:N58" si="12">+AVERAGE(M57)</f>
        <v>11000</v>
      </c>
      <c r="O57" s="55" t="s">
        <v>1104</v>
      </c>
    </row>
    <row r="58" spans="1:15" s="60" customFormat="1" ht="51" customHeight="1" x14ac:dyDescent="0.25">
      <c r="A58" s="54" t="s">
        <v>12</v>
      </c>
      <c r="B58" s="54" t="s">
        <v>78</v>
      </c>
      <c r="C58" s="54">
        <v>2</v>
      </c>
      <c r="D58" s="63" t="s">
        <v>80</v>
      </c>
      <c r="E58" s="56">
        <v>10</v>
      </c>
      <c r="F58" s="55" t="s">
        <v>15</v>
      </c>
      <c r="G58" s="54">
        <v>8</v>
      </c>
      <c r="H58" s="84">
        <v>11539.605</v>
      </c>
      <c r="I58" s="84">
        <v>10000</v>
      </c>
      <c r="J58" s="84">
        <f t="shared" si="3"/>
        <v>80000</v>
      </c>
      <c r="K58" s="56"/>
      <c r="L58" s="56"/>
      <c r="M58" s="83">
        <v>10000</v>
      </c>
      <c r="N58" s="83">
        <f t="shared" si="12"/>
        <v>10000</v>
      </c>
      <c r="O58" s="55" t="s">
        <v>1104</v>
      </c>
    </row>
    <row r="59" spans="1:15" s="60" customFormat="1" ht="51" customHeight="1" x14ac:dyDescent="0.25">
      <c r="A59" s="54" t="s">
        <v>12</v>
      </c>
      <c r="B59" s="54" t="s">
        <v>78</v>
      </c>
      <c r="C59" s="54">
        <v>3</v>
      </c>
      <c r="D59" s="63" t="s">
        <v>81</v>
      </c>
      <c r="E59" s="56">
        <v>9</v>
      </c>
      <c r="F59" s="55" t="s">
        <v>15</v>
      </c>
      <c r="G59" s="54">
        <v>6</v>
      </c>
      <c r="H59" s="93"/>
      <c r="I59" s="93"/>
      <c r="J59" s="93"/>
      <c r="K59" s="94">
        <v>15543.797979999999</v>
      </c>
      <c r="L59" s="94">
        <v>15543.797979999999</v>
      </c>
      <c r="M59" s="94"/>
      <c r="N59" s="83">
        <f>+AVERAGE(K59:L59)</f>
        <v>15543.797979999999</v>
      </c>
      <c r="O59" s="55" t="s">
        <v>1105</v>
      </c>
    </row>
    <row r="60" spans="1:15" s="60" customFormat="1" ht="51" customHeight="1" x14ac:dyDescent="0.25">
      <c r="A60" s="54" t="s">
        <v>12</v>
      </c>
      <c r="B60" s="54" t="s">
        <v>78</v>
      </c>
      <c r="C60" s="54">
        <v>4</v>
      </c>
      <c r="D60" s="63" t="s">
        <v>82</v>
      </c>
      <c r="E60" s="56">
        <v>10</v>
      </c>
      <c r="F60" s="55" t="s">
        <v>15</v>
      </c>
      <c r="G60" s="54">
        <v>8</v>
      </c>
      <c r="H60" s="84">
        <v>14526.913999999999</v>
      </c>
      <c r="I60" s="84">
        <v>10000</v>
      </c>
      <c r="J60" s="84">
        <f t="shared" si="3"/>
        <v>80000</v>
      </c>
      <c r="K60" s="56"/>
      <c r="L60" s="56"/>
      <c r="M60" s="83">
        <v>10000</v>
      </c>
      <c r="N60" s="83">
        <f>+AVERAGE(M60)</f>
        <v>10000</v>
      </c>
      <c r="O60" s="55" t="s">
        <v>1104</v>
      </c>
    </row>
    <row r="61" spans="1:15" s="60" customFormat="1" ht="51" customHeight="1" x14ac:dyDescent="0.25">
      <c r="A61" s="54" t="s">
        <v>12</v>
      </c>
      <c r="B61" s="54" t="s">
        <v>78</v>
      </c>
      <c r="C61" s="54">
        <v>5</v>
      </c>
      <c r="D61" s="63" t="s">
        <v>83</v>
      </c>
      <c r="E61" s="56">
        <v>9</v>
      </c>
      <c r="F61" s="55" t="s">
        <v>15</v>
      </c>
      <c r="G61" s="54">
        <v>12</v>
      </c>
      <c r="H61" s="93"/>
      <c r="I61" s="93"/>
      <c r="J61" s="93"/>
      <c r="K61" s="94">
        <v>15543.797979999999</v>
      </c>
      <c r="L61" s="94">
        <v>15543.797979999999</v>
      </c>
      <c r="M61" s="94"/>
      <c r="N61" s="83">
        <f t="shared" ref="N61:N62" si="13">+AVERAGE(K61:L61)</f>
        <v>15543.797979999999</v>
      </c>
      <c r="O61" s="55" t="s">
        <v>1105</v>
      </c>
    </row>
    <row r="62" spans="1:15" s="60" customFormat="1" ht="51" customHeight="1" x14ac:dyDescent="0.25">
      <c r="A62" s="54" t="s">
        <v>12</v>
      </c>
      <c r="B62" s="54" t="s">
        <v>78</v>
      </c>
      <c r="C62" s="54">
        <v>6</v>
      </c>
      <c r="D62" s="63" t="s">
        <v>84</v>
      </c>
      <c r="E62" s="56">
        <v>10</v>
      </c>
      <c r="F62" s="55" t="s">
        <v>15</v>
      </c>
      <c r="G62" s="54">
        <v>15</v>
      </c>
      <c r="H62" s="93"/>
      <c r="I62" s="93"/>
      <c r="J62" s="93"/>
      <c r="K62" s="94">
        <v>15543.797979999999</v>
      </c>
      <c r="L62" s="94">
        <v>15543.797979999999</v>
      </c>
      <c r="M62" s="94"/>
      <c r="N62" s="83">
        <f t="shared" si="13"/>
        <v>15543.797979999999</v>
      </c>
      <c r="O62" s="55" t="s">
        <v>1105</v>
      </c>
    </row>
    <row r="63" spans="1:15" s="60" customFormat="1" ht="98.25" customHeight="1" x14ac:dyDescent="0.25">
      <c r="A63" s="54" t="s">
        <v>12</v>
      </c>
      <c r="B63" s="54" t="s">
        <v>1191</v>
      </c>
      <c r="C63" s="54">
        <v>1</v>
      </c>
      <c r="D63" s="54" t="s">
        <v>85</v>
      </c>
      <c r="E63" s="54">
        <v>25</v>
      </c>
      <c r="F63" s="55" t="s">
        <v>15</v>
      </c>
      <c r="G63" s="54">
        <v>7</v>
      </c>
      <c r="H63" s="84">
        <v>19982</v>
      </c>
      <c r="I63" s="84">
        <v>17000</v>
      </c>
      <c r="J63" s="84">
        <f t="shared" si="3"/>
        <v>119000</v>
      </c>
      <c r="K63" s="56"/>
      <c r="L63" s="56"/>
      <c r="M63" s="83">
        <v>17000</v>
      </c>
      <c r="N63" s="83">
        <f t="shared" ref="N63:N72" si="14">+AVERAGE(M63)</f>
        <v>17000</v>
      </c>
      <c r="O63" s="57" t="s">
        <v>1104</v>
      </c>
    </row>
    <row r="64" spans="1:15" s="60" customFormat="1" ht="98.25" customHeight="1" x14ac:dyDescent="0.25">
      <c r="A64" s="54" t="s">
        <v>12</v>
      </c>
      <c r="B64" s="54" t="s">
        <v>1191</v>
      </c>
      <c r="C64" s="54">
        <v>1</v>
      </c>
      <c r="D64" s="54" t="s">
        <v>86</v>
      </c>
      <c r="E64" s="54">
        <v>23</v>
      </c>
      <c r="F64" s="55" t="s">
        <v>15</v>
      </c>
      <c r="G64" s="54">
        <v>7</v>
      </c>
      <c r="H64" s="84">
        <v>19982</v>
      </c>
      <c r="I64" s="84">
        <v>16000</v>
      </c>
      <c r="J64" s="84">
        <f t="shared" si="3"/>
        <v>112000</v>
      </c>
      <c r="K64" s="56"/>
      <c r="L64" s="56"/>
      <c r="M64" s="83">
        <v>16000</v>
      </c>
      <c r="N64" s="83">
        <f t="shared" si="14"/>
        <v>16000</v>
      </c>
      <c r="O64" s="57" t="s">
        <v>1104</v>
      </c>
    </row>
    <row r="65" spans="1:15" s="60" customFormat="1" ht="98.25" customHeight="1" x14ac:dyDescent="0.25">
      <c r="A65" s="54" t="s">
        <v>12</v>
      </c>
      <c r="B65" s="54" t="s">
        <v>1191</v>
      </c>
      <c r="C65" s="54">
        <v>1</v>
      </c>
      <c r="D65" s="54" t="s">
        <v>87</v>
      </c>
      <c r="E65" s="54">
        <v>24</v>
      </c>
      <c r="F65" s="55" t="s">
        <v>15</v>
      </c>
      <c r="G65" s="54">
        <v>8</v>
      </c>
      <c r="H65" s="84">
        <v>14986.5</v>
      </c>
      <c r="I65" s="84">
        <v>12000</v>
      </c>
      <c r="J65" s="84">
        <f t="shared" si="3"/>
        <v>96000</v>
      </c>
      <c r="K65" s="56"/>
      <c r="L65" s="56"/>
      <c r="M65" s="83">
        <v>12000</v>
      </c>
      <c r="N65" s="83">
        <f t="shared" si="14"/>
        <v>12000</v>
      </c>
      <c r="O65" s="57" t="s">
        <v>1104</v>
      </c>
    </row>
    <row r="66" spans="1:15" s="60" customFormat="1" ht="98.25" customHeight="1" x14ac:dyDescent="0.25">
      <c r="A66" s="54" t="s">
        <v>12</v>
      </c>
      <c r="B66" s="54" t="s">
        <v>1191</v>
      </c>
      <c r="C66" s="54">
        <v>1</v>
      </c>
      <c r="D66" s="54" t="s">
        <v>1192</v>
      </c>
      <c r="E66" s="54">
        <v>33</v>
      </c>
      <c r="F66" s="55" t="s">
        <v>15</v>
      </c>
      <c r="G66" s="54">
        <v>12</v>
      </c>
      <c r="H66" s="84">
        <v>11989.2</v>
      </c>
      <c r="I66" s="84">
        <v>9000</v>
      </c>
      <c r="J66" s="84">
        <f t="shared" si="3"/>
        <v>108000</v>
      </c>
      <c r="K66" s="56"/>
      <c r="L66" s="56"/>
      <c r="M66" s="83">
        <v>9000</v>
      </c>
      <c r="N66" s="83">
        <f t="shared" si="14"/>
        <v>9000</v>
      </c>
      <c r="O66" s="57" t="s">
        <v>1104</v>
      </c>
    </row>
    <row r="67" spans="1:15" s="60" customFormat="1" ht="98.25" customHeight="1" x14ac:dyDescent="0.25">
      <c r="A67" s="54" t="s">
        <v>12</v>
      </c>
      <c r="B67" s="54" t="s">
        <v>1191</v>
      </c>
      <c r="C67" s="54">
        <v>1</v>
      </c>
      <c r="D67" s="54" t="s">
        <v>1193</v>
      </c>
      <c r="E67" s="54">
        <v>29</v>
      </c>
      <c r="F67" s="55" t="s">
        <v>15</v>
      </c>
      <c r="G67" s="54">
        <v>36</v>
      </c>
      <c r="H67" s="84">
        <v>17983.8</v>
      </c>
      <c r="I67" s="84">
        <v>6000</v>
      </c>
      <c r="J67" s="84">
        <f t="shared" si="3"/>
        <v>216000</v>
      </c>
      <c r="K67" s="56"/>
      <c r="L67" s="56"/>
      <c r="M67" s="83">
        <v>6000</v>
      </c>
      <c r="N67" s="83">
        <f t="shared" si="14"/>
        <v>6000</v>
      </c>
      <c r="O67" s="57" t="s">
        <v>1104</v>
      </c>
    </row>
    <row r="68" spans="1:15" s="60" customFormat="1" ht="98.25" customHeight="1" x14ac:dyDescent="0.25">
      <c r="A68" s="54" t="s">
        <v>12</v>
      </c>
      <c r="B68" s="54" t="s">
        <v>1191</v>
      </c>
      <c r="C68" s="54">
        <v>1</v>
      </c>
      <c r="D68" s="54" t="s">
        <v>1194</v>
      </c>
      <c r="E68" s="54">
        <v>25</v>
      </c>
      <c r="F68" s="55" t="s">
        <v>15</v>
      </c>
      <c r="G68" s="54">
        <v>10</v>
      </c>
      <c r="H68" s="84"/>
      <c r="I68" s="84">
        <v>15000</v>
      </c>
      <c r="J68" s="84">
        <f>+I68*G68</f>
        <v>150000</v>
      </c>
      <c r="K68" s="56"/>
      <c r="L68" s="56"/>
      <c r="M68" s="83">
        <v>15000</v>
      </c>
      <c r="N68" s="83">
        <f t="shared" si="14"/>
        <v>15000</v>
      </c>
      <c r="O68" s="57" t="s">
        <v>1104</v>
      </c>
    </row>
    <row r="69" spans="1:15" s="60" customFormat="1" ht="98.25" customHeight="1" x14ac:dyDescent="0.25">
      <c r="A69" s="54" t="s">
        <v>12</v>
      </c>
      <c r="B69" s="54" t="s">
        <v>1191</v>
      </c>
      <c r="C69" s="54">
        <v>1</v>
      </c>
      <c r="D69" s="54" t="s">
        <v>1195</v>
      </c>
      <c r="E69" s="54">
        <v>15</v>
      </c>
      <c r="F69" s="55" t="s">
        <v>15</v>
      </c>
      <c r="G69" s="54">
        <v>5</v>
      </c>
      <c r="H69" s="84">
        <v>11789.38</v>
      </c>
      <c r="I69" s="84">
        <v>9000</v>
      </c>
      <c r="J69" s="84">
        <f t="shared" si="3"/>
        <v>45000</v>
      </c>
      <c r="K69" s="56"/>
      <c r="L69" s="56"/>
      <c r="M69" s="83">
        <v>9000</v>
      </c>
      <c r="N69" s="83">
        <f t="shared" si="14"/>
        <v>9000</v>
      </c>
      <c r="O69" s="57" t="s">
        <v>1104</v>
      </c>
    </row>
    <row r="70" spans="1:15" s="60" customFormat="1" ht="98.25" customHeight="1" x14ac:dyDescent="0.25">
      <c r="A70" s="54" t="s">
        <v>12</v>
      </c>
      <c r="B70" s="54" t="s">
        <v>1191</v>
      </c>
      <c r="C70" s="54">
        <v>1</v>
      </c>
      <c r="D70" s="54" t="s">
        <v>88</v>
      </c>
      <c r="E70" s="54">
        <v>25</v>
      </c>
      <c r="F70" s="55" t="s">
        <v>15</v>
      </c>
      <c r="G70" s="54">
        <v>8</v>
      </c>
      <c r="H70" s="84">
        <v>14586.86</v>
      </c>
      <c r="I70" s="84">
        <v>12000</v>
      </c>
      <c r="J70" s="84">
        <f t="shared" si="3"/>
        <v>96000</v>
      </c>
      <c r="K70" s="56"/>
      <c r="L70" s="56"/>
      <c r="M70" s="83">
        <v>12000</v>
      </c>
      <c r="N70" s="83">
        <f t="shared" si="14"/>
        <v>12000</v>
      </c>
      <c r="O70" s="57" t="s">
        <v>1104</v>
      </c>
    </row>
    <row r="71" spans="1:15" s="60" customFormat="1" ht="82.5" customHeight="1" x14ac:dyDescent="0.25">
      <c r="A71" s="54" t="s">
        <v>12</v>
      </c>
      <c r="B71" s="54" t="s">
        <v>89</v>
      </c>
      <c r="C71" s="55">
        <v>1</v>
      </c>
      <c r="D71" s="54" t="s">
        <v>1185</v>
      </c>
      <c r="E71" s="56">
        <v>10</v>
      </c>
      <c r="F71" s="55" t="s">
        <v>15</v>
      </c>
      <c r="G71" s="54">
        <v>15</v>
      </c>
      <c r="H71" s="84">
        <v>7992.8</v>
      </c>
      <c r="I71" s="84">
        <v>4750</v>
      </c>
      <c r="J71" s="84">
        <f t="shared" si="3"/>
        <v>71250</v>
      </c>
      <c r="K71" s="56"/>
      <c r="L71" s="56"/>
      <c r="M71" s="83">
        <v>4750</v>
      </c>
      <c r="N71" s="83">
        <f t="shared" si="14"/>
        <v>4750</v>
      </c>
      <c r="O71" s="55" t="s">
        <v>1104</v>
      </c>
    </row>
    <row r="72" spans="1:15" s="60" customFormat="1" ht="82.5" customHeight="1" x14ac:dyDescent="0.25">
      <c r="A72" s="54" t="s">
        <v>12</v>
      </c>
      <c r="B72" s="54" t="s">
        <v>89</v>
      </c>
      <c r="C72" s="55">
        <v>2</v>
      </c>
      <c r="D72" s="54" t="s">
        <v>1186</v>
      </c>
      <c r="E72" s="56">
        <v>8</v>
      </c>
      <c r="F72" s="55" t="s">
        <v>15</v>
      </c>
      <c r="G72" s="54">
        <v>10</v>
      </c>
      <c r="H72" s="84">
        <v>11989.2</v>
      </c>
      <c r="I72" s="84">
        <v>8600</v>
      </c>
      <c r="J72" s="84">
        <f t="shared" si="3"/>
        <v>86000</v>
      </c>
      <c r="K72" s="56"/>
      <c r="L72" s="56"/>
      <c r="M72" s="83">
        <v>8600</v>
      </c>
      <c r="N72" s="83">
        <f t="shared" si="14"/>
        <v>8600</v>
      </c>
      <c r="O72" s="55" t="s">
        <v>1104</v>
      </c>
    </row>
    <row r="73" spans="1:15" s="60" customFormat="1" ht="82.5" customHeight="1" x14ac:dyDescent="0.25">
      <c r="A73" s="54" t="s">
        <v>12</v>
      </c>
      <c r="B73" s="54" t="s">
        <v>89</v>
      </c>
      <c r="C73" s="55">
        <v>3</v>
      </c>
      <c r="D73" s="54" t="s">
        <v>1187</v>
      </c>
      <c r="E73" s="56">
        <v>6</v>
      </c>
      <c r="F73" s="55" t="s">
        <v>15</v>
      </c>
      <c r="G73" s="54">
        <v>5</v>
      </c>
      <c r="H73" s="93"/>
      <c r="I73" s="93"/>
      <c r="J73" s="93"/>
      <c r="K73" s="94">
        <v>18500</v>
      </c>
      <c r="L73" s="94">
        <v>18500</v>
      </c>
      <c r="M73" s="94"/>
      <c r="N73" s="83">
        <f t="shared" ref="N73:N76" si="15">+AVERAGE(K73:L73)</f>
        <v>18500</v>
      </c>
      <c r="O73" s="55" t="s">
        <v>1105</v>
      </c>
    </row>
    <row r="74" spans="1:15" s="60" customFormat="1" ht="82.5" customHeight="1" x14ac:dyDescent="0.25">
      <c r="A74" s="54" t="s">
        <v>12</v>
      </c>
      <c r="B74" s="54" t="s">
        <v>89</v>
      </c>
      <c r="C74" s="55">
        <v>4</v>
      </c>
      <c r="D74" s="54" t="s">
        <v>1188</v>
      </c>
      <c r="E74" s="56">
        <v>12</v>
      </c>
      <c r="F74" s="55" t="s">
        <v>15</v>
      </c>
      <c r="G74" s="54">
        <v>9</v>
      </c>
      <c r="H74" s="93"/>
      <c r="I74" s="93"/>
      <c r="J74" s="93"/>
      <c r="K74" s="94">
        <v>12500</v>
      </c>
      <c r="L74" s="94">
        <v>12500</v>
      </c>
      <c r="M74" s="94"/>
      <c r="N74" s="83">
        <f t="shared" si="15"/>
        <v>12500</v>
      </c>
      <c r="O74" s="55" t="s">
        <v>1105</v>
      </c>
    </row>
    <row r="75" spans="1:15" s="60" customFormat="1" ht="82.5" customHeight="1" x14ac:dyDescent="0.25">
      <c r="A75" s="54" t="s">
        <v>12</v>
      </c>
      <c r="B75" s="54" t="s">
        <v>89</v>
      </c>
      <c r="C75" s="55">
        <v>5</v>
      </c>
      <c r="D75" s="54" t="s">
        <v>1189</v>
      </c>
      <c r="E75" s="56">
        <v>6</v>
      </c>
      <c r="F75" s="55" t="s">
        <v>15</v>
      </c>
      <c r="G75" s="54">
        <v>4</v>
      </c>
      <c r="H75" s="93"/>
      <c r="I75" s="93"/>
      <c r="J75" s="93"/>
      <c r="K75" s="94">
        <v>22500</v>
      </c>
      <c r="L75" s="94">
        <v>22500</v>
      </c>
      <c r="M75" s="94"/>
      <c r="N75" s="83">
        <f t="shared" si="15"/>
        <v>22500</v>
      </c>
      <c r="O75" s="55" t="s">
        <v>1105</v>
      </c>
    </row>
    <row r="76" spans="1:15" s="60" customFormat="1" ht="82.5" customHeight="1" x14ac:dyDescent="0.25">
      <c r="A76" s="54" t="s">
        <v>12</v>
      </c>
      <c r="B76" s="54" t="s">
        <v>89</v>
      </c>
      <c r="C76" s="55">
        <v>6</v>
      </c>
      <c r="D76" s="54" t="s">
        <v>1190</v>
      </c>
      <c r="E76" s="56">
        <v>8</v>
      </c>
      <c r="F76" s="55" t="s">
        <v>15</v>
      </c>
      <c r="G76" s="54">
        <v>5</v>
      </c>
      <c r="H76" s="93"/>
      <c r="I76" s="93"/>
      <c r="J76" s="93"/>
      <c r="K76" s="94">
        <v>19000</v>
      </c>
      <c r="L76" s="94">
        <v>19000</v>
      </c>
      <c r="M76" s="94"/>
      <c r="N76" s="83">
        <f t="shared" si="15"/>
        <v>19000</v>
      </c>
      <c r="O76" s="55" t="s">
        <v>1105</v>
      </c>
    </row>
    <row r="77" spans="1:15" s="60" customFormat="1" ht="104.25" customHeight="1" x14ac:dyDescent="0.25">
      <c r="A77" s="54" t="s">
        <v>12</v>
      </c>
      <c r="B77" s="54" t="s">
        <v>90</v>
      </c>
      <c r="C77" s="55">
        <v>1</v>
      </c>
      <c r="D77" s="63" t="s">
        <v>91</v>
      </c>
      <c r="E77" s="61" t="s">
        <v>1196</v>
      </c>
      <c r="F77" s="55" t="s">
        <v>15</v>
      </c>
      <c r="G77" s="55">
        <v>4</v>
      </c>
      <c r="H77" s="86">
        <v>19522.414000000001</v>
      </c>
      <c r="I77" s="84">
        <v>38000</v>
      </c>
      <c r="J77" s="84">
        <f t="shared" si="3"/>
        <v>152000</v>
      </c>
      <c r="K77" s="56"/>
      <c r="L77" s="56"/>
      <c r="M77" s="83">
        <v>38000</v>
      </c>
      <c r="N77" s="83">
        <f t="shared" ref="N77:N81" si="16">+AVERAGE(M77)</f>
        <v>38000</v>
      </c>
      <c r="O77" s="57" t="s">
        <v>1104</v>
      </c>
    </row>
    <row r="78" spans="1:15" s="60" customFormat="1" ht="104.25" customHeight="1" x14ac:dyDescent="0.25">
      <c r="A78" s="54" t="s">
        <v>12</v>
      </c>
      <c r="B78" s="54" t="s">
        <v>90</v>
      </c>
      <c r="C78" s="55">
        <v>2</v>
      </c>
      <c r="D78" s="63" t="s">
        <v>92</v>
      </c>
      <c r="E78" s="61" t="s">
        <v>1196</v>
      </c>
      <c r="F78" s="55" t="s">
        <v>15</v>
      </c>
      <c r="G78" s="55">
        <v>6</v>
      </c>
      <c r="H78" s="86">
        <v>12273.943500000001</v>
      </c>
      <c r="I78" s="84">
        <v>38000</v>
      </c>
      <c r="J78" s="84">
        <f t="shared" ref="J78:J120" si="17">+I78*G78</f>
        <v>228000</v>
      </c>
      <c r="K78" s="56"/>
      <c r="L78" s="56"/>
      <c r="M78" s="83">
        <v>38000</v>
      </c>
      <c r="N78" s="83">
        <f t="shared" si="16"/>
        <v>38000</v>
      </c>
      <c r="O78" s="57" t="s">
        <v>1104</v>
      </c>
    </row>
    <row r="79" spans="1:15" s="60" customFormat="1" ht="104.25" customHeight="1" x14ac:dyDescent="0.25">
      <c r="A79" s="54" t="s">
        <v>12</v>
      </c>
      <c r="B79" s="54" t="s">
        <v>90</v>
      </c>
      <c r="C79" s="55">
        <v>3</v>
      </c>
      <c r="D79" s="63" t="s">
        <v>1111</v>
      </c>
      <c r="E79" s="61" t="s">
        <v>1112</v>
      </c>
      <c r="F79" s="55" t="s">
        <v>15</v>
      </c>
      <c r="G79" s="55">
        <v>2</v>
      </c>
      <c r="H79" s="86"/>
      <c r="I79" s="84">
        <v>42000</v>
      </c>
      <c r="J79" s="84">
        <f t="shared" si="17"/>
        <v>84000</v>
      </c>
      <c r="K79" s="56"/>
      <c r="L79" s="56"/>
      <c r="M79" s="83">
        <v>42000</v>
      </c>
      <c r="N79" s="83">
        <f t="shared" si="16"/>
        <v>42000</v>
      </c>
      <c r="O79" s="57" t="s">
        <v>1104</v>
      </c>
    </row>
    <row r="80" spans="1:15" s="60" customFormat="1" ht="104.25" customHeight="1" x14ac:dyDescent="0.25">
      <c r="A80" s="54" t="s">
        <v>12</v>
      </c>
      <c r="B80" s="54" t="s">
        <v>90</v>
      </c>
      <c r="C80" s="55">
        <v>4</v>
      </c>
      <c r="D80" s="63" t="s">
        <v>94</v>
      </c>
      <c r="E80" s="61" t="s">
        <v>95</v>
      </c>
      <c r="F80" s="55" t="s">
        <v>15</v>
      </c>
      <c r="G80" s="55">
        <v>6</v>
      </c>
      <c r="H80" s="86">
        <v>12562.6834</v>
      </c>
      <c r="I80" s="84">
        <v>23000</v>
      </c>
      <c r="J80" s="84">
        <f t="shared" si="17"/>
        <v>138000</v>
      </c>
      <c r="K80" s="56"/>
      <c r="L80" s="56"/>
      <c r="M80" s="83">
        <v>23000</v>
      </c>
      <c r="N80" s="83">
        <f t="shared" si="16"/>
        <v>23000</v>
      </c>
      <c r="O80" s="57" t="s">
        <v>1104</v>
      </c>
    </row>
    <row r="81" spans="1:15" s="60" customFormat="1" ht="104.25" customHeight="1" x14ac:dyDescent="0.25">
      <c r="A81" s="54" t="s">
        <v>12</v>
      </c>
      <c r="B81" s="54" t="s">
        <v>90</v>
      </c>
      <c r="C81" s="55">
        <v>5</v>
      </c>
      <c r="D81" s="63" t="s">
        <v>96</v>
      </c>
      <c r="E81" s="61" t="s">
        <v>93</v>
      </c>
      <c r="F81" s="55" t="s">
        <v>15</v>
      </c>
      <c r="G81" s="55">
        <v>14</v>
      </c>
      <c r="H81" s="86">
        <v>12562.6834</v>
      </c>
      <c r="I81" s="84">
        <v>25000</v>
      </c>
      <c r="J81" s="84">
        <f t="shared" si="17"/>
        <v>350000</v>
      </c>
      <c r="K81" s="56"/>
      <c r="L81" s="56"/>
      <c r="M81" s="83">
        <v>25000</v>
      </c>
      <c r="N81" s="83">
        <f t="shared" si="16"/>
        <v>25000</v>
      </c>
      <c r="O81" s="57" t="s">
        <v>1104</v>
      </c>
    </row>
    <row r="82" spans="1:15" s="60" customFormat="1" ht="104.25" customHeight="1" x14ac:dyDescent="0.25">
      <c r="A82" s="54" t="s">
        <v>12</v>
      </c>
      <c r="B82" s="54" t="s">
        <v>90</v>
      </c>
      <c r="C82" s="55">
        <v>6</v>
      </c>
      <c r="D82" s="63" t="s">
        <v>97</v>
      </c>
      <c r="E82" s="62" t="s">
        <v>1197</v>
      </c>
      <c r="F82" s="55" t="s">
        <v>15</v>
      </c>
      <c r="G82" s="55">
        <v>10</v>
      </c>
      <c r="H82" s="96"/>
      <c r="I82" s="93"/>
      <c r="J82" s="93"/>
      <c r="K82" s="94">
        <v>13133.119545000001</v>
      </c>
      <c r="L82" s="94">
        <v>13133.119545000001</v>
      </c>
      <c r="M82" s="94"/>
      <c r="N82" s="83">
        <f>+AVERAGE(K82:L82)</f>
        <v>13133.119545000001</v>
      </c>
      <c r="O82" s="57" t="s">
        <v>1105</v>
      </c>
    </row>
    <row r="83" spans="1:15" s="60" customFormat="1" ht="104.25" customHeight="1" x14ac:dyDescent="0.25">
      <c r="A83" s="54" t="s">
        <v>12</v>
      </c>
      <c r="B83" s="54" t="s">
        <v>90</v>
      </c>
      <c r="C83" s="55">
        <v>7</v>
      </c>
      <c r="D83" s="63" t="s">
        <v>98</v>
      </c>
      <c r="E83" s="62" t="s">
        <v>1197</v>
      </c>
      <c r="F83" s="55" t="s">
        <v>15</v>
      </c>
      <c r="G83" s="55">
        <v>8</v>
      </c>
      <c r="H83" s="86">
        <v>12562.6834</v>
      </c>
      <c r="I83" s="84">
        <v>30000</v>
      </c>
      <c r="J83" s="84">
        <f t="shared" si="17"/>
        <v>240000</v>
      </c>
      <c r="K83" s="56"/>
      <c r="L83" s="56"/>
      <c r="M83" s="83">
        <v>30000</v>
      </c>
      <c r="N83" s="83">
        <f>+AVERAGE(M83)</f>
        <v>30000</v>
      </c>
      <c r="O83" s="57" t="s">
        <v>1104</v>
      </c>
    </row>
    <row r="84" spans="1:15" s="60" customFormat="1" ht="104.25" customHeight="1" x14ac:dyDescent="0.25">
      <c r="A84" s="54" t="s">
        <v>12</v>
      </c>
      <c r="B84" s="54" t="s">
        <v>90</v>
      </c>
      <c r="C84" s="55">
        <v>8</v>
      </c>
      <c r="D84" s="63" t="s">
        <v>99</v>
      </c>
      <c r="E84" s="62" t="s">
        <v>1197</v>
      </c>
      <c r="F84" s="55" t="s">
        <v>15</v>
      </c>
      <c r="G84" s="55">
        <v>7</v>
      </c>
      <c r="H84" s="96"/>
      <c r="I84" s="93"/>
      <c r="J84" s="93"/>
      <c r="K84" s="94">
        <v>13133.119545000001</v>
      </c>
      <c r="L84" s="94">
        <v>13133.119545000001</v>
      </c>
      <c r="M84" s="94"/>
      <c r="N84" s="83">
        <f t="shared" ref="N84:N86" si="18">+AVERAGE(K84:L84)</f>
        <v>13133.119545000001</v>
      </c>
      <c r="O84" s="57" t="s">
        <v>1105</v>
      </c>
    </row>
    <row r="85" spans="1:15" s="60" customFormat="1" ht="104.25" customHeight="1" x14ac:dyDescent="0.25">
      <c r="A85" s="54" t="s">
        <v>12</v>
      </c>
      <c r="B85" s="54" t="s">
        <v>90</v>
      </c>
      <c r="C85" s="55">
        <v>9</v>
      </c>
      <c r="D85" s="63" t="s">
        <v>100</v>
      </c>
      <c r="E85" s="62" t="s">
        <v>1197</v>
      </c>
      <c r="F85" s="55" t="s">
        <v>15</v>
      </c>
      <c r="G85" s="55">
        <v>9</v>
      </c>
      <c r="H85" s="96"/>
      <c r="I85" s="93"/>
      <c r="J85" s="93"/>
      <c r="K85" s="94">
        <v>13442.071238</v>
      </c>
      <c r="L85" s="94">
        <v>13442.071238</v>
      </c>
      <c r="M85" s="94"/>
      <c r="N85" s="83">
        <f t="shared" si="18"/>
        <v>13442.071238</v>
      </c>
      <c r="O85" s="57" t="s">
        <v>1105</v>
      </c>
    </row>
    <row r="86" spans="1:15" s="60" customFormat="1" ht="104.25" customHeight="1" x14ac:dyDescent="0.25">
      <c r="A86" s="54" t="s">
        <v>12</v>
      </c>
      <c r="B86" s="54" t="s">
        <v>90</v>
      </c>
      <c r="C86" s="55">
        <v>10</v>
      </c>
      <c r="D86" s="63" t="s">
        <v>101</v>
      </c>
      <c r="E86" s="61" t="s">
        <v>1198</v>
      </c>
      <c r="F86" s="55" t="s">
        <v>15</v>
      </c>
      <c r="G86" s="55">
        <v>5</v>
      </c>
      <c r="H86" s="96"/>
      <c r="I86" s="93"/>
      <c r="J86" s="93"/>
      <c r="K86" s="94">
        <v>13133.119545000001</v>
      </c>
      <c r="L86" s="94">
        <v>13133.119545000001</v>
      </c>
      <c r="M86" s="94"/>
      <c r="N86" s="83">
        <f t="shared" si="18"/>
        <v>13133.119545000001</v>
      </c>
      <c r="O86" s="57" t="s">
        <v>1105</v>
      </c>
    </row>
    <row r="87" spans="1:15" s="60" customFormat="1" ht="132" customHeight="1" x14ac:dyDescent="0.25">
      <c r="A87" s="54" t="s">
        <v>12</v>
      </c>
      <c r="B87" s="54" t="s">
        <v>102</v>
      </c>
      <c r="C87" s="55">
        <v>1</v>
      </c>
      <c r="D87" s="54" t="s">
        <v>103</v>
      </c>
      <c r="E87" s="61" t="s">
        <v>104</v>
      </c>
      <c r="F87" s="55" t="s">
        <v>15</v>
      </c>
      <c r="G87" s="56">
        <v>6</v>
      </c>
      <c r="H87" s="86">
        <v>24303.107499999998</v>
      </c>
      <c r="I87" s="84">
        <v>57500</v>
      </c>
      <c r="J87" s="84">
        <f t="shared" si="17"/>
        <v>345000</v>
      </c>
      <c r="K87" s="56"/>
      <c r="L87" s="56"/>
      <c r="M87" s="83">
        <v>57500</v>
      </c>
      <c r="N87" s="83">
        <f t="shared" ref="N87:N91" si="19">+AVERAGE(M87)</f>
        <v>57500</v>
      </c>
      <c r="O87" s="55" t="s">
        <v>1104</v>
      </c>
    </row>
    <row r="88" spans="1:15" s="60" customFormat="1" ht="114.75" customHeight="1" x14ac:dyDescent="0.25">
      <c r="A88" s="54" t="s">
        <v>12</v>
      </c>
      <c r="B88" s="54" t="s">
        <v>102</v>
      </c>
      <c r="C88" s="55">
        <v>2</v>
      </c>
      <c r="D88" s="54" t="s">
        <v>105</v>
      </c>
      <c r="E88" s="61" t="s">
        <v>106</v>
      </c>
      <c r="F88" s="55" t="s">
        <v>15</v>
      </c>
      <c r="G88" s="56">
        <v>6</v>
      </c>
      <c r="H88" s="86">
        <v>50799.239500000003</v>
      </c>
      <c r="I88" s="84">
        <v>47000</v>
      </c>
      <c r="J88" s="84">
        <f t="shared" si="17"/>
        <v>282000</v>
      </c>
      <c r="K88" s="56"/>
      <c r="L88" s="56"/>
      <c r="M88" s="83">
        <v>47000</v>
      </c>
      <c r="N88" s="83">
        <f t="shared" si="19"/>
        <v>47000</v>
      </c>
      <c r="O88" s="55" t="s">
        <v>1104</v>
      </c>
    </row>
    <row r="89" spans="1:15" s="60" customFormat="1" ht="99.75" customHeight="1" x14ac:dyDescent="0.25">
      <c r="A89" s="54" t="s">
        <v>12</v>
      </c>
      <c r="B89" s="54" t="s">
        <v>102</v>
      </c>
      <c r="C89" s="55">
        <v>3</v>
      </c>
      <c r="D89" s="54" t="s">
        <v>107</v>
      </c>
      <c r="E89" s="61" t="s">
        <v>108</v>
      </c>
      <c r="F89" s="55" t="s">
        <v>15</v>
      </c>
      <c r="G89" s="56">
        <v>7</v>
      </c>
      <c r="H89" s="86">
        <v>24303.107499999998</v>
      </c>
      <c r="I89" s="84">
        <v>28000</v>
      </c>
      <c r="J89" s="84">
        <f t="shared" si="17"/>
        <v>196000</v>
      </c>
      <c r="K89" s="56"/>
      <c r="L89" s="56"/>
      <c r="M89" s="83">
        <v>28000</v>
      </c>
      <c r="N89" s="83">
        <f t="shared" si="19"/>
        <v>28000</v>
      </c>
      <c r="O89" s="55" t="s">
        <v>1104</v>
      </c>
    </row>
    <row r="90" spans="1:15" s="60" customFormat="1" ht="135" customHeight="1" x14ac:dyDescent="0.25">
      <c r="A90" s="54" t="s">
        <v>12</v>
      </c>
      <c r="B90" s="54" t="s">
        <v>102</v>
      </c>
      <c r="C90" s="55">
        <v>4</v>
      </c>
      <c r="D90" s="54" t="s">
        <v>109</v>
      </c>
      <c r="E90" s="61" t="s">
        <v>110</v>
      </c>
      <c r="F90" s="55" t="s">
        <v>15</v>
      </c>
      <c r="G90" s="56">
        <v>11</v>
      </c>
      <c r="H90" s="86">
        <v>45769.770100000002</v>
      </c>
      <c r="I90" s="84">
        <v>42000</v>
      </c>
      <c r="J90" s="84">
        <f t="shared" si="17"/>
        <v>462000</v>
      </c>
      <c r="K90" s="56"/>
      <c r="L90" s="56"/>
      <c r="M90" s="83">
        <v>42000</v>
      </c>
      <c r="N90" s="83">
        <f t="shared" si="19"/>
        <v>42000</v>
      </c>
      <c r="O90" s="55" t="s">
        <v>1104</v>
      </c>
    </row>
    <row r="91" spans="1:15" s="60" customFormat="1" ht="120" customHeight="1" x14ac:dyDescent="0.25">
      <c r="A91" s="54" t="s">
        <v>12</v>
      </c>
      <c r="B91" s="54" t="s">
        <v>102</v>
      </c>
      <c r="C91" s="55">
        <v>5</v>
      </c>
      <c r="D91" s="54" t="s">
        <v>111</v>
      </c>
      <c r="E91" s="61" t="s">
        <v>112</v>
      </c>
      <c r="F91" s="55" t="s">
        <v>15</v>
      </c>
      <c r="G91" s="56">
        <v>10</v>
      </c>
      <c r="H91" s="86">
        <v>31796.357499999998</v>
      </c>
      <c r="I91" s="84">
        <v>59000</v>
      </c>
      <c r="J91" s="84">
        <f t="shared" si="17"/>
        <v>590000</v>
      </c>
      <c r="K91" s="56"/>
      <c r="L91" s="56"/>
      <c r="M91" s="83">
        <v>59000</v>
      </c>
      <c r="N91" s="83">
        <f t="shared" si="19"/>
        <v>59000</v>
      </c>
      <c r="O91" s="55" t="s">
        <v>1104</v>
      </c>
    </row>
    <row r="92" spans="1:15" s="60" customFormat="1" ht="109.5" customHeight="1" x14ac:dyDescent="0.25">
      <c r="A92" s="54" t="s">
        <v>12</v>
      </c>
      <c r="B92" s="54" t="s">
        <v>102</v>
      </c>
      <c r="C92" s="55">
        <v>6</v>
      </c>
      <c r="D92" s="54" t="s">
        <v>113</v>
      </c>
      <c r="E92" s="61" t="s">
        <v>114</v>
      </c>
      <c r="F92" s="55" t="s">
        <v>15</v>
      </c>
      <c r="G92" s="55">
        <v>6</v>
      </c>
      <c r="H92" s="92"/>
      <c r="I92" s="93"/>
      <c r="J92" s="93"/>
      <c r="K92" s="94">
        <v>20024.132047000003</v>
      </c>
      <c r="L92" s="94">
        <v>20024.132047000003</v>
      </c>
      <c r="M92" s="94"/>
      <c r="N92" s="83">
        <f t="shared" ref="N92:N94" si="20">+AVERAGE(K92:L92)</f>
        <v>20024.132047000003</v>
      </c>
      <c r="O92" s="55" t="s">
        <v>1105</v>
      </c>
    </row>
    <row r="93" spans="1:15" s="60" customFormat="1" ht="42" x14ac:dyDescent="0.25">
      <c r="A93" s="54" t="s">
        <v>12</v>
      </c>
      <c r="B93" s="54" t="s">
        <v>102</v>
      </c>
      <c r="C93" s="55">
        <v>7</v>
      </c>
      <c r="D93" s="54" t="s">
        <v>115</v>
      </c>
      <c r="E93" s="61" t="s">
        <v>114</v>
      </c>
      <c r="F93" s="55" t="s">
        <v>15</v>
      </c>
      <c r="G93" s="55">
        <v>2</v>
      </c>
      <c r="H93" s="92"/>
      <c r="I93" s="93"/>
      <c r="J93" s="93"/>
      <c r="K93" s="94">
        <v>31317.438915000002</v>
      </c>
      <c r="L93" s="94">
        <v>31317.438915000002</v>
      </c>
      <c r="M93" s="94"/>
      <c r="N93" s="83">
        <f t="shared" si="20"/>
        <v>31317.438915000002</v>
      </c>
      <c r="O93" s="55" t="s">
        <v>1105</v>
      </c>
    </row>
    <row r="94" spans="1:15" s="60" customFormat="1" ht="42" x14ac:dyDescent="0.25">
      <c r="A94" s="54" t="s">
        <v>12</v>
      </c>
      <c r="B94" s="54" t="s">
        <v>102</v>
      </c>
      <c r="C94" s="55">
        <v>8</v>
      </c>
      <c r="D94" s="54" t="s">
        <v>116</v>
      </c>
      <c r="E94" s="61" t="s">
        <v>114</v>
      </c>
      <c r="F94" s="55" t="s">
        <v>15</v>
      </c>
      <c r="G94" s="55">
        <v>2</v>
      </c>
      <c r="H94" s="92"/>
      <c r="I94" s="93"/>
      <c r="J94" s="93"/>
      <c r="K94" s="94">
        <v>31317.438915000002</v>
      </c>
      <c r="L94" s="94">
        <v>31317.438915000002</v>
      </c>
      <c r="M94" s="94"/>
      <c r="N94" s="83">
        <f t="shared" si="20"/>
        <v>31317.438915000002</v>
      </c>
      <c r="O94" s="55" t="s">
        <v>1105</v>
      </c>
    </row>
    <row r="95" spans="1:15" s="60" customFormat="1" ht="78" customHeight="1" x14ac:dyDescent="0.25">
      <c r="A95" s="54" t="s">
        <v>12</v>
      </c>
      <c r="B95" s="54" t="s">
        <v>102</v>
      </c>
      <c r="C95" s="55">
        <v>9</v>
      </c>
      <c r="D95" s="54" t="s">
        <v>117</v>
      </c>
      <c r="E95" s="61" t="s">
        <v>110</v>
      </c>
      <c r="F95" s="55" t="s">
        <v>15</v>
      </c>
      <c r="G95" s="56">
        <v>11</v>
      </c>
      <c r="H95" s="86">
        <v>40955.107199999999</v>
      </c>
      <c r="I95" s="84">
        <v>30000</v>
      </c>
      <c r="J95" s="84">
        <f t="shared" si="17"/>
        <v>330000</v>
      </c>
      <c r="K95" s="56"/>
      <c r="L95" s="56"/>
      <c r="M95" s="83">
        <v>30000</v>
      </c>
      <c r="N95" s="83">
        <f t="shared" ref="N95:N100" si="21">+AVERAGE(M95)</f>
        <v>30000</v>
      </c>
      <c r="O95" s="55" t="s">
        <v>1104</v>
      </c>
    </row>
    <row r="96" spans="1:15" s="60" customFormat="1" ht="113.25" customHeight="1" x14ac:dyDescent="0.25">
      <c r="A96" s="54" t="s">
        <v>12</v>
      </c>
      <c r="B96" s="54" t="s">
        <v>102</v>
      </c>
      <c r="C96" s="55">
        <v>10</v>
      </c>
      <c r="D96" s="54" t="s">
        <v>118</v>
      </c>
      <c r="E96" s="61" t="s">
        <v>110</v>
      </c>
      <c r="F96" s="55" t="s">
        <v>15</v>
      </c>
      <c r="G96" s="56">
        <v>5</v>
      </c>
      <c r="H96" s="86">
        <v>39118.761399999996</v>
      </c>
      <c r="I96" s="84">
        <v>30000</v>
      </c>
      <c r="J96" s="84">
        <f t="shared" si="17"/>
        <v>150000</v>
      </c>
      <c r="K96" s="56"/>
      <c r="L96" s="56"/>
      <c r="M96" s="83">
        <v>30000</v>
      </c>
      <c r="N96" s="83">
        <f t="shared" si="21"/>
        <v>30000</v>
      </c>
      <c r="O96" s="55" t="s">
        <v>1104</v>
      </c>
    </row>
    <row r="97" spans="1:15" s="60" customFormat="1" ht="83.25" customHeight="1" x14ac:dyDescent="0.25">
      <c r="A97" s="54" t="s">
        <v>12</v>
      </c>
      <c r="B97" s="54" t="s">
        <v>102</v>
      </c>
      <c r="C97" s="55">
        <v>11</v>
      </c>
      <c r="D97" s="54" t="s">
        <v>119</v>
      </c>
      <c r="E97" s="61" t="s">
        <v>110</v>
      </c>
      <c r="F97" s="55" t="s">
        <v>15</v>
      </c>
      <c r="G97" s="56">
        <v>9</v>
      </c>
      <c r="H97" s="86">
        <v>38119.661399999997</v>
      </c>
      <c r="I97" s="84">
        <v>30000</v>
      </c>
      <c r="J97" s="84">
        <f t="shared" si="17"/>
        <v>270000</v>
      </c>
      <c r="K97" s="56"/>
      <c r="L97" s="56"/>
      <c r="M97" s="83">
        <v>30000</v>
      </c>
      <c r="N97" s="83">
        <f t="shared" si="21"/>
        <v>30000</v>
      </c>
      <c r="O97" s="55" t="s">
        <v>1104</v>
      </c>
    </row>
    <row r="98" spans="1:15" s="60" customFormat="1" ht="56.25" customHeight="1" x14ac:dyDescent="0.25">
      <c r="A98" s="54" t="s">
        <v>12</v>
      </c>
      <c r="B98" s="54" t="s">
        <v>120</v>
      </c>
      <c r="C98" s="55">
        <v>1</v>
      </c>
      <c r="D98" s="54" t="s">
        <v>1171</v>
      </c>
      <c r="E98" s="61">
        <v>15</v>
      </c>
      <c r="F98" s="55" t="s">
        <v>15</v>
      </c>
      <c r="G98" s="56">
        <v>86</v>
      </c>
      <c r="H98" s="86">
        <v>15985.6</v>
      </c>
      <c r="I98" s="84">
        <v>15000</v>
      </c>
      <c r="J98" s="84">
        <f t="shared" si="17"/>
        <v>1290000</v>
      </c>
      <c r="K98" s="56"/>
      <c r="L98" s="56"/>
      <c r="M98" s="83">
        <v>15000</v>
      </c>
      <c r="N98" s="83">
        <f t="shared" si="21"/>
        <v>15000</v>
      </c>
      <c r="O98" s="55" t="s">
        <v>1104</v>
      </c>
    </row>
    <row r="99" spans="1:15" s="60" customFormat="1" ht="56.25" customHeight="1" x14ac:dyDescent="0.25">
      <c r="A99" s="54" t="s">
        <v>12</v>
      </c>
      <c r="B99" s="54" t="s">
        <v>120</v>
      </c>
      <c r="C99" s="55">
        <v>2</v>
      </c>
      <c r="D99" s="54" t="s">
        <v>121</v>
      </c>
      <c r="E99" s="61">
        <v>10</v>
      </c>
      <c r="F99" s="55" t="s">
        <v>15</v>
      </c>
      <c r="G99" s="56">
        <v>17</v>
      </c>
      <c r="H99" s="86">
        <v>14986.5</v>
      </c>
      <c r="I99" s="84">
        <v>15000</v>
      </c>
      <c r="J99" s="84">
        <f t="shared" si="17"/>
        <v>255000</v>
      </c>
      <c r="K99" s="56"/>
      <c r="L99" s="56"/>
      <c r="M99" s="83">
        <v>15000</v>
      </c>
      <c r="N99" s="83">
        <f t="shared" si="21"/>
        <v>15000</v>
      </c>
      <c r="O99" s="55" t="s">
        <v>1104</v>
      </c>
    </row>
    <row r="100" spans="1:15" s="60" customFormat="1" ht="56.25" customHeight="1" x14ac:dyDescent="0.25">
      <c r="A100" s="54" t="s">
        <v>12</v>
      </c>
      <c r="B100" s="54" t="s">
        <v>120</v>
      </c>
      <c r="C100" s="55">
        <v>3</v>
      </c>
      <c r="D100" s="54" t="s">
        <v>124</v>
      </c>
      <c r="E100" s="61">
        <v>6</v>
      </c>
      <c r="F100" s="55" t="s">
        <v>15</v>
      </c>
      <c r="G100" s="56">
        <v>4</v>
      </c>
      <c r="H100" s="86">
        <v>21255.852500000001</v>
      </c>
      <c r="I100" s="84">
        <v>15000</v>
      </c>
      <c r="J100" s="84">
        <f t="shared" si="17"/>
        <v>60000</v>
      </c>
      <c r="K100" s="56"/>
      <c r="L100" s="56"/>
      <c r="M100" s="83">
        <v>15000</v>
      </c>
      <c r="N100" s="83">
        <f t="shared" si="21"/>
        <v>15000</v>
      </c>
      <c r="O100" s="55" t="s">
        <v>1104</v>
      </c>
    </row>
    <row r="101" spans="1:15" s="60" customFormat="1" ht="56.25" customHeight="1" x14ac:dyDescent="0.25">
      <c r="A101" s="54" t="s">
        <v>12</v>
      </c>
      <c r="B101" s="54" t="s">
        <v>120</v>
      </c>
      <c r="C101" s="55">
        <v>4</v>
      </c>
      <c r="D101" s="54" t="s">
        <v>122</v>
      </c>
      <c r="E101" s="61">
        <v>5</v>
      </c>
      <c r="F101" s="55" t="s">
        <v>15</v>
      </c>
      <c r="G101" s="56">
        <v>9</v>
      </c>
      <c r="H101" s="96"/>
      <c r="I101" s="93"/>
      <c r="J101" s="93"/>
      <c r="K101" s="94">
        <v>23812.799175</v>
      </c>
      <c r="L101" s="94">
        <v>23812.799175</v>
      </c>
      <c r="M101" s="94"/>
      <c r="N101" s="83">
        <f t="shared" ref="N101:N102" si="22">+AVERAGE(K101:L101)</f>
        <v>23812.799175</v>
      </c>
      <c r="O101" s="55" t="s">
        <v>1105</v>
      </c>
    </row>
    <row r="102" spans="1:15" s="60" customFormat="1" ht="56.25" customHeight="1" x14ac:dyDescent="0.25">
      <c r="A102" s="54" t="s">
        <v>12</v>
      </c>
      <c r="B102" s="54" t="s">
        <v>120</v>
      </c>
      <c r="C102" s="55">
        <v>5</v>
      </c>
      <c r="D102" s="54" t="s">
        <v>123</v>
      </c>
      <c r="E102" s="61">
        <v>4</v>
      </c>
      <c r="F102" s="55" t="s">
        <v>15</v>
      </c>
      <c r="G102" s="56">
        <v>6</v>
      </c>
      <c r="H102" s="96"/>
      <c r="I102" s="93"/>
      <c r="J102" s="93"/>
      <c r="K102" s="94">
        <v>32759.569828</v>
      </c>
      <c r="L102" s="94">
        <v>32759.569828</v>
      </c>
      <c r="M102" s="94"/>
      <c r="N102" s="83">
        <f t="shared" si="22"/>
        <v>32759.569828</v>
      </c>
      <c r="O102" s="55" t="s">
        <v>1105</v>
      </c>
    </row>
    <row r="103" spans="1:15" s="60" customFormat="1" ht="51" customHeight="1" x14ac:dyDescent="0.25">
      <c r="A103" s="54" t="s">
        <v>12</v>
      </c>
      <c r="B103" s="55" t="s">
        <v>125</v>
      </c>
      <c r="C103" s="55">
        <v>1</v>
      </c>
      <c r="D103" s="54" t="s">
        <v>126</v>
      </c>
      <c r="E103" s="55">
        <v>34</v>
      </c>
      <c r="F103" s="55" t="s">
        <v>15</v>
      </c>
      <c r="G103" s="55">
        <v>18</v>
      </c>
      <c r="H103" s="85">
        <v>8991.9</v>
      </c>
      <c r="I103" s="84">
        <v>10000</v>
      </c>
      <c r="J103" s="84">
        <f t="shared" si="17"/>
        <v>180000</v>
      </c>
      <c r="K103" s="56"/>
      <c r="L103" s="56"/>
      <c r="M103" s="83">
        <v>10000</v>
      </c>
      <c r="N103" s="83">
        <f t="shared" ref="N103:N104" si="23">+AVERAGE(M103)</f>
        <v>10000</v>
      </c>
      <c r="O103" s="57" t="s">
        <v>1104</v>
      </c>
    </row>
    <row r="104" spans="1:15" s="60" customFormat="1" ht="144" customHeight="1" x14ac:dyDescent="0.25">
      <c r="A104" s="54" t="s">
        <v>12</v>
      </c>
      <c r="B104" s="55" t="s">
        <v>125</v>
      </c>
      <c r="C104" s="55">
        <v>2</v>
      </c>
      <c r="D104" s="54" t="s">
        <v>127</v>
      </c>
      <c r="E104" s="55">
        <v>50</v>
      </c>
      <c r="F104" s="55" t="s">
        <v>15</v>
      </c>
      <c r="G104" s="55">
        <v>14</v>
      </c>
      <c r="H104" s="85">
        <v>34687.752899999999</v>
      </c>
      <c r="I104" s="84">
        <v>3000</v>
      </c>
      <c r="J104" s="84">
        <f t="shared" si="17"/>
        <v>42000</v>
      </c>
      <c r="K104" s="56"/>
      <c r="L104" s="56"/>
      <c r="M104" s="83">
        <v>30000</v>
      </c>
      <c r="N104" s="83">
        <f t="shared" si="23"/>
        <v>30000</v>
      </c>
      <c r="O104" s="57" t="s">
        <v>1104</v>
      </c>
    </row>
    <row r="105" spans="1:15" s="60" customFormat="1" ht="133.5" customHeight="1" x14ac:dyDescent="0.25">
      <c r="A105" s="54" t="s">
        <v>12</v>
      </c>
      <c r="B105" s="55" t="s">
        <v>125</v>
      </c>
      <c r="C105" s="55">
        <v>3</v>
      </c>
      <c r="D105" s="54" t="s">
        <v>128</v>
      </c>
      <c r="E105" s="55">
        <v>88</v>
      </c>
      <c r="F105" s="55" t="s">
        <v>15</v>
      </c>
      <c r="G105" s="55">
        <v>29</v>
      </c>
      <c r="H105" s="92"/>
      <c r="I105" s="93"/>
      <c r="J105" s="93"/>
      <c r="K105" s="94">
        <v>41117.301094000002</v>
      </c>
      <c r="L105" s="94">
        <v>41117.301094000002</v>
      </c>
      <c r="M105" s="94"/>
      <c r="N105" s="83">
        <f t="shared" ref="N105:N106" si="24">+AVERAGE(K105:L105)</f>
        <v>41117.301094000002</v>
      </c>
      <c r="O105" s="57" t="s">
        <v>1105</v>
      </c>
    </row>
    <row r="106" spans="1:15" s="60" customFormat="1" ht="142.5" customHeight="1" x14ac:dyDescent="0.25">
      <c r="A106" s="54" t="s">
        <v>12</v>
      </c>
      <c r="B106" s="55" t="s">
        <v>125</v>
      </c>
      <c r="C106" s="55">
        <v>4</v>
      </c>
      <c r="D106" s="54" t="s">
        <v>129</v>
      </c>
      <c r="E106" s="55">
        <v>70</v>
      </c>
      <c r="F106" s="55" t="s">
        <v>15</v>
      </c>
      <c r="G106" s="55">
        <v>20</v>
      </c>
      <c r="H106" s="92"/>
      <c r="I106" s="93"/>
      <c r="J106" s="93"/>
      <c r="K106" s="94">
        <v>38689.518066999997</v>
      </c>
      <c r="L106" s="94">
        <v>38689.518066999997</v>
      </c>
      <c r="M106" s="94"/>
      <c r="N106" s="83">
        <f t="shared" si="24"/>
        <v>38689.518066999997</v>
      </c>
      <c r="O106" s="57" t="s">
        <v>1105</v>
      </c>
    </row>
    <row r="107" spans="1:15" s="60" customFormat="1" ht="51" customHeight="1" x14ac:dyDescent="0.25">
      <c r="A107" s="54" t="s">
        <v>12</v>
      </c>
      <c r="B107" s="55" t="s">
        <v>125</v>
      </c>
      <c r="C107" s="55">
        <v>5</v>
      </c>
      <c r="D107" s="54" t="s">
        <v>130</v>
      </c>
      <c r="E107" s="55">
        <v>40</v>
      </c>
      <c r="F107" s="55" t="s">
        <v>15</v>
      </c>
      <c r="G107" s="55">
        <v>32</v>
      </c>
      <c r="H107" s="85">
        <v>11989.2</v>
      </c>
      <c r="I107" s="84">
        <v>8000</v>
      </c>
      <c r="J107" s="84">
        <f t="shared" si="17"/>
        <v>256000</v>
      </c>
      <c r="K107" s="56"/>
      <c r="L107" s="56"/>
      <c r="M107" s="83">
        <v>8000</v>
      </c>
      <c r="N107" s="83">
        <f>+AVERAGE(M107)</f>
        <v>8000</v>
      </c>
      <c r="O107" s="57" t="s">
        <v>1104</v>
      </c>
    </row>
    <row r="108" spans="1:15" s="60" customFormat="1" ht="55.5" customHeight="1" x14ac:dyDescent="0.25">
      <c r="A108" s="54" t="s">
        <v>12</v>
      </c>
      <c r="B108" s="55" t="s">
        <v>125</v>
      </c>
      <c r="C108" s="55">
        <v>6</v>
      </c>
      <c r="D108" s="54" t="s">
        <v>131</v>
      </c>
      <c r="E108" s="55">
        <v>50</v>
      </c>
      <c r="F108" s="55" t="s">
        <v>15</v>
      </c>
      <c r="G108" s="55">
        <v>13</v>
      </c>
      <c r="H108" s="92"/>
      <c r="I108" s="93"/>
      <c r="J108" s="93"/>
      <c r="K108" s="94">
        <v>12660.595200000002</v>
      </c>
      <c r="L108" s="94">
        <v>12660.595200000002</v>
      </c>
      <c r="M108" s="94"/>
      <c r="N108" s="83">
        <f>+AVERAGE(K108:L108)</f>
        <v>12660.595200000002</v>
      </c>
      <c r="O108" s="57" t="s">
        <v>1105</v>
      </c>
    </row>
    <row r="109" spans="1:15" s="60" customFormat="1" ht="63" customHeight="1" x14ac:dyDescent="0.25">
      <c r="A109" s="54" t="s">
        <v>12</v>
      </c>
      <c r="B109" s="54" t="s">
        <v>132</v>
      </c>
      <c r="C109" s="55">
        <v>1</v>
      </c>
      <c r="D109" s="54" t="s">
        <v>133</v>
      </c>
      <c r="E109" s="55" t="s">
        <v>134</v>
      </c>
      <c r="F109" s="55" t="s">
        <v>15</v>
      </c>
      <c r="G109" s="55">
        <v>3</v>
      </c>
      <c r="H109" s="85">
        <v>20231.775000000001</v>
      </c>
      <c r="I109" s="84">
        <v>16250</v>
      </c>
      <c r="J109" s="84">
        <f t="shared" si="17"/>
        <v>48750</v>
      </c>
      <c r="K109" s="56"/>
      <c r="L109" s="56"/>
      <c r="M109" s="83">
        <v>16250</v>
      </c>
      <c r="N109" s="83">
        <f t="shared" ref="N109:N120" si="25">+AVERAGE(M109)</f>
        <v>16250</v>
      </c>
      <c r="O109" s="57" t="s">
        <v>1104</v>
      </c>
    </row>
    <row r="110" spans="1:15" s="60" customFormat="1" ht="63" customHeight="1" x14ac:dyDescent="0.25">
      <c r="A110" s="54" t="s">
        <v>12</v>
      </c>
      <c r="B110" s="54" t="s">
        <v>132</v>
      </c>
      <c r="C110" s="55">
        <v>2</v>
      </c>
      <c r="D110" s="54" t="s">
        <v>135</v>
      </c>
      <c r="E110" s="55" t="s">
        <v>17</v>
      </c>
      <c r="F110" s="55" t="s">
        <v>15</v>
      </c>
      <c r="G110" s="55">
        <v>2</v>
      </c>
      <c r="H110" s="85">
        <v>36217.375</v>
      </c>
      <c r="I110" s="84">
        <v>32500</v>
      </c>
      <c r="J110" s="84">
        <f t="shared" si="17"/>
        <v>65000</v>
      </c>
      <c r="K110" s="56"/>
      <c r="L110" s="56"/>
      <c r="M110" s="83">
        <v>32500</v>
      </c>
      <c r="N110" s="83">
        <f t="shared" si="25"/>
        <v>32500</v>
      </c>
      <c r="O110" s="57" t="s">
        <v>1104</v>
      </c>
    </row>
    <row r="111" spans="1:15" s="60" customFormat="1" ht="63" customHeight="1" x14ac:dyDescent="0.25">
      <c r="A111" s="54" t="s">
        <v>12</v>
      </c>
      <c r="B111" s="54" t="s">
        <v>132</v>
      </c>
      <c r="C111" s="55">
        <v>3</v>
      </c>
      <c r="D111" s="54" t="s">
        <v>136</v>
      </c>
      <c r="E111" s="55" t="s">
        <v>17</v>
      </c>
      <c r="F111" s="55" t="s">
        <v>15</v>
      </c>
      <c r="G111" s="55">
        <v>3</v>
      </c>
      <c r="H111" s="85">
        <v>25576.959999999999</v>
      </c>
      <c r="I111" s="84">
        <v>21600</v>
      </c>
      <c r="J111" s="84">
        <f t="shared" si="17"/>
        <v>64800</v>
      </c>
      <c r="K111" s="56"/>
      <c r="L111" s="56"/>
      <c r="M111" s="83">
        <v>21600</v>
      </c>
      <c r="N111" s="83">
        <f t="shared" si="25"/>
        <v>21600</v>
      </c>
      <c r="O111" s="57" t="s">
        <v>1104</v>
      </c>
    </row>
    <row r="112" spans="1:15" s="60" customFormat="1" ht="63" customHeight="1" x14ac:dyDescent="0.25">
      <c r="A112" s="54" t="s">
        <v>12</v>
      </c>
      <c r="B112" s="54" t="s">
        <v>132</v>
      </c>
      <c r="C112" s="55">
        <v>4</v>
      </c>
      <c r="D112" s="54" t="s">
        <v>137</v>
      </c>
      <c r="E112" s="55" t="s">
        <v>138</v>
      </c>
      <c r="F112" s="55" t="s">
        <v>15</v>
      </c>
      <c r="G112" s="55">
        <v>2</v>
      </c>
      <c r="H112" s="85">
        <v>36467.15</v>
      </c>
      <c r="I112" s="84">
        <v>32500</v>
      </c>
      <c r="J112" s="84">
        <f t="shared" si="17"/>
        <v>65000</v>
      </c>
      <c r="K112" s="56"/>
      <c r="L112" s="56"/>
      <c r="M112" s="83">
        <v>32500</v>
      </c>
      <c r="N112" s="83">
        <f t="shared" si="25"/>
        <v>32500</v>
      </c>
      <c r="O112" s="57" t="s">
        <v>1104</v>
      </c>
    </row>
    <row r="113" spans="1:15" s="60" customFormat="1" ht="63" customHeight="1" x14ac:dyDescent="0.25">
      <c r="A113" s="54" t="s">
        <v>12</v>
      </c>
      <c r="B113" s="54" t="s">
        <v>139</v>
      </c>
      <c r="C113" s="55">
        <v>5</v>
      </c>
      <c r="D113" s="54" t="s">
        <v>140</v>
      </c>
      <c r="E113" s="55" t="s">
        <v>8</v>
      </c>
      <c r="F113" s="55" t="s">
        <v>15</v>
      </c>
      <c r="G113" s="55">
        <v>5</v>
      </c>
      <c r="H113" s="85">
        <v>37965.800000000003</v>
      </c>
      <c r="I113" s="84">
        <v>5500</v>
      </c>
      <c r="J113" s="84">
        <f t="shared" si="17"/>
        <v>27500</v>
      </c>
      <c r="K113" s="56"/>
      <c r="L113" s="56"/>
      <c r="M113" s="83">
        <v>5500</v>
      </c>
      <c r="N113" s="83">
        <f t="shared" si="25"/>
        <v>5500</v>
      </c>
      <c r="O113" s="57" t="s">
        <v>1104</v>
      </c>
    </row>
    <row r="114" spans="1:15" s="60" customFormat="1" ht="63" customHeight="1" x14ac:dyDescent="0.25">
      <c r="A114" s="54" t="s">
        <v>12</v>
      </c>
      <c r="B114" s="54" t="s">
        <v>139</v>
      </c>
      <c r="C114" s="55">
        <v>6</v>
      </c>
      <c r="D114" s="54" t="s">
        <v>141</v>
      </c>
      <c r="E114" s="55" t="s">
        <v>8</v>
      </c>
      <c r="F114" s="55" t="s">
        <v>15</v>
      </c>
      <c r="G114" s="55">
        <v>3</v>
      </c>
      <c r="H114" s="85">
        <v>12488.75</v>
      </c>
      <c r="I114" s="84">
        <v>8125</v>
      </c>
      <c r="J114" s="84">
        <f t="shared" si="17"/>
        <v>24375</v>
      </c>
      <c r="K114" s="56"/>
      <c r="L114" s="56"/>
      <c r="M114" s="83">
        <v>8125</v>
      </c>
      <c r="N114" s="83">
        <f t="shared" si="25"/>
        <v>8125</v>
      </c>
      <c r="O114" s="57" t="s">
        <v>1104</v>
      </c>
    </row>
    <row r="115" spans="1:15" s="60" customFormat="1" ht="63" customHeight="1" x14ac:dyDescent="0.25">
      <c r="A115" s="54" t="s">
        <v>12</v>
      </c>
      <c r="B115" s="54" t="s">
        <v>142</v>
      </c>
      <c r="C115" s="55">
        <v>7</v>
      </c>
      <c r="D115" s="54" t="s">
        <v>143</v>
      </c>
      <c r="E115" s="55" t="s">
        <v>17</v>
      </c>
      <c r="F115" s="55" t="s">
        <v>15</v>
      </c>
      <c r="G115" s="55">
        <v>3</v>
      </c>
      <c r="H115" s="85">
        <v>25576.959999999999</v>
      </c>
      <c r="I115" s="84">
        <v>21600</v>
      </c>
      <c r="J115" s="84">
        <f t="shared" si="17"/>
        <v>64800</v>
      </c>
      <c r="K115" s="56"/>
      <c r="L115" s="56"/>
      <c r="M115" s="83">
        <v>21600</v>
      </c>
      <c r="N115" s="83">
        <f t="shared" si="25"/>
        <v>21600</v>
      </c>
      <c r="O115" s="57" t="s">
        <v>1104</v>
      </c>
    </row>
    <row r="116" spans="1:15" s="60" customFormat="1" ht="63" customHeight="1" x14ac:dyDescent="0.25">
      <c r="A116" s="54" t="s">
        <v>12</v>
      </c>
      <c r="B116" s="54" t="s">
        <v>142</v>
      </c>
      <c r="C116" s="55">
        <v>8</v>
      </c>
      <c r="D116" s="54" t="s">
        <v>144</v>
      </c>
      <c r="E116" s="55" t="s">
        <v>17</v>
      </c>
      <c r="F116" s="55" t="s">
        <v>15</v>
      </c>
      <c r="G116" s="55">
        <v>4</v>
      </c>
      <c r="H116" s="85">
        <v>50954.1</v>
      </c>
      <c r="I116" s="84">
        <v>13000</v>
      </c>
      <c r="J116" s="84">
        <f t="shared" si="17"/>
        <v>52000</v>
      </c>
      <c r="K116" s="56"/>
      <c r="L116" s="56"/>
      <c r="M116" s="83">
        <v>13000</v>
      </c>
      <c r="N116" s="83">
        <f t="shared" si="25"/>
        <v>13000</v>
      </c>
      <c r="O116" s="57" t="s">
        <v>1104</v>
      </c>
    </row>
    <row r="117" spans="1:15" s="60" customFormat="1" ht="69.75" customHeight="1" x14ac:dyDescent="0.25">
      <c r="A117" s="54" t="s">
        <v>12</v>
      </c>
      <c r="B117" s="54" t="s">
        <v>760</v>
      </c>
      <c r="C117" s="55">
        <v>1</v>
      </c>
      <c r="D117" s="54" t="s">
        <v>1172</v>
      </c>
      <c r="E117" s="56">
        <v>60</v>
      </c>
      <c r="F117" s="54" t="s">
        <v>981</v>
      </c>
      <c r="G117" s="56">
        <v>54</v>
      </c>
      <c r="H117" s="85">
        <v>33969.4</v>
      </c>
      <c r="I117" s="84">
        <v>16000</v>
      </c>
      <c r="J117" s="84">
        <f t="shared" si="17"/>
        <v>864000</v>
      </c>
      <c r="K117" s="56"/>
      <c r="L117" s="56"/>
      <c r="M117" s="83">
        <v>16000</v>
      </c>
      <c r="N117" s="83">
        <f t="shared" si="25"/>
        <v>16000</v>
      </c>
      <c r="O117" s="57" t="s">
        <v>1104</v>
      </c>
    </row>
    <row r="118" spans="1:15" s="60" customFormat="1" ht="51" customHeight="1" x14ac:dyDescent="0.25">
      <c r="A118" s="54" t="s">
        <v>12</v>
      </c>
      <c r="B118" s="54" t="s">
        <v>760</v>
      </c>
      <c r="C118" s="55">
        <v>2</v>
      </c>
      <c r="D118" s="54" t="s">
        <v>1173</v>
      </c>
      <c r="E118" s="56">
        <v>10</v>
      </c>
      <c r="F118" s="54" t="s">
        <v>981</v>
      </c>
      <c r="G118" s="56">
        <v>12</v>
      </c>
      <c r="H118" s="85">
        <v>29973</v>
      </c>
      <c r="I118" s="84">
        <v>15000</v>
      </c>
      <c r="J118" s="84">
        <f t="shared" si="17"/>
        <v>180000</v>
      </c>
      <c r="K118" s="56"/>
      <c r="L118" s="56"/>
      <c r="M118" s="83">
        <v>15000</v>
      </c>
      <c r="N118" s="83">
        <f t="shared" si="25"/>
        <v>15000</v>
      </c>
      <c r="O118" s="57" t="s">
        <v>1104</v>
      </c>
    </row>
    <row r="119" spans="1:15" s="60" customFormat="1" ht="51" customHeight="1" x14ac:dyDescent="0.25">
      <c r="A119" s="54" t="s">
        <v>12</v>
      </c>
      <c r="B119" s="54" t="s">
        <v>760</v>
      </c>
      <c r="C119" s="55">
        <v>3</v>
      </c>
      <c r="D119" s="54" t="s">
        <v>1174</v>
      </c>
      <c r="E119" s="56">
        <v>24</v>
      </c>
      <c r="F119" s="54" t="s">
        <v>981</v>
      </c>
      <c r="G119" s="56">
        <v>7</v>
      </c>
      <c r="H119" s="85"/>
      <c r="I119" s="84">
        <v>16000</v>
      </c>
      <c r="J119" s="84">
        <f>+I119*G119</f>
        <v>112000</v>
      </c>
      <c r="K119" s="56"/>
      <c r="L119" s="56"/>
      <c r="M119" s="83">
        <v>16000</v>
      </c>
      <c r="N119" s="83">
        <f t="shared" si="25"/>
        <v>16000</v>
      </c>
      <c r="O119" s="57" t="s">
        <v>1104</v>
      </c>
    </row>
    <row r="120" spans="1:15" s="60" customFormat="1" ht="51" customHeight="1" x14ac:dyDescent="0.25">
      <c r="A120" s="54" t="s">
        <v>12</v>
      </c>
      <c r="B120" s="54" t="s">
        <v>760</v>
      </c>
      <c r="C120" s="55">
        <v>4</v>
      </c>
      <c r="D120" s="54" t="s">
        <v>1175</v>
      </c>
      <c r="E120" s="56">
        <v>10</v>
      </c>
      <c r="F120" s="54" t="s">
        <v>981</v>
      </c>
      <c r="G120" s="56">
        <v>4</v>
      </c>
      <c r="H120" s="85">
        <v>29973</v>
      </c>
      <c r="I120" s="84">
        <f t="shared" ref="I120" si="26">+H120*1.056</f>
        <v>31651.488000000001</v>
      </c>
      <c r="J120" s="84">
        <f t="shared" si="17"/>
        <v>126605.952</v>
      </c>
      <c r="K120" s="56"/>
      <c r="L120" s="56"/>
      <c r="M120" s="83">
        <v>15000</v>
      </c>
      <c r="N120" s="83">
        <f t="shared" si="25"/>
        <v>15000</v>
      </c>
      <c r="O120" s="57" t="s">
        <v>1104</v>
      </c>
    </row>
    <row r="121" spans="1:15" s="60" customFormat="1" ht="51" customHeight="1" x14ac:dyDescent="0.25">
      <c r="A121" s="54" t="s">
        <v>12</v>
      </c>
      <c r="B121" s="54" t="s">
        <v>760</v>
      </c>
      <c r="C121" s="55">
        <v>5</v>
      </c>
      <c r="D121" s="54" t="s">
        <v>1176</v>
      </c>
      <c r="E121" s="56">
        <v>12</v>
      </c>
      <c r="F121" s="54" t="s">
        <v>981</v>
      </c>
      <c r="G121" s="56">
        <v>3</v>
      </c>
      <c r="H121" s="92"/>
      <c r="I121" s="93"/>
      <c r="J121" s="93"/>
      <c r="K121" s="94">
        <v>36347.258000000002</v>
      </c>
      <c r="L121" s="94">
        <v>36347.258000000002</v>
      </c>
      <c r="M121" s="94"/>
      <c r="N121" s="83">
        <f t="shared" ref="N121:N125" si="27">+AVERAGE(K121:L121)</f>
        <v>36347.258000000002</v>
      </c>
      <c r="O121" s="57" t="s">
        <v>1105</v>
      </c>
    </row>
    <row r="122" spans="1:15" s="60" customFormat="1" ht="51" customHeight="1" x14ac:dyDescent="0.25">
      <c r="A122" s="54" t="s">
        <v>12</v>
      </c>
      <c r="B122" s="54" t="s">
        <v>760</v>
      </c>
      <c r="C122" s="55">
        <v>6</v>
      </c>
      <c r="D122" s="54" t="s">
        <v>1177</v>
      </c>
      <c r="E122" s="56">
        <v>18</v>
      </c>
      <c r="F122" s="54" t="s">
        <v>981</v>
      </c>
      <c r="G122" s="56">
        <v>8</v>
      </c>
      <c r="H122" s="92"/>
      <c r="I122" s="93"/>
      <c r="J122" s="93"/>
      <c r="K122" s="94">
        <v>36347.258000000002</v>
      </c>
      <c r="L122" s="94">
        <v>36347.258000000002</v>
      </c>
      <c r="M122" s="94"/>
      <c r="N122" s="83">
        <f t="shared" si="27"/>
        <v>36347.258000000002</v>
      </c>
      <c r="O122" s="57" t="s">
        <v>1105</v>
      </c>
    </row>
    <row r="123" spans="1:15" s="60" customFormat="1" ht="51" customHeight="1" x14ac:dyDescent="0.25">
      <c r="A123" s="54" t="s">
        <v>12</v>
      </c>
      <c r="B123" s="54" t="s">
        <v>760</v>
      </c>
      <c r="C123" s="55">
        <v>7</v>
      </c>
      <c r="D123" s="54" t="s">
        <v>1178</v>
      </c>
      <c r="E123" s="56">
        <v>12</v>
      </c>
      <c r="F123" s="54" t="s">
        <v>981</v>
      </c>
      <c r="G123" s="56">
        <v>3</v>
      </c>
      <c r="H123" s="92"/>
      <c r="I123" s="93"/>
      <c r="J123" s="93"/>
      <c r="K123" s="94">
        <v>32071.11</v>
      </c>
      <c r="L123" s="94">
        <v>32071.11</v>
      </c>
      <c r="M123" s="94"/>
      <c r="N123" s="83">
        <f t="shared" si="27"/>
        <v>32071.11</v>
      </c>
      <c r="O123" s="57" t="s">
        <v>1105</v>
      </c>
    </row>
    <row r="124" spans="1:15" s="60" customFormat="1" ht="51" customHeight="1" x14ac:dyDescent="0.25">
      <c r="A124" s="54" t="s">
        <v>12</v>
      </c>
      <c r="B124" s="54" t="s">
        <v>760</v>
      </c>
      <c r="C124" s="55">
        <v>8</v>
      </c>
      <c r="D124" s="54" t="s">
        <v>1179</v>
      </c>
      <c r="E124" s="56">
        <v>18</v>
      </c>
      <c r="F124" s="54" t="s">
        <v>981</v>
      </c>
      <c r="G124" s="56">
        <v>3</v>
      </c>
      <c r="H124" s="92"/>
      <c r="I124" s="93"/>
      <c r="J124" s="93"/>
      <c r="K124" s="94">
        <v>32071.11</v>
      </c>
      <c r="L124" s="94">
        <v>32071.11</v>
      </c>
      <c r="M124" s="94"/>
      <c r="N124" s="83">
        <f t="shared" si="27"/>
        <v>32071.11</v>
      </c>
      <c r="O124" s="57" t="s">
        <v>1105</v>
      </c>
    </row>
    <row r="125" spans="1:15" s="60" customFormat="1" ht="51" customHeight="1" x14ac:dyDescent="0.25">
      <c r="A125" s="54" t="s">
        <v>12</v>
      </c>
      <c r="B125" s="54" t="s">
        <v>760</v>
      </c>
      <c r="C125" s="55">
        <v>9</v>
      </c>
      <c r="D125" s="54" t="s">
        <v>1180</v>
      </c>
      <c r="E125" s="56">
        <v>24</v>
      </c>
      <c r="F125" s="54" t="s">
        <v>981</v>
      </c>
      <c r="G125" s="56">
        <v>11</v>
      </c>
      <c r="H125" s="92"/>
      <c r="I125" s="93"/>
      <c r="J125" s="93"/>
      <c r="K125" s="94">
        <v>32071.11</v>
      </c>
      <c r="L125" s="94">
        <v>32071.11</v>
      </c>
      <c r="M125" s="94"/>
      <c r="N125" s="83">
        <f t="shared" si="27"/>
        <v>32071.11</v>
      </c>
      <c r="O125" s="57" t="s">
        <v>1105</v>
      </c>
    </row>
    <row r="126" spans="1:15" s="8" customFormat="1" ht="28.5" hidden="1" customHeight="1" x14ac:dyDescent="0.25">
      <c r="A126" s="202" t="s">
        <v>145</v>
      </c>
      <c r="B126" s="203"/>
      <c r="C126" s="203"/>
      <c r="D126" s="203"/>
      <c r="E126" s="203"/>
      <c r="F126" s="204"/>
      <c r="G126" s="11">
        <f>SUM(G14:G125)</f>
        <v>1378</v>
      </c>
      <c r="H126" s="10"/>
      <c r="I126" s="10"/>
      <c r="J126" s="10"/>
      <c r="K126" s="6"/>
      <c r="L126" s="6"/>
      <c r="M126" s="6"/>
      <c r="N126" s="7"/>
    </row>
    <row r="127" spans="1:15" s="1" customFormat="1" ht="68.25" customHeight="1" x14ac:dyDescent="0.25">
      <c r="A127" s="54" t="s">
        <v>146</v>
      </c>
      <c r="B127" s="54" t="s">
        <v>147</v>
      </c>
      <c r="C127" s="55">
        <v>1</v>
      </c>
      <c r="D127" s="54" t="s">
        <v>148</v>
      </c>
      <c r="E127" s="55">
        <v>5</v>
      </c>
      <c r="F127" s="54" t="s">
        <v>6</v>
      </c>
      <c r="G127" s="55">
        <v>43</v>
      </c>
      <c r="H127" s="95">
        <v>7824.2818030000008</v>
      </c>
      <c r="I127" s="95">
        <v>7824.2818030000008</v>
      </c>
      <c r="J127" s="95">
        <v>7824.2818030000008</v>
      </c>
      <c r="K127" s="83"/>
      <c r="L127" s="83"/>
      <c r="M127" s="83"/>
      <c r="N127" s="99">
        <f>+AVERAGE(H127:J127)</f>
        <v>7824.2818030000008</v>
      </c>
      <c r="O127" s="57" t="s">
        <v>1105</v>
      </c>
    </row>
    <row r="128" spans="1:15" s="1" customFormat="1" ht="70.5" customHeight="1" x14ac:dyDescent="0.25">
      <c r="A128" s="54" t="s">
        <v>146</v>
      </c>
      <c r="B128" s="54" t="s">
        <v>147</v>
      </c>
      <c r="C128" s="55">
        <v>1</v>
      </c>
      <c r="D128" s="54" t="s">
        <v>149</v>
      </c>
      <c r="E128" s="55">
        <v>4</v>
      </c>
      <c r="F128" s="54" t="s">
        <v>6</v>
      </c>
      <c r="G128" s="55">
        <v>43</v>
      </c>
      <c r="H128" s="95">
        <v>7824.2818030000008</v>
      </c>
      <c r="I128" s="95">
        <v>7824.2818030000008</v>
      </c>
      <c r="J128" s="95">
        <v>7824.2818030000008</v>
      </c>
      <c r="K128" s="83"/>
      <c r="L128" s="83"/>
      <c r="M128" s="83"/>
      <c r="N128" s="99">
        <f t="shared" ref="N128:N149" si="28">+AVERAGE(H128:J128)</f>
        <v>7824.2818030000008</v>
      </c>
      <c r="O128" s="57" t="s">
        <v>1105</v>
      </c>
    </row>
    <row r="129" spans="1:15" s="1" customFormat="1" ht="72" customHeight="1" x14ac:dyDescent="0.25">
      <c r="A129" s="54" t="s">
        <v>146</v>
      </c>
      <c r="B129" s="54" t="s">
        <v>147</v>
      </c>
      <c r="C129" s="55">
        <v>1</v>
      </c>
      <c r="D129" s="54" t="s">
        <v>150</v>
      </c>
      <c r="E129" s="55">
        <v>5</v>
      </c>
      <c r="F129" s="54" t="s">
        <v>6</v>
      </c>
      <c r="G129" s="55">
        <v>38</v>
      </c>
      <c r="H129" s="95">
        <v>7824.2818030000008</v>
      </c>
      <c r="I129" s="95">
        <v>7824.2818030000008</v>
      </c>
      <c r="J129" s="95">
        <v>7824.2818030000008</v>
      </c>
      <c r="K129" s="83"/>
      <c r="L129" s="83"/>
      <c r="M129" s="83"/>
      <c r="N129" s="99">
        <f t="shared" si="28"/>
        <v>7824.2818030000008</v>
      </c>
      <c r="O129" s="57" t="s">
        <v>1105</v>
      </c>
    </row>
    <row r="130" spans="1:15" s="1" customFormat="1" ht="60.75" customHeight="1" x14ac:dyDescent="0.25">
      <c r="A130" s="54" t="s">
        <v>151</v>
      </c>
      <c r="B130" s="54" t="s">
        <v>152</v>
      </c>
      <c r="C130" s="55">
        <v>1</v>
      </c>
      <c r="D130" s="54" t="s">
        <v>153</v>
      </c>
      <c r="E130" s="55">
        <v>38</v>
      </c>
      <c r="F130" s="54" t="s">
        <v>6</v>
      </c>
      <c r="G130" s="55">
        <v>15</v>
      </c>
      <c r="H130" s="95">
        <v>15621.837681000003</v>
      </c>
      <c r="I130" s="95">
        <v>15621.837681000003</v>
      </c>
      <c r="J130" s="95">
        <v>15621.837681000003</v>
      </c>
      <c r="K130" s="83"/>
      <c r="L130" s="83"/>
      <c r="M130" s="83"/>
      <c r="N130" s="99">
        <f t="shared" si="28"/>
        <v>15621.837681000003</v>
      </c>
      <c r="O130" s="57" t="s">
        <v>1105</v>
      </c>
    </row>
    <row r="131" spans="1:15" s="1" customFormat="1" ht="90" customHeight="1" x14ac:dyDescent="0.25">
      <c r="A131" s="54" t="s">
        <v>151</v>
      </c>
      <c r="B131" s="54" t="s">
        <v>154</v>
      </c>
      <c r="C131" s="55">
        <v>1</v>
      </c>
      <c r="D131" s="54" t="s">
        <v>761</v>
      </c>
      <c r="E131" s="55" t="s">
        <v>24</v>
      </c>
      <c r="F131" s="54" t="s">
        <v>6</v>
      </c>
      <c r="G131" s="55">
        <v>32</v>
      </c>
      <c r="H131" s="92">
        <v>9818.0400000000009</v>
      </c>
      <c r="I131" s="92">
        <v>9818.0400000000009</v>
      </c>
      <c r="J131" s="92">
        <v>9818.0400000000009</v>
      </c>
      <c r="K131" s="83"/>
      <c r="L131" s="83"/>
      <c r="M131" s="83"/>
      <c r="N131" s="99">
        <f t="shared" si="28"/>
        <v>9818.0400000000009</v>
      </c>
      <c r="O131" s="57" t="s">
        <v>1105</v>
      </c>
    </row>
    <row r="132" spans="1:15" s="1" customFormat="1" ht="124.5" customHeight="1" x14ac:dyDescent="0.25">
      <c r="A132" s="54" t="s">
        <v>151</v>
      </c>
      <c r="B132" s="54" t="s">
        <v>156</v>
      </c>
      <c r="C132" s="55">
        <v>1</v>
      </c>
      <c r="D132" s="54" t="s">
        <v>762</v>
      </c>
      <c r="E132" s="54">
        <v>30</v>
      </c>
      <c r="F132" s="54" t="s">
        <v>6</v>
      </c>
      <c r="G132" s="55">
        <v>151</v>
      </c>
      <c r="H132" s="92">
        <v>8706.24</v>
      </c>
      <c r="I132" s="92">
        <v>8706.24</v>
      </c>
      <c r="J132" s="92">
        <v>8706.24</v>
      </c>
      <c r="K132" s="83"/>
      <c r="L132" s="83"/>
      <c r="M132" s="83"/>
      <c r="N132" s="99">
        <f t="shared" si="28"/>
        <v>8706.24</v>
      </c>
      <c r="O132" s="57" t="s">
        <v>1105</v>
      </c>
    </row>
    <row r="133" spans="1:15" s="1" customFormat="1" ht="150" customHeight="1" x14ac:dyDescent="0.25">
      <c r="A133" s="54" t="s">
        <v>151</v>
      </c>
      <c r="B133" s="54" t="s">
        <v>156</v>
      </c>
      <c r="C133" s="55">
        <v>1</v>
      </c>
      <c r="D133" s="54" t="s">
        <v>763</v>
      </c>
      <c r="E133" s="54">
        <v>32</v>
      </c>
      <c r="F133" s="54" t="s">
        <v>6</v>
      </c>
      <c r="G133" s="55">
        <v>40</v>
      </c>
      <c r="H133" s="92">
        <v>10525.74</v>
      </c>
      <c r="I133" s="92">
        <v>10525.74</v>
      </c>
      <c r="J133" s="92">
        <v>10525.74</v>
      </c>
      <c r="K133" s="83"/>
      <c r="L133" s="83"/>
      <c r="M133" s="83"/>
      <c r="N133" s="99">
        <f t="shared" si="28"/>
        <v>10525.74</v>
      </c>
      <c r="O133" s="57" t="s">
        <v>1105</v>
      </c>
    </row>
    <row r="134" spans="1:15" s="1" customFormat="1" ht="51" customHeight="1" x14ac:dyDescent="0.25">
      <c r="A134" s="54" t="s">
        <v>151</v>
      </c>
      <c r="B134" s="54" t="s">
        <v>157</v>
      </c>
      <c r="C134" s="55">
        <v>1</v>
      </c>
      <c r="D134" s="54" t="s">
        <v>158</v>
      </c>
      <c r="E134" s="55">
        <v>8</v>
      </c>
      <c r="F134" s="54" t="s">
        <v>6</v>
      </c>
      <c r="G134" s="55">
        <v>39</v>
      </c>
      <c r="H134" s="92">
        <v>7938.67</v>
      </c>
      <c r="I134" s="92">
        <v>7938.67</v>
      </c>
      <c r="J134" s="92">
        <v>7938.67</v>
      </c>
      <c r="K134" s="83"/>
      <c r="L134" s="83"/>
      <c r="M134" s="83"/>
      <c r="N134" s="99">
        <f t="shared" si="28"/>
        <v>7938.670000000001</v>
      </c>
      <c r="O134" s="57" t="s">
        <v>1105</v>
      </c>
    </row>
    <row r="135" spans="1:15" s="1" customFormat="1" ht="51" customHeight="1" x14ac:dyDescent="0.25">
      <c r="A135" s="54" t="s">
        <v>151</v>
      </c>
      <c r="B135" s="54" t="s">
        <v>157</v>
      </c>
      <c r="C135" s="55">
        <v>1</v>
      </c>
      <c r="D135" s="54" t="s">
        <v>159</v>
      </c>
      <c r="E135" s="55">
        <v>16</v>
      </c>
      <c r="F135" s="54" t="s">
        <v>6</v>
      </c>
      <c r="G135" s="55">
        <v>46</v>
      </c>
      <c r="H135" s="95">
        <v>10767.340664000001</v>
      </c>
      <c r="I135" s="95">
        <v>10767.340664000001</v>
      </c>
      <c r="J135" s="95">
        <v>10767.340664000001</v>
      </c>
      <c r="K135" s="83"/>
      <c r="L135" s="83"/>
      <c r="M135" s="83"/>
      <c r="N135" s="99">
        <f t="shared" si="28"/>
        <v>10767.340664000001</v>
      </c>
      <c r="O135" s="57" t="s">
        <v>1105</v>
      </c>
    </row>
    <row r="136" spans="1:15" s="1" customFormat="1" ht="51" customHeight="1" x14ac:dyDescent="0.25">
      <c r="A136" s="54" t="s">
        <v>151</v>
      </c>
      <c r="B136" s="54" t="s">
        <v>157</v>
      </c>
      <c r="C136" s="55">
        <v>1</v>
      </c>
      <c r="D136" s="54" t="s">
        <v>160</v>
      </c>
      <c r="E136" s="55">
        <v>5</v>
      </c>
      <c r="F136" s="54" t="s">
        <v>6</v>
      </c>
      <c r="G136" s="55">
        <v>18</v>
      </c>
      <c r="H136" s="95">
        <v>8091.5410529999999</v>
      </c>
      <c r="I136" s="95">
        <v>8091.5410529999999</v>
      </c>
      <c r="J136" s="95">
        <v>8091.5410529999999</v>
      </c>
      <c r="K136" s="83"/>
      <c r="L136" s="83"/>
      <c r="M136" s="83"/>
      <c r="N136" s="99">
        <f t="shared" si="28"/>
        <v>8091.5410529999999</v>
      </c>
      <c r="O136" s="57" t="s">
        <v>1105</v>
      </c>
    </row>
    <row r="137" spans="1:15" s="1" customFormat="1" ht="51" customHeight="1" x14ac:dyDescent="0.25">
      <c r="A137" s="54" t="s">
        <v>151</v>
      </c>
      <c r="B137" s="54" t="s">
        <v>161</v>
      </c>
      <c r="C137" s="55">
        <v>1</v>
      </c>
      <c r="D137" s="54" t="s">
        <v>162</v>
      </c>
      <c r="E137" s="55">
        <v>7.5</v>
      </c>
      <c r="F137" s="54" t="s">
        <v>6</v>
      </c>
      <c r="G137" s="55">
        <v>30</v>
      </c>
      <c r="H137" s="95">
        <v>8091.5410529999999</v>
      </c>
      <c r="I137" s="95">
        <v>8091.5410529999999</v>
      </c>
      <c r="J137" s="95">
        <v>8091.5410529999999</v>
      </c>
      <c r="K137" s="83"/>
      <c r="L137" s="83"/>
      <c r="M137" s="83"/>
      <c r="N137" s="99">
        <f t="shared" si="28"/>
        <v>8091.5410529999999</v>
      </c>
      <c r="O137" s="57" t="s">
        <v>1105</v>
      </c>
    </row>
    <row r="138" spans="1:15" s="1" customFormat="1" ht="39.75" customHeight="1" x14ac:dyDescent="0.25">
      <c r="A138" s="54" t="s">
        <v>151</v>
      </c>
      <c r="B138" s="54" t="s">
        <v>161</v>
      </c>
      <c r="C138" s="55">
        <v>1</v>
      </c>
      <c r="D138" s="54" t="s">
        <v>764</v>
      </c>
      <c r="E138" s="55">
        <v>6.5</v>
      </c>
      <c r="F138" s="54" t="s">
        <v>6</v>
      </c>
      <c r="G138" s="55">
        <v>15</v>
      </c>
      <c r="H138" s="95">
        <v>8091.5410529999999</v>
      </c>
      <c r="I138" s="95">
        <v>8091.5410529999999</v>
      </c>
      <c r="J138" s="95">
        <v>8091.5410529999999</v>
      </c>
      <c r="K138" s="83"/>
      <c r="L138" s="83"/>
      <c r="M138" s="83"/>
      <c r="N138" s="99">
        <f t="shared" si="28"/>
        <v>8091.5410529999999</v>
      </c>
      <c r="O138" s="57" t="s">
        <v>1105</v>
      </c>
    </row>
    <row r="139" spans="1:15" s="1" customFormat="1" ht="26.25" customHeight="1" x14ac:dyDescent="0.25">
      <c r="A139" s="54" t="s">
        <v>151</v>
      </c>
      <c r="B139" s="54" t="s">
        <v>163</v>
      </c>
      <c r="C139" s="55">
        <v>1</v>
      </c>
      <c r="D139" s="54" t="s">
        <v>765</v>
      </c>
      <c r="E139" s="55">
        <v>38</v>
      </c>
      <c r="F139" s="54" t="s">
        <v>6</v>
      </c>
      <c r="G139" s="55">
        <v>14</v>
      </c>
      <c r="H139" s="95">
        <v>11940.074253000002</v>
      </c>
      <c r="I139" s="95">
        <v>11940.074253000002</v>
      </c>
      <c r="J139" s="95">
        <v>11940.074253000002</v>
      </c>
      <c r="K139" s="83"/>
      <c r="L139" s="83"/>
      <c r="M139" s="83"/>
      <c r="N139" s="99">
        <f t="shared" si="28"/>
        <v>11940.074253000004</v>
      </c>
      <c r="O139" s="57" t="s">
        <v>1105</v>
      </c>
    </row>
    <row r="140" spans="1:15" s="1" customFormat="1" ht="26.25" customHeight="1" x14ac:dyDescent="0.25">
      <c r="A140" s="54" t="s">
        <v>151</v>
      </c>
      <c r="B140" s="54" t="s">
        <v>163</v>
      </c>
      <c r="C140" s="55">
        <v>1</v>
      </c>
      <c r="D140" s="54" t="s">
        <v>766</v>
      </c>
      <c r="E140" s="55">
        <v>25</v>
      </c>
      <c r="F140" s="54" t="s">
        <v>6</v>
      </c>
      <c r="G140" s="55">
        <v>15</v>
      </c>
      <c r="H140" s="95">
        <v>6434.533703000001</v>
      </c>
      <c r="I140" s="95">
        <v>6434.533703000001</v>
      </c>
      <c r="J140" s="95">
        <v>6434.533703000001</v>
      </c>
      <c r="K140" s="83"/>
      <c r="L140" s="83"/>
      <c r="M140" s="83"/>
      <c r="N140" s="99">
        <f t="shared" si="28"/>
        <v>6434.533703000001</v>
      </c>
      <c r="O140" s="57" t="s">
        <v>1105</v>
      </c>
    </row>
    <row r="141" spans="1:15" s="1" customFormat="1" ht="26.25" customHeight="1" x14ac:dyDescent="0.25">
      <c r="A141" s="54" t="s">
        <v>151</v>
      </c>
      <c r="B141" s="54" t="s">
        <v>164</v>
      </c>
      <c r="C141" s="55">
        <v>1</v>
      </c>
      <c r="D141" s="54" t="s">
        <v>165</v>
      </c>
      <c r="E141" s="55">
        <v>3</v>
      </c>
      <c r="F141" s="54" t="s">
        <v>6</v>
      </c>
      <c r="G141" s="55">
        <v>98</v>
      </c>
      <c r="H141" s="95">
        <v>5900.0152030000008</v>
      </c>
      <c r="I141" s="95">
        <v>5900.0152030000008</v>
      </c>
      <c r="J141" s="95">
        <v>5900.0152030000008</v>
      </c>
      <c r="K141" s="83"/>
      <c r="L141" s="83"/>
      <c r="M141" s="83"/>
      <c r="N141" s="99">
        <f t="shared" si="28"/>
        <v>5900.0152029999999</v>
      </c>
      <c r="O141" s="57" t="s">
        <v>1105</v>
      </c>
    </row>
    <row r="142" spans="1:15" s="1" customFormat="1" ht="51" customHeight="1" x14ac:dyDescent="0.25">
      <c r="A142" s="54" t="s">
        <v>151</v>
      </c>
      <c r="B142" s="54" t="s">
        <v>166</v>
      </c>
      <c r="C142" s="55">
        <v>1</v>
      </c>
      <c r="D142" s="54" t="s">
        <v>167</v>
      </c>
      <c r="E142" s="55">
        <v>43</v>
      </c>
      <c r="F142" s="54" t="s">
        <v>6</v>
      </c>
      <c r="G142" s="55">
        <v>30</v>
      </c>
      <c r="H142" s="95">
        <v>16538.002390000001</v>
      </c>
      <c r="I142" s="95">
        <v>16538.002390000001</v>
      </c>
      <c r="J142" s="95">
        <v>16538.002390000001</v>
      </c>
      <c r="K142" s="83"/>
      <c r="L142" s="83"/>
      <c r="M142" s="83"/>
      <c r="N142" s="99">
        <f t="shared" si="28"/>
        <v>16538.002390000001</v>
      </c>
      <c r="O142" s="57" t="s">
        <v>1105</v>
      </c>
    </row>
    <row r="143" spans="1:15" s="1" customFormat="1" ht="51" customHeight="1" x14ac:dyDescent="0.25">
      <c r="A143" s="54" t="s">
        <v>151</v>
      </c>
      <c r="B143" s="54" t="s">
        <v>166</v>
      </c>
      <c r="C143" s="55">
        <v>1</v>
      </c>
      <c r="D143" s="54" t="s">
        <v>767</v>
      </c>
      <c r="E143" s="55">
        <v>8</v>
      </c>
      <c r="F143" s="54" t="s">
        <v>6</v>
      </c>
      <c r="G143" s="55">
        <v>3</v>
      </c>
      <c r="H143" s="95">
        <v>8091.5410529999999</v>
      </c>
      <c r="I143" s="95">
        <v>8091.5410529999999</v>
      </c>
      <c r="J143" s="95">
        <v>8091.5410529999999</v>
      </c>
      <c r="K143" s="83"/>
      <c r="L143" s="83"/>
      <c r="M143" s="83"/>
      <c r="N143" s="99">
        <f t="shared" si="28"/>
        <v>8091.5410529999999</v>
      </c>
      <c r="O143" s="57" t="s">
        <v>1105</v>
      </c>
    </row>
    <row r="144" spans="1:15" s="1" customFormat="1" ht="51" customHeight="1" x14ac:dyDescent="0.25">
      <c r="A144" s="54" t="s">
        <v>151</v>
      </c>
      <c r="B144" s="54" t="s">
        <v>168</v>
      </c>
      <c r="C144" s="55">
        <v>1</v>
      </c>
      <c r="D144" s="54" t="s">
        <v>768</v>
      </c>
      <c r="E144" s="55">
        <v>13.5</v>
      </c>
      <c r="F144" s="54" t="s">
        <v>6</v>
      </c>
      <c r="G144" s="55">
        <v>53</v>
      </c>
      <c r="H144" s="95">
        <v>9174.4755340000011</v>
      </c>
      <c r="I144" s="95">
        <v>9174.4755340000011</v>
      </c>
      <c r="J144" s="95">
        <v>9174.4755340000011</v>
      </c>
      <c r="K144" s="83"/>
      <c r="L144" s="83"/>
      <c r="M144" s="83"/>
      <c r="N144" s="99">
        <f t="shared" si="28"/>
        <v>9174.4755340000011</v>
      </c>
      <c r="O144" s="57" t="s">
        <v>1105</v>
      </c>
    </row>
    <row r="145" spans="1:15" s="1" customFormat="1" ht="51" customHeight="1" x14ac:dyDescent="0.25">
      <c r="A145" s="54" t="s">
        <v>151</v>
      </c>
      <c r="B145" s="54" t="s">
        <v>169</v>
      </c>
      <c r="C145" s="54">
        <v>1</v>
      </c>
      <c r="D145" s="54" t="s">
        <v>170</v>
      </c>
      <c r="E145" s="54">
        <v>24</v>
      </c>
      <c r="F145" s="54" t="s">
        <v>6</v>
      </c>
      <c r="G145" s="54">
        <v>46</v>
      </c>
      <c r="H145" s="95">
        <v>15183.532511000001</v>
      </c>
      <c r="I145" s="95">
        <v>15183.532511000001</v>
      </c>
      <c r="J145" s="95">
        <v>15183.532511000001</v>
      </c>
      <c r="K145" s="83"/>
      <c r="L145" s="83"/>
      <c r="M145" s="83"/>
      <c r="N145" s="99">
        <f t="shared" si="28"/>
        <v>15183.532511000003</v>
      </c>
      <c r="O145" s="57" t="s">
        <v>1105</v>
      </c>
    </row>
    <row r="146" spans="1:15" s="1" customFormat="1" ht="26.25" customHeight="1" x14ac:dyDescent="0.25">
      <c r="A146" s="54" t="s">
        <v>151</v>
      </c>
      <c r="B146" s="54" t="s">
        <v>169</v>
      </c>
      <c r="C146" s="54">
        <v>1</v>
      </c>
      <c r="D146" s="54" t="s">
        <v>171</v>
      </c>
      <c r="E146" s="54">
        <v>6</v>
      </c>
      <c r="F146" s="54" t="s">
        <v>6</v>
      </c>
      <c r="G146" s="54">
        <v>7</v>
      </c>
      <c r="H146" s="95">
        <v>7289.7633030000006</v>
      </c>
      <c r="I146" s="95">
        <v>7289.7633030000006</v>
      </c>
      <c r="J146" s="95">
        <v>7289.7633030000006</v>
      </c>
      <c r="K146" s="83"/>
      <c r="L146" s="83"/>
      <c r="M146" s="83"/>
      <c r="N146" s="99">
        <f t="shared" si="28"/>
        <v>7289.7633030000006</v>
      </c>
      <c r="O146" s="57" t="s">
        <v>1105</v>
      </c>
    </row>
    <row r="147" spans="1:15" s="1" customFormat="1" ht="26.25" customHeight="1" x14ac:dyDescent="0.25">
      <c r="A147" s="54" t="s">
        <v>151</v>
      </c>
      <c r="B147" s="54" t="s">
        <v>169</v>
      </c>
      <c r="C147" s="54">
        <v>3</v>
      </c>
      <c r="D147" s="54" t="s">
        <v>172</v>
      </c>
      <c r="E147" s="54">
        <v>20</v>
      </c>
      <c r="F147" s="54" t="s">
        <v>6</v>
      </c>
      <c r="G147" s="54">
        <v>26</v>
      </c>
      <c r="H147" s="95">
        <v>7410.5644840000004</v>
      </c>
      <c r="I147" s="95">
        <v>7410.5644840000004</v>
      </c>
      <c r="J147" s="95">
        <v>7410.5644840000004</v>
      </c>
      <c r="K147" s="83"/>
      <c r="L147" s="83"/>
      <c r="M147" s="83"/>
      <c r="N147" s="99">
        <f t="shared" si="28"/>
        <v>7410.5644839999995</v>
      </c>
      <c r="O147" s="57" t="s">
        <v>1105</v>
      </c>
    </row>
    <row r="148" spans="1:15" s="1" customFormat="1" ht="51" customHeight="1" x14ac:dyDescent="0.25">
      <c r="A148" s="54" t="s">
        <v>151</v>
      </c>
      <c r="B148" s="54" t="s">
        <v>173</v>
      </c>
      <c r="C148" s="54">
        <v>1</v>
      </c>
      <c r="D148" s="54" t="s">
        <v>174</v>
      </c>
      <c r="E148" s="54">
        <v>12</v>
      </c>
      <c r="F148" s="54" t="s">
        <v>6</v>
      </c>
      <c r="G148" s="54">
        <v>67</v>
      </c>
      <c r="H148" s="95">
        <v>8859.1096190000007</v>
      </c>
      <c r="I148" s="95">
        <v>8859.1096190000007</v>
      </c>
      <c r="J148" s="95">
        <v>8859.1096190000007</v>
      </c>
      <c r="K148" s="83"/>
      <c r="L148" s="83"/>
      <c r="M148" s="83"/>
      <c r="N148" s="99">
        <f t="shared" si="28"/>
        <v>8859.1096190000007</v>
      </c>
      <c r="O148" s="57" t="s">
        <v>1105</v>
      </c>
    </row>
    <row r="149" spans="1:15" s="1" customFormat="1" ht="51" customHeight="1" x14ac:dyDescent="0.25">
      <c r="A149" s="54" t="s">
        <v>151</v>
      </c>
      <c r="B149" s="54" t="s">
        <v>173</v>
      </c>
      <c r="C149" s="54">
        <v>1</v>
      </c>
      <c r="D149" s="54" t="s">
        <v>175</v>
      </c>
      <c r="E149" s="54">
        <v>54</v>
      </c>
      <c r="F149" s="54" t="s">
        <v>6</v>
      </c>
      <c r="G149" s="54">
        <v>45</v>
      </c>
      <c r="H149" s="95">
        <v>14682.154158000001</v>
      </c>
      <c r="I149" s="95">
        <v>14682.154158000001</v>
      </c>
      <c r="J149" s="95">
        <v>14682.154158000001</v>
      </c>
      <c r="K149" s="83"/>
      <c r="L149" s="83"/>
      <c r="M149" s="83"/>
      <c r="N149" s="99">
        <f t="shared" si="28"/>
        <v>14682.154157999999</v>
      </c>
      <c r="O149" s="57" t="s">
        <v>1105</v>
      </c>
    </row>
    <row r="150" spans="1:15" s="9" customFormat="1" ht="26.25" hidden="1" customHeight="1" x14ac:dyDescent="0.25">
      <c r="A150" s="202" t="s">
        <v>176</v>
      </c>
      <c r="B150" s="203"/>
      <c r="C150" s="203"/>
      <c r="D150" s="203"/>
      <c r="E150" s="203"/>
      <c r="F150" s="204"/>
      <c r="G150" s="11">
        <f>SUM(G127:G149)</f>
        <v>914</v>
      </c>
      <c r="H150" s="10"/>
      <c r="I150" s="10"/>
      <c r="J150" s="10"/>
      <c r="K150" s="6"/>
      <c r="L150" s="6"/>
      <c r="M150" s="6"/>
      <c r="N150" s="7">
        <f>SUM(N127:N149)</f>
        <v>222629.10312399999</v>
      </c>
    </row>
    <row r="151" spans="1:15" s="58" customFormat="1" ht="51" customHeight="1" x14ac:dyDescent="0.25">
      <c r="A151" s="54" t="s">
        <v>177</v>
      </c>
      <c r="B151" s="54" t="s">
        <v>178</v>
      </c>
      <c r="C151" s="55">
        <v>1</v>
      </c>
      <c r="D151" s="63" t="s">
        <v>179</v>
      </c>
      <c r="E151" s="55" t="s">
        <v>180</v>
      </c>
      <c r="F151" s="54" t="s">
        <v>6</v>
      </c>
      <c r="G151" s="63">
        <v>71</v>
      </c>
      <c r="H151" s="95">
        <v>10569.568819</v>
      </c>
      <c r="I151" s="95">
        <v>10569.568819</v>
      </c>
      <c r="J151" s="95">
        <v>10569.568819</v>
      </c>
      <c r="K151" s="83"/>
      <c r="L151" s="83"/>
      <c r="M151" s="83"/>
      <c r="N151" s="83">
        <f>+AVERAGE(H151:J151)</f>
        <v>10569.568819</v>
      </c>
      <c r="O151" s="57" t="s">
        <v>1105</v>
      </c>
    </row>
    <row r="152" spans="1:15" s="58" customFormat="1" ht="51" customHeight="1" x14ac:dyDescent="0.25">
      <c r="A152" s="54" t="s">
        <v>177</v>
      </c>
      <c r="B152" s="54" t="s">
        <v>178</v>
      </c>
      <c r="C152" s="55">
        <v>2</v>
      </c>
      <c r="D152" s="63" t="s">
        <v>181</v>
      </c>
      <c r="E152" s="55" t="s">
        <v>17</v>
      </c>
      <c r="F152" s="54" t="s">
        <v>6</v>
      </c>
      <c r="G152" s="63">
        <v>27</v>
      </c>
      <c r="H152" s="95">
        <v>10569.568819</v>
      </c>
      <c r="I152" s="95">
        <v>10569.568819</v>
      </c>
      <c r="J152" s="95">
        <v>10569.568819</v>
      </c>
      <c r="K152" s="83"/>
      <c r="L152" s="83"/>
      <c r="M152" s="83"/>
      <c r="N152" s="83">
        <f t="shared" ref="N152:N159" si="29">+AVERAGE(H152:J152)</f>
        <v>10569.568819</v>
      </c>
      <c r="O152" s="57" t="s">
        <v>1105</v>
      </c>
    </row>
    <row r="153" spans="1:15" s="58" customFormat="1" ht="26.25" customHeight="1" x14ac:dyDescent="0.25">
      <c r="A153" s="54" t="s">
        <v>177</v>
      </c>
      <c r="B153" s="54" t="s">
        <v>178</v>
      </c>
      <c r="C153" s="55">
        <v>3</v>
      </c>
      <c r="D153" s="63" t="s">
        <v>182</v>
      </c>
      <c r="E153" s="55" t="s">
        <v>302</v>
      </c>
      <c r="F153" s="54" t="s">
        <v>6</v>
      </c>
      <c r="G153" s="63">
        <v>14</v>
      </c>
      <c r="H153" s="95">
        <v>10383.556381000002</v>
      </c>
      <c r="I153" s="95">
        <v>10383.556381000002</v>
      </c>
      <c r="J153" s="95">
        <v>10383.556381000002</v>
      </c>
      <c r="K153" s="83"/>
      <c r="L153" s="83"/>
      <c r="M153" s="83"/>
      <c r="N153" s="83">
        <f t="shared" si="29"/>
        <v>10383.556381000002</v>
      </c>
      <c r="O153" s="57" t="s">
        <v>1105</v>
      </c>
    </row>
    <row r="154" spans="1:15" s="58" customFormat="1" ht="64.5" customHeight="1" x14ac:dyDescent="0.25">
      <c r="A154" s="54" t="s">
        <v>177</v>
      </c>
      <c r="B154" s="54" t="s">
        <v>183</v>
      </c>
      <c r="C154" s="55">
        <v>1</v>
      </c>
      <c r="D154" s="54" t="s">
        <v>184</v>
      </c>
      <c r="E154" s="55" t="s">
        <v>185</v>
      </c>
      <c r="F154" s="54" t="s">
        <v>6</v>
      </c>
      <c r="G154" s="55">
        <v>33</v>
      </c>
      <c r="H154" s="95">
        <v>9537.9481140000007</v>
      </c>
      <c r="I154" s="95">
        <v>9537.9481140000007</v>
      </c>
      <c r="J154" s="95">
        <v>9537.9481140000007</v>
      </c>
      <c r="K154" s="83"/>
      <c r="L154" s="83"/>
      <c r="M154" s="83"/>
      <c r="N154" s="83">
        <f t="shared" si="29"/>
        <v>9537.9481140000007</v>
      </c>
      <c r="O154" s="57" t="s">
        <v>1105</v>
      </c>
    </row>
    <row r="155" spans="1:15" s="58" customFormat="1" ht="64.5" customHeight="1" x14ac:dyDescent="0.25">
      <c r="A155" s="54" t="s">
        <v>177</v>
      </c>
      <c r="B155" s="54" t="s">
        <v>183</v>
      </c>
      <c r="C155" s="55">
        <v>2</v>
      </c>
      <c r="D155" s="54" t="s">
        <v>769</v>
      </c>
      <c r="E155" s="55" t="s">
        <v>9</v>
      </c>
      <c r="F155" s="54" t="s">
        <v>6</v>
      </c>
      <c r="G155" s="55">
        <v>14</v>
      </c>
      <c r="H155" s="95">
        <v>9537.9481140000007</v>
      </c>
      <c r="I155" s="95">
        <v>9537.9481140000007</v>
      </c>
      <c r="J155" s="95">
        <v>9537.9481140000007</v>
      </c>
      <c r="K155" s="83"/>
      <c r="L155" s="83"/>
      <c r="M155" s="83"/>
      <c r="N155" s="83">
        <f t="shared" si="29"/>
        <v>9537.9481140000007</v>
      </c>
      <c r="O155" s="57" t="s">
        <v>1105</v>
      </c>
    </row>
    <row r="156" spans="1:15" s="58" customFormat="1" ht="64.5" customHeight="1" x14ac:dyDescent="0.25">
      <c r="A156" s="54" t="s">
        <v>177</v>
      </c>
      <c r="B156" s="54" t="s">
        <v>183</v>
      </c>
      <c r="C156" s="55">
        <v>3</v>
      </c>
      <c r="D156" s="54" t="s">
        <v>770</v>
      </c>
      <c r="E156" s="55" t="s">
        <v>186</v>
      </c>
      <c r="F156" s="54" t="s">
        <v>6</v>
      </c>
      <c r="G156" s="55">
        <v>22</v>
      </c>
      <c r="H156" s="95">
        <v>9537.9481140000007</v>
      </c>
      <c r="I156" s="95">
        <v>9537.9481140000007</v>
      </c>
      <c r="J156" s="95">
        <v>9537.9481140000007</v>
      </c>
      <c r="K156" s="83"/>
      <c r="L156" s="83"/>
      <c r="M156" s="83"/>
      <c r="N156" s="83">
        <f t="shared" si="29"/>
        <v>9537.9481140000007</v>
      </c>
      <c r="O156" s="57" t="s">
        <v>1105</v>
      </c>
    </row>
    <row r="157" spans="1:15" s="58" customFormat="1" ht="68.25" customHeight="1" x14ac:dyDescent="0.25">
      <c r="A157" s="54" t="s">
        <v>177</v>
      </c>
      <c r="B157" s="54" t="s">
        <v>187</v>
      </c>
      <c r="C157" s="55">
        <v>1</v>
      </c>
      <c r="D157" s="63" t="s">
        <v>188</v>
      </c>
      <c r="E157" s="63" t="s">
        <v>189</v>
      </c>
      <c r="F157" s="54" t="s">
        <v>6</v>
      </c>
      <c r="G157" s="55">
        <v>66</v>
      </c>
      <c r="H157" s="95">
        <v>10410.282306000001</v>
      </c>
      <c r="I157" s="95">
        <v>10410.282306000001</v>
      </c>
      <c r="J157" s="95">
        <v>10410.282306000001</v>
      </c>
      <c r="K157" s="83"/>
      <c r="L157" s="83"/>
      <c r="M157" s="83"/>
      <c r="N157" s="83">
        <f t="shared" si="29"/>
        <v>10410.282306000001</v>
      </c>
      <c r="O157" s="57" t="s">
        <v>1105</v>
      </c>
    </row>
    <row r="158" spans="1:15" s="58" customFormat="1" ht="68.25" customHeight="1" x14ac:dyDescent="0.25">
      <c r="A158" s="54" t="s">
        <v>177</v>
      </c>
      <c r="B158" s="54" t="s">
        <v>187</v>
      </c>
      <c r="C158" s="55">
        <v>2</v>
      </c>
      <c r="D158" s="63" t="s">
        <v>190</v>
      </c>
      <c r="E158" s="63" t="s">
        <v>191</v>
      </c>
      <c r="F158" s="54" t="s">
        <v>6</v>
      </c>
      <c r="G158" s="55">
        <v>67</v>
      </c>
      <c r="H158" s="95">
        <v>11398.072494</v>
      </c>
      <c r="I158" s="95">
        <v>11398.072494</v>
      </c>
      <c r="J158" s="95">
        <v>11398.072494</v>
      </c>
      <c r="K158" s="83"/>
      <c r="L158" s="83"/>
      <c r="M158" s="83"/>
      <c r="N158" s="83">
        <f t="shared" si="29"/>
        <v>11398.072494</v>
      </c>
      <c r="O158" s="57" t="s">
        <v>1105</v>
      </c>
    </row>
    <row r="159" spans="1:15" s="58" customFormat="1" ht="39" customHeight="1" x14ac:dyDescent="0.25">
      <c r="A159" s="54" t="s">
        <v>192</v>
      </c>
      <c r="B159" s="54" t="s">
        <v>193</v>
      </c>
      <c r="C159" s="55">
        <v>1</v>
      </c>
      <c r="D159" s="54" t="s">
        <v>771</v>
      </c>
      <c r="E159" s="55" t="s">
        <v>189</v>
      </c>
      <c r="F159" s="54" t="s">
        <v>6</v>
      </c>
      <c r="G159" s="55">
        <v>60</v>
      </c>
      <c r="H159" s="95">
        <v>11873.793959000002</v>
      </c>
      <c r="I159" s="95">
        <v>11873.793959000002</v>
      </c>
      <c r="J159" s="95">
        <v>11873.793959000002</v>
      </c>
      <c r="K159" s="83"/>
      <c r="L159" s="83"/>
      <c r="M159" s="83"/>
      <c r="N159" s="83">
        <f t="shared" si="29"/>
        <v>11873.793959000002</v>
      </c>
      <c r="O159" s="57" t="s">
        <v>1105</v>
      </c>
    </row>
    <row r="160" spans="1:15" s="58" customFormat="1" ht="26.25" customHeight="1" x14ac:dyDescent="0.25">
      <c r="A160" s="55" t="s">
        <v>177</v>
      </c>
      <c r="B160" s="55" t="s">
        <v>194</v>
      </c>
      <c r="C160" s="55">
        <v>1</v>
      </c>
      <c r="D160" s="54" t="s">
        <v>195</v>
      </c>
      <c r="E160" s="55" t="s">
        <v>8</v>
      </c>
      <c r="F160" s="55" t="s">
        <v>15</v>
      </c>
      <c r="G160" s="55">
        <v>48</v>
      </c>
      <c r="H160" s="85">
        <v>17151.549700000003</v>
      </c>
      <c r="I160" s="84">
        <v>14000</v>
      </c>
      <c r="J160" s="84">
        <f t="shared" ref="J160:J190" si="30">+I160*G160</f>
        <v>672000</v>
      </c>
      <c r="K160" s="56"/>
      <c r="L160" s="56"/>
      <c r="M160" s="83">
        <v>14000</v>
      </c>
      <c r="N160" s="83">
        <f>+AVERAGE(M160)</f>
        <v>14000</v>
      </c>
      <c r="O160" s="57" t="s">
        <v>1104</v>
      </c>
    </row>
    <row r="161" spans="1:15" s="58" customFormat="1" ht="26.25" customHeight="1" x14ac:dyDescent="0.25">
      <c r="A161" s="55" t="s">
        <v>177</v>
      </c>
      <c r="B161" s="55" t="s">
        <v>194</v>
      </c>
      <c r="C161" s="55">
        <v>2</v>
      </c>
      <c r="D161" s="54" t="s">
        <v>196</v>
      </c>
      <c r="E161" s="55" t="s">
        <v>197</v>
      </c>
      <c r="F161" s="55" t="s">
        <v>15</v>
      </c>
      <c r="G161" s="55">
        <v>12</v>
      </c>
      <c r="H161" s="92"/>
      <c r="I161" s="93"/>
      <c r="J161" s="93"/>
      <c r="K161" s="94">
        <v>15543.797979999999</v>
      </c>
      <c r="L161" s="94">
        <v>15543.797979999999</v>
      </c>
      <c r="M161" s="94"/>
      <c r="N161" s="83">
        <f t="shared" ref="N161:N162" si="31">+AVERAGE(K161:L161)</f>
        <v>15543.797979999999</v>
      </c>
      <c r="O161" s="57" t="s">
        <v>1105</v>
      </c>
    </row>
    <row r="162" spans="1:15" s="58" customFormat="1" ht="26.25" customHeight="1" x14ac:dyDescent="0.25">
      <c r="A162" s="55" t="s">
        <v>177</v>
      </c>
      <c r="B162" s="55" t="s">
        <v>194</v>
      </c>
      <c r="C162" s="55">
        <v>3</v>
      </c>
      <c r="D162" s="54" t="s">
        <v>772</v>
      </c>
      <c r="E162" s="55" t="s">
        <v>773</v>
      </c>
      <c r="F162" s="55" t="s">
        <v>15</v>
      </c>
      <c r="G162" s="55">
        <v>13</v>
      </c>
      <c r="H162" s="92"/>
      <c r="I162" s="93"/>
      <c r="J162" s="93"/>
      <c r="K162" s="94">
        <v>19421.195179000002</v>
      </c>
      <c r="L162" s="94">
        <v>19421.195179000002</v>
      </c>
      <c r="M162" s="94"/>
      <c r="N162" s="83">
        <f t="shared" si="31"/>
        <v>19421.195179000002</v>
      </c>
      <c r="O162" s="57" t="s">
        <v>1105</v>
      </c>
    </row>
    <row r="163" spans="1:15" s="58" customFormat="1" ht="51" customHeight="1" x14ac:dyDescent="0.25">
      <c r="A163" s="55" t="s">
        <v>192</v>
      </c>
      <c r="B163" s="54" t="s">
        <v>198</v>
      </c>
      <c r="C163" s="55">
        <v>1</v>
      </c>
      <c r="D163" s="54" t="s">
        <v>199</v>
      </c>
      <c r="E163" s="54" t="s">
        <v>200</v>
      </c>
      <c r="F163" s="54" t="s">
        <v>6</v>
      </c>
      <c r="G163" s="55">
        <v>95</v>
      </c>
      <c r="H163" s="95">
        <v>11556.289970000002</v>
      </c>
      <c r="I163" s="95">
        <v>11556.289970000002</v>
      </c>
      <c r="J163" s="95">
        <v>11556.289970000002</v>
      </c>
      <c r="K163" s="83"/>
      <c r="L163" s="83"/>
      <c r="M163" s="83"/>
      <c r="N163" s="83">
        <f t="shared" ref="N163:N166" si="32">+AVERAGE(H163:J163)</f>
        <v>11556.289970000003</v>
      </c>
      <c r="O163" s="57" t="s">
        <v>1105</v>
      </c>
    </row>
    <row r="164" spans="1:15" s="58" customFormat="1" ht="76.5" customHeight="1" x14ac:dyDescent="0.25">
      <c r="A164" s="55" t="s">
        <v>192</v>
      </c>
      <c r="B164" s="54" t="s">
        <v>198</v>
      </c>
      <c r="C164" s="55">
        <v>2</v>
      </c>
      <c r="D164" s="54" t="s">
        <v>201</v>
      </c>
      <c r="E164" s="54" t="s">
        <v>202</v>
      </c>
      <c r="F164" s="54" t="s">
        <v>6</v>
      </c>
      <c r="G164" s="55">
        <v>104</v>
      </c>
      <c r="H164" s="95">
        <v>11556.289970000002</v>
      </c>
      <c r="I164" s="95">
        <v>11556.289970000002</v>
      </c>
      <c r="J164" s="95">
        <v>11556.289970000002</v>
      </c>
      <c r="K164" s="83"/>
      <c r="L164" s="83"/>
      <c r="M164" s="83"/>
      <c r="N164" s="83">
        <f t="shared" si="32"/>
        <v>11556.289970000003</v>
      </c>
      <c r="O164" s="57" t="s">
        <v>1105</v>
      </c>
    </row>
    <row r="165" spans="1:15" s="58" customFormat="1" ht="51" customHeight="1" x14ac:dyDescent="0.25">
      <c r="A165" s="54" t="s">
        <v>177</v>
      </c>
      <c r="B165" s="54" t="s">
        <v>203</v>
      </c>
      <c r="C165" s="55">
        <v>1</v>
      </c>
      <c r="D165" s="54" t="s">
        <v>204</v>
      </c>
      <c r="E165" s="54" t="s">
        <v>8</v>
      </c>
      <c r="F165" s="54" t="s">
        <v>6</v>
      </c>
      <c r="G165" s="55">
        <v>55</v>
      </c>
      <c r="H165" s="95">
        <v>10887.072808000001</v>
      </c>
      <c r="I165" s="95">
        <v>10887.072808000001</v>
      </c>
      <c r="J165" s="95">
        <v>10887.072808000001</v>
      </c>
      <c r="K165" s="83"/>
      <c r="L165" s="83"/>
      <c r="M165" s="83"/>
      <c r="N165" s="83">
        <f t="shared" si="32"/>
        <v>10887.072808000001</v>
      </c>
      <c r="O165" s="57" t="s">
        <v>1105</v>
      </c>
    </row>
    <row r="166" spans="1:15" s="58" customFormat="1" ht="51" customHeight="1" x14ac:dyDescent="0.25">
      <c r="A166" s="54" t="s">
        <v>177</v>
      </c>
      <c r="B166" s="54" t="s">
        <v>203</v>
      </c>
      <c r="C166" s="55">
        <v>2</v>
      </c>
      <c r="D166" s="54" t="s">
        <v>1201</v>
      </c>
      <c r="E166" s="54" t="s">
        <v>134</v>
      </c>
      <c r="F166" s="54" t="s">
        <v>6</v>
      </c>
      <c r="G166" s="55">
        <v>63</v>
      </c>
      <c r="H166" s="95">
        <v>10887.072808000001</v>
      </c>
      <c r="I166" s="95">
        <v>10887.072808000001</v>
      </c>
      <c r="J166" s="95">
        <v>10887.072808000001</v>
      </c>
      <c r="K166" s="83"/>
      <c r="L166" s="83"/>
      <c r="M166" s="83"/>
      <c r="N166" s="83">
        <f t="shared" si="32"/>
        <v>10887.072808000001</v>
      </c>
      <c r="O166" s="57" t="s">
        <v>1105</v>
      </c>
    </row>
    <row r="167" spans="1:15" s="58" customFormat="1" ht="62.25" customHeight="1" x14ac:dyDescent="0.25">
      <c r="A167" s="54" t="s">
        <v>177</v>
      </c>
      <c r="B167" s="54" t="s">
        <v>205</v>
      </c>
      <c r="C167" s="55">
        <v>1</v>
      </c>
      <c r="D167" s="55" t="s">
        <v>206</v>
      </c>
      <c r="E167" s="55" t="s">
        <v>9</v>
      </c>
      <c r="F167" s="55" t="s">
        <v>15</v>
      </c>
      <c r="G167" s="55">
        <v>12</v>
      </c>
      <c r="H167" s="85">
        <v>12655.599699999999</v>
      </c>
      <c r="I167" s="84">
        <v>14000</v>
      </c>
      <c r="J167" s="84">
        <f t="shared" si="30"/>
        <v>168000</v>
      </c>
      <c r="K167" s="56"/>
      <c r="L167" s="56"/>
      <c r="M167" s="83">
        <v>14000</v>
      </c>
      <c r="N167" s="83">
        <f>+AVERAGE(M167)</f>
        <v>14000</v>
      </c>
      <c r="O167" s="57" t="s">
        <v>1104</v>
      </c>
    </row>
    <row r="168" spans="1:15" s="58" customFormat="1" ht="62.25" customHeight="1" x14ac:dyDescent="0.25">
      <c r="A168" s="54" t="s">
        <v>177</v>
      </c>
      <c r="B168" s="54" t="s">
        <v>205</v>
      </c>
      <c r="C168" s="55">
        <v>2</v>
      </c>
      <c r="D168" s="56" t="s">
        <v>207</v>
      </c>
      <c r="E168" s="55" t="s">
        <v>180</v>
      </c>
      <c r="F168" s="54" t="s">
        <v>6</v>
      </c>
      <c r="G168" s="55">
        <v>31</v>
      </c>
      <c r="H168" s="95">
        <v>10887.072808000001</v>
      </c>
      <c r="I168" s="95">
        <v>10887.072808000001</v>
      </c>
      <c r="J168" s="95">
        <v>10887.072808000001</v>
      </c>
      <c r="K168" s="83"/>
      <c r="L168" s="83"/>
      <c r="M168" s="83"/>
      <c r="N168" s="83">
        <f t="shared" ref="N168:N183" si="33">+AVERAGE(H168:J168)</f>
        <v>10887.072808000001</v>
      </c>
      <c r="O168" s="57" t="s">
        <v>1105</v>
      </c>
    </row>
    <row r="169" spans="1:15" s="58" customFormat="1" ht="77.25" customHeight="1" x14ac:dyDescent="0.25">
      <c r="A169" s="54" t="s">
        <v>177</v>
      </c>
      <c r="B169" s="54" t="s">
        <v>208</v>
      </c>
      <c r="C169" s="55">
        <v>1</v>
      </c>
      <c r="D169" s="54" t="s">
        <v>774</v>
      </c>
      <c r="E169" s="55">
        <v>26</v>
      </c>
      <c r="F169" s="54" t="s">
        <v>6</v>
      </c>
      <c r="G169" s="55">
        <v>99</v>
      </c>
      <c r="H169" s="95">
        <v>11556.289970000002</v>
      </c>
      <c r="I169" s="95">
        <v>11556.289970000002</v>
      </c>
      <c r="J169" s="95">
        <v>11556.289970000002</v>
      </c>
      <c r="K169" s="83"/>
      <c r="L169" s="83"/>
      <c r="M169" s="83"/>
      <c r="N169" s="83">
        <f t="shared" si="33"/>
        <v>11556.289970000003</v>
      </c>
      <c r="O169" s="57" t="s">
        <v>1105</v>
      </c>
    </row>
    <row r="170" spans="1:15" s="58" customFormat="1" ht="77.25" customHeight="1" x14ac:dyDescent="0.25">
      <c r="A170" s="54" t="s">
        <v>177</v>
      </c>
      <c r="B170" s="54" t="s">
        <v>208</v>
      </c>
      <c r="C170" s="55">
        <v>2</v>
      </c>
      <c r="D170" s="54" t="s">
        <v>775</v>
      </c>
      <c r="E170" s="55" t="s">
        <v>24</v>
      </c>
      <c r="F170" s="54" t="s">
        <v>6</v>
      </c>
      <c r="G170" s="55">
        <v>152</v>
      </c>
      <c r="H170" s="95">
        <v>11556.289970000002</v>
      </c>
      <c r="I170" s="95">
        <v>11556.289970000002</v>
      </c>
      <c r="J170" s="95">
        <v>11556.289970000002</v>
      </c>
      <c r="K170" s="83"/>
      <c r="L170" s="83"/>
      <c r="M170" s="83"/>
      <c r="N170" s="83">
        <f t="shared" si="33"/>
        <v>11556.289970000003</v>
      </c>
      <c r="O170" s="57" t="s">
        <v>1105</v>
      </c>
    </row>
    <row r="171" spans="1:15" s="58" customFormat="1" ht="51" customHeight="1" x14ac:dyDescent="0.25">
      <c r="A171" s="55" t="s">
        <v>192</v>
      </c>
      <c r="B171" s="55" t="s">
        <v>209</v>
      </c>
      <c r="C171" s="55">
        <v>1</v>
      </c>
      <c r="D171" s="63" t="s">
        <v>210</v>
      </c>
      <c r="E171" s="55" t="s">
        <v>189</v>
      </c>
      <c r="F171" s="54" t="s">
        <v>6</v>
      </c>
      <c r="G171" s="55">
        <v>15</v>
      </c>
      <c r="H171" s="95">
        <v>10569.568819</v>
      </c>
      <c r="I171" s="95">
        <v>10569.568819</v>
      </c>
      <c r="J171" s="95">
        <v>10569.568819</v>
      </c>
      <c r="K171" s="83"/>
      <c r="L171" s="83"/>
      <c r="M171" s="83"/>
      <c r="N171" s="83">
        <f t="shared" si="33"/>
        <v>10569.568819</v>
      </c>
      <c r="O171" s="57" t="s">
        <v>1105</v>
      </c>
    </row>
    <row r="172" spans="1:15" s="58" customFormat="1" ht="51" customHeight="1" x14ac:dyDescent="0.25">
      <c r="A172" s="55" t="s">
        <v>192</v>
      </c>
      <c r="B172" s="55" t="s">
        <v>209</v>
      </c>
      <c r="C172" s="55">
        <v>2</v>
      </c>
      <c r="D172" s="63" t="s">
        <v>211</v>
      </c>
      <c r="E172" s="55" t="s">
        <v>17</v>
      </c>
      <c r="F172" s="54" t="s">
        <v>6</v>
      </c>
      <c r="G172" s="55">
        <v>25</v>
      </c>
      <c r="H172" s="95">
        <v>10585.604374</v>
      </c>
      <c r="I172" s="95">
        <v>10585.604374</v>
      </c>
      <c r="J172" s="95">
        <v>10585.604374</v>
      </c>
      <c r="K172" s="83"/>
      <c r="L172" s="83"/>
      <c r="M172" s="83"/>
      <c r="N172" s="83">
        <f t="shared" si="33"/>
        <v>10585.604374</v>
      </c>
      <c r="O172" s="57" t="s">
        <v>1105</v>
      </c>
    </row>
    <row r="173" spans="1:15" s="58" customFormat="1" ht="51" customHeight="1" x14ac:dyDescent="0.25">
      <c r="A173" s="55" t="s">
        <v>192</v>
      </c>
      <c r="B173" s="55" t="s">
        <v>209</v>
      </c>
      <c r="C173" s="55">
        <v>3</v>
      </c>
      <c r="D173" s="63" t="s">
        <v>212</v>
      </c>
      <c r="E173" s="55" t="s">
        <v>213</v>
      </c>
      <c r="F173" s="54" t="s">
        <v>6</v>
      </c>
      <c r="G173" s="55">
        <v>26</v>
      </c>
      <c r="H173" s="95">
        <v>11414.108049</v>
      </c>
      <c r="I173" s="95">
        <v>11414.108049</v>
      </c>
      <c r="J173" s="95">
        <v>11414.108049</v>
      </c>
      <c r="K173" s="83"/>
      <c r="L173" s="83"/>
      <c r="M173" s="83"/>
      <c r="N173" s="83">
        <f t="shared" si="33"/>
        <v>11414.108049</v>
      </c>
      <c r="O173" s="57" t="s">
        <v>1105</v>
      </c>
    </row>
    <row r="174" spans="1:15" s="58" customFormat="1" ht="51" customHeight="1" x14ac:dyDescent="0.25">
      <c r="A174" s="55" t="s">
        <v>192</v>
      </c>
      <c r="B174" s="55" t="s">
        <v>209</v>
      </c>
      <c r="C174" s="55">
        <v>4</v>
      </c>
      <c r="D174" s="63" t="s">
        <v>214</v>
      </c>
      <c r="E174" s="55" t="s">
        <v>138</v>
      </c>
      <c r="F174" s="54" t="s">
        <v>6</v>
      </c>
      <c r="G174" s="55">
        <v>26</v>
      </c>
      <c r="H174" s="95">
        <v>10585.604374</v>
      </c>
      <c r="I174" s="95">
        <v>10585.604374</v>
      </c>
      <c r="J174" s="95">
        <v>10585.604374</v>
      </c>
      <c r="K174" s="83"/>
      <c r="L174" s="83"/>
      <c r="M174" s="83"/>
      <c r="N174" s="83">
        <f t="shared" si="33"/>
        <v>10585.604374</v>
      </c>
      <c r="O174" s="57" t="s">
        <v>1105</v>
      </c>
    </row>
    <row r="175" spans="1:15" s="58" customFormat="1" ht="26.25" customHeight="1" x14ac:dyDescent="0.25">
      <c r="A175" s="55" t="s">
        <v>192</v>
      </c>
      <c r="B175" s="55" t="s">
        <v>209</v>
      </c>
      <c r="C175" s="55">
        <v>5</v>
      </c>
      <c r="D175" s="63" t="s">
        <v>215</v>
      </c>
      <c r="E175" s="55" t="s">
        <v>216</v>
      </c>
      <c r="F175" s="54" t="s">
        <v>6</v>
      </c>
      <c r="G175" s="55">
        <v>19</v>
      </c>
      <c r="H175" s="95">
        <v>10426.317861</v>
      </c>
      <c r="I175" s="95">
        <v>10426.317861</v>
      </c>
      <c r="J175" s="95">
        <v>10426.317861</v>
      </c>
      <c r="K175" s="83"/>
      <c r="L175" s="83"/>
      <c r="M175" s="83"/>
      <c r="N175" s="83">
        <f t="shared" si="33"/>
        <v>10426.317861</v>
      </c>
      <c r="O175" s="57" t="s">
        <v>1105</v>
      </c>
    </row>
    <row r="176" spans="1:15" s="58" customFormat="1" ht="76.5" customHeight="1" x14ac:dyDescent="0.25">
      <c r="A176" s="55" t="s">
        <v>192</v>
      </c>
      <c r="B176" s="55" t="s">
        <v>209</v>
      </c>
      <c r="C176" s="55">
        <v>6</v>
      </c>
      <c r="D176" s="63" t="s">
        <v>984</v>
      </c>
      <c r="E176" s="55" t="s">
        <v>8</v>
      </c>
      <c r="F176" s="54" t="s">
        <v>6</v>
      </c>
      <c r="G176" s="55">
        <v>15</v>
      </c>
      <c r="H176" s="95">
        <v>10960.836361000001</v>
      </c>
      <c r="I176" s="95">
        <v>10960.836361000001</v>
      </c>
      <c r="J176" s="95">
        <v>10960.836361000001</v>
      </c>
      <c r="K176" s="83"/>
      <c r="L176" s="83"/>
      <c r="M176" s="83"/>
      <c r="N176" s="83">
        <f t="shared" si="33"/>
        <v>10960.836361000001</v>
      </c>
      <c r="O176" s="57" t="s">
        <v>1105</v>
      </c>
    </row>
    <row r="177" spans="1:15" s="58" customFormat="1" ht="68.25" customHeight="1" x14ac:dyDescent="0.25">
      <c r="A177" s="54" t="s">
        <v>177</v>
      </c>
      <c r="B177" s="54" t="s">
        <v>217</v>
      </c>
      <c r="C177" s="55">
        <v>1</v>
      </c>
      <c r="D177" s="63" t="s">
        <v>776</v>
      </c>
      <c r="E177" s="55" t="s">
        <v>218</v>
      </c>
      <c r="F177" s="54" t="s">
        <v>6</v>
      </c>
      <c r="G177" s="55">
        <v>70</v>
      </c>
      <c r="H177" s="95">
        <v>10569.568819</v>
      </c>
      <c r="I177" s="95">
        <v>10569.568819</v>
      </c>
      <c r="J177" s="95">
        <v>10569.568819</v>
      </c>
      <c r="K177" s="83"/>
      <c r="L177" s="83"/>
      <c r="M177" s="83"/>
      <c r="N177" s="83">
        <f t="shared" si="33"/>
        <v>10569.568819</v>
      </c>
      <c r="O177" s="57" t="s">
        <v>1105</v>
      </c>
    </row>
    <row r="178" spans="1:15" s="58" customFormat="1" ht="68.25" customHeight="1" x14ac:dyDescent="0.25">
      <c r="A178" s="54" t="s">
        <v>177</v>
      </c>
      <c r="B178" s="54" t="s">
        <v>217</v>
      </c>
      <c r="C178" s="55">
        <v>2</v>
      </c>
      <c r="D178" s="63" t="s">
        <v>777</v>
      </c>
      <c r="E178" s="55" t="s">
        <v>17</v>
      </c>
      <c r="F178" s="54" t="s">
        <v>6</v>
      </c>
      <c r="G178" s="55">
        <v>44</v>
      </c>
      <c r="H178" s="95">
        <v>9500.5318189999998</v>
      </c>
      <c r="I178" s="95">
        <v>9500.5318189999998</v>
      </c>
      <c r="J178" s="95">
        <v>9500.5318189999998</v>
      </c>
      <c r="K178" s="83"/>
      <c r="L178" s="83"/>
      <c r="M178" s="83"/>
      <c r="N178" s="83">
        <f t="shared" si="33"/>
        <v>9500.5318189999998</v>
      </c>
      <c r="O178" s="57" t="s">
        <v>1105</v>
      </c>
    </row>
    <row r="179" spans="1:15" s="58" customFormat="1" ht="68.25" customHeight="1" x14ac:dyDescent="0.25">
      <c r="A179" s="54" t="s">
        <v>177</v>
      </c>
      <c r="B179" s="54" t="s">
        <v>217</v>
      </c>
      <c r="C179" s="55">
        <v>3</v>
      </c>
      <c r="D179" s="63" t="s">
        <v>778</v>
      </c>
      <c r="E179" s="55">
        <v>16</v>
      </c>
      <c r="F179" s="54" t="s">
        <v>6</v>
      </c>
      <c r="G179" s="55">
        <v>92</v>
      </c>
      <c r="H179" s="95">
        <v>10836.828068999999</v>
      </c>
      <c r="I179" s="95">
        <v>10836.828068999999</v>
      </c>
      <c r="J179" s="95">
        <v>10836.828068999999</v>
      </c>
      <c r="K179" s="83"/>
      <c r="L179" s="83"/>
      <c r="M179" s="83"/>
      <c r="N179" s="83">
        <f t="shared" si="33"/>
        <v>10836.828068999999</v>
      </c>
      <c r="O179" s="57" t="s">
        <v>1105</v>
      </c>
    </row>
    <row r="180" spans="1:15" s="58" customFormat="1" ht="68.25" customHeight="1" x14ac:dyDescent="0.25">
      <c r="A180" s="54" t="s">
        <v>177</v>
      </c>
      <c r="B180" s="54" t="s">
        <v>217</v>
      </c>
      <c r="C180" s="55">
        <v>4</v>
      </c>
      <c r="D180" s="63" t="s">
        <v>779</v>
      </c>
      <c r="E180" s="55">
        <v>6</v>
      </c>
      <c r="F180" s="54" t="s">
        <v>6</v>
      </c>
      <c r="G180" s="55">
        <v>18</v>
      </c>
      <c r="H180" s="95">
        <v>10690.37</v>
      </c>
      <c r="I180" s="95">
        <v>10690.37</v>
      </c>
      <c r="J180" s="95">
        <v>10690.37</v>
      </c>
      <c r="K180" s="83"/>
      <c r="L180" s="83"/>
      <c r="M180" s="83"/>
      <c r="N180" s="83">
        <f t="shared" si="33"/>
        <v>10690.37</v>
      </c>
      <c r="O180" s="57" t="s">
        <v>1105</v>
      </c>
    </row>
    <row r="181" spans="1:15" s="58" customFormat="1" ht="51" customHeight="1" x14ac:dyDescent="0.25">
      <c r="A181" s="54" t="s">
        <v>177</v>
      </c>
      <c r="B181" s="54" t="s">
        <v>219</v>
      </c>
      <c r="C181" s="55">
        <v>1</v>
      </c>
      <c r="D181" s="54" t="s">
        <v>220</v>
      </c>
      <c r="E181" s="55" t="s">
        <v>221</v>
      </c>
      <c r="F181" s="54" t="s">
        <v>6</v>
      </c>
      <c r="G181" s="55">
        <v>97</v>
      </c>
      <c r="H181" s="95">
        <v>12544.080158000001</v>
      </c>
      <c r="I181" s="95">
        <v>12544.080158000001</v>
      </c>
      <c r="J181" s="95">
        <v>12544.080158000001</v>
      </c>
      <c r="K181" s="83"/>
      <c r="L181" s="83"/>
      <c r="M181" s="83"/>
      <c r="N181" s="83">
        <f t="shared" si="33"/>
        <v>12544.080158000002</v>
      </c>
      <c r="O181" s="57" t="s">
        <v>1105</v>
      </c>
    </row>
    <row r="182" spans="1:15" s="58" customFormat="1" ht="26.25" customHeight="1" x14ac:dyDescent="0.25">
      <c r="A182" s="54" t="s">
        <v>177</v>
      </c>
      <c r="B182" s="54" t="s">
        <v>219</v>
      </c>
      <c r="C182" s="55">
        <v>2</v>
      </c>
      <c r="D182" s="54" t="s">
        <v>222</v>
      </c>
      <c r="E182" s="55" t="s">
        <v>180</v>
      </c>
      <c r="F182" s="54" t="s">
        <v>6</v>
      </c>
      <c r="G182" s="55">
        <v>30</v>
      </c>
      <c r="H182" s="95">
        <v>10569.568819</v>
      </c>
      <c r="I182" s="95">
        <v>10569.568819</v>
      </c>
      <c r="J182" s="95">
        <v>10569.568819</v>
      </c>
      <c r="K182" s="83"/>
      <c r="L182" s="83"/>
      <c r="M182" s="83"/>
      <c r="N182" s="83">
        <f t="shared" si="33"/>
        <v>10569.568819</v>
      </c>
      <c r="O182" s="57" t="s">
        <v>1105</v>
      </c>
    </row>
    <row r="183" spans="1:15" s="58" customFormat="1" ht="26.25" customHeight="1" x14ac:dyDescent="0.25">
      <c r="A183" s="54" t="s">
        <v>177</v>
      </c>
      <c r="B183" s="54" t="s">
        <v>219</v>
      </c>
      <c r="C183" s="55">
        <v>3</v>
      </c>
      <c r="D183" s="54" t="s">
        <v>223</v>
      </c>
      <c r="E183" s="55" t="s">
        <v>224</v>
      </c>
      <c r="F183" s="54" t="s">
        <v>6</v>
      </c>
      <c r="G183" s="55">
        <v>35</v>
      </c>
      <c r="H183" s="95">
        <v>10569.568819</v>
      </c>
      <c r="I183" s="95">
        <v>10569.568819</v>
      </c>
      <c r="J183" s="95">
        <v>10569.568819</v>
      </c>
      <c r="K183" s="83"/>
      <c r="L183" s="83"/>
      <c r="M183" s="83"/>
      <c r="N183" s="83">
        <f t="shared" si="33"/>
        <v>10569.568819</v>
      </c>
      <c r="O183" s="57" t="s">
        <v>1105</v>
      </c>
    </row>
    <row r="184" spans="1:15" s="58" customFormat="1" ht="26.25" customHeight="1" x14ac:dyDescent="0.25">
      <c r="A184" s="54" t="s">
        <v>177</v>
      </c>
      <c r="B184" s="54" t="s">
        <v>219</v>
      </c>
      <c r="C184" s="55">
        <v>4</v>
      </c>
      <c r="D184" s="54" t="s">
        <v>225</v>
      </c>
      <c r="E184" s="55" t="s">
        <v>226</v>
      </c>
      <c r="F184" s="55" t="s">
        <v>15</v>
      </c>
      <c r="G184" s="55">
        <v>6</v>
      </c>
      <c r="H184" s="92"/>
      <c r="I184" s="93"/>
      <c r="J184" s="93"/>
      <c r="K184" s="94">
        <v>27626.054154000001</v>
      </c>
      <c r="L184" s="94">
        <v>27626.054154000001</v>
      </c>
      <c r="M184" s="94"/>
      <c r="N184" s="83">
        <f>+AVERAGE(K184:L184)</f>
        <v>27626.054154000001</v>
      </c>
      <c r="O184" s="57" t="s">
        <v>1105</v>
      </c>
    </row>
    <row r="185" spans="1:15" s="58" customFormat="1" ht="26.25" customHeight="1" x14ac:dyDescent="0.25">
      <c r="A185" s="55" t="s">
        <v>177</v>
      </c>
      <c r="B185" s="55" t="s">
        <v>227</v>
      </c>
      <c r="C185" s="55">
        <v>1</v>
      </c>
      <c r="D185" s="55" t="s">
        <v>228</v>
      </c>
      <c r="E185" s="55" t="s">
        <v>77</v>
      </c>
      <c r="F185" s="54" t="s">
        <v>6</v>
      </c>
      <c r="G185" s="55">
        <v>32</v>
      </c>
      <c r="H185" s="95">
        <v>10363.244678000001</v>
      </c>
      <c r="I185" s="95">
        <v>10363.244678000001</v>
      </c>
      <c r="J185" s="95">
        <v>10363.244678000001</v>
      </c>
      <c r="K185" s="83"/>
      <c r="L185" s="83"/>
      <c r="M185" s="83"/>
      <c r="N185" s="83">
        <f t="shared" ref="N185:N187" si="34">+AVERAGE(H185:J185)</f>
        <v>10363.244678000001</v>
      </c>
      <c r="O185" s="57" t="s">
        <v>1105</v>
      </c>
    </row>
    <row r="186" spans="1:15" s="58" customFormat="1" ht="51" customHeight="1" x14ac:dyDescent="0.25">
      <c r="A186" s="55" t="s">
        <v>177</v>
      </c>
      <c r="B186" s="54" t="s">
        <v>229</v>
      </c>
      <c r="C186" s="55">
        <v>1</v>
      </c>
      <c r="D186" s="54" t="s">
        <v>780</v>
      </c>
      <c r="E186" s="55" t="s">
        <v>226</v>
      </c>
      <c r="F186" s="54" t="s">
        <v>6</v>
      </c>
      <c r="G186" s="55">
        <v>13</v>
      </c>
      <c r="H186" s="95">
        <v>12668.088449999999</v>
      </c>
      <c r="I186" s="95">
        <v>12668.088449999999</v>
      </c>
      <c r="J186" s="95">
        <v>12668.088449999999</v>
      </c>
      <c r="K186" s="83"/>
      <c r="L186" s="83"/>
      <c r="M186" s="83"/>
      <c r="N186" s="83">
        <f t="shared" si="34"/>
        <v>12668.088450000001</v>
      </c>
      <c r="O186" s="57" t="s">
        <v>1105</v>
      </c>
    </row>
    <row r="187" spans="1:15" s="58" customFormat="1" ht="26.25" customHeight="1" x14ac:dyDescent="0.25">
      <c r="A187" s="55" t="s">
        <v>177</v>
      </c>
      <c r="B187" s="54" t="s">
        <v>229</v>
      </c>
      <c r="C187" s="55">
        <v>2</v>
      </c>
      <c r="D187" s="54" t="s">
        <v>231</v>
      </c>
      <c r="E187" s="55" t="s">
        <v>781</v>
      </c>
      <c r="F187" s="54" t="s">
        <v>6</v>
      </c>
      <c r="G187" s="55">
        <v>26</v>
      </c>
      <c r="H187" s="95">
        <v>11540.254415000001</v>
      </c>
      <c r="I187" s="95">
        <v>11540.254415000001</v>
      </c>
      <c r="J187" s="95">
        <v>11540.254415000001</v>
      </c>
      <c r="K187" s="83"/>
      <c r="L187" s="83"/>
      <c r="M187" s="83"/>
      <c r="N187" s="83">
        <f t="shared" si="34"/>
        <v>11540.254415000001</v>
      </c>
      <c r="O187" s="57" t="s">
        <v>1105</v>
      </c>
    </row>
    <row r="188" spans="1:15" s="58" customFormat="1" ht="54.75" customHeight="1" x14ac:dyDescent="0.25">
      <c r="A188" s="55" t="s">
        <v>177</v>
      </c>
      <c r="B188" s="55" t="s">
        <v>232</v>
      </c>
      <c r="C188" s="55">
        <v>1</v>
      </c>
      <c r="D188" s="54" t="s">
        <v>233</v>
      </c>
      <c r="E188" s="55" t="s">
        <v>1202</v>
      </c>
      <c r="F188" s="54" t="s">
        <v>15</v>
      </c>
      <c r="G188" s="55">
        <v>29</v>
      </c>
      <c r="H188" s="85">
        <v>13746.616899999999</v>
      </c>
      <c r="I188" s="84">
        <v>14000</v>
      </c>
      <c r="J188" s="84">
        <f t="shared" si="30"/>
        <v>406000</v>
      </c>
      <c r="K188" s="56"/>
      <c r="L188" s="56"/>
      <c r="M188" s="83">
        <v>14000</v>
      </c>
      <c r="N188" s="83">
        <f t="shared" ref="N188:N190" si="35">+AVERAGE(M188)</f>
        <v>14000</v>
      </c>
      <c r="O188" s="57" t="s">
        <v>1104</v>
      </c>
    </row>
    <row r="189" spans="1:15" s="58" customFormat="1" ht="54.75" customHeight="1" x14ac:dyDescent="0.25">
      <c r="A189" s="55" t="s">
        <v>177</v>
      </c>
      <c r="B189" s="54" t="s">
        <v>232</v>
      </c>
      <c r="C189" s="55">
        <v>2</v>
      </c>
      <c r="D189" s="54" t="s">
        <v>782</v>
      </c>
      <c r="E189" s="55" t="s">
        <v>9</v>
      </c>
      <c r="F189" s="54" t="s">
        <v>15</v>
      </c>
      <c r="G189" s="55">
        <v>9</v>
      </c>
      <c r="H189" s="85">
        <v>13987.4</v>
      </c>
      <c r="I189" s="84">
        <v>14000</v>
      </c>
      <c r="J189" s="84">
        <f t="shared" si="30"/>
        <v>126000</v>
      </c>
      <c r="K189" s="56"/>
      <c r="L189" s="56"/>
      <c r="M189" s="83">
        <v>14000</v>
      </c>
      <c r="N189" s="83">
        <f t="shared" si="35"/>
        <v>14000</v>
      </c>
      <c r="O189" s="57" t="s">
        <v>1104</v>
      </c>
    </row>
    <row r="190" spans="1:15" s="58" customFormat="1" ht="54.75" customHeight="1" x14ac:dyDescent="0.25">
      <c r="A190" s="55" t="s">
        <v>177</v>
      </c>
      <c r="B190" s="55" t="s">
        <v>232</v>
      </c>
      <c r="C190" s="55">
        <v>3</v>
      </c>
      <c r="D190" s="54" t="s">
        <v>783</v>
      </c>
      <c r="E190" s="55" t="s">
        <v>9</v>
      </c>
      <c r="F190" s="55" t="s">
        <v>784</v>
      </c>
      <c r="G190" s="55">
        <v>6</v>
      </c>
      <c r="H190" s="85">
        <v>14986.5</v>
      </c>
      <c r="I190" s="84">
        <v>14000</v>
      </c>
      <c r="J190" s="84">
        <f t="shared" si="30"/>
        <v>84000</v>
      </c>
      <c r="K190" s="56"/>
      <c r="L190" s="56"/>
      <c r="M190" s="83">
        <v>14000</v>
      </c>
      <c r="N190" s="83">
        <f t="shared" si="35"/>
        <v>14000</v>
      </c>
      <c r="O190" s="57" t="s">
        <v>1104</v>
      </c>
    </row>
    <row r="191" spans="1:15" s="9" customFormat="1" ht="28.5" hidden="1" customHeight="1" x14ac:dyDescent="0.25">
      <c r="A191" s="206" t="s">
        <v>234</v>
      </c>
      <c r="B191" s="207"/>
      <c r="C191" s="207"/>
      <c r="D191" s="207"/>
      <c r="E191" s="207"/>
      <c r="F191" s="208"/>
      <c r="G191" s="49">
        <f>SUM(G151:G190)</f>
        <v>1691</v>
      </c>
      <c r="H191" s="10"/>
      <c r="I191" s="10"/>
      <c r="J191" s="10"/>
      <c r="K191" s="6"/>
      <c r="L191" s="6"/>
      <c r="M191" s="6"/>
      <c r="N191" s="7"/>
    </row>
    <row r="192" spans="1:15" s="58" customFormat="1" ht="26.25" customHeight="1" x14ac:dyDescent="0.25">
      <c r="A192" s="55" t="s">
        <v>235</v>
      </c>
      <c r="B192" s="55" t="s">
        <v>236</v>
      </c>
      <c r="C192" s="55">
        <v>1</v>
      </c>
      <c r="D192" s="54" t="s">
        <v>237</v>
      </c>
      <c r="E192" s="55" t="s">
        <v>24</v>
      </c>
      <c r="F192" s="55" t="s">
        <v>15</v>
      </c>
      <c r="G192" s="55">
        <v>15</v>
      </c>
      <c r="H192" s="85">
        <v>12488.75</v>
      </c>
      <c r="I192" s="84">
        <v>12500</v>
      </c>
      <c r="J192" s="84">
        <f t="shared" ref="J192:J255" si="36">+I192*G192</f>
        <v>187500</v>
      </c>
      <c r="K192" s="56"/>
      <c r="L192" s="56"/>
      <c r="M192" s="83">
        <v>12500</v>
      </c>
      <c r="N192" s="83">
        <f>+AVERAGE(M192)</f>
        <v>12500</v>
      </c>
      <c r="O192" s="57" t="s">
        <v>1104</v>
      </c>
    </row>
    <row r="193" spans="1:15" s="58" customFormat="1" ht="26.25" customHeight="1" x14ac:dyDescent="0.25">
      <c r="A193" s="55" t="s">
        <v>235</v>
      </c>
      <c r="B193" s="55" t="s">
        <v>236</v>
      </c>
      <c r="C193" s="55">
        <v>2</v>
      </c>
      <c r="D193" s="54" t="s">
        <v>239</v>
      </c>
      <c r="E193" s="55" t="s">
        <v>191</v>
      </c>
      <c r="F193" s="55" t="s">
        <v>15</v>
      </c>
      <c r="G193" s="55">
        <v>21</v>
      </c>
      <c r="H193" s="92"/>
      <c r="I193" s="93"/>
      <c r="J193" s="93"/>
      <c r="K193" s="94">
        <v>8552.2960000000003</v>
      </c>
      <c r="L193" s="94">
        <v>8552.2960000000003</v>
      </c>
      <c r="M193" s="94"/>
      <c r="N193" s="83">
        <f>+AVERAGE(K193:L193)</f>
        <v>8552.2960000000003</v>
      </c>
      <c r="O193" s="57" t="s">
        <v>1105</v>
      </c>
    </row>
    <row r="194" spans="1:15" s="58" customFormat="1" ht="26.25" customHeight="1" x14ac:dyDescent="0.25">
      <c r="A194" s="55" t="s">
        <v>235</v>
      </c>
      <c r="B194" s="55" t="s">
        <v>236</v>
      </c>
      <c r="C194" s="55">
        <v>3</v>
      </c>
      <c r="D194" s="54" t="s">
        <v>238</v>
      </c>
      <c r="E194" s="55" t="s">
        <v>191</v>
      </c>
      <c r="F194" s="54" t="s">
        <v>6</v>
      </c>
      <c r="G194" s="55">
        <v>15</v>
      </c>
      <c r="H194" s="95">
        <v>14115.564548</v>
      </c>
      <c r="I194" s="95">
        <v>14115.564548</v>
      </c>
      <c r="J194" s="95">
        <v>14115.564548</v>
      </c>
      <c r="K194" s="83"/>
      <c r="L194" s="83"/>
      <c r="M194" s="83"/>
      <c r="N194" s="83">
        <f>+AVERAGE(H194:J194)</f>
        <v>14115.564548</v>
      </c>
      <c r="O194" s="57" t="s">
        <v>1105</v>
      </c>
    </row>
    <row r="195" spans="1:15" s="58" customFormat="1" ht="26.25" customHeight="1" x14ac:dyDescent="0.25">
      <c r="A195" s="55" t="s">
        <v>235</v>
      </c>
      <c r="B195" s="55" t="s">
        <v>240</v>
      </c>
      <c r="C195" s="55">
        <v>1</v>
      </c>
      <c r="D195" s="54" t="s">
        <v>241</v>
      </c>
      <c r="E195" s="55" t="s">
        <v>189</v>
      </c>
      <c r="F195" s="55" t="s">
        <v>15</v>
      </c>
      <c r="G195" s="55">
        <v>35</v>
      </c>
      <c r="H195" s="85">
        <v>9991</v>
      </c>
      <c r="I195" s="84">
        <v>10000</v>
      </c>
      <c r="J195" s="84">
        <f t="shared" si="36"/>
        <v>350000</v>
      </c>
      <c r="K195" s="56"/>
      <c r="L195" s="56"/>
      <c r="M195" s="83">
        <v>10000</v>
      </c>
      <c r="N195" s="83">
        <f t="shared" ref="N195:N201" si="37">+AVERAGE(M195)</f>
        <v>10000</v>
      </c>
      <c r="O195" s="57" t="s">
        <v>1104</v>
      </c>
    </row>
    <row r="196" spans="1:15" s="58" customFormat="1" ht="51" customHeight="1" x14ac:dyDescent="0.25">
      <c r="A196" s="55" t="s">
        <v>235</v>
      </c>
      <c r="B196" s="55" t="s">
        <v>240</v>
      </c>
      <c r="C196" s="55">
        <v>2</v>
      </c>
      <c r="D196" s="54" t="s">
        <v>785</v>
      </c>
      <c r="E196" s="55" t="s">
        <v>191</v>
      </c>
      <c r="F196" s="55" t="s">
        <v>15</v>
      </c>
      <c r="G196" s="55">
        <v>33</v>
      </c>
      <c r="H196" s="85">
        <v>9991</v>
      </c>
      <c r="I196" s="84">
        <v>10000</v>
      </c>
      <c r="J196" s="84">
        <f t="shared" si="36"/>
        <v>330000</v>
      </c>
      <c r="K196" s="56"/>
      <c r="L196" s="56"/>
      <c r="M196" s="83">
        <v>10000</v>
      </c>
      <c r="N196" s="83">
        <f t="shared" si="37"/>
        <v>10000</v>
      </c>
      <c r="O196" s="57" t="s">
        <v>1104</v>
      </c>
    </row>
    <row r="197" spans="1:15" s="58" customFormat="1" ht="26.25" customHeight="1" x14ac:dyDescent="0.25">
      <c r="A197" s="55" t="s">
        <v>235</v>
      </c>
      <c r="B197" s="55" t="s">
        <v>240</v>
      </c>
      <c r="C197" s="55">
        <v>3</v>
      </c>
      <c r="D197" s="54" t="s">
        <v>242</v>
      </c>
      <c r="E197" s="55" t="s">
        <v>17</v>
      </c>
      <c r="F197" s="55" t="s">
        <v>15</v>
      </c>
      <c r="G197" s="55">
        <v>24</v>
      </c>
      <c r="H197" s="85">
        <v>9991</v>
      </c>
      <c r="I197" s="84">
        <v>8000</v>
      </c>
      <c r="J197" s="84">
        <f t="shared" si="36"/>
        <v>192000</v>
      </c>
      <c r="K197" s="56"/>
      <c r="L197" s="56"/>
      <c r="M197" s="83">
        <v>8000</v>
      </c>
      <c r="N197" s="83">
        <f t="shared" si="37"/>
        <v>8000</v>
      </c>
      <c r="O197" s="57" t="s">
        <v>1104</v>
      </c>
    </row>
    <row r="198" spans="1:15" s="58" customFormat="1" ht="26.25" customHeight="1" x14ac:dyDescent="0.25">
      <c r="A198" s="55" t="s">
        <v>235</v>
      </c>
      <c r="B198" s="55" t="s">
        <v>240</v>
      </c>
      <c r="C198" s="55">
        <v>4</v>
      </c>
      <c r="D198" s="54" t="s">
        <v>786</v>
      </c>
      <c r="E198" s="55" t="s">
        <v>189</v>
      </c>
      <c r="F198" s="55" t="s">
        <v>15</v>
      </c>
      <c r="G198" s="55">
        <v>25</v>
      </c>
      <c r="H198" s="85">
        <v>9991</v>
      </c>
      <c r="I198" s="84">
        <v>8000</v>
      </c>
      <c r="J198" s="84">
        <f t="shared" si="36"/>
        <v>200000</v>
      </c>
      <c r="K198" s="56"/>
      <c r="L198" s="56"/>
      <c r="M198" s="83">
        <v>8000</v>
      </c>
      <c r="N198" s="83">
        <f t="shared" si="37"/>
        <v>8000</v>
      </c>
      <c r="O198" s="57" t="s">
        <v>1104</v>
      </c>
    </row>
    <row r="199" spans="1:15" s="58" customFormat="1" ht="26.25" customHeight="1" x14ac:dyDescent="0.25">
      <c r="A199" s="55" t="s">
        <v>235</v>
      </c>
      <c r="B199" s="55" t="s">
        <v>243</v>
      </c>
      <c r="C199" s="55">
        <v>1</v>
      </c>
      <c r="D199" s="54" t="s">
        <v>244</v>
      </c>
      <c r="E199" s="55" t="s">
        <v>245</v>
      </c>
      <c r="F199" s="55" t="s">
        <v>15</v>
      </c>
      <c r="G199" s="55">
        <v>34</v>
      </c>
      <c r="H199" s="85">
        <v>9991</v>
      </c>
      <c r="I199" s="84">
        <v>1000</v>
      </c>
      <c r="J199" s="84">
        <f t="shared" si="36"/>
        <v>34000</v>
      </c>
      <c r="K199" s="56"/>
      <c r="L199" s="56"/>
      <c r="M199" s="83">
        <v>10000</v>
      </c>
      <c r="N199" s="83">
        <f t="shared" si="37"/>
        <v>10000</v>
      </c>
      <c r="O199" s="57" t="s">
        <v>1104</v>
      </c>
    </row>
    <row r="200" spans="1:15" s="58" customFormat="1" ht="26.25" customHeight="1" x14ac:dyDescent="0.25">
      <c r="A200" s="55" t="s">
        <v>235</v>
      </c>
      <c r="B200" s="55" t="s">
        <v>243</v>
      </c>
      <c r="C200" s="55">
        <v>2</v>
      </c>
      <c r="D200" s="54" t="s">
        <v>246</v>
      </c>
      <c r="E200" s="55" t="s">
        <v>247</v>
      </c>
      <c r="F200" s="55" t="s">
        <v>15</v>
      </c>
      <c r="G200" s="55">
        <v>64</v>
      </c>
      <c r="H200" s="85">
        <v>9991</v>
      </c>
      <c r="I200" s="84">
        <v>1000</v>
      </c>
      <c r="J200" s="84">
        <f t="shared" si="36"/>
        <v>64000</v>
      </c>
      <c r="K200" s="56"/>
      <c r="L200" s="56"/>
      <c r="M200" s="83">
        <v>10000</v>
      </c>
      <c r="N200" s="83">
        <f t="shared" si="37"/>
        <v>10000</v>
      </c>
      <c r="O200" s="57" t="s">
        <v>1104</v>
      </c>
    </row>
    <row r="201" spans="1:15" s="58" customFormat="1" ht="26.25" customHeight="1" x14ac:dyDescent="0.25">
      <c r="A201" s="55" t="s">
        <v>235</v>
      </c>
      <c r="B201" s="55" t="s">
        <v>243</v>
      </c>
      <c r="C201" s="55">
        <v>3</v>
      </c>
      <c r="D201" s="54" t="s">
        <v>248</v>
      </c>
      <c r="E201" s="55" t="s">
        <v>191</v>
      </c>
      <c r="F201" s="55" t="s">
        <v>15</v>
      </c>
      <c r="G201" s="55">
        <v>36</v>
      </c>
      <c r="H201" s="85">
        <v>5994.6</v>
      </c>
      <c r="I201" s="84">
        <v>7000</v>
      </c>
      <c r="J201" s="84">
        <f t="shared" si="36"/>
        <v>252000</v>
      </c>
      <c r="K201" s="56"/>
      <c r="L201" s="56"/>
      <c r="M201" s="83">
        <v>7000</v>
      </c>
      <c r="N201" s="83">
        <f t="shared" si="37"/>
        <v>7000</v>
      </c>
      <c r="O201" s="57" t="s">
        <v>1104</v>
      </c>
    </row>
    <row r="202" spans="1:15" s="58" customFormat="1" ht="43.5" customHeight="1" x14ac:dyDescent="0.25">
      <c r="A202" s="55" t="s">
        <v>235</v>
      </c>
      <c r="B202" s="55" t="s">
        <v>249</v>
      </c>
      <c r="C202" s="55">
        <v>1</v>
      </c>
      <c r="D202" s="54" t="s">
        <v>250</v>
      </c>
      <c r="E202" s="55" t="s">
        <v>787</v>
      </c>
      <c r="F202" s="54" t="s">
        <v>6</v>
      </c>
      <c r="G202" s="55">
        <v>181</v>
      </c>
      <c r="H202" s="95">
        <v>14342.200392000001</v>
      </c>
      <c r="I202" s="95">
        <v>14342.200392000001</v>
      </c>
      <c r="J202" s="95">
        <v>14342.200392000001</v>
      </c>
      <c r="K202" s="83"/>
      <c r="L202" s="83"/>
      <c r="M202" s="83"/>
      <c r="N202" s="83">
        <f t="shared" ref="N202:N206" si="38">+AVERAGE(H202:J202)</f>
        <v>14342.200392000001</v>
      </c>
      <c r="O202" s="57" t="s">
        <v>1105</v>
      </c>
    </row>
    <row r="203" spans="1:15" s="58" customFormat="1" ht="43.5" customHeight="1" x14ac:dyDescent="0.25">
      <c r="A203" s="55" t="s">
        <v>235</v>
      </c>
      <c r="B203" s="55" t="s">
        <v>249</v>
      </c>
      <c r="C203" s="55">
        <v>2</v>
      </c>
      <c r="D203" s="54" t="s">
        <v>788</v>
      </c>
      <c r="E203" s="55" t="s">
        <v>180</v>
      </c>
      <c r="F203" s="54" t="s">
        <v>6</v>
      </c>
      <c r="G203" s="55">
        <v>40</v>
      </c>
      <c r="H203" s="95">
        <v>9798.7931420000023</v>
      </c>
      <c r="I203" s="95">
        <v>9798.7931420000023</v>
      </c>
      <c r="J203" s="95">
        <v>9798.7931420000023</v>
      </c>
      <c r="K203" s="83"/>
      <c r="L203" s="83"/>
      <c r="M203" s="83"/>
      <c r="N203" s="83">
        <f t="shared" si="38"/>
        <v>9798.7931420000023</v>
      </c>
      <c r="O203" s="57" t="s">
        <v>1105</v>
      </c>
    </row>
    <row r="204" spans="1:15" s="58" customFormat="1" ht="43.5" customHeight="1" x14ac:dyDescent="0.25">
      <c r="A204" s="55" t="s">
        <v>235</v>
      </c>
      <c r="B204" s="55" t="s">
        <v>249</v>
      </c>
      <c r="C204" s="55">
        <v>3</v>
      </c>
      <c r="D204" s="54" t="s">
        <v>789</v>
      </c>
      <c r="E204" s="55" t="s">
        <v>180</v>
      </c>
      <c r="F204" s="54" t="s">
        <v>6</v>
      </c>
      <c r="G204" s="55">
        <v>35</v>
      </c>
      <c r="H204" s="95">
        <v>9798.7931420000023</v>
      </c>
      <c r="I204" s="95">
        <v>9798.7931420000023</v>
      </c>
      <c r="J204" s="95">
        <v>9798.7931420000023</v>
      </c>
      <c r="K204" s="83"/>
      <c r="L204" s="83"/>
      <c r="M204" s="83"/>
      <c r="N204" s="83">
        <f t="shared" si="38"/>
        <v>9798.7931420000023</v>
      </c>
      <c r="O204" s="57" t="s">
        <v>1105</v>
      </c>
    </row>
    <row r="205" spans="1:15" s="58" customFormat="1" ht="43.5" customHeight="1" x14ac:dyDescent="0.25">
      <c r="A205" s="55" t="s">
        <v>235</v>
      </c>
      <c r="B205" s="55" t="s">
        <v>249</v>
      </c>
      <c r="C205" s="55">
        <v>4</v>
      </c>
      <c r="D205" s="54" t="s">
        <v>790</v>
      </c>
      <c r="E205" s="55" t="s">
        <v>17</v>
      </c>
      <c r="F205" s="54" t="s">
        <v>6</v>
      </c>
      <c r="G205" s="55">
        <v>50</v>
      </c>
      <c r="H205" s="95">
        <v>9798.7931420000023</v>
      </c>
      <c r="I205" s="95">
        <v>9798.7931420000023</v>
      </c>
      <c r="J205" s="95">
        <v>9798.7931420000023</v>
      </c>
      <c r="K205" s="83"/>
      <c r="L205" s="83"/>
      <c r="M205" s="83"/>
      <c r="N205" s="83">
        <f t="shared" si="38"/>
        <v>9798.7931420000023</v>
      </c>
      <c r="O205" s="57" t="s">
        <v>1105</v>
      </c>
    </row>
    <row r="206" spans="1:15" s="58" customFormat="1" ht="43.5" customHeight="1" x14ac:dyDescent="0.25">
      <c r="A206" s="55" t="s">
        <v>235</v>
      </c>
      <c r="B206" s="55" t="s">
        <v>249</v>
      </c>
      <c r="C206" s="55">
        <v>5</v>
      </c>
      <c r="D206" s="54" t="s">
        <v>791</v>
      </c>
      <c r="E206" s="55" t="s">
        <v>17</v>
      </c>
      <c r="F206" s="54" t="s">
        <v>6</v>
      </c>
      <c r="G206" s="55">
        <v>12</v>
      </c>
      <c r="H206" s="95">
        <v>9798.7931420000023</v>
      </c>
      <c r="I206" s="95">
        <v>9798.7931420000023</v>
      </c>
      <c r="J206" s="95">
        <v>9798.7931420000023</v>
      </c>
      <c r="K206" s="83"/>
      <c r="L206" s="83"/>
      <c r="M206" s="83"/>
      <c r="N206" s="83">
        <f t="shared" si="38"/>
        <v>9798.7931420000023</v>
      </c>
      <c r="O206" s="57" t="s">
        <v>1105</v>
      </c>
    </row>
    <row r="207" spans="1:15" s="58" customFormat="1" ht="26.25" customHeight="1" x14ac:dyDescent="0.25">
      <c r="A207" s="55" t="s">
        <v>235</v>
      </c>
      <c r="B207" s="55" t="s">
        <v>252</v>
      </c>
      <c r="C207" s="55">
        <v>1</v>
      </c>
      <c r="D207" s="54" t="s">
        <v>253</v>
      </c>
      <c r="E207" s="55" t="s">
        <v>259</v>
      </c>
      <c r="F207" s="55" t="s">
        <v>15</v>
      </c>
      <c r="G207" s="55">
        <v>24</v>
      </c>
      <c r="H207" s="85">
        <v>18982.900000000001</v>
      </c>
      <c r="I207" s="84">
        <v>19000</v>
      </c>
      <c r="J207" s="84">
        <f t="shared" si="36"/>
        <v>456000</v>
      </c>
      <c r="K207" s="56"/>
      <c r="L207" s="56"/>
      <c r="M207" s="83">
        <v>18500</v>
      </c>
      <c r="N207" s="83">
        <f t="shared" ref="N207:N208" si="39">+AVERAGE(M207)</f>
        <v>18500</v>
      </c>
      <c r="O207" s="57" t="s">
        <v>1104</v>
      </c>
    </row>
    <row r="208" spans="1:15" s="58" customFormat="1" ht="26.25" customHeight="1" x14ac:dyDescent="0.25">
      <c r="A208" s="55" t="s">
        <v>235</v>
      </c>
      <c r="B208" s="55" t="s">
        <v>252</v>
      </c>
      <c r="C208" s="55">
        <v>2</v>
      </c>
      <c r="D208" s="54" t="s">
        <v>254</v>
      </c>
      <c r="E208" s="55" t="s">
        <v>213</v>
      </c>
      <c r="F208" s="55" t="s">
        <v>15</v>
      </c>
      <c r="G208" s="55">
        <v>18</v>
      </c>
      <c r="H208" s="85">
        <v>25976.6</v>
      </c>
      <c r="I208" s="84">
        <v>27000</v>
      </c>
      <c r="J208" s="84">
        <f t="shared" si="36"/>
        <v>486000</v>
      </c>
      <c r="K208" s="56"/>
      <c r="L208" s="56"/>
      <c r="M208" s="83">
        <v>19000</v>
      </c>
      <c r="N208" s="83">
        <f t="shared" si="39"/>
        <v>19000</v>
      </c>
      <c r="O208" s="57" t="s">
        <v>1104</v>
      </c>
    </row>
    <row r="209" spans="1:15" s="58" customFormat="1" ht="26.25" customHeight="1" x14ac:dyDescent="0.25">
      <c r="A209" s="55" t="s">
        <v>235</v>
      </c>
      <c r="B209" s="55" t="s">
        <v>252</v>
      </c>
      <c r="C209" s="55">
        <v>3</v>
      </c>
      <c r="D209" s="54" t="s">
        <v>255</v>
      </c>
      <c r="E209" s="55" t="s">
        <v>191</v>
      </c>
      <c r="F209" s="54" t="s">
        <v>6</v>
      </c>
      <c r="G209" s="55">
        <v>31</v>
      </c>
      <c r="H209" s="95">
        <v>19091.931783</v>
      </c>
      <c r="I209" s="95">
        <v>19091.931783</v>
      </c>
      <c r="J209" s="95">
        <v>19091.931783</v>
      </c>
      <c r="K209" s="83"/>
      <c r="L209" s="83"/>
      <c r="M209" s="83"/>
      <c r="N209" s="83">
        <f t="shared" ref="N209:N212" si="40">+AVERAGE(H209:J209)</f>
        <v>19091.931783</v>
      </c>
      <c r="O209" s="57" t="s">
        <v>1105</v>
      </c>
    </row>
    <row r="210" spans="1:15" s="58" customFormat="1" ht="26.25" customHeight="1" x14ac:dyDescent="0.25">
      <c r="A210" s="55" t="s">
        <v>235</v>
      </c>
      <c r="B210" s="55" t="s">
        <v>252</v>
      </c>
      <c r="C210" s="55">
        <v>4</v>
      </c>
      <c r="D210" s="54" t="s">
        <v>257</v>
      </c>
      <c r="E210" s="55" t="s">
        <v>792</v>
      </c>
      <c r="F210" s="54" t="s">
        <v>6</v>
      </c>
      <c r="G210" s="55">
        <v>51</v>
      </c>
      <c r="H210" s="95">
        <v>12247.956909000002</v>
      </c>
      <c r="I210" s="95">
        <v>12247.956909000002</v>
      </c>
      <c r="J210" s="95">
        <v>12247.956909000002</v>
      </c>
      <c r="K210" s="83"/>
      <c r="L210" s="83"/>
      <c r="M210" s="83"/>
      <c r="N210" s="83">
        <f t="shared" si="40"/>
        <v>12247.956909000002</v>
      </c>
      <c r="O210" s="57" t="s">
        <v>1105</v>
      </c>
    </row>
    <row r="211" spans="1:15" s="58" customFormat="1" ht="26.25" customHeight="1" x14ac:dyDescent="0.25">
      <c r="A211" s="55" t="s">
        <v>235</v>
      </c>
      <c r="B211" s="55" t="s">
        <v>252</v>
      </c>
      <c r="C211" s="55">
        <v>5</v>
      </c>
      <c r="D211" s="54" t="s">
        <v>258</v>
      </c>
      <c r="E211" s="55" t="s">
        <v>259</v>
      </c>
      <c r="F211" s="54" t="s">
        <v>6</v>
      </c>
      <c r="G211" s="55">
        <v>71</v>
      </c>
      <c r="H211" s="95">
        <v>15410.168355000002</v>
      </c>
      <c r="I211" s="95">
        <v>15410.168355000002</v>
      </c>
      <c r="J211" s="95">
        <v>15410.168355000002</v>
      </c>
      <c r="K211" s="83"/>
      <c r="L211" s="83"/>
      <c r="M211" s="83"/>
      <c r="N211" s="83">
        <f t="shared" si="40"/>
        <v>15410.168355000002</v>
      </c>
      <c r="O211" s="57" t="s">
        <v>1105</v>
      </c>
    </row>
    <row r="212" spans="1:15" s="58" customFormat="1" ht="26.25" customHeight="1" x14ac:dyDescent="0.25">
      <c r="A212" s="55" t="s">
        <v>260</v>
      </c>
      <c r="B212" s="55" t="s">
        <v>252</v>
      </c>
      <c r="C212" s="55">
        <v>6</v>
      </c>
      <c r="D212" s="54" t="s">
        <v>261</v>
      </c>
      <c r="E212" s="55" t="s">
        <v>138</v>
      </c>
      <c r="F212" s="54" t="s">
        <v>6</v>
      </c>
      <c r="G212" s="55">
        <v>8</v>
      </c>
      <c r="H212" s="95">
        <v>26594.433449</v>
      </c>
      <c r="I212" s="95">
        <v>26594.433449</v>
      </c>
      <c r="J212" s="95">
        <v>26594.433449</v>
      </c>
      <c r="K212" s="83"/>
      <c r="L212" s="83"/>
      <c r="M212" s="83"/>
      <c r="N212" s="83">
        <f t="shared" si="40"/>
        <v>26594.433449</v>
      </c>
      <c r="O212" s="57" t="s">
        <v>1105</v>
      </c>
    </row>
    <row r="213" spans="1:15" s="58" customFormat="1" ht="51" customHeight="1" x14ac:dyDescent="0.25">
      <c r="A213" s="55" t="s">
        <v>235</v>
      </c>
      <c r="B213" s="55" t="s">
        <v>262</v>
      </c>
      <c r="C213" s="55">
        <v>1</v>
      </c>
      <c r="D213" s="54" t="s">
        <v>263</v>
      </c>
      <c r="E213" s="55" t="s">
        <v>191</v>
      </c>
      <c r="F213" s="55" t="s">
        <v>15</v>
      </c>
      <c r="G213" s="55">
        <v>28</v>
      </c>
      <c r="H213" s="85">
        <v>9991</v>
      </c>
      <c r="I213" s="84">
        <v>13000</v>
      </c>
      <c r="J213" s="84">
        <f t="shared" si="36"/>
        <v>364000</v>
      </c>
      <c r="K213" s="56"/>
      <c r="L213" s="56"/>
      <c r="M213" s="83">
        <v>13000</v>
      </c>
      <c r="N213" s="83">
        <f t="shared" ref="N213:N217" si="41">+AVERAGE(M213)</f>
        <v>13000</v>
      </c>
      <c r="O213" s="57" t="s">
        <v>1104</v>
      </c>
    </row>
    <row r="214" spans="1:15" s="58" customFormat="1" ht="26.25" customHeight="1" x14ac:dyDescent="0.25">
      <c r="A214" s="55" t="s">
        <v>235</v>
      </c>
      <c r="B214" s="55" t="s">
        <v>262</v>
      </c>
      <c r="C214" s="55">
        <v>2</v>
      </c>
      <c r="D214" s="54" t="s">
        <v>264</v>
      </c>
      <c r="E214" s="55" t="s">
        <v>213</v>
      </c>
      <c r="F214" s="55" t="s">
        <v>15</v>
      </c>
      <c r="G214" s="55">
        <v>30</v>
      </c>
      <c r="H214" s="85">
        <v>9991</v>
      </c>
      <c r="I214" s="84">
        <v>13000</v>
      </c>
      <c r="J214" s="84">
        <f t="shared" si="36"/>
        <v>390000</v>
      </c>
      <c r="K214" s="56"/>
      <c r="L214" s="56"/>
      <c r="M214" s="83">
        <v>13000</v>
      </c>
      <c r="N214" s="83">
        <f t="shared" si="41"/>
        <v>13000</v>
      </c>
      <c r="O214" s="57" t="s">
        <v>1104</v>
      </c>
    </row>
    <row r="215" spans="1:15" s="58" customFormat="1" ht="26.25" customHeight="1" x14ac:dyDescent="0.25">
      <c r="A215" s="55" t="s">
        <v>235</v>
      </c>
      <c r="B215" s="55" t="s">
        <v>262</v>
      </c>
      <c r="C215" s="55">
        <v>3</v>
      </c>
      <c r="D215" s="54" t="s">
        <v>265</v>
      </c>
      <c r="E215" s="55" t="s">
        <v>230</v>
      </c>
      <c r="F215" s="55" t="s">
        <v>15</v>
      </c>
      <c r="G215" s="55">
        <v>16</v>
      </c>
      <c r="H215" s="85">
        <v>11989.2</v>
      </c>
      <c r="I215" s="84">
        <v>16000</v>
      </c>
      <c r="J215" s="84">
        <f t="shared" si="36"/>
        <v>256000</v>
      </c>
      <c r="K215" s="56"/>
      <c r="L215" s="56"/>
      <c r="M215" s="83">
        <v>16000</v>
      </c>
      <c r="N215" s="83">
        <f t="shared" si="41"/>
        <v>16000</v>
      </c>
      <c r="O215" s="57" t="s">
        <v>1104</v>
      </c>
    </row>
    <row r="216" spans="1:15" s="58" customFormat="1" ht="26.25" customHeight="1" x14ac:dyDescent="0.25">
      <c r="A216" s="55" t="s">
        <v>235</v>
      </c>
      <c r="B216" s="55" t="s">
        <v>266</v>
      </c>
      <c r="C216" s="55">
        <v>1</v>
      </c>
      <c r="D216" s="54" t="s">
        <v>267</v>
      </c>
      <c r="E216" s="55" t="s">
        <v>268</v>
      </c>
      <c r="F216" s="55" t="s">
        <v>15</v>
      </c>
      <c r="G216" s="55">
        <v>25</v>
      </c>
      <c r="H216" s="85">
        <v>11989.2</v>
      </c>
      <c r="I216" s="84">
        <v>12000</v>
      </c>
      <c r="J216" s="84">
        <f t="shared" si="36"/>
        <v>300000</v>
      </c>
      <c r="K216" s="56"/>
      <c r="L216" s="56"/>
      <c r="M216" s="83">
        <v>12000</v>
      </c>
      <c r="N216" s="83">
        <f t="shared" si="41"/>
        <v>12000</v>
      </c>
      <c r="O216" s="57" t="s">
        <v>1104</v>
      </c>
    </row>
    <row r="217" spans="1:15" s="58" customFormat="1" ht="26.25" customHeight="1" x14ac:dyDescent="0.25">
      <c r="A217" s="55" t="s">
        <v>235</v>
      </c>
      <c r="B217" s="55" t="s">
        <v>266</v>
      </c>
      <c r="C217" s="55">
        <v>2</v>
      </c>
      <c r="D217" s="54" t="s">
        <v>269</v>
      </c>
      <c r="E217" s="55" t="s">
        <v>270</v>
      </c>
      <c r="F217" s="55" t="s">
        <v>15</v>
      </c>
      <c r="G217" s="55">
        <v>23</v>
      </c>
      <c r="H217" s="85">
        <v>11989.2</v>
      </c>
      <c r="I217" s="84">
        <v>1000</v>
      </c>
      <c r="J217" s="84">
        <f t="shared" si="36"/>
        <v>23000</v>
      </c>
      <c r="K217" s="56"/>
      <c r="L217" s="56"/>
      <c r="M217" s="83">
        <v>10000</v>
      </c>
      <c r="N217" s="83">
        <f t="shared" si="41"/>
        <v>10000</v>
      </c>
      <c r="O217" s="57" t="s">
        <v>1104</v>
      </c>
    </row>
    <row r="218" spans="1:15" s="58" customFormat="1" ht="64.5" customHeight="1" x14ac:dyDescent="0.25">
      <c r="A218" s="55" t="s">
        <v>235</v>
      </c>
      <c r="B218" s="55" t="s">
        <v>271</v>
      </c>
      <c r="C218" s="55">
        <v>1</v>
      </c>
      <c r="D218" s="54" t="s">
        <v>793</v>
      </c>
      <c r="E218" s="55" t="s">
        <v>191</v>
      </c>
      <c r="F218" s="54" t="s">
        <v>6</v>
      </c>
      <c r="G218" s="55">
        <v>28</v>
      </c>
      <c r="H218" s="95">
        <v>14756.986748000001</v>
      </c>
      <c r="I218" s="95">
        <v>14756.986748000001</v>
      </c>
      <c r="J218" s="95">
        <v>14756.986748000001</v>
      </c>
      <c r="K218" s="83"/>
      <c r="L218" s="83"/>
      <c r="M218" s="83"/>
      <c r="N218" s="83">
        <f t="shared" ref="N218:N222" si="42">+AVERAGE(H218:J218)</f>
        <v>14756.986748000001</v>
      </c>
      <c r="O218" s="57" t="s">
        <v>1105</v>
      </c>
    </row>
    <row r="219" spans="1:15" s="58" customFormat="1" ht="64.5" customHeight="1" x14ac:dyDescent="0.25">
      <c r="A219" s="55" t="s">
        <v>235</v>
      </c>
      <c r="B219" s="55" t="s">
        <v>271</v>
      </c>
      <c r="C219" s="55">
        <v>2</v>
      </c>
      <c r="D219" s="54" t="s">
        <v>272</v>
      </c>
      <c r="E219" s="55" t="s">
        <v>17</v>
      </c>
      <c r="F219" s="54" t="s">
        <v>6</v>
      </c>
      <c r="G219" s="55">
        <v>71</v>
      </c>
      <c r="H219" s="95">
        <v>8929.6660609999999</v>
      </c>
      <c r="I219" s="95">
        <v>8929.6660609999999</v>
      </c>
      <c r="J219" s="95">
        <v>8929.6660609999999</v>
      </c>
      <c r="K219" s="83"/>
      <c r="L219" s="83"/>
      <c r="M219" s="83"/>
      <c r="N219" s="83">
        <f t="shared" si="42"/>
        <v>8929.6660609999999</v>
      </c>
      <c r="O219" s="57" t="s">
        <v>1105</v>
      </c>
    </row>
    <row r="220" spans="1:15" s="58" customFormat="1" ht="64.5" customHeight="1" x14ac:dyDescent="0.25">
      <c r="A220" s="55" t="s">
        <v>235</v>
      </c>
      <c r="B220" s="55" t="s">
        <v>794</v>
      </c>
      <c r="C220" s="55">
        <v>3</v>
      </c>
      <c r="D220" s="54" t="s">
        <v>795</v>
      </c>
      <c r="E220" s="55" t="s">
        <v>17</v>
      </c>
      <c r="F220" s="54" t="s">
        <v>6</v>
      </c>
      <c r="G220" s="55">
        <v>61</v>
      </c>
      <c r="H220" s="95">
        <v>16299.607139000002</v>
      </c>
      <c r="I220" s="95">
        <v>16299.607139000002</v>
      </c>
      <c r="J220" s="95">
        <v>16299.607139000002</v>
      </c>
      <c r="K220" s="83"/>
      <c r="L220" s="83"/>
      <c r="M220" s="83"/>
      <c r="N220" s="83">
        <f t="shared" si="42"/>
        <v>16299.607139000002</v>
      </c>
      <c r="O220" s="57" t="s">
        <v>1105</v>
      </c>
    </row>
    <row r="221" spans="1:15" s="58" customFormat="1" ht="64.5" customHeight="1" x14ac:dyDescent="0.25">
      <c r="A221" s="55" t="s">
        <v>235</v>
      </c>
      <c r="B221" s="55" t="s">
        <v>271</v>
      </c>
      <c r="C221" s="55">
        <v>4</v>
      </c>
      <c r="D221" s="54" t="s">
        <v>274</v>
      </c>
      <c r="E221" s="55" t="s">
        <v>138</v>
      </c>
      <c r="F221" s="54" t="s">
        <v>6</v>
      </c>
      <c r="G221" s="55">
        <v>19</v>
      </c>
      <c r="H221" s="95">
        <v>16299.607139000002</v>
      </c>
      <c r="I221" s="95">
        <v>16299.607139000002</v>
      </c>
      <c r="J221" s="95">
        <v>16299.607139000002</v>
      </c>
      <c r="K221" s="83"/>
      <c r="L221" s="83"/>
      <c r="M221" s="83"/>
      <c r="N221" s="83">
        <f t="shared" si="42"/>
        <v>16299.607139000002</v>
      </c>
      <c r="O221" s="57" t="s">
        <v>1105</v>
      </c>
    </row>
    <row r="222" spans="1:15" s="58" customFormat="1" ht="64.5" customHeight="1" x14ac:dyDescent="0.25">
      <c r="A222" s="55" t="s">
        <v>235</v>
      </c>
      <c r="B222" s="55" t="s">
        <v>794</v>
      </c>
      <c r="C222" s="55">
        <v>5</v>
      </c>
      <c r="D222" s="54" t="s">
        <v>796</v>
      </c>
      <c r="E222" s="55">
        <v>8</v>
      </c>
      <c r="F222" s="54" t="s">
        <v>6</v>
      </c>
      <c r="G222" s="55">
        <v>12</v>
      </c>
      <c r="H222" s="95">
        <v>14966.518</v>
      </c>
      <c r="I222" s="95">
        <v>14966.518</v>
      </c>
      <c r="J222" s="95">
        <v>14966.518</v>
      </c>
      <c r="K222" s="83"/>
      <c r="L222" s="83"/>
      <c r="M222" s="83"/>
      <c r="N222" s="83">
        <f t="shared" si="42"/>
        <v>14966.518000000002</v>
      </c>
      <c r="O222" s="57" t="s">
        <v>1105</v>
      </c>
    </row>
    <row r="223" spans="1:15" s="58" customFormat="1" ht="26.25" customHeight="1" x14ac:dyDescent="0.25">
      <c r="A223" s="55" t="s">
        <v>235</v>
      </c>
      <c r="B223" s="55" t="s">
        <v>275</v>
      </c>
      <c r="C223" s="55">
        <v>1</v>
      </c>
      <c r="D223" s="54" t="s">
        <v>276</v>
      </c>
      <c r="E223" s="55" t="s">
        <v>189</v>
      </c>
      <c r="F223" s="55" t="s">
        <v>15</v>
      </c>
      <c r="G223" s="55">
        <v>40</v>
      </c>
      <c r="H223" s="85">
        <v>9991</v>
      </c>
      <c r="I223" s="84">
        <v>10000</v>
      </c>
      <c r="J223" s="84">
        <f t="shared" si="36"/>
        <v>400000</v>
      </c>
      <c r="K223" s="56"/>
      <c r="L223" s="56"/>
      <c r="M223" s="83">
        <v>10000</v>
      </c>
      <c r="N223" s="83">
        <f t="shared" ref="N223:N226" si="43">+AVERAGE(M223)</f>
        <v>10000</v>
      </c>
      <c r="O223" s="57" t="s">
        <v>1104</v>
      </c>
    </row>
    <row r="224" spans="1:15" s="58" customFormat="1" ht="26.25" customHeight="1" x14ac:dyDescent="0.25">
      <c r="A224" s="55" t="s">
        <v>235</v>
      </c>
      <c r="B224" s="55" t="s">
        <v>277</v>
      </c>
      <c r="C224" s="55">
        <v>1</v>
      </c>
      <c r="D224" s="54" t="s">
        <v>278</v>
      </c>
      <c r="E224" s="55" t="s">
        <v>17</v>
      </c>
      <c r="F224" s="55" t="s">
        <v>15</v>
      </c>
      <c r="G224" s="55">
        <v>24</v>
      </c>
      <c r="H224" s="85">
        <v>7992.8</v>
      </c>
      <c r="I224" s="84">
        <v>8000</v>
      </c>
      <c r="J224" s="84">
        <f t="shared" si="36"/>
        <v>192000</v>
      </c>
      <c r="K224" s="56"/>
      <c r="L224" s="56"/>
      <c r="M224" s="83">
        <v>8000</v>
      </c>
      <c r="N224" s="83">
        <f t="shared" si="43"/>
        <v>8000</v>
      </c>
      <c r="O224" s="57" t="s">
        <v>1104</v>
      </c>
    </row>
    <row r="225" spans="1:15" s="58" customFormat="1" ht="26.25" customHeight="1" x14ac:dyDescent="0.25">
      <c r="A225" s="55" t="s">
        <v>235</v>
      </c>
      <c r="B225" s="55" t="s">
        <v>277</v>
      </c>
      <c r="C225" s="55">
        <v>2</v>
      </c>
      <c r="D225" s="54" t="s">
        <v>279</v>
      </c>
      <c r="E225" s="55" t="s">
        <v>17</v>
      </c>
      <c r="F225" s="55" t="s">
        <v>15</v>
      </c>
      <c r="G225" s="55">
        <v>24</v>
      </c>
      <c r="H225" s="85">
        <v>7992.8</v>
      </c>
      <c r="I225" s="84">
        <v>8000</v>
      </c>
      <c r="J225" s="84">
        <f t="shared" si="36"/>
        <v>192000</v>
      </c>
      <c r="K225" s="56"/>
      <c r="L225" s="56"/>
      <c r="M225" s="83">
        <v>8000</v>
      </c>
      <c r="N225" s="83">
        <f t="shared" si="43"/>
        <v>8000</v>
      </c>
      <c r="O225" s="57" t="s">
        <v>1104</v>
      </c>
    </row>
    <row r="226" spans="1:15" s="58" customFormat="1" ht="51" customHeight="1" x14ac:dyDescent="0.25">
      <c r="A226" s="55" t="s">
        <v>235</v>
      </c>
      <c r="B226" s="55" t="s">
        <v>277</v>
      </c>
      <c r="C226" s="55">
        <v>3</v>
      </c>
      <c r="D226" s="54" t="s">
        <v>280</v>
      </c>
      <c r="E226" s="55" t="s">
        <v>77</v>
      </c>
      <c r="F226" s="55" t="s">
        <v>15</v>
      </c>
      <c r="G226" s="55">
        <v>4</v>
      </c>
      <c r="H226" s="85">
        <v>9991</v>
      </c>
      <c r="I226" s="84">
        <v>10000</v>
      </c>
      <c r="J226" s="84">
        <f t="shared" si="36"/>
        <v>40000</v>
      </c>
      <c r="K226" s="56"/>
      <c r="L226" s="56"/>
      <c r="M226" s="83">
        <v>10000</v>
      </c>
      <c r="N226" s="83">
        <f t="shared" si="43"/>
        <v>10000</v>
      </c>
      <c r="O226" s="57" t="s">
        <v>1104</v>
      </c>
    </row>
    <row r="227" spans="1:15" s="58" customFormat="1" ht="47.25" customHeight="1" x14ac:dyDescent="0.25">
      <c r="A227" s="55" t="s">
        <v>235</v>
      </c>
      <c r="B227" s="55" t="s">
        <v>281</v>
      </c>
      <c r="C227" s="55">
        <v>1</v>
      </c>
      <c r="D227" s="54" t="s">
        <v>797</v>
      </c>
      <c r="E227" s="55" t="s">
        <v>282</v>
      </c>
      <c r="F227" s="54" t="s">
        <v>6</v>
      </c>
      <c r="G227" s="55">
        <v>22</v>
      </c>
      <c r="H227" s="95">
        <v>18591.622467000001</v>
      </c>
      <c r="I227" s="95">
        <v>18591.622467000001</v>
      </c>
      <c r="J227" s="95">
        <v>18591.622467000001</v>
      </c>
      <c r="K227" s="83"/>
      <c r="L227" s="83"/>
      <c r="M227" s="83"/>
      <c r="N227" s="83">
        <f t="shared" ref="N227:N228" si="44">+AVERAGE(H227:J227)</f>
        <v>18591.622467000001</v>
      </c>
      <c r="O227" s="57" t="s">
        <v>1105</v>
      </c>
    </row>
    <row r="228" spans="1:15" s="58" customFormat="1" ht="26.25" customHeight="1" x14ac:dyDescent="0.25">
      <c r="A228" s="55" t="s">
        <v>235</v>
      </c>
      <c r="B228" s="55" t="s">
        <v>283</v>
      </c>
      <c r="C228" s="55">
        <v>1</v>
      </c>
      <c r="D228" s="54" t="s">
        <v>284</v>
      </c>
      <c r="E228" s="55" t="s">
        <v>24</v>
      </c>
      <c r="F228" s="54" t="s">
        <v>6</v>
      </c>
      <c r="G228" s="55">
        <v>56</v>
      </c>
      <c r="H228" s="95">
        <v>15822.816637</v>
      </c>
      <c r="I228" s="95">
        <v>15822.816637</v>
      </c>
      <c r="J228" s="95">
        <v>15822.816637</v>
      </c>
      <c r="K228" s="83"/>
      <c r="L228" s="83"/>
      <c r="M228" s="83"/>
      <c r="N228" s="83">
        <f t="shared" si="44"/>
        <v>15822.816637000002</v>
      </c>
      <c r="O228" s="57" t="s">
        <v>1105</v>
      </c>
    </row>
    <row r="229" spans="1:15" s="58" customFormat="1" ht="26.25" customHeight="1" x14ac:dyDescent="0.25">
      <c r="A229" s="55" t="s">
        <v>235</v>
      </c>
      <c r="B229" s="55" t="s">
        <v>285</v>
      </c>
      <c r="C229" s="55">
        <v>1</v>
      </c>
      <c r="D229" s="54" t="s">
        <v>286</v>
      </c>
      <c r="E229" s="55" t="s">
        <v>287</v>
      </c>
      <c r="F229" s="55" t="s">
        <v>15</v>
      </c>
      <c r="G229" s="55">
        <v>45</v>
      </c>
      <c r="H229" s="85">
        <v>9991</v>
      </c>
      <c r="I229" s="84">
        <v>10000</v>
      </c>
      <c r="J229" s="84">
        <f t="shared" si="36"/>
        <v>450000</v>
      </c>
      <c r="K229" s="56"/>
      <c r="L229" s="56"/>
      <c r="M229" s="83">
        <v>10000</v>
      </c>
      <c r="N229" s="83">
        <f t="shared" ref="N229:N231" si="45">+AVERAGE(M229)</f>
        <v>10000</v>
      </c>
      <c r="O229" s="57" t="s">
        <v>1104</v>
      </c>
    </row>
    <row r="230" spans="1:15" s="58" customFormat="1" ht="26.25" customHeight="1" x14ac:dyDescent="0.25">
      <c r="A230" s="55" t="s">
        <v>235</v>
      </c>
      <c r="B230" s="55" t="s">
        <v>285</v>
      </c>
      <c r="C230" s="55">
        <v>2</v>
      </c>
      <c r="D230" s="54" t="s">
        <v>288</v>
      </c>
      <c r="E230" s="55" t="s">
        <v>289</v>
      </c>
      <c r="F230" s="55" t="s">
        <v>15</v>
      </c>
      <c r="G230" s="55">
        <v>40</v>
      </c>
      <c r="H230" s="85">
        <v>9991</v>
      </c>
      <c r="I230" s="84">
        <v>10000</v>
      </c>
      <c r="J230" s="84">
        <f t="shared" si="36"/>
        <v>400000</v>
      </c>
      <c r="K230" s="56"/>
      <c r="L230" s="56"/>
      <c r="M230" s="83">
        <v>10000</v>
      </c>
      <c r="N230" s="83">
        <f t="shared" si="45"/>
        <v>10000</v>
      </c>
      <c r="O230" s="57" t="s">
        <v>1104</v>
      </c>
    </row>
    <row r="231" spans="1:15" s="58" customFormat="1" ht="26.25" customHeight="1" x14ac:dyDescent="0.25">
      <c r="A231" s="55" t="s">
        <v>235</v>
      </c>
      <c r="B231" s="55" t="s">
        <v>285</v>
      </c>
      <c r="C231" s="55">
        <v>3</v>
      </c>
      <c r="D231" s="54" t="s">
        <v>290</v>
      </c>
      <c r="E231" s="55" t="s">
        <v>291</v>
      </c>
      <c r="F231" s="55" t="s">
        <v>15</v>
      </c>
      <c r="G231" s="55">
        <v>18</v>
      </c>
      <c r="H231" s="85">
        <v>9991</v>
      </c>
      <c r="I231" s="84">
        <v>8000</v>
      </c>
      <c r="J231" s="84">
        <f t="shared" si="36"/>
        <v>144000</v>
      </c>
      <c r="K231" s="56"/>
      <c r="L231" s="56"/>
      <c r="M231" s="83">
        <v>8000</v>
      </c>
      <c r="N231" s="83">
        <f t="shared" si="45"/>
        <v>8000</v>
      </c>
      <c r="O231" s="57" t="s">
        <v>1104</v>
      </c>
    </row>
    <row r="232" spans="1:15" s="58" customFormat="1" ht="26.25" customHeight="1" x14ac:dyDescent="0.25">
      <c r="A232" s="55" t="s">
        <v>235</v>
      </c>
      <c r="B232" s="55" t="s">
        <v>292</v>
      </c>
      <c r="C232" s="55">
        <v>1</v>
      </c>
      <c r="D232" s="54" t="s">
        <v>293</v>
      </c>
      <c r="E232" s="55" t="s">
        <v>294</v>
      </c>
      <c r="F232" s="54" t="s">
        <v>6</v>
      </c>
      <c r="G232" s="55">
        <v>43</v>
      </c>
      <c r="H232" s="95">
        <v>14342.200392000001</v>
      </c>
      <c r="I232" s="95">
        <v>14342.200392000001</v>
      </c>
      <c r="J232" s="95">
        <v>14342.200392000001</v>
      </c>
      <c r="K232" s="83"/>
      <c r="L232" s="83"/>
      <c r="M232" s="83"/>
      <c r="N232" s="83">
        <f t="shared" ref="N232:N235" si="46">+AVERAGE(H232:J232)</f>
        <v>14342.200392000001</v>
      </c>
      <c r="O232" s="57" t="s">
        <v>1105</v>
      </c>
    </row>
    <row r="233" spans="1:15" s="58" customFormat="1" ht="26.25" customHeight="1" x14ac:dyDescent="0.25">
      <c r="A233" s="55" t="s">
        <v>235</v>
      </c>
      <c r="B233" s="55" t="s">
        <v>292</v>
      </c>
      <c r="C233" s="55">
        <v>2</v>
      </c>
      <c r="D233" s="54" t="s">
        <v>798</v>
      </c>
      <c r="E233" s="55" t="s">
        <v>230</v>
      </c>
      <c r="F233" s="54" t="s">
        <v>6</v>
      </c>
      <c r="G233" s="55">
        <v>45</v>
      </c>
      <c r="H233" s="95">
        <v>14342.200392000001</v>
      </c>
      <c r="I233" s="95">
        <v>14342.200392000001</v>
      </c>
      <c r="J233" s="95">
        <v>14342.200392000001</v>
      </c>
      <c r="K233" s="83"/>
      <c r="L233" s="83"/>
      <c r="M233" s="83"/>
      <c r="N233" s="83">
        <f t="shared" si="46"/>
        <v>14342.200392000001</v>
      </c>
      <c r="O233" s="57" t="s">
        <v>1105</v>
      </c>
    </row>
    <row r="234" spans="1:15" s="58" customFormat="1" ht="26.25" customHeight="1" x14ac:dyDescent="0.25">
      <c r="A234" s="55" t="s">
        <v>235</v>
      </c>
      <c r="B234" s="55" t="s">
        <v>292</v>
      </c>
      <c r="C234" s="55">
        <v>3</v>
      </c>
      <c r="D234" s="54" t="s">
        <v>295</v>
      </c>
      <c r="E234" s="55" t="s">
        <v>299</v>
      </c>
      <c r="F234" s="54" t="s">
        <v>6</v>
      </c>
      <c r="G234" s="55">
        <v>35</v>
      </c>
      <c r="H234" s="95">
        <v>12969.556884000001</v>
      </c>
      <c r="I234" s="95">
        <v>12969.556884000001</v>
      </c>
      <c r="J234" s="95">
        <v>12969.556884000001</v>
      </c>
      <c r="K234" s="83"/>
      <c r="L234" s="83"/>
      <c r="M234" s="83"/>
      <c r="N234" s="83">
        <f t="shared" si="46"/>
        <v>12969.556884</v>
      </c>
      <c r="O234" s="57" t="s">
        <v>1105</v>
      </c>
    </row>
    <row r="235" spans="1:15" s="58" customFormat="1" ht="26.25" customHeight="1" x14ac:dyDescent="0.25">
      <c r="A235" s="55" t="s">
        <v>235</v>
      </c>
      <c r="B235" s="55" t="s">
        <v>292</v>
      </c>
      <c r="C235" s="55">
        <v>4</v>
      </c>
      <c r="D235" s="54" t="s">
        <v>296</v>
      </c>
      <c r="E235" s="55" t="s">
        <v>180</v>
      </c>
      <c r="F235" s="54" t="s">
        <v>6</v>
      </c>
      <c r="G235" s="55">
        <v>33</v>
      </c>
      <c r="H235" s="95">
        <v>11142.572651</v>
      </c>
      <c r="I235" s="95">
        <v>11142.572651</v>
      </c>
      <c r="J235" s="95">
        <v>11142.572651</v>
      </c>
      <c r="K235" s="83"/>
      <c r="L235" s="83"/>
      <c r="M235" s="83"/>
      <c r="N235" s="83">
        <f t="shared" si="46"/>
        <v>11142.572651</v>
      </c>
      <c r="O235" s="57" t="s">
        <v>1105</v>
      </c>
    </row>
    <row r="236" spans="1:15" s="58" customFormat="1" ht="26.25" customHeight="1" x14ac:dyDescent="0.25">
      <c r="A236" s="55" t="s">
        <v>235</v>
      </c>
      <c r="B236" s="55" t="s">
        <v>292</v>
      </c>
      <c r="C236" s="55">
        <v>5</v>
      </c>
      <c r="D236" s="54" t="s">
        <v>799</v>
      </c>
      <c r="E236" s="55" t="s">
        <v>189</v>
      </c>
      <c r="F236" s="54" t="s">
        <v>15</v>
      </c>
      <c r="G236" s="55">
        <v>12</v>
      </c>
      <c r="H236" s="85">
        <v>9991</v>
      </c>
      <c r="I236" s="84">
        <v>10000</v>
      </c>
      <c r="J236" s="84">
        <f t="shared" si="36"/>
        <v>120000</v>
      </c>
      <c r="K236" s="56"/>
      <c r="L236" s="56"/>
      <c r="M236" s="83">
        <v>10000</v>
      </c>
      <c r="N236" s="83">
        <f>+AVERAGE(M236)</f>
        <v>10000</v>
      </c>
      <c r="O236" s="57" t="s">
        <v>1104</v>
      </c>
    </row>
    <row r="237" spans="1:15" s="58" customFormat="1" ht="26.25" customHeight="1" x14ac:dyDescent="0.25">
      <c r="A237" s="55" t="s">
        <v>235</v>
      </c>
      <c r="B237" s="55" t="s">
        <v>292</v>
      </c>
      <c r="C237" s="55">
        <v>6</v>
      </c>
      <c r="D237" s="54" t="s">
        <v>800</v>
      </c>
      <c r="E237" s="55" t="s">
        <v>801</v>
      </c>
      <c r="F237" s="55" t="s">
        <v>15</v>
      </c>
      <c r="G237" s="55">
        <v>12</v>
      </c>
      <c r="H237" s="92"/>
      <c r="I237" s="93"/>
      <c r="J237" s="93"/>
      <c r="K237" s="94">
        <v>10690.37</v>
      </c>
      <c r="L237" s="94">
        <v>10690.37</v>
      </c>
      <c r="M237" s="94"/>
      <c r="N237" s="83">
        <f>+AVERAGE(K237:L237)</f>
        <v>10690.37</v>
      </c>
      <c r="O237" s="57" t="s">
        <v>1105</v>
      </c>
    </row>
    <row r="238" spans="1:15" s="58" customFormat="1" ht="48.75" customHeight="1" x14ac:dyDescent="0.25">
      <c r="A238" s="55" t="s">
        <v>235</v>
      </c>
      <c r="B238" s="55" t="s">
        <v>297</v>
      </c>
      <c r="C238" s="55">
        <v>1</v>
      </c>
      <c r="D238" s="54" t="s">
        <v>802</v>
      </c>
      <c r="E238" s="55" t="s">
        <v>189</v>
      </c>
      <c r="F238" s="54" t="s">
        <v>6</v>
      </c>
      <c r="G238" s="56">
        <v>24</v>
      </c>
      <c r="H238" s="95">
        <v>10677.541556</v>
      </c>
      <c r="I238" s="95">
        <v>10677.541556</v>
      </c>
      <c r="J238" s="95">
        <v>10677.541556</v>
      </c>
      <c r="K238" s="83"/>
      <c r="L238" s="83"/>
      <c r="M238" s="83"/>
      <c r="N238" s="83">
        <f t="shared" ref="N238:N243" si="47">+AVERAGE(H238:J238)</f>
        <v>10677.541556</v>
      </c>
      <c r="O238" s="57" t="s">
        <v>1105</v>
      </c>
    </row>
    <row r="239" spans="1:15" s="58" customFormat="1" ht="48.75" customHeight="1" x14ac:dyDescent="0.25">
      <c r="A239" s="55" t="s">
        <v>235</v>
      </c>
      <c r="B239" s="55" t="s">
        <v>297</v>
      </c>
      <c r="C239" s="55">
        <v>2</v>
      </c>
      <c r="D239" s="54" t="s">
        <v>298</v>
      </c>
      <c r="E239" s="55" t="s">
        <v>299</v>
      </c>
      <c r="F239" s="54" t="s">
        <v>6</v>
      </c>
      <c r="G239" s="56">
        <v>10</v>
      </c>
      <c r="H239" s="95">
        <v>13848.305297999999</v>
      </c>
      <c r="I239" s="95">
        <v>13848.305297999999</v>
      </c>
      <c r="J239" s="95">
        <v>13848.305297999999</v>
      </c>
      <c r="K239" s="83"/>
      <c r="L239" s="83"/>
      <c r="M239" s="83"/>
      <c r="N239" s="83">
        <f t="shared" si="47"/>
        <v>13848.305297999999</v>
      </c>
      <c r="O239" s="57" t="s">
        <v>1105</v>
      </c>
    </row>
    <row r="240" spans="1:15" s="58" customFormat="1" ht="48.75" customHeight="1" x14ac:dyDescent="0.25">
      <c r="A240" s="55" t="s">
        <v>235</v>
      </c>
      <c r="B240" s="55" t="s">
        <v>297</v>
      </c>
      <c r="C240" s="55">
        <v>3</v>
      </c>
      <c r="D240" s="54" t="s">
        <v>803</v>
      </c>
      <c r="E240" s="55" t="s">
        <v>17</v>
      </c>
      <c r="F240" s="54" t="s">
        <v>6</v>
      </c>
      <c r="G240" s="56">
        <v>14</v>
      </c>
      <c r="H240" s="95">
        <v>13848.305297999999</v>
      </c>
      <c r="I240" s="95">
        <v>13848.305297999999</v>
      </c>
      <c r="J240" s="95">
        <v>13848.305297999999</v>
      </c>
      <c r="K240" s="83"/>
      <c r="L240" s="83"/>
      <c r="M240" s="83"/>
      <c r="N240" s="83">
        <f t="shared" si="47"/>
        <v>13848.305297999999</v>
      </c>
      <c r="O240" s="57" t="s">
        <v>1105</v>
      </c>
    </row>
    <row r="241" spans="1:15" s="58" customFormat="1" ht="48.75" customHeight="1" x14ac:dyDescent="0.25">
      <c r="A241" s="55" t="s">
        <v>235</v>
      </c>
      <c r="B241" s="55" t="s">
        <v>297</v>
      </c>
      <c r="C241" s="55">
        <v>4</v>
      </c>
      <c r="D241" s="54" t="s">
        <v>804</v>
      </c>
      <c r="E241" s="55" t="s">
        <v>191</v>
      </c>
      <c r="F241" s="54" t="s">
        <v>6</v>
      </c>
      <c r="G241" s="56">
        <v>12</v>
      </c>
      <c r="H241" s="95">
        <v>13848.305297999999</v>
      </c>
      <c r="I241" s="95">
        <v>13848.305297999999</v>
      </c>
      <c r="J241" s="95">
        <v>13848.305297999999</v>
      </c>
      <c r="K241" s="83"/>
      <c r="L241" s="83"/>
      <c r="M241" s="83"/>
      <c r="N241" s="83">
        <f t="shared" si="47"/>
        <v>13848.305297999999</v>
      </c>
      <c r="O241" s="57" t="s">
        <v>1105</v>
      </c>
    </row>
    <row r="242" spans="1:15" s="58" customFormat="1" ht="48.75" customHeight="1" x14ac:dyDescent="0.25">
      <c r="A242" s="55" t="s">
        <v>235</v>
      </c>
      <c r="B242" s="55" t="s">
        <v>297</v>
      </c>
      <c r="C242" s="55">
        <v>5</v>
      </c>
      <c r="D242" s="54" t="s">
        <v>300</v>
      </c>
      <c r="E242" s="55" t="s">
        <v>138</v>
      </c>
      <c r="F242" s="54" t="s">
        <v>6</v>
      </c>
      <c r="G242" s="56">
        <v>12</v>
      </c>
      <c r="H242" s="95">
        <v>13848.305297999999</v>
      </c>
      <c r="I242" s="95">
        <v>13848.305297999999</v>
      </c>
      <c r="J242" s="95">
        <v>13848.305297999999</v>
      </c>
      <c r="K242" s="83"/>
      <c r="L242" s="83"/>
      <c r="M242" s="83"/>
      <c r="N242" s="83">
        <f t="shared" si="47"/>
        <v>13848.305297999999</v>
      </c>
      <c r="O242" s="57" t="s">
        <v>1105</v>
      </c>
    </row>
    <row r="243" spans="1:15" s="58" customFormat="1" ht="48.75" customHeight="1" x14ac:dyDescent="0.25">
      <c r="A243" s="55" t="s">
        <v>235</v>
      </c>
      <c r="B243" s="55" t="s">
        <v>297</v>
      </c>
      <c r="C243" s="55">
        <v>6</v>
      </c>
      <c r="D243" s="54" t="s">
        <v>805</v>
      </c>
      <c r="E243" s="55" t="s">
        <v>189</v>
      </c>
      <c r="F243" s="54" t="s">
        <v>6</v>
      </c>
      <c r="G243" s="56">
        <v>20</v>
      </c>
      <c r="H243" s="95">
        <v>14165.809287</v>
      </c>
      <c r="I243" s="95">
        <v>14165.809287</v>
      </c>
      <c r="J243" s="95">
        <v>14165.809287</v>
      </c>
      <c r="K243" s="83"/>
      <c r="L243" s="83"/>
      <c r="M243" s="83"/>
      <c r="N243" s="83">
        <f t="shared" si="47"/>
        <v>14165.809287000002</v>
      </c>
      <c r="O243" s="57" t="s">
        <v>1105</v>
      </c>
    </row>
    <row r="244" spans="1:15" s="58" customFormat="1" ht="96" customHeight="1" x14ac:dyDescent="0.25">
      <c r="A244" s="55" t="s">
        <v>235</v>
      </c>
      <c r="B244" s="55" t="s">
        <v>301</v>
      </c>
      <c r="C244" s="55">
        <v>1</v>
      </c>
      <c r="D244" s="54" t="s">
        <v>806</v>
      </c>
      <c r="E244" s="55" t="s">
        <v>213</v>
      </c>
      <c r="F244" s="54" t="s">
        <v>6</v>
      </c>
      <c r="G244" s="55">
        <v>123</v>
      </c>
      <c r="H244" s="85">
        <v>9729.2358000000004</v>
      </c>
      <c r="I244" s="84">
        <v>8000</v>
      </c>
      <c r="J244" s="84">
        <f t="shared" si="36"/>
        <v>984000</v>
      </c>
      <c r="K244" s="56"/>
      <c r="L244" s="56"/>
      <c r="M244" s="83">
        <v>8000</v>
      </c>
      <c r="N244" s="83">
        <f t="shared" ref="N244:N245" si="48">+AVERAGE(M244)</f>
        <v>8000</v>
      </c>
      <c r="O244" s="57" t="s">
        <v>1104</v>
      </c>
    </row>
    <row r="245" spans="1:15" s="58" customFormat="1" ht="96" customHeight="1" x14ac:dyDescent="0.25">
      <c r="A245" s="55" t="s">
        <v>235</v>
      </c>
      <c r="B245" s="55" t="s">
        <v>301</v>
      </c>
      <c r="C245" s="55">
        <v>2</v>
      </c>
      <c r="D245" s="54" t="s">
        <v>807</v>
      </c>
      <c r="E245" s="55" t="s">
        <v>138</v>
      </c>
      <c r="F245" s="54" t="s">
        <v>6</v>
      </c>
      <c r="G245" s="55">
        <v>97</v>
      </c>
      <c r="H245" s="85">
        <v>9581.3689999999988</v>
      </c>
      <c r="I245" s="84">
        <v>8000</v>
      </c>
      <c r="J245" s="84">
        <f t="shared" si="36"/>
        <v>776000</v>
      </c>
      <c r="K245" s="56"/>
      <c r="L245" s="56"/>
      <c r="M245" s="83">
        <v>8000</v>
      </c>
      <c r="N245" s="83">
        <f t="shared" si="48"/>
        <v>8000</v>
      </c>
      <c r="O245" s="57" t="s">
        <v>1104</v>
      </c>
    </row>
    <row r="246" spans="1:15" s="58" customFormat="1" ht="96" customHeight="1" x14ac:dyDescent="0.25">
      <c r="A246" s="55" t="s">
        <v>235</v>
      </c>
      <c r="B246" s="55" t="s">
        <v>301</v>
      </c>
      <c r="C246" s="55">
        <v>3</v>
      </c>
      <c r="D246" s="54" t="s">
        <v>808</v>
      </c>
      <c r="E246" s="55" t="s">
        <v>17</v>
      </c>
      <c r="F246" s="54" t="s">
        <v>6</v>
      </c>
      <c r="G246" s="55">
        <v>62</v>
      </c>
      <c r="H246" s="95">
        <v>9690.8204049999986</v>
      </c>
      <c r="I246" s="95">
        <v>9690.8204049999986</v>
      </c>
      <c r="J246" s="95">
        <v>9690.8204049999986</v>
      </c>
      <c r="K246" s="83"/>
      <c r="L246" s="83"/>
      <c r="M246" s="83"/>
      <c r="N246" s="83">
        <f>+AVERAGE(H246:J246)</f>
        <v>9690.8204049999986</v>
      </c>
      <c r="O246" s="57" t="s">
        <v>1105</v>
      </c>
    </row>
    <row r="247" spans="1:15" s="58" customFormat="1" ht="96" customHeight="1" x14ac:dyDescent="0.25">
      <c r="A247" s="55" t="s">
        <v>235</v>
      </c>
      <c r="B247" s="55" t="s">
        <v>301</v>
      </c>
      <c r="C247" s="55">
        <v>4</v>
      </c>
      <c r="D247" s="54" t="s">
        <v>809</v>
      </c>
      <c r="E247" s="55" t="s">
        <v>134</v>
      </c>
      <c r="F247" s="54" t="s">
        <v>6</v>
      </c>
      <c r="G247" s="55">
        <v>101</v>
      </c>
      <c r="H247" s="85">
        <v>9056.8414999999986</v>
      </c>
      <c r="I247" s="84">
        <v>8000</v>
      </c>
      <c r="J247" s="84">
        <f t="shared" si="36"/>
        <v>808000</v>
      </c>
      <c r="K247" s="56"/>
      <c r="L247" s="56"/>
      <c r="M247" s="83">
        <v>8000</v>
      </c>
      <c r="N247" s="83">
        <f>+AVERAGE(M247)</f>
        <v>8000</v>
      </c>
      <c r="O247" s="57" t="s">
        <v>1104</v>
      </c>
    </row>
    <row r="248" spans="1:15" s="58" customFormat="1" ht="96" customHeight="1" x14ac:dyDescent="0.25">
      <c r="A248" s="55" t="s">
        <v>235</v>
      </c>
      <c r="B248" s="55" t="s">
        <v>301</v>
      </c>
      <c r="C248" s="55">
        <v>5</v>
      </c>
      <c r="D248" s="54" t="s">
        <v>810</v>
      </c>
      <c r="E248" s="55" t="s">
        <v>17</v>
      </c>
      <c r="F248" s="54" t="s">
        <v>6</v>
      </c>
      <c r="G248" s="55">
        <v>86</v>
      </c>
      <c r="H248" s="95">
        <v>9690.8204049999986</v>
      </c>
      <c r="I248" s="95">
        <v>9690.8204049999986</v>
      </c>
      <c r="J248" s="95">
        <v>9690.8204049999986</v>
      </c>
      <c r="K248" s="83"/>
      <c r="L248" s="83"/>
      <c r="M248" s="83"/>
      <c r="N248" s="83">
        <f t="shared" ref="N248:N253" si="49">+AVERAGE(H248:J248)</f>
        <v>9690.8204049999986</v>
      </c>
      <c r="O248" s="57" t="s">
        <v>1105</v>
      </c>
    </row>
    <row r="249" spans="1:15" s="58" customFormat="1" ht="96" customHeight="1" x14ac:dyDescent="0.25">
      <c r="A249" s="55" t="s">
        <v>235</v>
      </c>
      <c r="B249" s="55" t="s">
        <v>301</v>
      </c>
      <c r="C249" s="55">
        <v>6</v>
      </c>
      <c r="D249" s="54" t="s">
        <v>811</v>
      </c>
      <c r="E249" s="55" t="s">
        <v>138</v>
      </c>
      <c r="F249" s="54" t="s">
        <v>6</v>
      </c>
      <c r="G249" s="55">
        <v>42</v>
      </c>
      <c r="H249" s="95">
        <v>10410.282306000001</v>
      </c>
      <c r="I249" s="95">
        <v>10410.282306000001</v>
      </c>
      <c r="J249" s="95">
        <v>10410.282306000001</v>
      </c>
      <c r="K249" s="83"/>
      <c r="L249" s="83"/>
      <c r="M249" s="83"/>
      <c r="N249" s="83">
        <f t="shared" si="49"/>
        <v>10410.282306000001</v>
      </c>
      <c r="O249" s="57" t="s">
        <v>1105</v>
      </c>
    </row>
    <row r="250" spans="1:15" s="58" customFormat="1" ht="96" customHeight="1" x14ac:dyDescent="0.25">
      <c r="A250" s="55" t="s">
        <v>235</v>
      </c>
      <c r="B250" s="55" t="s">
        <v>301</v>
      </c>
      <c r="C250" s="55">
        <v>7</v>
      </c>
      <c r="D250" s="54" t="s">
        <v>812</v>
      </c>
      <c r="E250" s="55" t="s">
        <v>213</v>
      </c>
      <c r="F250" s="54" t="s">
        <v>6</v>
      </c>
      <c r="G250" s="55">
        <v>81</v>
      </c>
      <c r="H250" s="95">
        <v>9958.0796550000014</v>
      </c>
      <c r="I250" s="95">
        <v>9958.0796550000014</v>
      </c>
      <c r="J250" s="95">
        <v>9958.0796550000014</v>
      </c>
      <c r="K250" s="83"/>
      <c r="L250" s="83"/>
      <c r="M250" s="83"/>
      <c r="N250" s="83">
        <f t="shared" si="49"/>
        <v>9958.0796550000014</v>
      </c>
      <c r="O250" s="57" t="s">
        <v>1105</v>
      </c>
    </row>
    <row r="251" spans="1:15" s="58" customFormat="1" ht="96" customHeight="1" x14ac:dyDescent="0.25">
      <c r="A251" s="55" t="s">
        <v>235</v>
      </c>
      <c r="B251" s="55" t="s">
        <v>301</v>
      </c>
      <c r="C251" s="55">
        <v>8</v>
      </c>
      <c r="D251" s="54" t="s">
        <v>813</v>
      </c>
      <c r="E251" s="55" t="s">
        <v>191</v>
      </c>
      <c r="F251" s="54" t="s">
        <v>6</v>
      </c>
      <c r="G251" s="55">
        <v>63</v>
      </c>
      <c r="H251" s="95">
        <v>9958.0796550000014</v>
      </c>
      <c r="I251" s="95">
        <v>9958.0796550000014</v>
      </c>
      <c r="J251" s="95">
        <v>9958.0796550000014</v>
      </c>
      <c r="K251" s="83"/>
      <c r="L251" s="83"/>
      <c r="M251" s="83"/>
      <c r="N251" s="83">
        <f t="shared" si="49"/>
        <v>9958.0796550000014</v>
      </c>
      <c r="O251" s="57" t="s">
        <v>1105</v>
      </c>
    </row>
    <row r="252" spans="1:15" s="58" customFormat="1" ht="96" customHeight="1" x14ac:dyDescent="0.25">
      <c r="A252" s="55" t="s">
        <v>235</v>
      </c>
      <c r="B252" s="55" t="s">
        <v>301</v>
      </c>
      <c r="C252" s="55">
        <v>9</v>
      </c>
      <c r="D252" s="54" t="s">
        <v>814</v>
      </c>
      <c r="E252" s="55" t="s">
        <v>17</v>
      </c>
      <c r="F252" s="54" t="s">
        <v>6</v>
      </c>
      <c r="G252" s="55">
        <v>51</v>
      </c>
      <c r="H252" s="95">
        <v>9958.0796550000014</v>
      </c>
      <c r="I252" s="95">
        <v>9958.0796550000014</v>
      </c>
      <c r="J252" s="95">
        <v>9958.0796550000014</v>
      </c>
      <c r="K252" s="83"/>
      <c r="L252" s="83"/>
      <c r="M252" s="83"/>
      <c r="N252" s="83">
        <f t="shared" si="49"/>
        <v>9958.0796550000014</v>
      </c>
      <c r="O252" s="57" t="s">
        <v>1105</v>
      </c>
    </row>
    <row r="253" spans="1:15" s="58" customFormat="1" ht="96" customHeight="1" x14ac:dyDescent="0.25">
      <c r="A253" s="55" t="s">
        <v>235</v>
      </c>
      <c r="B253" s="55" t="s">
        <v>301</v>
      </c>
      <c r="C253" s="55">
        <v>10</v>
      </c>
      <c r="D253" s="54" t="s">
        <v>815</v>
      </c>
      <c r="E253" s="55" t="s">
        <v>8</v>
      </c>
      <c r="F253" s="54" t="s">
        <v>6</v>
      </c>
      <c r="G253" s="55">
        <v>46</v>
      </c>
      <c r="H253" s="95">
        <v>8231.5848999999998</v>
      </c>
      <c r="I253" s="95">
        <v>8231.5848999999998</v>
      </c>
      <c r="J253" s="95">
        <v>8231.5848999999998</v>
      </c>
      <c r="K253" s="83"/>
      <c r="L253" s="83"/>
      <c r="M253" s="83"/>
      <c r="N253" s="83">
        <f t="shared" si="49"/>
        <v>8231.5848999999998</v>
      </c>
      <c r="O253" s="57" t="s">
        <v>1105</v>
      </c>
    </row>
    <row r="254" spans="1:15" s="58" customFormat="1" ht="26.25" customHeight="1" x14ac:dyDescent="0.25">
      <c r="A254" s="55" t="s">
        <v>235</v>
      </c>
      <c r="B254" s="55" t="s">
        <v>303</v>
      </c>
      <c r="C254" s="55">
        <v>1</v>
      </c>
      <c r="D254" s="54" t="s">
        <v>304</v>
      </c>
      <c r="E254" s="55" t="s">
        <v>191</v>
      </c>
      <c r="F254" s="55" t="s">
        <v>15</v>
      </c>
      <c r="G254" s="55">
        <v>40</v>
      </c>
      <c r="H254" s="85">
        <v>9991</v>
      </c>
      <c r="I254" s="84">
        <v>10000</v>
      </c>
      <c r="J254" s="84">
        <f t="shared" si="36"/>
        <v>400000</v>
      </c>
      <c r="K254" s="56"/>
      <c r="L254" s="56"/>
      <c r="M254" s="83">
        <v>10000</v>
      </c>
      <c r="N254" s="83">
        <f t="shared" ref="N254:N255" si="50">+AVERAGE(M254)</f>
        <v>10000</v>
      </c>
      <c r="O254" s="57" t="s">
        <v>1104</v>
      </c>
    </row>
    <row r="255" spans="1:15" s="58" customFormat="1" ht="26.25" customHeight="1" x14ac:dyDescent="0.25">
      <c r="A255" s="55" t="s">
        <v>235</v>
      </c>
      <c r="B255" s="55" t="s">
        <v>303</v>
      </c>
      <c r="C255" s="55">
        <v>2</v>
      </c>
      <c r="D255" s="54" t="s">
        <v>305</v>
      </c>
      <c r="E255" s="55" t="s">
        <v>189</v>
      </c>
      <c r="F255" s="55" t="s">
        <v>15</v>
      </c>
      <c r="G255" s="55">
        <v>37</v>
      </c>
      <c r="H255" s="85">
        <v>9991</v>
      </c>
      <c r="I255" s="84">
        <v>10000</v>
      </c>
      <c r="J255" s="84">
        <f t="shared" si="36"/>
        <v>370000</v>
      </c>
      <c r="K255" s="56"/>
      <c r="L255" s="56"/>
      <c r="M255" s="83">
        <v>10000</v>
      </c>
      <c r="N255" s="83">
        <f t="shared" si="50"/>
        <v>10000</v>
      </c>
      <c r="O255" s="57" t="s">
        <v>1104</v>
      </c>
    </row>
    <row r="256" spans="1:15" s="58" customFormat="1" ht="26.25" customHeight="1" x14ac:dyDescent="0.25">
      <c r="A256" s="55" t="s">
        <v>235</v>
      </c>
      <c r="B256" s="55" t="s">
        <v>306</v>
      </c>
      <c r="C256" s="55">
        <v>1</v>
      </c>
      <c r="D256" s="54" t="s">
        <v>307</v>
      </c>
      <c r="E256" s="55" t="s">
        <v>189</v>
      </c>
      <c r="F256" s="54" t="s">
        <v>6</v>
      </c>
      <c r="G256" s="55">
        <v>42</v>
      </c>
      <c r="H256" s="95">
        <v>9344.4524170000022</v>
      </c>
      <c r="I256" s="95">
        <v>9344.4524170000022</v>
      </c>
      <c r="J256" s="95">
        <v>9344.4524170000022</v>
      </c>
      <c r="K256" s="83"/>
      <c r="L256" s="83"/>
      <c r="M256" s="83"/>
      <c r="N256" s="83">
        <f t="shared" ref="N256:N260" si="51">+AVERAGE(H256:J256)</f>
        <v>9344.4524170000022</v>
      </c>
      <c r="O256" s="57" t="s">
        <v>1105</v>
      </c>
    </row>
    <row r="257" spans="1:15" s="58" customFormat="1" ht="26.25" customHeight="1" x14ac:dyDescent="0.25">
      <c r="A257" s="55" t="s">
        <v>235</v>
      </c>
      <c r="B257" s="55" t="s">
        <v>306</v>
      </c>
      <c r="C257" s="55">
        <v>2</v>
      </c>
      <c r="D257" s="54" t="s">
        <v>308</v>
      </c>
      <c r="E257" s="55" t="s">
        <v>17</v>
      </c>
      <c r="F257" s="54" t="s">
        <v>6</v>
      </c>
      <c r="G257" s="55">
        <v>38</v>
      </c>
      <c r="H257" s="95">
        <v>8465.7040030000007</v>
      </c>
      <c r="I257" s="95">
        <v>8465.7040030000007</v>
      </c>
      <c r="J257" s="95">
        <v>8465.7040030000007</v>
      </c>
      <c r="K257" s="83"/>
      <c r="L257" s="83"/>
      <c r="M257" s="83"/>
      <c r="N257" s="83">
        <f t="shared" si="51"/>
        <v>8465.7040030000007</v>
      </c>
      <c r="O257" s="57" t="s">
        <v>1105</v>
      </c>
    </row>
    <row r="258" spans="1:15" s="58" customFormat="1" ht="26.25" customHeight="1" x14ac:dyDescent="0.25">
      <c r="A258" s="55" t="s">
        <v>235</v>
      </c>
      <c r="B258" s="55" t="s">
        <v>306</v>
      </c>
      <c r="C258" s="55">
        <v>3</v>
      </c>
      <c r="D258" s="54" t="s">
        <v>309</v>
      </c>
      <c r="E258" s="55" t="s">
        <v>17</v>
      </c>
      <c r="F258" s="54" t="s">
        <v>6</v>
      </c>
      <c r="G258" s="55">
        <v>41</v>
      </c>
      <c r="H258" s="95">
        <v>8465.7040030000007</v>
      </c>
      <c r="I258" s="95">
        <v>8465.7040030000007</v>
      </c>
      <c r="J258" s="95">
        <v>8465.7040030000007</v>
      </c>
      <c r="K258" s="83"/>
      <c r="L258" s="83"/>
      <c r="M258" s="83"/>
      <c r="N258" s="83">
        <f t="shared" si="51"/>
        <v>8465.7040030000007</v>
      </c>
      <c r="O258" s="57" t="s">
        <v>1105</v>
      </c>
    </row>
    <row r="259" spans="1:15" s="58" customFormat="1" ht="26.25" customHeight="1" x14ac:dyDescent="0.25">
      <c r="A259" s="55" t="s">
        <v>235</v>
      </c>
      <c r="B259" s="55" t="s">
        <v>306</v>
      </c>
      <c r="C259" s="55">
        <v>4</v>
      </c>
      <c r="D259" s="54" t="s">
        <v>816</v>
      </c>
      <c r="E259" s="55" t="s">
        <v>17</v>
      </c>
      <c r="F259" s="54" t="s">
        <v>6</v>
      </c>
      <c r="G259" s="55">
        <v>35</v>
      </c>
      <c r="H259" s="95">
        <v>8465.7040030000007</v>
      </c>
      <c r="I259" s="95">
        <v>8465.7040030000007</v>
      </c>
      <c r="J259" s="95">
        <v>8465.7040030000007</v>
      </c>
      <c r="K259" s="83"/>
      <c r="L259" s="83"/>
      <c r="M259" s="83"/>
      <c r="N259" s="83">
        <f t="shared" si="51"/>
        <v>8465.7040030000007</v>
      </c>
      <c r="O259" s="57" t="s">
        <v>1105</v>
      </c>
    </row>
    <row r="260" spans="1:15" s="58" customFormat="1" ht="26.25" customHeight="1" x14ac:dyDescent="0.25">
      <c r="A260" s="55" t="s">
        <v>235</v>
      </c>
      <c r="B260" s="55" t="s">
        <v>306</v>
      </c>
      <c r="C260" s="55">
        <v>5</v>
      </c>
      <c r="D260" s="54" t="s">
        <v>310</v>
      </c>
      <c r="E260" s="55" t="s">
        <v>134</v>
      </c>
      <c r="F260" s="54" t="s">
        <v>6</v>
      </c>
      <c r="G260" s="55">
        <v>30</v>
      </c>
      <c r="H260" s="95">
        <v>8239.0681590000004</v>
      </c>
      <c r="I260" s="95">
        <v>8239.0681590000004</v>
      </c>
      <c r="J260" s="95">
        <v>8239.0681590000004</v>
      </c>
      <c r="K260" s="83"/>
      <c r="L260" s="83"/>
      <c r="M260" s="83"/>
      <c r="N260" s="83">
        <f t="shared" si="51"/>
        <v>8239.0681590000004</v>
      </c>
      <c r="O260" s="57" t="s">
        <v>1105</v>
      </c>
    </row>
    <row r="261" spans="1:15" s="58" customFormat="1" ht="51" customHeight="1" x14ac:dyDescent="0.25">
      <c r="A261" s="55" t="s">
        <v>235</v>
      </c>
      <c r="B261" s="55" t="s">
        <v>306</v>
      </c>
      <c r="C261" s="55">
        <v>6</v>
      </c>
      <c r="D261" s="54" t="s">
        <v>311</v>
      </c>
      <c r="E261" s="55" t="s">
        <v>17</v>
      </c>
      <c r="F261" s="55" t="s">
        <v>15</v>
      </c>
      <c r="G261" s="55">
        <v>38</v>
      </c>
      <c r="H261" s="85">
        <v>8492.35</v>
      </c>
      <c r="I261" s="84">
        <v>10500</v>
      </c>
      <c r="J261" s="84">
        <f t="shared" ref="J261:J262" si="52">+I261*G261</f>
        <v>399000</v>
      </c>
      <c r="K261" s="56"/>
      <c r="L261" s="56"/>
      <c r="M261" s="83">
        <v>10500</v>
      </c>
      <c r="N261" s="83">
        <f t="shared" ref="N261:N262" si="53">+AVERAGE(M261)</f>
        <v>10500</v>
      </c>
      <c r="O261" s="57" t="s">
        <v>1104</v>
      </c>
    </row>
    <row r="262" spans="1:15" s="58" customFormat="1" ht="51" customHeight="1" x14ac:dyDescent="0.25">
      <c r="A262" s="55" t="s">
        <v>235</v>
      </c>
      <c r="B262" s="55" t="s">
        <v>306</v>
      </c>
      <c r="C262" s="55">
        <v>7</v>
      </c>
      <c r="D262" s="54" t="s">
        <v>312</v>
      </c>
      <c r="E262" s="55" t="s">
        <v>155</v>
      </c>
      <c r="F262" s="55" t="s">
        <v>15</v>
      </c>
      <c r="G262" s="55">
        <v>38</v>
      </c>
      <c r="H262" s="85">
        <v>8492.35</v>
      </c>
      <c r="I262" s="84">
        <v>10000</v>
      </c>
      <c r="J262" s="84">
        <f t="shared" si="52"/>
        <v>380000</v>
      </c>
      <c r="K262" s="56"/>
      <c r="L262" s="56"/>
      <c r="M262" s="83">
        <v>10000</v>
      </c>
      <c r="N262" s="83">
        <f t="shared" si="53"/>
        <v>10000</v>
      </c>
      <c r="O262" s="57" t="s">
        <v>1104</v>
      </c>
    </row>
    <row r="263" spans="1:15" s="58" customFormat="1" ht="57" customHeight="1" x14ac:dyDescent="0.25">
      <c r="A263" s="55" t="s">
        <v>235</v>
      </c>
      <c r="B263" s="55" t="s">
        <v>313</v>
      </c>
      <c r="C263" s="55">
        <v>1</v>
      </c>
      <c r="D263" s="54" t="s">
        <v>817</v>
      </c>
      <c r="E263" s="55" t="s">
        <v>138</v>
      </c>
      <c r="F263" s="54" t="s">
        <v>6</v>
      </c>
      <c r="G263" s="55">
        <v>9</v>
      </c>
      <c r="H263" s="95">
        <v>10921.281992</v>
      </c>
      <c r="I263" s="95">
        <v>10921.281992</v>
      </c>
      <c r="J263" s="95">
        <v>10921.281992</v>
      </c>
      <c r="K263" s="83"/>
      <c r="L263" s="83"/>
      <c r="M263" s="83"/>
      <c r="N263" s="83">
        <f t="shared" ref="N263:N264" si="54">+AVERAGE(H263:J263)</f>
        <v>10921.281992</v>
      </c>
      <c r="O263" s="57" t="s">
        <v>1105</v>
      </c>
    </row>
    <row r="264" spans="1:15" s="58" customFormat="1" ht="57" customHeight="1" x14ac:dyDescent="0.25">
      <c r="A264" s="55" t="s">
        <v>235</v>
      </c>
      <c r="B264" s="55" t="s">
        <v>313</v>
      </c>
      <c r="C264" s="55">
        <v>2</v>
      </c>
      <c r="D264" s="54" t="s">
        <v>818</v>
      </c>
      <c r="E264" s="55" t="s">
        <v>819</v>
      </c>
      <c r="F264" s="54" t="s">
        <v>6</v>
      </c>
      <c r="G264" s="55">
        <v>5</v>
      </c>
      <c r="H264" s="95">
        <v>13530.801309000002</v>
      </c>
      <c r="I264" s="95">
        <v>13530.801309000002</v>
      </c>
      <c r="J264" s="95">
        <v>13530.801309000002</v>
      </c>
      <c r="K264" s="83"/>
      <c r="L264" s="83"/>
      <c r="M264" s="83"/>
      <c r="N264" s="83">
        <f t="shared" si="54"/>
        <v>13530.801309000002</v>
      </c>
      <c r="O264" s="57" t="s">
        <v>1105</v>
      </c>
    </row>
    <row r="265" spans="1:15" s="9" customFormat="1" ht="28.5" hidden="1" customHeight="1" x14ac:dyDescent="0.25">
      <c r="A265" s="206" t="s">
        <v>314</v>
      </c>
      <c r="B265" s="207"/>
      <c r="C265" s="207"/>
      <c r="D265" s="207"/>
      <c r="E265" s="207"/>
      <c r="F265" s="208"/>
      <c r="G265" s="49">
        <f>SUM(G192:G264)</f>
        <v>2786</v>
      </c>
      <c r="H265" s="10"/>
      <c r="I265" s="10"/>
      <c r="J265" s="10">
        <f>SUM(J192:J264)</f>
        <v>10454527.817415999</v>
      </c>
      <c r="K265" s="6"/>
      <c r="L265" s="6"/>
      <c r="M265" s="6"/>
      <c r="N265" s="7"/>
    </row>
    <row r="266" spans="1:15" s="58" customFormat="1" ht="153" customHeight="1" x14ac:dyDescent="0.25">
      <c r="A266" s="55" t="s">
        <v>315</v>
      </c>
      <c r="B266" s="54" t="s">
        <v>316</v>
      </c>
      <c r="C266" s="55">
        <v>1</v>
      </c>
      <c r="D266" s="54" t="s">
        <v>1137</v>
      </c>
      <c r="E266" s="55" t="s">
        <v>216</v>
      </c>
      <c r="F266" s="54" t="s">
        <v>6</v>
      </c>
      <c r="G266" s="55">
        <v>14</v>
      </c>
      <c r="H266" s="85">
        <v>13212.098400000001</v>
      </c>
      <c r="I266" s="84">
        <f t="shared" ref="I266:I269" si="55">+H266*1.056</f>
        <v>13951.975910400002</v>
      </c>
      <c r="J266" s="84">
        <f t="shared" ref="J266:J298" si="56">+I266*G266</f>
        <v>195327.66274560004</v>
      </c>
      <c r="K266" s="56"/>
      <c r="L266" s="56"/>
      <c r="M266" s="83">
        <v>9000</v>
      </c>
      <c r="N266" s="83">
        <f t="shared" ref="N266:N269" si="57">+AVERAGE(M266)</f>
        <v>9000</v>
      </c>
      <c r="O266" s="57" t="s">
        <v>1104</v>
      </c>
    </row>
    <row r="267" spans="1:15" s="58" customFormat="1" ht="102" customHeight="1" x14ac:dyDescent="0.25">
      <c r="A267" s="55" t="s">
        <v>315</v>
      </c>
      <c r="B267" s="54" t="s">
        <v>316</v>
      </c>
      <c r="C267" s="55">
        <v>2</v>
      </c>
      <c r="D267" s="54" t="s">
        <v>1138</v>
      </c>
      <c r="E267" s="55" t="s">
        <v>317</v>
      </c>
      <c r="F267" s="54" t="s">
        <v>6</v>
      </c>
      <c r="G267" s="55">
        <v>12</v>
      </c>
      <c r="H267" s="85">
        <v>10132.8722</v>
      </c>
      <c r="I267" s="84">
        <f t="shared" si="55"/>
        <v>10700.3130432</v>
      </c>
      <c r="J267" s="84">
        <f t="shared" si="56"/>
        <v>128403.7565184</v>
      </c>
      <c r="K267" s="56"/>
      <c r="L267" s="56"/>
      <c r="M267" s="83">
        <v>5500</v>
      </c>
      <c r="N267" s="83">
        <f t="shared" si="57"/>
        <v>5500</v>
      </c>
      <c r="O267" s="57" t="s">
        <v>1104</v>
      </c>
    </row>
    <row r="268" spans="1:15" s="58" customFormat="1" ht="229.5" customHeight="1" x14ac:dyDescent="0.25">
      <c r="A268" s="55" t="s">
        <v>315</v>
      </c>
      <c r="B268" s="54" t="s">
        <v>316</v>
      </c>
      <c r="C268" s="55">
        <v>3</v>
      </c>
      <c r="D268" s="54" t="s">
        <v>1139</v>
      </c>
      <c r="E268" s="55" t="s">
        <v>189</v>
      </c>
      <c r="F268" s="54" t="s">
        <v>6</v>
      </c>
      <c r="G268" s="55">
        <v>28</v>
      </c>
      <c r="H268" s="85">
        <v>10889.190900000001</v>
      </c>
      <c r="I268" s="84">
        <f t="shared" si="55"/>
        <v>11498.985590400001</v>
      </c>
      <c r="J268" s="84">
        <f t="shared" si="56"/>
        <v>321971.59653120005</v>
      </c>
      <c r="K268" s="56"/>
      <c r="L268" s="56"/>
      <c r="M268" s="83">
        <v>7000</v>
      </c>
      <c r="N268" s="83">
        <f t="shared" si="57"/>
        <v>7000</v>
      </c>
      <c r="O268" s="57" t="s">
        <v>1104</v>
      </c>
    </row>
    <row r="269" spans="1:15" s="58" customFormat="1" ht="153" customHeight="1" x14ac:dyDescent="0.25">
      <c r="A269" s="55" t="s">
        <v>315</v>
      </c>
      <c r="B269" s="54" t="s">
        <v>316</v>
      </c>
      <c r="C269" s="55">
        <v>4</v>
      </c>
      <c r="D269" s="54" t="s">
        <v>1140</v>
      </c>
      <c r="E269" s="55" t="s">
        <v>318</v>
      </c>
      <c r="F269" s="54" t="s">
        <v>6</v>
      </c>
      <c r="G269" s="55">
        <v>20</v>
      </c>
      <c r="H269" s="85">
        <v>9910.072900000001</v>
      </c>
      <c r="I269" s="84">
        <f t="shared" si="55"/>
        <v>10465.036982400001</v>
      </c>
      <c r="J269" s="84">
        <f t="shared" si="56"/>
        <v>209300.73964800002</v>
      </c>
      <c r="K269" s="56"/>
      <c r="L269" s="56"/>
      <c r="M269" s="83">
        <v>5500</v>
      </c>
      <c r="N269" s="83">
        <f t="shared" si="57"/>
        <v>5500</v>
      </c>
      <c r="O269" s="57" t="s">
        <v>1104</v>
      </c>
    </row>
    <row r="270" spans="1:15" s="58" customFormat="1" ht="88.5" customHeight="1" x14ac:dyDescent="0.25">
      <c r="A270" s="55" t="s">
        <v>315</v>
      </c>
      <c r="B270" s="54" t="s">
        <v>316</v>
      </c>
      <c r="C270" s="55">
        <v>5</v>
      </c>
      <c r="D270" s="54" t="s">
        <v>1141</v>
      </c>
      <c r="E270" s="55" t="s">
        <v>77</v>
      </c>
      <c r="F270" s="54" t="s">
        <v>6</v>
      </c>
      <c r="G270" s="55">
        <v>58</v>
      </c>
      <c r="H270" s="95">
        <v>8623.9214790000005</v>
      </c>
      <c r="I270" s="95">
        <v>8623.9214790000005</v>
      </c>
      <c r="J270" s="95">
        <v>8623.9214790000005</v>
      </c>
      <c r="K270" s="96"/>
      <c r="L270" s="96"/>
      <c r="M270" s="96"/>
      <c r="N270" s="83">
        <f>+AVERAGE(H270:J270)</f>
        <v>8623.9214790000005</v>
      </c>
      <c r="O270" s="57" t="s">
        <v>1105</v>
      </c>
    </row>
    <row r="271" spans="1:15" s="58" customFormat="1" ht="88.5" customHeight="1" x14ac:dyDescent="0.25">
      <c r="A271" s="55" t="s">
        <v>315</v>
      </c>
      <c r="B271" s="54" t="s">
        <v>316</v>
      </c>
      <c r="C271" s="55">
        <v>6</v>
      </c>
      <c r="D271" s="54" t="s">
        <v>1142</v>
      </c>
      <c r="E271" s="55" t="s">
        <v>8</v>
      </c>
      <c r="F271" s="54" t="s">
        <v>6</v>
      </c>
      <c r="G271" s="55">
        <v>37</v>
      </c>
      <c r="H271" s="95">
        <v>4276.1480000000001</v>
      </c>
      <c r="I271" s="95">
        <v>4276.1480000000001</v>
      </c>
      <c r="J271" s="95">
        <v>4276.1480000000001</v>
      </c>
      <c r="K271" s="96"/>
      <c r="L271" s="96"/>
      <c r="M271" s="96"/>
      <c r="N271" s="83">
        <f t="shared" ref="N271:N273" si="58">+AVERAGE(H271:J271)</f>
        <v>4276.1480000000001</v>
      </c>
      <c r="O271" s="57" t="s">
        <v>1105</v>
      </c>
    </row>
    <row r="272" spans="1:15" s="58" customFormat="1" ht="88.5" customHeight="1" x14ac:dyDescent="0.25">
      <c r="A272" s="55" t="s">
        <v>315</v>
      </c>
      <c r="B272" s="54" t="s">
        <v>316</v>
      </c>
      <c r="C272" s="55">
        <v>7</v>
      </c>
      <c r="D272" s="54" t="s">
        <v>319</v>
      </c>
      <c r="E272" s="55" t="s">
        <v>189</v>
      </c>
      <c r="F272" s="54" t="s">
        <v>6</v>
      </c>
      <c r="G272" s="55">
        <v>4</v>
      </c>
      <c r="H272" s="95">
        <v>11651.434263000003</v>
      </c>
      <c r="I272" s="95">
        <v>11651.434263000003</v>
      </c>
      <c r="J272" s="95">
        <v>11651.434263000003</v>
      </c>
      <c r="K272" s="96"/>
      <c r="L272" s="96"/>
      <c r="M272" s="96"/>
      <c r="N272" s="83">
        <f t="shared" si="58"/>
        <v>11651.434263000003</v>
      </c>
      <c r="O272" s="57" t="s">
        <v>1105</v>
      </c>
    </row>
    <row r="273" spans="1:15" s="58" customFormat="1" ht="88.5" customHeight="1" x14ac:dyDescent="0.25">
      <c r="A273" s="55" t="s">
        <v>315</v>
      </c>
      <c r="B273" s="54" t="s">
        <v>316</v>
      </c>
      <c r="C273" s="55">
        <v>8</v>
      </c>
      <c r="D273" s="54" t="s">
        <v>1143</v>
      </c>
      <c r="E273" s="55" t="s">
        <v>302</v>
      </c>
      <c r="F273" s="54" t="s">
        <v>6</v>
      </c>
      <c r="G273" s="55">
        <v>18</v>
      </c>
      <c r="H273" s="95">
        <v>4276.1480000000001</v>
      </c>
      <c r="I273" s="95">
        <v>4276.1480000000001</v>
      </c>
      <c r="J273" s="95">
        <v>4276.1480000000001</v>
      </c>
      <c r="K273" s="96"/>
      <c r="L273" s="96"/>
      <c r="M273" s="96"/>
      <c r="N273" s="83">
        <f t="shared" si="58"/>
        <v>4276.1480000000001</v>
      </c>
      <c r="O273" s="57" t="s">
        <v>1105</v>
      </c>
    </row>
    <row r="274" spans="1:15" s="58" customFormat="1" ht="66" customHeight="1" x14ac:dyDescent="0.25">
      <c r="A274" s="55" t="s">
        <v>315</v>
      </c>
      <c r="B274" s="54" t="s">
        <v>316</v>
      </c>
      <c r="C274" s="55">
        <v>9</v>
      </c>
      <c r="D274" s="54" t="s">
        <v>1144</v>
      </c>
      <c r="E274" s="55" t="s">
        <v>9</v>
      </c>
      <c r="F274" s="55" t="s">
        <v>15</v>
      </c>
      <c r="G274" s="55">
        <v>14</v>
      </c>
      <c r="H274" s="92"/>
      <c r="I274" s="93"/>
      <c r="J274" s="93"/>
      <c r="K274" s="82">
        <v>11633.260634000002</v>
      </c>
      <c r="L274" s="82">
        <v>11633.260634000002</v>
      </c>
      <c r="M274" s="82"/>
      <c r="N274" s="83">
        <f t="shared" ref="N274:N275" si="59">+AVERAGE(K274:L274)</f>
        <v>11633.260634000002</v>
      </c>
      <c r="O274" s="57" t="s">
        <v>1105</v>
      </c>
    </row>
    <row r="275" spans="1:15" s="58" customFormat="1" ht="66" customHeight="1" x14ac:dyDescent="0.25">
      <c r="A275" s="55" t="s">
        <v>315</v>
      </c>
      <c r="B275" s="54" t="s">
        <v>316</v>
      </c>
      <c r="C275" s="55">
        <v>10</v>
      </c>
      <c r="D275" s="54" t="s">
        <v>1145</v>
      </c>
      <c r="E275" s="55" t="s">
        <v>1146</v>
      </c>
      <c r="F275" s="55" t="s">
        <v>15</v>
      </c>
      <c r="G275" s="55">
        <v>10</v>
      </c>
      <c r="H275" s="92"/>
      <c r="I275" s="93"/>
      <c r="J275" s="93"/>
      <c r="K275" s="82">
        <v>11633.260634000002</v>
      </c>
      <c r="L275" s="82">
        <v>11633.260634000002</v>
      </c>
      <c r="M275" s="82"/>
      <c r="N275" s="83">
        <f t="shared" si="59"/>
        <v>11633.260634000002</v>
      </c>
      <c r="O275" s="57" t="s">
        <v>1105</v>
      </c>
    </row>
    <row r="276" spans="1:15" s="58" customFormat="1" ht="76.5" customHeight="1" x14ac:dyDescent="0.25">
      <c r="A276" s="55" t="s">
        <v>315</v>
      </c>
      <c r="B276" s="54" t="s">
        <v>320</v>
      </c>
      <c r="C276" s="55">
        <v>1</v>
      </c>
      <c r="D276" s="54" t="s">
        <v>1147</v>
      </c>
      <c r="E276" s="55" t="s">
        <v>189</v>
      </c>
      <c r="F276" s="54" t="s">
        <v>6</v>
      </c>
      <c r="G276" s="55">
        <v>18</v>
      </c>
      <c r="H276" s="95">
        <v>12508.801936999998</v>
      </c>
      <c r="I276" s="95">
        <v>12508.801936999998</v>
      </c>
      <c r="J276" s="95">
        <v>12508.801936999998</v>
      </c>
      <c r="K276" s="96"/>
      <c r="L276" s="96"/>
      <c r="M276" s="96"/>
      <c r="N276" s="83">
        <f t="shared" ref="N276:N277" si="60">+AVERAGE(H276:J276)</f>
        <v>12508.801936999998</v>
      </c>
      <c r="O276" s="57" t="s">
        <v>1105</v>
      </c>
    </row>
    <row r="277" spans="1:15" s="58" customFormat="1" ht="79.5" customHeight="1" x14ac:dyDescent="0.25">
      <c r="A277" s="55" t="s">
        <v>315</v>
      </c>
      <c r="B277" s="54" t="s">
        <v>320</v>
      </c>
      <c r="C277" s="55">
        <v>2</v>
      </c>
      <c r="D277" s="54" t="s">
        <v>1148</v>
      </c>
      <c r="E277" s="55" t="s">
        <v>9</v>
      </c>
      <c r="F277" s="54" t="s">
        <v>6</v>
      </c>
      <c r="G277" s="55">
        <v>21</v>
      </c>
      <c r="H277" s="95">
        <v>11556.289970000002</v>
      </c>
      <c r="I277" s="95">
        <v>11556.289970000002</v>
      </c>
      <c r="J277" s="95">
        <v>11556.289970000002</v>
      </c>
      <c r="K277" s="96"/>
      <c r="L277" s="96"/>
      <c r="M277" s="96"/>
      <c r="N277" s="83">
        <f t="shared" si="60"/>
        <v>11556.289970000003</v>
      </c>
      <c r="O277" s="57" t="s">
        <v>1105</v>
      </c>
    </row>
    <row r="278" spans="1:15" s="58" customFormat="1" ht="51" customHeight="1" x14ac:dyDescent="0.25">
      <c r="A278" s="55" t="s">
        <v>315</v>
      </c>
      <c r="B278" s="54" t="s">
        <v>321</v>
      </c>
      <c r="C278" s="55">
        <v>1</v>
      </c>
      <c r="D278" s="54" t="s">
        <v>322</v>
      </c>
      <c r="E278" s="55" t="s">
        <v>189</v>
      </c>
      <c r="F278" s="54" t="s">
        <v>6</v>
      </c>
      <c r="G278" s="55">
        <v>12</v>
      </c>
      <c r="H278" s="85">
        <v>12423.808500000001</v>
      </c>
      <c r="I278" s="84">
        <f t="shared" ref="I278:I279" si="61">+H278*1.056</f>
        <v>13119.541776000002</v>
      </c>
      <c r="J278" s="84">
        <f t="shared" si="56"/>
        <v>157434.50131200004</v>
      </c>
      <c r="K278" s="56"/>
      <c r="L278" s="56"/>
      <c r="M278" s="83">
        <v>8000</v>
      </c>
      <c r="N278" s="83">
        <f t="shared" ref="N278:N279" si="62">+AVERAGE(M278)</f>
        <v>8000</v>
      </c>
      <c r="O278" s="57" t="s">
        <v>1104</v>
      </c>
    </row>
    <row r="279" spans="1:15" s="58" customFormat="1" ht="26.25" customHeight="1" x14ac:dyDescent="0.25">
      <c r="A279" s="55" t="s">
        <v>315</v>
      </c>
      <c r="B279" s="54" t="s">
        <v>321</v>
      </c>
      <c r="C279" s="55">
        <v>2</v>
      </c>
      <c r="D279" s="54" t="s">
        <v>323</v>
      </c>
      <c r="E279" s="55" t="s">
        <v>224</v>
      </c>
      <c r="F279" s="54" t="s">
        <v>6</v>
      </c>
      <c r="G279" s="55">
        <v>3</v>
      </c>
      <c r="H279" s="85">
        <v>11171.9362</v>
      </c>
      <c r="I279" s="84">
        <f t="shared" si="61"/>
        <v>11797.564627200001</v>
      </c>
      <c r="J279" s="84">
        <f t="shared" si="56"/>
        <v>35392.693881600004</v>
      </c>
      <c r="K279" s="56"/>
      <c r="L279" s="56"/>
      <c r="M279" s="83">
        <v>7000</v>
      </c>
      <c r="N279" s="83">
        <f t="shared" si="62"/>
        <v>7000</v>
      </c>
      <c r="O279" s="57" t="s">
        <v>1104</v>
      </c>
    </row>
    <row r="280" spans="1:15" s="58" customFormat="1" ht="26.25" customHeight="1" x14ac:dyDescent="0.25">
      <c r="A280" s="55" t="s">
        <v>315</v>
      </c>
      <c r="B280" s="54" t="s">
        <v>321</v>
      </c>
      <c r="C280" s="55">
        <v>3</v>
      </c>
      <c r="D280" s="54" t="s">
        <v>324</v>
      </c>
      <c r="E280" s="55" t="s">
        <v>155</v>
      </c>
      <c r="F280" s="54" t="s">
        <v>6</v>
      </c>
      <c r="G280" s="55">
        <v>4</v>
      </c>
      <c r="H280" s="95">
        <v>11238.785981000001</v>
      </c>
      <c r="I280" s="95">
        <v>11238.785981000001</v>
      </c>
      <c r="J280" s="95">
        <v>11238.785981000001</v>
      </c>
      <c r="K280" s="96"/>
      <c r="L280" s="96"/>
      <c r="M280" s="96"/>
      <c r="N280" s="83">
        <f t="shared" ref="N280:N285" si="63">+AVERAGE(H280:J280)</f>
        <v>11238.785981000001</v>
      </c>
      <c r="O280" s="57" t="s">
        <v>1105</v>
      </c>
    </row>
    <row r="281" spans="1:15" s="58" customFormat="1" ht="26.25" customHeight="1" x14ac:dyDescent="0.25">
      <c r="A281" s="55" t="s">
        <v>315</v>
      </c>
      <c r="B281" s="54" t="s">
        <v>321</v>
      </c>
      <c r="C281" s="55">
        <v>4</v>
      </c>
      <c r="D281" s="54" t="s">
        <v>325</v>
      </c>
      <c r="E281" s="55" t="s">
        <v>251</v>
      </c>
      <c r="F281" s="54" t="s">
        <v>6</v>
      </c>
      <c r="G281" s="55">
        <v>5</v>
      </c>
      <c r="H281" s="95">
        <v>12895.793331000001</v>
      </c>
      <c r="I281" s="95">
        <v>12895.793331000001</v>
      </c>
      <c r="J281" s="95">
        <v>12895.793331000001</v>
      </c>
      <c r="K281" s="96"/>
      <c r="L281" s="96"/>
      <c r="M281" s="96"/>
      <c r="N281" s="83">
        <f t="shared" si="63"/>
        <v>12895.793331000001</v>
      </c>
      <c r="O281" s="57" t="s">
        <v>1105</v>
      </c>
    </row>
    <row r="282" spans="1:15" s="58" customFormat="1" ht="51" customHeight="1" x14ac:dyDescent="0.25">
      <c r="A282" s="55" t="s">
        <v>315</v>
      </c>
      <c r="B282" s="54" t="s">
        <v>326</v>
      </c>
      <c r="C282" s="55">
        <v>1</v>
      </c>
      <c r="D282" s="54" t="s">
        <v>1149</v>
      </c>
      <c r="E282" s="55" t="s">
        <v>24</v>
      </c>
      <c r="F282" s="54" t="s">
        <v>6</v>
      </c>
      <c r="G282" s="55">
        <v>45</v>
      </c>
      <c r="H282" s="95">
        <v>9581.778631000001</v>
      </c>
      <c r="I282" s="95">
        <v>9581.778631000001</v>
      </c>
      <c r="J282" s="95">
        <v>9581.778631000001</v>
      </c>
      <c r="K282" s="96"/>
      <c r="L282" s="96"/>
      <c r="M282" s="96"/>
      <c r="N282" s="83">
        <f t="shared" si="63"/>
        <v>9581.778631000001</v>
      </c>
      <c r="O282" s="57" t="s">
        <v>1105</v>
      </c>
    </row>
    <row r="283" spans="1:15" s="58" customFormat="1" ht="66" customHeight="1" x14ac:dyDescent="0.25">
      <c r="A283" s="55" t="s">
        <v>315</v>
      </c>
      <c r="B283" s="54" t="s">
        <v>326</v>
      </c>
      <c r="C283" s="55">
        <v>2</v>
      </c>
      <c r="D283" s="54" t="s">
        <v>1150</v>
      </c>
      <c r="E283" s="55" t="s">
        <v>134</v>
      </c>
      <c r="F283" s="54" t="s">
        <v>6</v>
      </c>
      <c r="G283" s="55">
        <v>15</v>
      </c>
      <c r="H283" s="95">
        <v>11238.785981000001</v>
      </c>
      <c r="I283" s="95">
        <v>11238.785981000001</v>
      </c>
      <c r="J283" s="95">
        <v>11238.785981000001</v>
      </c>
      <c r="K283" s="96"/>
      <c r="L283" s="96"/>
      <c r="M283" s="96"/>
      <c r="N283" s="83">
        <f t="shared" si="63"/>
        <v>11238.785981000001</v>
      </c>
      <c r="O283" s="57" t="s">
        <v>1105</v>
      </c>
    </row>
    <row r="284" spans="1:15" s="58" customFormat="1" ht="51" customHeight="1" x14ac:dyDescent="0.25">
      <c r="A284" s="55" t="s">
        <v>315</v>
      </c>
      <c r="B284" s="55" t="s">
        <v>326</v>
      </c>
      <c r="C284" s="55">
        <v>3</v>
      </c>
      <c r="D284" s="54" t="s">
        <v>1151</v>
      </c>
      <c r="E284" s="55" t="s">
        <v>218</v>
      </c>
      <c r="F284" s="54" t="s">
        <v>6</v>
      </c>
      <c r="G284" s="55">
        <v>18</v>
      </c>
      <c r="H284" s="95">
        <v>11238.785981000001</v>
      </c>
      <c r="I284" s="95">
        <v>11238.785981000001</v>
      </c>
      <c r="J284" s="95">
        <v>11238.785981000001</v>
      </c>
      <c r="K284" s="96"/>
      <c r="L284" s="96"/>
      <c r="M284" s="96"/>
      <c r="N284" s="83">
        <f t="shared" si="63"/>
        <v>11238.785981000001</v>
      </c>
      <c r="O284" s="57" t="s">
        <v>1105</v>
      </c>
    </row>
    <row r="285" spans="1:15" s="58" customFormat="1" ht="54.75" customHeight="1" x14ac:dyDescent="0.25">
      <c r="A285" s="55" t="s">
        <v>315</v>
      </c>
      <c r="B285" s="55" t="s">
        <v>326</v>
      </c>
      <c r="C285" s="55">
        <v>4</v>
      </c>
      <c r="D285" s="54" t="s">
        <v>1152</v>
      </c>
      <c r="E285" s="55" t="s">
        <v>251</v>
      </c>
      <c r="F285" s="54" t="s">
        <v>6</v>
      </c>
      <c r="G285" s="55">
        <v>17</v>
      </c>
      <c r="H285" s="95">
        <v>11238.785981000001</v>
      </c>
      <c r="I285" s="95">
        <v>11238.785981000001</v>
      </c>
      <c r="J285" s="95">
        <v>11238.785981000001</v>
      </c>
      <c r="K285" s="96"/>
      <c r="L285" s="96"/>
      <c r="M285" s="96"/>
      <c r="N285" s="83">
        <f t="shared" si="63"/>
        <v>11238.785981000001</v>
      </c>
      <c r="O285" s="57" t="s">
        <v>1105</v>
      </c>
    </row>
    <row r="286" spans="1:15" s="58" customFormat="1" ht="72" customHeight="1" x14ac:dyDescent="0.25">
      <c r="A286" s="55" t="s">
        <v>315</v>
      </c>
      <c r="B286" s="55" t="s">
        <v>327</v>
      </c>
      <c r="C286" s="55">
        <v>1</v>
      </c>
      <c r="D286" s="54" t="s">
        <v>1153</v>
      </c>
      <c r="E286" s="55" t="s">
        <v>302</v>
      </c>
      <c r="F286" s="55" t="s">
        <v>15</v>
      </c>
      <c r="G286" s="55">
        <v>10</v>
      </c>
      <c r="H286" s="92"/>
      <c r="I286" s="93"/>
      <c r="J286" s="93"/>
      <c r="K286" s="82">
        <v>16078.316480000001</v>
      </c>
      <c r="L286" s="82">
        <v>16078.316480000001</v>
      </c>
      <c r="M286" s="82"/>
      <c r="N286" s="83">
        <f t="shared" ref="N286:N290" si="64">+AVERAGE(K286:L286)</f>
        <v>16078.316480000001</v>
      </c>
      <c r="O286" s="57" t="s">
        <v>1105</v>
      </c>
    </row>
    <row r="287" spans="1:15" s="58" customFormat="1" ht="60.75" customHeight="1" x14ac:dyDescent="0.25">
      <c r="A287" s="55" t="s">
        <v>315</v>
      </c>
      <c r="B287" s="55" t="s">
        <v>327</v>
      </c>
      <c r="C287" s="55">
        <v>2</v>
      </c>
      <c r="D287" s="54" t="s">
        <v>1154</v>
      </c>
      <c r="E287" s="55" t="s">
        <v>155</v>
      </c>
      <c r="F287" s="55" t="s">
        <v>15</v>
      </c>
      <c r="G287" s="55">
        <v>10</v>
      </c>
      <c r="H287" s="92"/>
      <c r="I287" s="93"/>
      <c r="J287" s="93"/>
      <c r="K287" s="82">
        <v>15543.797979999999</v>
      </c>
      <c r="L287" s="82">
        <v>15543.797979999999</v>
      </c>
      <c r="M287" s="82"/>
      <c r="N287" s="83">
        <f t="shared" si="64"/>
        <v>15543.797979999999</v>
      </c>
      <c r="O287" s="57" t="s">
        <v>1105</v>
      </c>
    </row>
    <row r="288" spans="1:15" s="58" customFormat="1" ht="54.75" customHeight="1" x14ac:dyDescent="0.25">
      <c r="A288" s="55" t="s">
        <v>315</v>
      </c>
      <c r="B288" s="55" t="s">
        <v>327</v>
      </c>
      <c r="C288" s="55">
        <v>3</v>
      </c>
      <c r="D288" s="54" t="s">
        <v>1155</v>
      </c>
      <c r="E288" s="55" t="s">
        <v>155</v>
      </c>
      <c r="F288" s="55" t="s">
        <v>15</v>
      </c>
      <c r="G288" s="55">
        <v>11</v>
      </c>
      <c r="H288" s="92"/>
      <c r="I288" s="93"/>
      <c r="J288" s="93"/>
      <c r="K288" s="82">
        <v>15543.797979999999</v>
      </c>
      <c r="L288" s="82">
        <v>15543.797979999999</v>
      </c>
      <c r="M288" s="82"/>
      <c r="N288" s="83">
        <f t="shared" si="64"/>
        <v>15543.797979999999</v>
      </c>
      <c r="O288" s="57" t="s">
        <v>1105</v>
      </c>
    </row>
    <row r="289" spans="1:15" s="58" customFormat="1" ht="47.25" customHeight="1" x14ac:dyDescent="0.25">
      <c r="A289" s="55" t="s">
        <v>315</v>
      </c>
      <c r="B289" s="55" t="s">
        <v>327</v>
      </c>
      <c r="C289" s="55">
        <v>4</v>
      </c>
      <c r="D289" s="54" t="s">
        <v>328</v>
      </c>
      <c r="E289" s="55" t="s">
        <v>155</v>
      </c>
      <c r="F289" s="55" t="s">
        <v>15</v>
      </c>
      <c r="G289" s="55">
        <v>20</v>
      </c>
      <c r="H289" s="92"/>
      <c r="I289" s="93"/>
      <c r="J289" s="93"/>
      <c r="K289" s="82">
        <v>34251.945480000002</v>
      </c>
      <c r="L289" s="82">
        <v>34251.945480000002</v>
      </c>
      <c r="M289" s="82"/>
      <c r="N289" s="83">
        <f t="shared" si="64"/>
        <v>34251.945480000002</v>
      </c>
      <c r="O289" s="57" t="s">
        <v>1105</v>
      </c>
    </row>
    <row r="290" spans="1:15" s="58" customFormat="1" ht="47.25" customHeight="1" x14ac:dyDescent="0.25">
      <c r="A290" s="55" t="s">
        <v>315</v>
      </c>
      <c r="B290" s="55" t="s">
        <v>327</v>
      </c>
      <c r="C290" s="55">
        <v>5</v>
      </c>
      <c r="D290" s="54" t="s">
        <v>329</v>
      </c>
      <c r="E290" s="55" t="s">
        <v>155</v>
      </c>
      <c r="F290" s="55" t="s">
        <v>15</v>
      </c>
      <c r="G290" s="55">
        <v>18</v>
      </c>
      <c r="H290" s="92"/>
      <c r="I290" s="93"/>
      <c r="J290" s="93"/>
      <c r="K290" s="82">
        <v>15543.797979999999</v>
      </c>
      <c r="L290" s="82">
        <v>15543.797979999999</v>
      </c>
      <c r="M290" s="82"/>
      <c r="N290" s="83">
        <f t="shared" si="64"/>
        <v>15543.797979999999</v>
      </c>
      <c r="O290" s="57" t="s">
        <v>1105</v>
      </c>
    </row>
    <row r="291" spans="1:15" s="58" customFormat="1" ht="72" customHeight="1" x14ac:dyDescent="0.25">
      <c r="A291" s="55" t="s">
        <v>315</v>
      </c>
      <c r="B291" s="55" t="s">
        <v>330</v>
      </c>
      <c r="C291" s="55">
        <v>1</v>
      </c>
      <c r="D291" s="54" t="s">
        <v>1156</v>
      </c>
      <c r="E291" s="55" t="s">
        <v>17</v>
      </c>
      <c r="F291" s="54" t="s">
        <v>6</v>
      </c>
      <c r="G291" s="55">
        <v>34</v>
      </c>
      <c r="H291" s="95">
        <v>13690.087822</v>
      </c>
      <c r="I291" s="95">
        <v>13690.087822</v>
      </c>
      <c r="J291" s="95">
        <v>13690.087822</v>
      </c>
      <c r="K291" s="96"/>
      <c r="L291" s="96"/>
      <c r="M291" s="96"/>
      <c r="N291" s="83">
        <f>+AVERAGE(H291:J291)</f>
        <v>13690.087822</v>
      </c>
      <c r="O291" s="57" t="s">
        <v>1105</v>
      </c>
    </row>
    <row r="292" spans="1:15" s="58" customFormat="1" ht="26.25" customHeight="1" x14ac:dyDescent="0.25">
      <c r="A292" s="55" t="s">
        <v>315</v>
      </c>
      <c r="B292" s="55" t="s">
        <v>331</v>
      </c>
      <c r="C292" s="55">
        <v>1</v>
      </c>
      <c r="D292" s="54" t="s">
        <v>332</v>
      </c>
      <c r="E292" s="55" t="s">
        <v>333</v>
      </c>
      <c r="F292" s="55" t="s">
        <v>15</v>
      </c>
      <c r="G292" s="55">
        <v>3</v>
      </c>
      <c r="H292" s="92"/>
      <c r="I292" s="93"/>
      <c r="J292" s="93"/>
      <c r="K292" s="82">
        <v>15543.797979999999</v>
      </c>
      <c r="L292" s="82">
        <v>15543.797979999999</v>
      </c>
      <c r="M292" s="82"/>
      <c r="N292" s="83">
        <f t="shared" ref="N292:N293" si="65">+AVERAGE(K292:L292)</f>
        <v>15543.797979999999</v>
      </c>
      <c r="O292" s="57" t="s">
        <v>1105</v>
      </c>
    </row>
    <row r="293" spans="1:15" s="58" customFormat="1" ht="26.25" customHeight="1" x14ac:dyDescent="0.25">
      <c r="A293" s="55" t="s">
        <v>315</v>
      </c>
      <c r="B293" s="55" t="s">
        <v>331</v>
      </c>
      <c r="C293" s="55">
        <v>2</v>
      </c>
      <c r="D293" s="54" t="s">
        <v>334</v>
      </c>
      <c r="E293" s="55" t="s">
        <v>134</v>
      </c>
      <c r="F293" s="55" t="s">
        <v>15</v>
      </c>
      <c r="G293" s="55">
        <v>7</v>
      </c>
      <c r="H293" s="92"/>
      <c r="I293" s="93"/>
      <c r="J293" s="93"/>
      <c r="K293" s="82">
        <v>17147.353479999998</v>
      </c>
      <c r="L293" s="82">
        <v>17147.353479999998</v>
      </c>
      <c r="M293" s="82"/>
      <c r="N293" s="83">
        <f t="shared" si="65"/>
        <v>17147.353479999998</v>
      </c>
      <c r="O293" s="57" t="s">
        <v>1105</v>
      </c>
    </row>
    <row r="294" spans="1:15" s="58" customFormat="1" ht="26.25" customHeight="1" x14ac:dyDescent="0.25">
      <c r="A294" s="55" t="s">
        <v>315</v>
      </c>
      <c r="B294" s="55" t="s">
        <v>331</v>
      </c>
      <c r="C294" s="55">
        <v>3</v>
      </c>
      <c r="D294" s="54" t="s">
        <v>335</v>
      </c>
      <c r="E294" s="55" t="s">
        <v>333</v>
      </c>
      <c r="F294" s="55" t="s">
        <v>15</v>
      </c>
      <c r="G294" s="55">
        <v>10</v>
      </c>
      <c r="H294" s="85">
        <v>15026.464</v>
      </c>
      <c r="I294" s="84">
        <f t="shared" ref="I294:I298" si="66">+H294*1.056</f>
        <v>15867.945984</v>
      </c>
      <c r="J294" s="84">
        <f t="shared" si="56"/>
        <v>158679.45984</v>
      </c>
      <c r="K294" s="56"/>
      <c r="L294" s="56"/>
      <c r="M294" s="83">
        <v>6000</v>
      </c>
      <c r="N294" s="83">
        <f t="shared" ref="N294:N298" si="67">+AVERAGE(M294)</f>
        <v>6000</v>
      </c>
      <c r="O294" s="57" t="s">
        <v>1104</v>
      </c>
    </row>
    <row r="295" spans="1:15" s="58" customFormat="1" ht="68.25" customHeight="1" x14ac:dyDescent="0.25">
      <c r="A295" s="55" t="s">
        <v>315</v>
      </c>
      <c r="B295" s="55" t="s">
        <v>336</v>
      </c>
      <c r="C295" s="55">
        <v>1</v>
      </c>
      <c r="D295" s="54" t="s">
        <v>1157</v>
      </c>
      <c r="E295" s="55"/>
      <c r="F295" s="55" t="s">
        <v>6</v>
      </c>
      <c r="G295" s="55">
        <v>30</v>
      </c>
      <c r="H295" s="85">
        <v>9966.0224999999991</v>
      </c>
      <c r="I295" s="84">
        <f t="shared" si="66"/>
        <v>10524.11976</v>
      </c>
      <c r="J295" s="84">
        <f t="shared" si="56"/>
        <v>315723.59279999998</v>
      </c>
      <c r="K295" s="56"/>
      <c r="L295" s="56"/>
      <c r="M295" s="83">
        <v>5300</v>
      </c>
      <c r="N295" s="83">
        <f t="shared" si="67"/>
        <v>5300</v>
      </c>
      <c r="O295" s="57" t="s">
        <v>1104</v>
      </c>
    </row>
    <row r="296" spans="1:15" s="58" customFormat="1" ht="68.25" customHeight="1" x14ac:dyDescent="0.25">
      <c r="A296" s="55" t="s">
        <v>315</v>
      </c>
      <c r="B296" s="55" t="s">
        <v>336</v>
      </c>
      <c r="C296" s="55">
        <v>2</v>
      </c>
      <c r="D296" s="54" t="s">
        <v>1158</v>
      </c>
      <c r="E296" s="55"/>
      <c r="F296" s="55" t="s">
        <v>15</v>
      </c>
      <c r="G296" s="55">
        <v>13</v>
      </c>
      <c r="H296" s="85">
        <v>12187.021799999999</v>
      </c>
      <c r="I296" s="84">
        <f t="shared" si="66"/>
        <v>12869.495020799999</v>
      </c>
      <c r="J296" s="84">
        <f t="shared" si="56"/>
        <v>167303.43527039999</v>
      </c>
      <c r="K296" s="56"/>
      <c r="L296" s="56"/>
      <c r="M296" s="83">
        <v>7500</v>
      </c>
      <c r="N296" s="83">
        <f t="shared" si="67"/>
        <v>7500</v>
      </c>
      <c r="O296" s="57" t="s">
        <v>1104</v>
      </c>
    </row>
    <row r="297" spans="1:15" s="58" customFormat="1" ht="68.25" customHeight="1" x14ac:dyDescent="0.25">
      <c r="A297" s="55" t="s">
        <v>315</v>
      </c>
      <c r="B297" s="55" t="s">
        <v>336</v>
      </c>
      <c r="C297" s="55">
        <v>3</v>
      </c>
      <c r="D297" s="54" t="s">
        <v>1159</v>
      </c>
      <c r="E297" s="55"/>
      <c r="F297" s="55" t="s">
        <v>15</v>
      </c>
      <c r="G297" s="55">
        <v>12</v>
      </c>
      <c r="H297" s="85">
        <v>12187.021799999999</v>
      </c>
      <c r="I297" s="84">
        <f t="shared" si="66"/>
        <v>12869.495020799999</v>
      </c>
      <c r="J297" s="84">
        <f t="shared" si="56"/>
        <v>154433.94024959998</v>
      </c>
      <c r="K297" s="56"/>
      <c r="L297" s="56"/>
      <c r="M297" s="83">
        <v>7500</v>
      </c>
      <c r="N297" s="83">
        <f t="shared" si="67"/>
        <v>7500</v>
      </c>
      <c r="O297" s="57" t="s">
        <v>1104</v>
      </c>
    </row>
    <row r="298" spans="1:15" s="58" customFormat="1" ht="68.25" customHeight="1" x14ac:dyDescent="0.25">
      <c r="A298" s="55" t="s">
        <v>315</v>
      </c>
      <c r="B298" s="55" t="s">
        <v>336</v>
      </c>
      <c r="C298" s="55">
        <v>4</v>
      </c>
      <c r="D298" s="54" t="s">
        <v>1160</v>
      </c>
      <c r="E298" s="55"/>
      <c r="F298" s="55" t="s">
        <v>15</v>
      </c>
      <c r="G298" s="55">
        <v>12</v>
      </c>
      <c r="H298" s="85">
        <v>12187.021799999999</v>
      </c>
      <c r="I298" s="84">
        <f t="shared" si="66"/>
        <v>12869.495020799999</v>
      </c>
      <c r="J298" s="84">
        <f t="shared" si="56"/>
        <v>154433.94024959998</v>
      </c>
      <c r="K298" s="56"/>
      <c r="L298" s="56"/>
      <c r="M298" s="83">
        <v>7500</v>
      </c>
      <c r="N298" s="83">
        <f t="shared" si="67"/>
        <v>7500</v>
      </c>
      <c r="O298" s="57" t="s">
        <v>1104</v>
      </c>
    </row>
    <row r="299" spans="1:15" s="1" customFormat="1" ht="54" hidden="1" customHeight="1" x14ac:dyDescent="0.25">
      <c r="A299" s="206" t="s">
        <v>337</v>
      </c>
      <c r="B299" s="207"/>
      <c r="C299" s="207"/>
      <c r="D299" s="207"/>
      <c r="E299" s="207"/>
      <c r="F299" s="208"/>
      <c r="G299" s="49">
        <f>SUM(G266:G298)</f>
        <v>563</v>
      </c>
      <c r="H299" s="10"/>
      <c r="I299" s="10"/>
      <c r="J299" s="10"/>
      <c r="K299" s="6"/>
      <c r="L299" s="6"/>
      <c r="M299" s="6"/>
      <c r="N299" s="7"/>
      <c r="O299" s="50"/>
    </row>
    <row r="300" spans="1:15" s="58" customFormat="1" ht="74.25" customHeight="1" x14ac:dyDescent="0.25">
      <c r="A300" s="54" t="s">
        <v>338</v>
      </c>
      <c r="B300" s="54" t="s">
        <v>339</v>
      </c>
      <c r="C300" s="55">
        <v>1</v>
      </c>
      <c r="D300" s="63" t="s">
        <v>961</v>
      </c>
      <c r="E300" s="61" t="s">
        <v>820</v>
      </c>
      <c r="F300" s="55" t="s">
        <v>15</v>
      </c>
      <c r="G300" s="55">
        <v>21</v>
      </c>
      <c r="H300" s="85">
        <v>16575.069</v>
      </c>
      <c r="I300" s="84">
        <v>14000</v>
      </c>
      <c r="J300" s="84">
        <f t="shared" ref="J300:J363" si="68">+I300*G300</f>
        <v>294000</v>
      </c>
      <c r="K300" s="56"/>
      <c r="L300" s="56"/>
      <c r="M300" s="83">
        <v>14000</v>
      </c>
      <c r="N300" s="83">
        <f t="shared" ref="N300:N303" si="69">+AVERAGE(M300)</f>
        <v>14000</v>
      </c>
      <c r="O300" s="57" t="s">
        <v>1104</v>
      </c>
    </row>
    <row r="301" spans="1:15" s="58" customFormat="1" ht="74.25" customHeight="1" x14ac:dyDescent="0.25">
      <c r="A301" s="54" t="s">
        <v>338</v>
      </c>
      <c r="B301" s="54" t="s">
        <v>339</v>
      </c>
      <c r="C301" s="55">
        <v>2</v>
      </c>
      <c r="D301" s="61" t="s">
        <v>821</v>
      </c>
      <c r="E301" s="61" t="s">
        <v>822</v>
      </c>
      <c r="F301" s="55" t="s">
        <v>15</v>
      </c>
      <c r="G301" s="55">
        <v>10</v>
      </c>
      <c r="H301" s="85">
        <v>16575.069</v>
      </c>
      <c r="I301" s="84">
        <v>18000</v>
      </c>
      <c r="J301" s="84">
        <f t="shared" si="68"/>
        <v>180000</v>
      </c>
      <c r="K301" s="56"/>
      <c r="L301" s="56"/>
      <c r="M301" s="83">
        <v>18000</v>
      </c>
      <c r="N301" s="83">
        <f t="shared" si="69"/>
        <v>18000</v>
      </c>
      <c r="O301" s="57" t="s">
        <v>1104</v>
      </c>
    </row>
    <row r="302" spans="1:15" s="58" customFormat="1" ht="63" customHeight="1" x14ac:dyDescent="0.25">
      <c r="A302" s="54" t="s">
        <v>338</v>
      </c>
      <c r="B302" s="54" t="s">
        <v>1204</v>
      </c>
      <c r="C302" s="55">
        <v>1</v>
      </c>
      <c r="D302" s="54" t="s">
        <v>823</v>
      </c>
      <c r="E302" s="54" t="s">
        <v>824</v>
      </c>
      <c r="F302" s="55" t="s">
        <v>15</v>
      </c>
      <c r="G302" s="55">
        <v>8</v>
      </c>
      <c r="H302" s="85">
        <v>16575.069</v>
      </c>
      <c r="I302" s="84">
        <v>18000</v>
      </c>
      <c r="J302" s="84">
        <f t="shared" si="68"/>
        <v>144000</v>
      </c>
      <c r="K302" s="56"/>
      <c r="L302" s="56"/>
      <c r="M302" s="83">
        <v>18000</v>
      </c>
      <c r="N302" s="83">
        <f t="shared" si="69"/>
        <v>18000</v>
      </c>
      <c r="O302" s="57" t="s">
        <v>1104</v>
      </c>
    </row>
    <row r="303" spans="1:15" s="58" customFormat="1" ht="63" customHeight="1" x14ac:dyDescent="0.25">
      <c r="A303" s="54" t="s">
        <v>338</v>
      </c>
      <c r="B303" s="54" t="s">
        <v>1204</v>
      </c>
      <c r="C303" s="55">
        <v>2</v>
      </c>
      <c r="D303" s="54" t="s">
        <v>825</v>
      </c>
      <c r="E303" s="54" t="s">
        <v>826</v>
      </c>
      <c r="F303" s="55" t="s">
        <v>15</v>
      </c>
      <c r="G303" s="55">
        <v>7</v>
      </c>
      <c r="H303" s="85">
        <v>17574.168999999998</v>
      </c>
      <c r="I303" s="84">
        <v>18000</v>
      </c>
      <c r="J303" s="84">
        <f t="shared" si="68"/>
        <v>126000</v>
      </c>
      <c r="K303" s="56"/>
      <c r="L303" s="56"/>
      <c r="M303" s="83">
        <v>18000</v>
      </c>
      <c r="N303" s="83">
        <f t="shared" si="69"/>
        <v>18000</v>
      </c>
      <c r="O303" s="57" t="s">
        <v>1104</v>
      </c>
    </row>
    <row r="304" spans="1:15" s="58" customFormat="1" ht="42" customHeight="1" x14ac:dyDescent="0.25">
      <c r="A304" s="54" t="s">
        <v>338</v>
      </c>
      <c r="B304" s="54" t="s">
        <v>1205</v>
      </c>
      <c r="C304" s="55">
        <v>1</v>
      </c>
      <c r="D304" s="54" t="s">
        <v>962</v>
      </c>
      <c r="E304" s="54" t="s">
        <v>218</v>
      </c>
      <c r="F304" s="55" t="s">
        <v>15</v>
      </c>
      <c r="G304" s="55">
        <v>3</v>
      </c>
      <c r="H304" s="92"/>
      <c r="I304" s="93"/>
      <c r="J304" s="93"/>
      <c r="K304" s="94">
        <v>21195.946464000001</v>
      </c>
      <c r="L304" s="94">
        <v>21195.946464000001</v>
      </c>
      <c r="M304" s="94"/>
      <c r="N304" s="83">
        <f t="shared" ref="N304:N310" si="70">+AVERAGE(K304:L304)</f>
        <v>21195.946464000001</v>
      </c>
      <c r="O304" s="57" t="s">
        <v>1105</v>
      </c>
    </row>
    <row r="305" spans="1:15" s="58" customFormat="1" ht="87.75" customHeight="1" x14ac:dyDescent="0.25">
      <c r="A305" s="54" t="s">
        <v>338</v>
      </c>
      <c r="B305" s="54" t="s">
        <v>1206</v>
      </c>
      <c r="C305" s="55">
        <v>1</v>
      </c>
      <c r="D305" s="54" t="s">
        <v>963</v>
      </c>
      <c r="E305" s="54" t="s">
        <v>827</v>
      </c>
      <c r="F305" s="55" t="s">
        <v>15</v>
      </c>
      <c r="G305" s="55">
        <v>5</v>
      </c>
      <c r="H305" s="92"/>
      <c r="I305" s="93"/>
      <c r="J305" s="93"/>
      <c r="K305" s="94">
        <v>21476.95333</v>
      </c>
      <c r="L305" s="94">
        <v>21476.95333</v>
      </c>
      <c r="M305" s="94"/>
      <c r="N305" s="83">
        <f t="shared" si="70"/>
        <v>21476.95333</v>
      </c>
      <c r="O305" s="57" t="s">
        <v>1105</v>
      </c>
    </row>
    <row r="306" spans="1:15" s="58" customFormat="1" ht="45.75" customHeight="1" x14ac:dyDescent="0.25">
      <c r="A306" s="54" t="s">
        <v>338</v>
      </c>
      <c r="B306" s="54" t="s">
        <v>1207</v>
      </c>
      <c r="C306" s="55">
        <v>1</v>
      </c>
      <c r="D306" s="54" t="s">
        <v>964</v>
      </c>
      <c r="E306" s="54" t="s">
        <v>826</v>
      </c>
      <c r="F306" s="55" t="s">
        <v>15</v>
      </c>
      <c r="G306" s="55">
        <v>7</v>
      </c>
      <c r="H306" s="92"/>
      <c r="I306" s="93"/>
      <c r="J306" s="93"/>
      <c r="K306" s="94">
        <v>18804.360829999998</v>
      </c>
      <c r="L306" s="94">
        <v>18804.360829999998</v>
      </c>
      <c r="M306" s="94"/>
      <c r="N306" s="83">
        <f t="shared" si="70"/>
        <v>18804.360829999998</v>
      </c>
      <c r="O306" s="57" t="s">
        <v>1105</v>
      </c>
    </row>
    <row r="307" spans="1:15" s="58" customFormat="1" ht="63" customHeight="1" x14ac:dyDescent="0.25">
      <c r="A307" s="54" t="s">
        <v>338</v>
      </c>
      <c r="B307" s="54" t="s">
        <v>1207</v>
      </c>
      <c r="C307" s="55">
        <v>2</v>
      </c>
      <c r="D307" s="54" t="s">
        <v>965</v>
      </c>
      <c r="E307" s="54" t="s">
        <v>828</v>
      </c>
      <c r="F307" s="55" t="s">
        <v>15</v>
      </c>
      <c r="G307" s="55">
        <v>5</v>
      </c>
      <c r="H307" s="92"/>
      <c r="I307" s="93"/>
      <c r="J307" s="93"/>
      <c r="K307" s="94">
        <v>21476.95333</v>
      </c>
      <c r="L307" s="94">
        <v>21476.95333</v>
      </c>
      <c r="M307" s="94"/>
      <c r="N307" s="83">
        <f t="shared" si="70"/>
        <v>21476.95333</v>
      </c>
      <c r="O307" s="57" t="s">
        <v>1105</v>
      </c>
    </row>
    <row r="308" spans="1:15" s="58" customFormat="1" ht="60.75" customHeight="1" x14ac:dyDescent="0.25">
      <c r="A308" s="54" t="s">
        <v>338</v>
      </c>
      <c r="B308" s="54" t="s">
        <v>1208</v>
      </c>
      <c r="C308" s="55">
        <v>1</v>
      </c>
      <c r="D308" s="54" t="s">
        <v>829</v>
      </c>
      <c r="E308" s="54" t="s">
        <v>827</v>
      </c>
      <c r="F308" s="55" t="s">
        <v>15</v>
      </c>
      <c r="G308" s="55">
        <v>18</v>
      </c>
      <c r="H308" s="92"/>
      <c r="I308" s="93"/>
      <c r="J308" s="93"/>
      <c r="K308" s="94">
        <v>21476.95333</v>
      </c>
      <c r="L308" s="94">
        <v>21476.95333</v>
      </c>
      <c r="M308" s="94"/>
      <c r="N308" s="83">
        <f t="shared" si="70"/>
        <v>21476.95333</v>
      </c>
      <c r="O308" s="57" t="s">
        <v>1105</v>
      </c>
    </row>
    <row r="309" spans="1:15" s="58" customFormat="1" ht="60.75" customHeight="1" x14ac:dyDescent="0.25">
      <c r="A309" s="54" t="s">
        <v>338</v>
      </c>
      <c r="B309" s="54" t="s">
        <v>1208</v>
      </c>
      <c r="C309" s="55">
        <v>2</v>
      </c>
      <c r="D309" s="54" t="s">
        <v>830</v>
      </c>
      <c r="E309" s="54" t="s">
        <v>831</v>
      </c>
      <c r="F309" s="55" t="s">
        <v>15</v>
      </c>
      <c r="G309" s="55">
        <v>6</v>
      </c>
      <c r="H309" s="92"/>
      <c r="I309" s="93"/>
      <c r="J309" s="93"/>
      <c r="K309" s="94">
        <v>21476.95333</v>
      </c>
      <c r="L309" s="94">
        <v>21476.95333</v>
      </c>
      <c r="M309" s="94"/>
      <c r="N309" s="83">
        <f t="shared" si="70"/>
        <v>21476.95333</v>
      </c>
      <c r="O309" s="57" t="s">
        <v>1105</v>
      </c>
    </row>
    <row r="310" spans="1:15" s="58" customFormat="1" ht="63" customHeight="1" x14ac:dyDescent="0.25">
      <c r="A310" s="54" t="s">
        <v>338</v>
      </c>
      <c r="B310" s="54" t="s">
        <v>1209</v>
      </c>
      <c r="C310" s="55">
        <v>1</v>
      </c>
      <c r="D310" s="54" t="s">
        <v>966</v>
      </c>
      <c r="E310" s="54" t="s">
        <v>832</v>
      </c>
      <c r="F310" s="55" t="s">
        <v>15</v>
      </c>
      <c r="G310" s="55">
        <v>8</v>
      </c>
      <c r="H310" s="92"/>
      <c r="I310" s="93"/>
      <c r="J310" s="93"/>
      <c r="K310" s="94">
        <v>18558.322463999997</v>
      </c>
      <c r="L310" s="94">
        <v>18558.322463999997</v>
      </c>
      <c r="M310" s="94"/>
      <c r="N310" s="83">
        <f t="shared" si="70"/>
        <v>18558.322463999997</v>
      </c>
      <c r="O310" s="57" t="s">
        <v>1105</v>
      </c>
    </row>
    <row r="311" spans="1:15" s="58" customFormat="1" ht="93" customHeight="1" x14ac:dyDescent="0.25">
      <c r="A311" s="54" t="s">
        <v>338</v>
      </c>
      <c r="B311" s="54" t="s">
        <v>833</v>
      </c>
      <c r="C311" s="56">
        <v>1</v>
      </c>
      <c r="D311" s="63" t="s">
        <v>834</v>
      </c>
      <c r="E311" s="56" t="s">
        <v>340</v>
      </c>
      <c r="F311" s="55" t="s">
        <v>15</v>
      </c>
      <c r="G311" s="56">
        <v>9</v>
      </c>
      <c r="H311" s="86">
        <v>17875.897200000003</v>
      </c>
      <c r="I311" s="84">
        <v>14000</v>
      </c>
      <c r="J311" s="84">
        <f t="shared" si="68"/>
        <v>126000</v>
      </c>
      <c r="K311" s="56"/>
      <c r="L311" s="56"/>
      <c r="M311" s="83">
        <v>14000</v>
      </c>
      <c r="N311" s="83">
        <f t="shared" ref="N311:N312" si="71">+AVERAGE(M311)</f>
        <v>14000</v>
      </c>
      <c r="O311" s="57" t="s">
        <v>1104</v>
      </c>
    </row>
    <row r="312" spans="1:15" s="58" customFormat="1" ht="93" customHeight="1" x14ac:dyDescent="0.25">
      <c r="A312" s="54" t="s">
        <v>338</v>
      </c>
      <c r="B312" s="54" t="s">
        <v>833</v>
      </c>
      <c r="C312" s="56">
        <v>2</v>
      </c>
      <c r="D312" s="63" t="s">
        <v>835</v>
      </c>
      <c r="E312" s="56" t="s">
        <v>341</v>
      </c>
      <c r="F312" s="55" t="s">
        <v>15</v>
      </c>
      <c r="G312" s="56">
        <v>7</v>
      </c>
      <c r="H312" s="86">
        <v>17574.168999999998</v>
      </c>
      <c r="I312" s="84">
        <v>14000</v>
      </c>
      <c r="J312" s="84">
        <f t="shared" si="68"/>
        <v>98000</v>
      </c>
      <c r="K312" s="56"/>
      <c r="L312" s="56"/>
      <c r="M312" s="83">
        <v>14000</v>
      </c>
      <c r="N312" s="83">
        <f t="shared" si="71"/>
        <v>14000</v>
      </c>
      <c r="O312" s="57" t="s">
        <v>1104</v>
      </c>
    </row>
    <row r="313" spans="1:15" s="58" customFormat="1" ht="93" customHeight="1" x14ac:dyDescent="0.25">
      <c r="A313" s="54" t="s">
        <v>338</v>
      </c>
      <c r="B313" s="54" t="s">
        <v>833</v>
      </c>
      <c r="C313" s="56">
        <v>3</v>
      </c>
      <c r="D313" s="63" t="s">
        <v>836</v>
      </c>
      <c r="E313" s="56" t="s">
        <v>340</v>
      </c>
      <c r="F313" s="55" t="s">
        <v>15</v>
      </c>
      <c r="G313" s="56">
        <v>8</v>
      </c>
      <c r="H313" s="96"/>
      <c r="I313" s="93"/>
      <c r="J313" s="93"/>
      <c r="K313" s="94">
        <v>17503.272863999999</v>
      </c>
      <c r="L313" s="94">
        <v>17503.272863999999</v>
      </c>
      <c r="M313" s="94"/>
      <c r="N313" s="83">
        <f t="shared" ref="N313:N318" si="72">+AVERAGE(K313:L313)</f>
        <v>17503.272863999999</v>
      </c>
      <c r="O313" s="57" t="s">
        <v>1105</v>
      </c>
    </row>
    <row r="314" spans="1:15" s="58" customFormat="1" ht="93" customHeight="1" x14ac:dyDescent="0.25">
      <c r="A314" s="54" t="s">
        <v>338</v>
      </c>
      <c r="B314" s="54" t="s">
        <v>833</v>
      </c>
      <c r="C314" s="56">
        <v>4</v>
      </c>
      <c r="D314" s="63" t="s">
        <v>837</v>
      </c>
      <c r="E314" s="56" t="s">
        <v>340</v>
      </c>
      <c r="F314" s="55" t="s">
        <v>15</v>
      </c>
      <c r="G314" s="56">
        <v>6</v>
      </c>
      <c r="H314" s="96"/>
      <c r="I314" s="93"/>
      <c r="J314" s="93"/>
      <c r="K314" s="94">
        <v>17503.272863999999</v>
      </c>
      <c r="L314" s="94">
        <v>17503.272863999999</v>
      </c>
      <c r="M314" s="94"/>
      <c r="N314" s="83">
        <f t="shared" si="72"/>
        <v>17503.272863999999</v>
      </c>
      <c r="O314" s="57" t="s">
        <v>1105</v>
      </c>
    </row>
    <row r="315" spans="1:15" s="58" customFormat="1" ht="93" customHeight="1" x14ac:dyDescent="0.25">
      <c r="A315" s="54" t="s">
        <v>338</v>
      </c>
      <c r="B315" s="54" t="s">
        <v>833</v>
      </c>
      <c r="C315" s="56">
        <v>5</v>
      </c>
      <c r="D315" s="63" t="s">
        <v>838</v>
      </c>
      <c r="E315" s="56" t="s">
        <v>341</v>
      </c>
      <c r="F315" s="55" t="s">
        <v>15</v>
      </c>
      <c r="G315" s="56">
        <v>8</v>
      </c>
      <c r="H315" s="96"/>
      <c r="I315" s="93"/>
      <c r="J315" s="93"/>
      <c r="K315" s="94">
        <v>17503.272863999999</v>
      </c>
      <c r="L315" s="94">
        <v>17503.272863999999</v>
      </c>
      <c r="M315" s="94"/>
      <c r="N315" s="83">
        <f t="shared" si="72"/>
        <v>17503.272863999999</v>
      </c>
      <c r="O315" s="57" t="s">
        <v>1105</v>
      </c>
    </row>
    <row r="316" spans="1:15" s="58" customFormat="1" ht="93" customHeight="1" x14ac:dyDescent="0.25">
      <c r="A316" s="54" t="s">
        <v>338</v>
      </c>
      <c r="B316" s="54" t="s">
        <v>833</v>
      </c>
      <c r="C316" s="56">
        <v>6</v>
      </c>
      <c r="D316" s="63" t="s">
        <v>839</v>
      </c>
      <c r="E316" s="56" t="s">
        <v>341</v>
      </c>
      <c r="F316" s="55" t="s">
        <v>15</v>
      </c>
      <c r="G316" s="56">
        <v>5</v>
      </c>
      <c r="H316" s="96"/>
      <c r="I316" s="93"/>
      <c r="J316" s="93"/>
      <c r="K316" s="94">
        <v>21476.95333</v>
      </c>
      <c r="L316" s="94">
        <v>21476.95333</v>
      </c>
      <c r="M316" s="94"/>
      <c r="N316" s="83">
        <f t="shared" si="72"/>
        <v>21476.95333</v>
      </c>
      <c r="O316" s="57" t="s">
        <v>1105</v>
      </c>
    </row>
    <row r="317" spans="1:15" s="58" customFormat="1" ht="93" customHeight="1" x14ac:dyDescent="0.25">
      <c r="A317" s="54" t="s">
        <v>338</v>
      </c>
      <c r="B317" s="54" t="s">
        <v>833</v>
      </c>
      <c r="C317" s="56">
        <v>7</v>
      </c>
      <c r="D317" s="63" t="s">
        <v>840</v>
      </c>
      <c r="E317" s="56" t="s">
        <v>841</v>
      </c>
      <c r="F317" s="55" t="s">
        <v>15</v>
      </c>
      <c r="G317" s="56">
        <v>10</v>
      </c>
      <c r="H317" s="96"/>
      <c r="I317" s="93"/>
      <c r="J317" s="93"/>
      <c r="K317" s="94">
        <v>21476.95333</v>
      </c>
      <c r="L317" s="94">
        <v>21476.95333</v>
      </c>
      <c r="M317" s="94"/>
      <c r="N317" s="83">
        <f t="shared" si="72"/>
        <v>21476.95333</v>
      </c>
      <c r="O317" s="57" t="s">
        <v>1105</v>
      </c>
    </row>
    <row r="318" spans="1:15" s="58" customFormat="1" ht="93" customHeight="1" x14ac:dyDescent="0.25">
      <c r="A318" s="54" t="s">
        <v>338</v>
      </c>
      <c r="B318" s="54" t="s">
        <v>833</v>
      </c>
      <c r="C318" s="56">
        <v>8</v>
      </c>
      <c r="D318" s="63" t="s">
        <v>842</v>
      </c>
      <c r="E318" s="56" t="s">
        <v>230</v>
      </c>
      <c r="F318" s="55" t="s">
        <v>15</v>
      </c>
      <c r="G318" s="56">
        <v>9</v>
      </c>
      <c r="H318" s="96"/>
      <c r="I318" s="93"/>
      <c r="J318" s="93"/>
      <c r="K318" s="94">
        <v>21476.95333</v>
      </c>
      <c r="L318" s="94">
        <v>21476.95333</v>
      </c>
      <c r="M318" s="94"/>
      <c r="N318" s="83">
        <f t="shared" si="72"/>
        <v>21476.95333</v>
      </c>
      <c r="O318" s="57" t="s">
        <v>1105</v>
      </c>
    </row>
    <row r="319" spans="1:15" s="58" customFormat="1" ht="51" customHeight="1" x14ac:dyDescent="0.25">
      <c r="A319" s="54" t="s">
        <v>338</v>
      </c>
      <c r="B319" s="55" t="s">
        <v>342</v>
      </c>
      <c r="C319" s="63">
        <v>1</v>
      </c>
      <c r="D319" s="61" t="s">
        <v>343</v>
      </c>
      <c r="E319" s="61" t="s">
        <v>344</v>
      </c>
      <c r="F319" s="54" t="s">
        <v>6</v>
      </c>
      <c r="G319" s="63">
        <v>94</v>
      </c>
      <c r="H319" s="95">
        <v>11873.793959000002</v>
      </c>
      <c r="I319" s="95">
        <v>11873.793959000002</v>
      </c>
      <c r="J319" s="95">
        <v>11873.793959000002</v>
      </c>
      <c r="K319" s="83"/>
      <c r="L319" s="83"/>
      <c r="M319" s="83"/>
      <c r="N319" s="83">
        <f>+AVERAGE(H319:J319)</f>
        <v>11873.793959000002</v>
      </c>
      <c r="O319" s="57" t="s">
        <v>1105</v>
      </c>
    </row>
    <row r="320" spans="1:15" s="58" customFormat="1" ht="51" customHeight="1" x14ac:dyDescent="0.25">
      <c r="A320" s="54" t="s">
        <v>338</v>
      </c>
      <c r="B320" s="55" t="s">
        <v>342</v>
      </c>
      <c r="C320" s="63">
        <v>2</v>
      </c>
      <c r="D320" s="61" t="s">
        <v>345</v>
      </c>
      <c r="E320" s="61" t="s">
        <v>346</v>
      </c>
      <c r="F320" s="54" t="s">
        <v>6</v>
      </c>
      <c r="G320" s="63">
        <v>26</v>
      </c>
      <c r="H320" s="95">
        <v>8703.0302170000014</v>
      </c>
      <c r="I320" s="95">
        <v>8703.0302170000014</v>
      </c>
      <c r="J320" s="95">
        <v>8703.0302170000014</v>
      </c>
      <c r="K320" s="83"/>
      <c r="L320" s="83"/>
      <c r="M320" s="83"/>
      <c r="N320" s="83">
        <f t="shared" ref="N320:N324" si="73">+AVERAGE(H320:J320)</f>
        <v>8703.0302170000014</v>
      </c>
      <c r="O320" s="57" t="s">
        <v>1105</v>
      </c>
    </row>
    <row r="321" spans="1:15" s="58" customFormat="1" ht="51" customHeight="1" x14ac:dyDescent="0.25">
      <c r="A321" s="54" t="s">
        <v>338</v>
      </c>
      <c r="B321" s="55" t="s">
        <v>342</v>
      </c>
      <c r="C321" s="63">
        <v>3</v>
      </c>
      <c r="D321" s="63" t="s">
        <v>347</v>
      </c>
      <c r="E321" s="63" t="s">
        <v>348</v>
      </c>
      <c r="F321" s="54" t="s">
        <v>6</v>
      </c>
      <c r="G321" s="63">
        <v>94</v>
      </c>
      <c r="H321" s="95">
        <v>8703.0302170000014</v>
      </c>
      <c r="I321" s="95">
        <v>8703.0302170000014</v>
      </c>
      <c r="J321" s="95">
        <v>8703.0302170000014</v>
      </c>
      <c r="K321" s="83"/>
      <c r="L321" s="83"/>
      <c r="M321" s="83"/>
      <c r="N321" s="83">
        <f t="shared" si="73"/>
        <v>8703.0302170000014</v>
      </c>
      <c r="O321" s="57" t="s">
        <v>1105</v>
      </c>
    </row>
    <row r="322" spans="1:15" s="58" customFormat="1" ht="52.5" customHeight="1" x14ac:dyDescent="0.25">
      <c r="A322" s="54" t="s">
        <v>338</v>
      </c>
      <c r="B322" s="63" t="s">
        <v>349</v>
      </c>
      <c r="C322" s="56">
        <v>1</v>
      </c>
      <c r="D322" s="63" t="s">
        <v>350</v>
      </c>
      <c r="E322" s="63" t="s">
        <v>351</v>
      </c>
      <c r="F322" s="54" t="s">
        <v>6</v>
      </c>
      <c r="G322" s="56">
        <v>14</v>
      </c>
      <c r="H322" s="95">
        <v>10995.045545000001</v>
      </c>
      <c r="I322" s="95">
        <v>10995.045545000001</v>
      </c>
      <c r="J322" s="95">
        <v>10995.045545000001</v>
      </c>
      <c r="K322" s="83"/>
      <c r="L322" s="83"/>
      <c r="M322" s="83"/>
      <c r="N322" s="83">
        <f t="shared" si="73"/>
        <v>10995.045545000001</v>
      </c>
      <c r="O322" s="57" t="s">
        <v>1105</v>
      </c>
    </row>
    <row r="323" spans="1:15" s="58" customFormat="1" ht="52.5" customHeight="1" x14ac:dyDescent="0.25">
      <c r="A323" s="54" t="s">
        <v>338</v>
      </c>
      <c r="B323" s="63" t="s">
        <v>349</v>
      </c>
      <c r="C323" s="56">
        <v>2</v>
      </c>
      <c r="D323" s="63" t="s">
        <v>352</v>
      </c>
      <c r="E323" s="63" t="s">
        <v>353</v>
      </c>
      <c r="F323" s="54" t="s">
        <v>6</v>
      </c>
      <c r="G323" s="56">
        <v>18</v>
      </c>
      <c r="H323" s="95">
        <v>10727.786295000002</v>
      </c>
      <c r="I323" s="95">
        <v>10727.786295000002</v>
      </c>
      <c r="J323" s="95">
        <v>10727.786295000002</v>
      </c>
      <c r="K323" s="83"/>
      <c r="L323" s="83"/>
      <c r="M323" s="83"/>
      <c r="N323" s="83">
        <f t="shared" si="73"/>
        <v>10727.786295000002</v>
      </c>
      <c r="O323" s="57" t="s">
        <v>1105</v>
      </c>
    </row>
    <row r="324" spans="1:15" s="58" customFormat="1" ht="52.5" customHeight="1" x14ac:dyDescent="0.25">
      <c r="A324" s="54" t="s">
        <v>338</v>
      </c>
      <c r="B324" s="63" t="s">
        <v>349</v>
      </c>
      <c r="C324" s="56">
        <v>3</v>
      </c>
      <c r="D324" s="63" t="s">
        <v>354</v>
      </c>
      <c r="E324" s="63" t="s">
        <v>355</v>
      </c>
      <c r="F324" s="54" t="s">
        <v>6</v>
      </c>
      <c r="G324" s="56">
        <v>7</v>
      </c>
      <c r="H324" s="95">
        <v>10116.297131000001</v>
      </c>
      <c r="I324" s="95">
        <v>10116.297131000001</v>
      </c>
      <c r="J324" s="95">
        <v>10116.297131000001</v>
      </c>
      <c r="K324" s="83"/>
      <c r="L324" s="83"/>
      <c r="M324" s="83"/>
      <c r="N324" s="83">
        <f t="shared" si="73"/>
        <v>10116.297131000001</v>
      </c>
      <c r="O324" s="57" t="s">
        <v>1105</v>
      </c>
    </row>
    <row r="325" spans="1:15" s="58" customFormat="1" ht="52.5" customHeight="1" x14ac:dyDescent="0.25">
      <c r="A325" s="54" t="s">
        <v>338</v>
      </c>
      <c r="B325" s="63" t="s">
        <v>349</v>
      </c>
      <c r="C325" s="56">
        <v>4</v>
      </c>
      <c r="D325" s="63" t="s">
        <v>356</v>
      </c>
      <c r="E325" s="63" t="s">
        <v>357</v>
      </c>
      <c r="F325" s="55" t="s">
        <v>15</v>
      </c>
      <c r="G325" s="56">
        <v>6</v>
      </c>
      <c r="H325" s="96"/>
      <c r="I325" s="93"/>
      <c r="J325" s="93"/>
      <c r="K325" s="94">
        <v>20348.050257999999</v>
      </c>
      <c r="L325" s="94">
        <v>20348.050257999999</v>
      </c>
      <c r="M325" s="94"/>
      <c r="N325" s="83">
        <f t="shared" ref="N325:N326" si="74">+AVERAGE(K325:L325)</f>
        <v>20348.050257999999</v>
      </c>
      <c r="O325" s="57" t="s">
        <v>1105</v>
      </c>
    </row>
    <row r="326" spans="1:15" s="58" customFormat="1" ht="52.5" customHeight="1" x14ac:dyDescent="0.25">
      <c r="A326" s="54" t="s">
        <v>338</v>
      </c>
      <c r="B326" s="63" t="s">
        <v>349</v>
      </c>
      <c r="C326" s="56">
        <v>5</v>
      </c>
      <c r="D326" s="63" t="s">
        <v>358</v>
      </c>
      <c r="E326" s="63" t="s">
        <v>353</v>
      </c>
      <c r="F326" s="55" t="s">
        <v>15</v>
      </c>
      <c r="G326" s="56">
        <v>4</v>
      </c>
      <c r="H326" s="96"/>
      <c r="I326" s="93"/>
      <c r="J326" s="93"/>
      <c r="K326" s="94">
        <v>20348.050257999999</v>
      </c>
      <c r="L326" s="94">
        <v>20348.050257999999</v>
      </c>
      <c r="M326" s="94"/>
      <c r="N326" s="83">
        <f t="shared" si="74"/>
        <v>20348.050257999999</v>
      </c>
      <c r="O326" s="57" t="s">
        <v>1105</v>
      </c>
    </row>
    <row r="327" spans="1:15" s="58" customFormat="1" ht="60" customHeight="1" x14ac:dyDescent="0.25">
      <c r="A327" s="54" t="s">
        <v>338</v>
      </c>
      <c r="B327" s="54" t="s">
        <v>359</v>
      </c>
      <c r="C327" s="55">
        <v>1</v>
      </c>
      <c r="D327" s="54" t="s">
        <v>360</v>
      </c>
      <c r="E327" s="54" t="s">
        <v>843</v>
      </c>
      <c r="F327" s="55" t="s">
        <v>15</v>
      </c>
      <c r="G327" s="55">
        <v>18</v>
      </c>
      <c r="H327" s="85">
        <v>19016.8694</v>
      </c>
      <c r="I327" s="84">
        <v>15000</v>
      </c>
      <c r="J327" s="84">
        <f t="shared" si="68"/>
        <v>270000</v>
      </c>
      <c r="K327" s="56"/>
      <c r="L327" s="56"/>
      <c r="M327" s="83">
        <v>15000</v>
      </c>
      <c r="N327" s="83">
        <f t="shared" ref="N327:N348" si="75">+AVERAGE(M327)</f>
        <v>15000</v>
      </c>
      <c r="O327" s="57" t="s">
        <v>1104</v>
      </c>
    </row>
    <row r="328" spans="1:15" s="58" customFormat="1" ht="60" customHeight="1" x14ac:dyDescent="0.25">
      <c r="A328" s="54" t="s">
        <v>338</v>
      </c>
      <c r="B328" s="54" t="s">
        <v>359</v>
      </c>
      <c r="C328" s="55">
        <v>2</v>
      </c>
      <c r="D328" s="54" t="s">
        <v>361</v>
      </c>
      <c r="E328" s="54" t="s">
        <v>844</v>
      </c>
      <c r="F328" s="55" t="s">
        <v>15</v>
      </c>
      <c r="G328" s="55">
        <v>10</v>
      </c>
      <c r="H328" s="85">
        <v>16575.069</v>
      </c>
      <c r="I328" s="84">
        <v>15000</v>
      </c>
      <c r="J328" s="84">
        <f t="shared" si="68"/>
        <v>150000</v>
      </c>
      <c r="K328" s="56"/>
      <c r="L328" s="56"/>
      <c r="M328" s="83">
        <v>15000</v>
      </c>
      <c r="N328" s="83">
        <f t="shared" si="75"/>
        <v>15000</v>
      </c>
      <c r="O328" s="57" t="s">
        <v>1104</v>
      </c>
    </row>
    <row r="329" spans="1:15" s="58" customFormat="1" ht="60" customHeight="1" x14ac:dyDescent="0.25">
      <c r="A329" s="54" t="s">
        <v>338</v>
      </c>
      <c r="B329" s="54" t="s">
        <v>359</v>
      </c>
      <c r="C329" s="55">
        <v>3</v>
      </c>
      <c r="D329" s="54" t="s">
        <v>845</v>
      </c>
      <c r="E329" s="54" t="s">
        <v>846</v>
      </c>
      <c r="F329" s="55" t="s">
        <v>15</v>
      </c>
      <c r="G329" s="55">
        <v>7</v>
      </c>
      <c r="H329" s="85">
        <v>16575.069</v>
      </c>
      <c r="I329" s="84">
        <v>15000</v>
      </c>
      <c r="J329" s="84">
        <f t="shared" si="68"/>
        <v>105000</v>
      </c>
      <c r="K329" s="56"/>
      <c r="L329" s="56"/>
      <c r="M329" s="83">
        <v>15000</v>
      </c>
      <c r="N329" s="83">
        <f t="shared" si="75"/>
        <v>15000</v>
      </c>
      <c r="O329" s="57" t="s">
        <v>1104</v>
      </c>
    </row>
    <row r="330" spans="1:15" s="58" customFormat="1" ht="60" customHeight="1" x14ac:dyDescent="0.25">
      <c r="A330" s="54" t="s">
        <v>338</v>
      </c>
      <c r="B330" s="54" t="s">
        <v>359</v>
      </c>
      <c r="C330" s="55">
        <v>4</v>
      </c>
      <c r="D330" s="54" t="s">
        <v>362</v>
      </c>
      <c r="E330" s="54" t="s">
        <v>846</v>
      </c>
      <c r="F330" s="55" t="s">
        <v>15</v>
      </c>
      <c r="G330" s="55">
        <v>6</v>
      </c>
      <c r="H330" s="85">
        <v>16575.069</v>
      </c>
      <c r="I330" s="84">
        <v>15000</v>
      </c>
      <c r="J330" s="84">
        <f t="shared" si="68"/>
        <v>90000</v>
      </c>
      <c r="K330" s="56"/>
      <c r="L330" s="56"/>
      <c r="M330" s="83">
        <v>15000</v>
      </c>
      <c r="N330" s="83">
        <f t="shared" si="75"/>
        <v>15000</v>
      </c>
      <c r="O330" s="57" t="s">
        <v>1104</v>
      </c>
    </row>
    <row r="331" spans="1:15" s="58" customFormat="1" ht="60" customHeight="1" x14ac:dyDescent="0.25">
      <c r="A331" s="54" t="s">
        <v>338</v>
      </c>
      <c r="B331" s="54" t="s">
        <v>359</v>
      </c>
      <c r="C331" s="55">
        <v>5</v>
      </c>
      <c r="D331" s="54" t="s">
        <v>363</v>
      </c>
      <c r="E331" s="54" t="s">
        <v>847</v>
      </c>
      <c r="F331" s="55" t="s">
        <v>15</v>
      </c>
      <c r="G331" s="55">
        <v>15</v>
      </c>
      <c r="H331" s="85">
        <v>16575.069</v>
      </c>
      <c r="I331" s="84">
        <v>15000</v>
      </c>
      <c r="J331" s="84">
        <f t="shared" si="68"/>
        <v>225000</v>
      </c>
      <c r="K331" s="56"/>
      <c r="L331" s="56"/>
      <c r="M331" s="83">
        <v>15000</v>
      </c>
      <c r="N331" s="83">
        <f t="shared" si="75"/>
        <v>15000</v>
      </c>
      <c r="O331" s="57" t="s">
        <v>1104</v>
      </c>
    </row>
    <row r="332" spans="1:15" s="58" customFormat="1" ht="60" customHeight="1" x14ac:dyDescent="0.25">
      <c r="A332" s="54" t="s">
        <v>338</v>
      </c>
      <c r="B332" s="54" t="s">
        <v>359</v>
      </c>
      <c r="C332" s="55">
        <v>6</v>
      </c>
      <c r="D332" s="54" t="s">
        <v>848</v>
      </c>
      <c r="E332" s="54" t="s">
        <v>849</v>
      </c>
      <c r="F332" s="55" t="s">
        <v>15</v>
      </c>
      <c r="G332" s="55">
        <v>10</v>
      </c>
      <c r="H332" s="85">
        <v>15076.419</v>
      </c>
      <c r="I332" s="84">
        <v>15000</v>
      </c>
      <c r="J332" s="84">
        <f t="shared" si="68"/>
        <v>150000</v>
      </c>
      <c r="K332" s="56"/>
      <c r="L332" s="56"/>
      <c r="M332" s="83">
        <v>15000</v>
      </c>
      <c r="N332" s="83">
        <f t="shared" si="75"/>
        <v>15000</v>
      </c>
      <c r="O332" s="57" t="s">
        <v>1104</v>
      </c>
    </row>
    <row r="333" spans="1:15" s="58" customFormat="1" ht="60" customHeight="1" x14ac:dyDescent="0.25">
      <c r="A333" s="54" t="s">
        <v>338</v>
      </c>
      <c r="B333" s="54" t="s">
        <v>359</v>
      </c>
      <c r="C333" s="55">
        <v>7</v>
      </c>
      <c r="D333" s="54" t="s">
        <v>850</v>
      </c>
      <c r="E333" s="54" t="s">
        <v>847</v>
      </c>
      <c r="F333" s="55" t="s">
        <v>15</v>
      </c>
      <c r="G333" s="55">
        <v>10</v>
      </c>
      <c r="H333" s="85">
        <v>11187.9218</v>
      </c>
      <c r="I333" s="84">
        <v>15000</v>
      </c>
      <c r="J333" s="84">
        <f t="shared" si="68"/>
        <v>150000</v>
      </c>
      <c r="K333" s="56"/>
      <c r="L333" s="56"/>
      <c r="M333" s="83">
        <v>15000</v>
      </c>
      <c r="N333" s="83">
        <f t="shared" si="75"/>
        <v>15000</v>
      </c>
      <c r="O333" s="57" t="s">
        <v>1104</v>
      </c>
    </row>
    <row r="334" spans="1:15" s="58" customFormat="1" ht="60" customHeight="1" x14ac:dyDescent="0.25">
      <c r="A334" s="54" t="s">
        <v>338</v>
      </c>
      <c r="B334" s="54" t="s">
        <v>359</v>
      </c>
      <c r="C334" s="55">
        <v>8</v>
      </c>
      <c r="D334" s="54" t="s">
        <v>851</v>
      </c>
      <c r="E334" s="54" t="s">
        <v>852</v>
      </c>
      <c r="F334" s="55" t="s">
        <v>15</v>
      </c>
      <c r="G334" s="55">
        <v>10</v>
      </c>
      <c r="H334" s="85">
        <v>11187.9218</v>
      </c>
      <c r="I334" s="84">
        <v>16000</v>
      </c>
      <c r="J334" s="84">
        <f t="shared" si="68"/>
        <v>160000</v>
      </c>
      <c r="K334" s="56"/>
      <c r="L334" s="56"/>
      <c r="M334" s="83">
        <v>15000</v>
      </c>
      <c r="N334" s="83">
        <f t="shared" si="75"/>
        <v>15000</v>
      </c>
      <c r="O334" s="57" t="s">
        <v>1104</v>
      </c>
    </row>
    <row r="335" spans="1:15" s="58" customFormat="1" ht="60" customHeight="1" x14ac:dyDescent="0.25">
      <c r="A335" s="54" t="s">
        <v>338</v>
      </c>
      <c r="B335" s="54" t="s">
        <v>359</v>
      </c>
      <c r="C335" s="55">
        <v>9</v>
      </c>
      <c r="D335" s="54" t="s">
        <v>853</v>
      </c>
      <c r="E335" s="54" t="s">
        <v>854</v>
      </c>
      <c r="F335" s="54" t="s">
        <v>15</v>
      </c>
      <c r="G335" s="55">
        <v>30</v>
      </c>
      <c r="H335" s="85">
        <v>9454.4832999999999</v>
      </c>
      <c r="I335" s="84">
        <v>16000</v>
      </c>
      <c r="J335" s="84">
        <f t="shared" si="68"/>
        <v>480000</v>
      </c>
      <c r="K335" s="56"/>
      <c r="L335" s="56"/>
      <c r="M335" s="83">
        <v>15000</v>
      </c>
      <c r="N335" s="83">
        <f t="shared" si="75"/>
        <v>15000</v>
      </c>
      <c r="O335" s="57" t="s">
        <v>1104</v>
      </c>
    </row>
    <row r="336" spans="1:15" s="58" customFormat="1" ht="26.25" customHeight="1" x14ac:dyDescent="0.25">
      <c r="A336" s="54" t="s">
        <v>338</v>
      </c>
      <c r="B336" s="54" t="s">
        <v>364</v>
      </c>
      <c r="C336" s="55">
        <v>1</v>
      </c>
      <c r="D336" s="54" t="s">
        <v>365</v>
      </c>
      <c r="E336" s="54">
        <v>20</v>
      </c>
      <c r="F336" s="55" t="s">
        <v>15</v>
      </c>
      <c r="G336" s="55">
        <v>19</v>
      </c>
      <c r="H336" s="85">
        <v>15825.743999999999</v>
      </c>
      <c r="I336" s="84">
        <v>18000</v>
      </c>
      <c r="J336" s="84">
        <f t="shared" si="68"/>
        <v>342000</v>
      </c>
      <c r="K336" s="56"/>
      <c r="L336" s="56"/>
      <c r="M336" s="83">
        <v>20000</v>
      </c>
      <c r="N336" s="83">
        <f t="shared" si="75"/>
        <v>20000</v>
      </c>
      <c r="O336" s="57" t="s">
        <v>1104</v>
      </c>
    </row>
    <row r="337" spans="1:15" s="58" customFormat="1" ht="26.25" customHeight="1" x14ac:dyDescent="0.25">
      <c r="A337" s="54" t="s">
        <v>338</v>
      </c>
      <c r="B337" s="54" t="s">
        <v>364</v>
      </c>
      <c r="C337" s="55">
        <v>2</v>
      </c>
      <c r="D337" s="54" t="s">
        <v>855</v>
      </c>
      <c r="E337" s="54">
        <v>7</v>
      </c>
      <c r="F337" s="55" t="s">
        <v>15</v>
      </c>
      <c r="G337" s="55">
        <v>38</v>
      </c>
      <c r="H337" s="85">
        <v>15825.743999999999</v>
      </c>
      <c r="I337" s="84">
        <v>18000</v>
      </c>
      <c r="J337" s="84">
        <f t="shared" si="68"/>
        <v>684000</v>
      </c>
      <c r="K337" s="56"/>
      <c r="L337" s="56"/>
      <c r="M337" s="83">
        <v>20000</v>
      </c>
      <c r="N337" s="83">
        <f t="shared" si="75"/>
        <v>20000</v>
      </c>
      <c r="O337" s="57" t="s">
        <v>1104</v>
      </c>
    </row>
    <row r="338" spans="1:15" s="58" customFormat="1" ht="26.25" customHeight="1" x14ac:dyDescent="0.25">
      <c r="A338" s="54" t="s">
        <v>338</v>
      </c>
      <c r="B338" s="54" t="s">
        <v>364</v>
      </c>
      <c r="C338" s="55">
        <v>3</v>
      </c>
      <c r="D338" s="54" t="s">
        <v>366</v>
      </c>
      <c r="E338" s="54">
        <v>4</v>
      </c>
      <c r="F338" s="55" t="s">
        <v>15</v>
      </c>
      <c r="G338" s="55">
        <v>14</v>
      </c>
      <c r="H338" s="85">
        <v>17729.029500000001</v>
      </c>
      <c r="I338" s="84">
        <f t="shared" ref="I338" si="76">+H338*1.056</f>
        <v>18721.855152</v>
      </c>
      <c r="J338" s="84">
        <f t="shared" si="68"/>
        <v>262105.97212799999</v>
      </c>
      <c r="K338" s="56"/>
      <c r="L338" s="56"/>
      <c r="M338" s="83">
        <v>22000</v>
      </c>
      <c r="N338" s="83">
        <f t="shared" si="75"/>
        <v>22000</v>
      </c>
      <c r="O338" s="57" t="s">
        <v>1104</v>
      </c>
    </row>
    <row r="339" spans="1:15" s="58" customFormat="1" ht="45" customHeight="1" x14ac:dyDescent="0.25">
      <c r="A339" s="54" t="s">
        <v>338</v>
      </c>
      <c r="B339" s="54" t="s">
        <v>367</v>
      </c>
      <c r="C339" s="55">
        <v>1</v>
      </c>
      <c r="D339" s="54" t="s">
        <v>368</v>
      </c>
      <c r="E339" s="54" t="s">
        <v>369</v>
      </c>
      <c r="F339" s="55" t="s">
        <v>15</v>
      </c>
      <c r="G339" s="55">
        <v>32</v>
      </c>
      <c r="H339" s="85">
        <v>15825.743999999999</v>
      </c>
      <c r="I339" s="84">
        <v>17000</v>
      </c>
      <c r="J339" s="84">
        <f t="shared" si="68"/>
        <v>544000</v>
      </c>
      <c r="K339" s="56"/>
      <c r="L339" s="56"/>
      <c r="M339" s="83">
        <v>17000</v>
      </c>
      <c r="N339" s="83">
        <f t="shared" si="75"/>
        <v>17000</v>
      </c>
      <c r="O339" s="57" t="s">
        <v>1104</v>
      </c>
    </row>
    <row r="340" spans="1:15" s="58" customFormat="1" ht="63.75" customHeight="1" x14ac:dyDescent="0.25">
      <c r="A340" s="54" t="s">
        <v>338</v>
      </c>
      <c r="B340" s="54" t="s">
        <v>367</v>
      </c>
      <c r="C340" s="55">
        <v>2</v>
      </c>
      <c r="D340" s="54" t="s">
        <v>370</v>
      </c>
      <c r="E340" s="54" t="s">
        <v>371</v>
      </c>
      <c r="F340" s="55" t="s">
        <v>15</v>
      </c>
      <c r="G340" s="55">
        <v>16</v>
      </c>
      <c r="H340" s="85">
        <v>15825.743999999999</v>
      </c>
      <c r="I340" s="84">
        <v>17000</v>
      </c>
      <c r="J340" s="84">
        <f t="shared" si="68"/>
        <v>272000</v>
      </c>
      <c r="K340" s="56"/>
      <c r="L340" s="56"/>
      <c r="M340" s="83">
        <v>17000</v>
      </c>
      <c r="N340" s="83">
        <f t="shared" si="75"/>
        <v>17000</v>
      </c>
      <c r="O340" s="57" t="s">
        <v>1104</v>
      </c>
    </row>
    <row r="341" spans="1:15" s="58" customFormat="1" ht="69" customHeight="1" x14ac:dyDescent="0.25">
      <c r="A341" s="54" t="s">
        <v>338</v>
      </c>
      <c r="B341" s="54" t="s">
        <v>367</v>
      </c>
      <c r="C341" s="55">
        <v>3</v>
      </c>
      <c r="D341" s="54" t="s">
        <v>372</v>
      </c>
      <c r="E341" s="54" t="s">
        <v>371</v>
      </c>
      <c r="F341" s="55" t="s">
        <v>15</v>
      </c>
      <c r="G341" s="55">
        <v>20</v>
      </c>
      <c r="H341" s="85">
        <v>15825.743999999999</v>
      </c>
      <c r="I341" s="84">
        <v>17000</v>
      </c>
      <c r="J341" s="84">
        <f t="shared" si="68"/>
        <v>340000</v>
      </c>
      <c r="K341" s="56"/>
      <c r="L341" s="56"/>
      <c r="M341" s="83">
        <v>17000</v>
      </c>
      <c r="N341" s="83">
        <f t="shared" si="75"/>
        <v>17000</v>
      </c>
      <c r="O341" s="57" t="s">
        <v>1104</v>
      </c>
    </row>
    <row r="342" spans="1:15" s="58" customFormat="1" ht="73.5" customHeight="1" x14ac:dyDescent="0.25">
      <c r="A342" s="54" t="s">
        <v>338</v>
      </c>
      <c r="B342" s="54" t="s">
        <v>367</v>
      </c>
      <c r="C342" s="55">
        <v>4</v>
      </c>
      <c r="D342" s="54" t="s">
        <v>373</v>
      </c>
      <c r="E342" s="54" t="s">
        <v>369</v>
      </c>
      <c r="F342" s="55" t="s">
        <v>15</v>
      </c>
      <c r="G342" s="55">
        <v>18</v>
      </c>
      <c r="H342" s="85">
        <v>15825.743999999999</v>
      </c>
      <c r="I342" s="84">
        <v>21000</v>
      </c>
      <c r="J342" s="84">
        <f t="shared" si="68"/>
        <v>378000</v>
      </c>
      <c r="K342" s="56"/>
      <c r="L342" s="56"/>
      <c r="M342" s="83">
        <v>21000</v>
      </c>
      <c r="N342" s="83">
        <f t="shared" si="75"/>
        <v>21000</v>
      </c>
      <c r="O342" s="57" t="s">
        <v>1104</v>
      </c>
    </row>
    <row r="343" spans="1:15" s="58" customFormat="1" ht="66.75" customHeight="1" x14ac:dyDescent="0.25">
      <c r="A343" s="54" t="s">
        <v>338</v>
      </c>
      <c r="B343" s="54" t="s">
        <v>374</v>
      </c>
      <c r="C343" s="55">
        <v>1</v>
      </c>
      <c r="D343" s="63" t="s">
        <v>375</v>
      </c>
      <c r="E343" s="63" t="s">
        <v>856</v>
      </c>
      <c r="F343" s="55" t="s">
        <v>15</v>
      </c>
      <c r="G343" s="55">
        <v>6</v>
      </c>
      <c r="H343" s="85">
        <v>17729.029500000001</v>
      </c>
      <c r="I343" s="84">
        <v>20000</v>
      </c>
      <c r="J343" s="84">
        <f t="shared" si="68"/>
        <v>120000</v>
      </c>
      <c r="K343" s="56"/>
      <c r="L343" s="56"/>
      <c r="M343" s="83">
        <v>20000</v>
      </c>
      <c r="N343" s="83">
        <f t="shared" si="75"/>
        <v>20000</v>
      </c>
      <c r="O343" s="57" t="s">
        <v>1104</v>
      </c>
    </row>
    <row r="344" spans="1:15" s="58" customFormat="1" ht="66.75" customHeight="1" x14ac:dyDescent="0.25">
      <c r="A344" s="54" t="s">
        <v>338</v>
      </c>
      <c r="B344" s="54" t="s">
        <v>374</v>
      </c>
      <c r="C344" s="55">
        <v>2</v>
      </c>
      <c r="D344" s="63" t="s">
        <v>376</v>
      </c>
      <c r="E344" s="56" t="s">
        <v>857</v>
      </c>
      <c r="F344" s="55" t="s">
        <v>15</v>
      </c>
      <c r="G344" s="55">
        <v>4</v>
      </c>
      <c r="H344" s="85">
        <v>17729.029500000001</v>
      </c>
      <c r="I344" s="84">
        <v>20000</v>
      </c>
      <c r="J344" s="84">
        <f t="shared" si="68"/>
        <v>80000</v>
      </c>
      <c r="K344" s="56"/>
      <c r="L344" s="56"/>
      <c r="M344" s="83">
        <v>20000</v>
      </c>
      <c r="N344" s="83">
        <f t="shared" si="75"/>
        <v>20000</v>
      </c>
      <c r="O344" s="57" t="s">
        <v>1104</v>
      </c>
    </row>
    <row r="345" spans="1:15" s="58" customFormat="1" ht="66.75" customHeight="1" x14ac:dyDescent="0.25">
      <c r="A345" s="54" t="s">
        <v>338</v>
      </c>
      <c r="B345" s="54" t="s">
        <v>374</v>
      </c>
      <c r="C345" s="54">
        <v>3</v>
      </c>
      <c r="D345" s="54" t="s">
        <v>377</v>
      </c>
      <c r="E345" s="56" t="s">
        <v>858</v>
      </c>
      <c r="F345" s="55" t="s">
        <v>15</v>
      </c>
      <c r="G345" s="54">
        <v>4</v>
      </c>
      <c r="H345" s="84">
        <v>19459.470699999998</v>
      </c>
      <c r="I345" s="84">
        <v>20000</v>
      </c>
      <c r="J345" s="84">
        <f t="shared" si="68"/>
        <v>80000</v>
      </c>
      <c r="K345" s="56"/>
      <c r="L345" s="56"/>
      <c r="M345" s="83">
        <v>20000</v>
      </c>
      <c r="N345" s="83">
        <f t="shared" si="75"/>
        <v>20000</v>
      </c>
      <c r="O345" s="57" t="s">
        <v>1104</v>
      </c>
    </row>
    <row r="346" spans="1:15" s="58" customFormat="1" ht="30" customHeight="1" x14ac:dyDescent="0.25">
      <c r="A346" s="54" t="s">
        <v>338</v>
      </c>
      <c r="B346" s="54" t="s">
        <v>378</v>
      </c>
      <c r="C346" s="55">
        <v>1</v>
      </c>
      <c r="D346" s="54" t="s">
        <v>379</v>
      </c>
      <c r="E346" s="54" t="s">
        <v>380</v>
      </c>
      <c r="F346" s="55" t="s">
        <v>15</v>
      </c>
      <c r="G346" s="67">
        <v>14</v>
      </c>
      <c r="H346" s="85">
        <v>17144.556</v>
      </c>
      <c r="I346" s="84">
        <v>13500</v>
      </c>
      <c r="J346" s="84">
        <f t="shared" si="68"/>
        <v>189000</v>
      </c>
      <c r="K346" s="56"/>
      <c r="L346" s="56"/>
      <c r="M346" s="83">
        <v>13500</v>
      </c>
      <c r="N346" s="83">
        <f t="shared" si="75"/>
        <v>13500</v>
      </c>
      <c r="O346" s="57" t="s">
        <v>1104</v>
      </c>
    </row>
    <row r="347" spans="1:15" s="58" customFormat="1" ht="30" customHeight="1" x14ac:dyDescent="0.25">
      <c r="A347" s="54" t="s">
        <v>338</v>
      </c>
      <c r="B347" s="54" t="s">
        <v>378</v>
      </c>
      <c r="C347" s="55">
        <v>2</v>
      </c>
      <c r="D347" s="54" t="s">
        <v>381</v>
      </c>
      <c r="E347" s="54" t="s">
        <v>382</v>
      </c>
      <c r="F347" s="55" t="s">
        <v>15</v>
      </c>
      <c r="G347" s="67">
        <v>4</v>
      </c>
      <c r="H347" s="85">
        <v>17144.556</v>
      </c>
      <c r="I347" s="84">
        <v>10000</v>
      </c>
      <c r="J347" s="84">
        <f t="shared" si="68"/>
        <v>40000</v>
      </c>
      <c r="K347" s="56"/>
      <c r="L347" s="56"/>
      <c r="M347" s="83">
        <v>10000</v>
      </c>
      <c r="N347" s="83">
        <f t="shared" si="75"/>
        <v>10000</v>
      </c>
      <c r="O347" s="57" t="s">
        <v>1104</v>
      </c>
    </row>
    <row r="348" spans="1:15" s="58" customFormat="1" ht="30" customHeight="1" x14ac:dyDescent="0.25">
      <c r="A348" s="54" t="s">
        <v>338</v>
      </c>
      <c r="B348" s="54" t="s">
        <v>378</v>
      </c>
      <c r="C348" s="55">
        <v>3</v>
      </c>
      <c r="D348" s="54" t="s">
        <v>383</v>
      </c>
      <c r="E348" s="54" t="s">
        <v>384</v>
      </c>
      <c r="F348" s="55" t="s">
        <v>15</v>
      </c>
      <c r="G348" s="67">
        <v>3</v>
      </c>
      <c r="H348" s="85">
        <v>17144.556</v>
      </c>
      <c r="I348" s="84">
        <v>13500</v>
      </c>
      <c r="J348" s="84">
        <f t="shared" si="68"/>
        <v>40500</v>
      </c>
      <c r="K348" s="56"/>
      <c r="L348" s="56"/>
      <c r="M348" s="83">
        <v>13500</v>
      </c>
      <c r="N348" s="83">
        <f t="shared" si="75"/>
        <v>13500</v>
      </c>
      <c r="O348" s="57" t="s">
        <v>1104</v>
      </c>
    </row>
    <row r="349" spans="1:15" s="58" customFormat="1" ht="30" customHeight="1" x14ac:dyDescent="0.25">
      <c r="A349" s="54" t="s">
        <v>338</v>
      </c>
      <c r="B349" s="54" t="s">
        <v>378</v>
      </c>
      <c r="C349" s="55">
        <v>4</v>
      </c>
      <c r="D349" s="54" t="s">
        <v>385</v>
      </c>
      <c r="E349" s="55" t="s">
        <v>386</v>
      </c>
      <c r="F349" s="55" t="s">
        <v>15</v>
      </c>
      <c r="G349" s="67">
        <v>5</v>
      </c>
      <c r="H349" s="92"/>
      <c r="I349" s="93"/>
      <c r="J349" s="93"/>
      <c r="K349" s="94">
        <v>17971.714886400001</v>
      </c>
      <c r="L349" s="94">
        <v>17971.714886400001</v>
      </c>
      <c r="M349" s="94"/>
      <c r="N349" s="83">
        <f>+AVERAGE(K349:L349)</f>
        <v>17971.714886400001</v>
      </c>
      <c r="O349" s="57" t="s">
        <v>1105</v>
      </c>
    </row>
    <row r="350" spans="1:15" s="58" customFormat="1" ht="30" customHeight="1" x14ac:dyDescent="0.25">
      <c r="A350" s="54" t="s">
        <v>338</v>
      </c>
      <c r="B350" s="54" t="s">
        <v>378</v>
      </c>
      <c r="C350" s="55">
        <v>5</v>
      </c>
      <c r="D350" s="54" t="s">
        <v>387</v>
      </c>
      <c r="E350" s="55" t="s">
        <v>17</v>
      </c>
      <c r="F350" s="54" t="s">
        <v>6</v>
      </c>
      <c r="G350" s="67">
        <v>8</v>
      </c>
      <c r="H350" s="95">
        <v>9960.7232736000005</v>
      </c>
      <c r="I350" s="95">
        <v>9960.7232736000005</v>
      </c>
      <c r="J350" s="95">
        <v>9960.7232736000005</v>
      </c>
      <c r="K350" s="83"/>
      <c r="L350" s="83"/>
      <c r="M350" s="83"/>
      <c r="N350" s="83">
        <f t="shared" ref="N350:N359" si="77">+AVERAGE(H350:J350)</f>
        <v>9960.7232736000005</v>
      </c>
      <c r="O350" s="57" t="s">
        <v>1105</v>
      </c>
    </row>
    <row r="351" spans="1:15" s="58" customFormat="1" ht="30" customHeight="1" x14ac:dyDescent="0.25">
      <c r="A351" s="54" t="s">
        <v>338</v>
      </c>
      <c r="B351" s="54" t="s">
        <v>378</v>
      </c>
      <c r="C351" s="55">
        <v>6</v>
      </c>
      <c r="D351" s="54" t="s">
        <v>389</v>
      </c>
      <c r="E351" s="55" t="s">
        <v>390</v>
      </c>
      <c r="F351" s="55" t="s">
        <v>6</v>
      </c>
      <c r="G351" s="67">
        <v>5</v>
      </c>
      <c r="H351" s="95">
        <v>20586.127795200002</v>
      </c>
      <c r="I351" s="95">
        <v>20586.127795200002</v>
      </c>
      <c r="J351" s="95">
        <v>20586.127795200002</v>
      </c>
      <c r="K351" s="83"/>
      <c r="L351" s="83"/>
      <c r="M351" s="83"/>
      <c r="N351" s="83">
        <f t="shared" si="77"/>
        <v>20586.127795200002</v>
      </c>
      <c r="O351" s="57" t="s">
        <v>1105</v>
      </c>
    </row>
    <row r="352" spans="1:15" s="58" customFormat="1" ht="30" customHeight="1" x14ac:dyDescent="0.25">
      <c r="A352" s="54" t="s">
        <v>338</v>
      </c>
      <c r="B352" s="54" t="s">
        <v>378</v>
      </c>
      <c r="C352" s="55">
        <v>7</v>
      </c>
      <c r="D352" s="54" t="s">
        <v>391</v>
      </c>
      <c r="E352" s="55" t="s">
        <v>392</v>
      </c>
      <c r="F352" s="54" t="s">
        <v>6</v>
      </c>
      <c r="G352" s="55">
        <v>9</v>
      </c>
      <c r="H352" s="95">
        <v>8703.0302170000014</v>
      </c>
      <c r="I352" s="95">
        <v>8703.0302170000014</v>
      </c>
      <c r="J352" s="95">
        <v>8703.0302170000014</v>
      </c>
      <c r="K352" s="83"/>
      <c r="L352" s="83"/>
      <c r="M352" s="83"/>
      <c r="N352" s="83">
        <f t="shared" si="77"/>
        <v>8703.0302170000014</v>
      </c>
      <c r="O352" s="57" t="s">
        <v>1105</v>
      </c>
    </row>
    <row r="353" spans="1:15" s="58" customFormat="1" ht="30" customHeight="1" x14ac:dyDescent="0.25">
      <c r="A353" s="54" t="s">
        <v>338</v>
      </c>
      <c r="B353" s="54" t="s">
        <v>378</v>
      </c>
      <c r="C353" s="55">
        <v>8</v>
      </c>
      <c r="D353" s="54" t="s">
        <v>393</v>
      </c>
      <c r="E353" s="55" t="s">
        <v>394</v>
      </c>
      <c r="F353" s="54" t="s">
        <v>6</v>
      </c>
      <c r="G353" s="55">
        <v>9</v>
      </c>
      <c r="H353" s="95">
        <v>9264.2746420000003</v>
      </c>
      <c r="I353" s="95">
        <v>9264.2746420000003</v>
      </c>
      <c r="J353" s="95">
        <v>9264.2746420000003</v>
      </c>
      <c r="K353" s="83"/>
      <c r="L353" s="83"/>
      <c r="M353" s="83"/>
      <c r="N353" s="83">
        <f t="shared" si="77"/>
        <v>9264.2746420000003</v>
      </c>
      <c r="O353" s="57" t="s">
        <v>1105</v>
      </c>
    </row>
    <row r="354" spans="1:15" s="58" customFormat="1" ht="30" customHeight="1" x14ac:dyDescent="0.25">
      <c r="A354" s="54" t="s">
        <v>338</v>
      </c>
      <c r="B354" s="54" t="s">
        <v>378</v>
      </c>
      <c r="C354" s="55">
        <v>9</v>
      </c>
      <c r="D354" s="54" t="s">
        <v>395</v>
      </c>
      <c r="E354" s="55" t="s">
        <v>396</v>
      </c>
      <c r="F354" s="54" t="s">
        <v>6</v>
      </c>
      <c r="G354" s="55">
        <v>4</v>
      </c>
      <c r="H354" s="95">
        <v>24522.639743000003</v>
      </c>
      <c r="I354" s="95">
        <v>24522.639743000003</v>
      </c>
      <c r="J354" s="95">
        <v>24522.639743000003</v>
      </c>
      <c r="K354" s="83"/>
      <c r="L354" s="83"/>
      <c r="M354" s="83"/>
      <c r="N354" s="83">
        <f t="shared" si="77"/>
        <v>24522.639743000003</v>
      </c>
      <c r="O354" s="57" t="s">
        <v>1105</v>
      </c>
    </row>
    <row r="355" spans="1:15" s="58" customFormat="1" ht="30" customHeight="1" x14ac:dyDescent="0.25">
      <c r="A355" s="54" t="s">
        <v>338</v>
      </c>
      <c r="B355" s="54" t="s">
        <v>378</v>
      </c>
      <c r="C355" s="55">
        <v>10</v>
      </c>
      <c r="D355" s="54" t="s">
        <v>397</v>
      </c>
      <c r="E355" s="55" t="s">
        <v>398</v>
      </c>
      <c r="F355" s="54" t="s">
        <v>6</v>
      </c>
      <c r="G355" s="55">
        <v>5</v>
      </c>
      <c r="H355" s="95">
        <v>18792.601423000004</v>
      </c>
      <c r="I355" s="95">
        <v>18792.601423000004</v>
      </c>
      <c r="J355" s="95">
        <v>18792.601423000004</v>
      </c>
      <c r="K355" s="83"/>
      <c r="L355" s="83"/>
      <c r="M355" s="83"/>
      <c r="N355" s="83">
        <f t="shared" si="77"/>
        <v>18792.601423000004</v>
      </c>
      <c r="O355" s="57" t="s">
        <v>1105</v>
      </c>
    </row>
    <row r="356" spans="1:15" s="58" customFormat="1" ht="41.25" customHeight="1" x14ac:dyDescent="0.25">
      <c r="A356" s="54" t="s">
        <v>338</v>
      </c>
      <c r="B356" s="55" t="s">
        <v>399</v>
      </c>
      <c r="C356" s="55">
        <v>1</v>
      </c>
      <c r="D356" s="54" t="s">
        <v>400</v>
      </c>
      <c r="E356" s="54">
        <v>14</v>
      </c>
      <c r="F356" s="54" t="s">
        <v>6</v>
      </c>
      <c r="G356" s="55">
        <v>17</v>
      </c>
      <c r="H356" s="95">
        <v>15726.603307000001</v>
      </c>
      <c r="I356" s="95">
        <v>15726.603307000001</v>
      </c>
      <c r="J356" s="95">
        <v>15726.603307000001</v>
      </c>
      <c r="K356" s="83"/>
      <c r="L356" s="83"/>
      <c r="M356" s="83"/>
      <c r="N356" s="83">
        <f t="shared" si="77"/>
        <v>15726.603307000003</v>
      </c>
      <c r="O356" s="57" t="s">
        <v>1105</v>
      </c>
    </row>
    <row r="357" spans="1:15" s="58" customFormat="1" ht="41.25" customHeight="1" x14ac:dyDescent="0.25">
      <c r="A357" s="54" t="s">
        <v>338</v>
      </c>
      <c r="B357" s="55" t="s">
        <v>399</v>
      </c>
      <c r="C357" s="55">
        <v>2</v>
      </c>
      <c r="D357" s="54" t="s">
        <v>401</v>
      </c>
      <c r="E357" s="54">
        <v>18</v>
      </c>
      <c r="F357" s="54" t="s">
        <v>6</v>
      </c>
      <c r="G357" s="55">
        <v>19</v>
      </c>
      <c r="H357" s="95">
        <v>15726.603307000001</v>
      </c>
      <c r="I357" s="95">
        <v>15726.603307000001</v>
      </c>
      <c r="J357" s="95">
        <v>15726.603307000001</v>
      </c>
      <c r="K357" s="83"/>
      <c r="L357" s="83"/>
      <c r="M357" s="83"/>
      <c r="N357" s="83">
        <f t="shared" si="77"/>
        <v>15726.603307000003</v>
      </c>
      <c r="O357" s="57" t="s">
        <v>1105</v>
      </c>
    </row>
    <row r="358" spans="1:15" s="58" customFormat="1" ht="41.25" customHeight="1" x14ac:dyDescent="0.25">
      <c r="A358" s="54" t="s">
        <v>338</v>
      </c>
      <c r="B358" s="55" t="s">
        <v>399</v>
      </c>
      <c r="C358" s="55">
        <v>3</v>
      </c>
      <c r="D358" s="54" t="s">
        <v>402</v>
      </c>
      <c r="E358" s="54">
        <v>12</v>
      </c>
      <c r="F358" s="54" t="s">
        <v>6</v>
      </c>
      <c r="G358" s="55">
        <v>9</v>
      </c>
      <c r="H358" s="95">
        <v>15726.603307000001</v>
      </c>
      <c r="I358" s="95">
        <v>15726.603307000001</v>
      </c>
      <c r="J358" s="95">
        <v>15726.603307000001</v>
      </c>
      <c r="K358" s="83"/>
      <c r="L358" s="83"/>
      <c r="M358" s="83"/>
      <c r="N358" s="83">
        <f t="shared" si="77"/>
        <v>15726.603307000003</v>
      </c>
      <c r="O358" s="57" t="s">
        <v>1105</v>
      </c>
    </row>
    <row r="359" spans="1:15" s="58" customFormat="1" ht="41.25" customHeight="1" x14ac:dyDescent="0.25">
      <c r="A359" s="54" t="s">
        <v>338</v>
      </c>
      <c r="B359" s="55" t="s">
        <v>399</v>
      </c>
      <c r="C359" s="55">
        <v>4</v>
      </c>
      <c r="D359" s="54" t="s">
        <v>403</v>
      </c>
      <c r="E359" s="54">
        <v>12</v>
      </c>
      <c r="F359" s="54" t="s">
        <v>6</v>
      </c>
      <c r="G359" s="55">
        <v>10</v>
      </c>
      <c r="H359" s="95">
        <v>15726.603307000001</v>
      </c>
      <c r="I359" s="95">
        <v>15726.603307000001</v>
      </c>
      <c r="J359" s="95">
        <v>15726.603307000001</v>
      </c>
      <c r="K359" s="83"/>
      <c r="L359" s="83"/>
      <c r="M359" s="83"/>
      <c r="N359" s="83">
        <f t="shared" si="77"/>
        <v>15726.603307000003</v>
      </c>
      <c r="O359" s="57" t="s">
        <v>1105</v>
      </c>
    </row>
    <row r="360" spans="1:15" s="58" customFormat="1" ht="41.25" customHeight="1" x14ac:dyDescent="0.25">
      <c r="A360" s="54" t="s">
        <v>338</v>
      </c>
      <c r="B360" s="55" t="s">
        <v>399</v>
      </c>
      <c r="C360" s="55">
        <v>5</v>
      </c>
      <c r="D360" s="54" t="s">
        <v>404</v>
      </c>
      <c r="E360" s="54">
        <v>6</v>
      </c>
      <c r="F360" s="55" t="s">
        <v>15</v>
      </c>
      <c r="G360" s="55">
        <v>6</v>
      </c>
      <c r="H360" s="92"/>
      <c r="I360" s="93"/>
      <c r="J360" s="93"/>
      <c r="K360" s="94">
        <v>20431.435143999999</v>
      </c>
      <c r="L360" s="94">
        <v>20431.435143999999</v>
      </c>
      <c r="M360" s="94"/>
      <c r="N360" s="83">
        <f>+AVERAGE(K360:L360)</f>
        <v>20431.435143999999</v>
      </c>
      <c r="O360" s="57" t="s">
        <v>1105</v>
      </c>
    </row>
    <row r="361" spans="1:15" s="58" customFormat="1" ht="41.25" customHeight="1" x14ac:dyDescent="0.25">
      <c r="A361" s="54" t="s">
        <v>338</v>
      </c>
      <c r="B361" s="55" t="s">
        <v>399</v>
      </c>
      <c r="C361" s="55">
        <v>6</v>
      </c>
      <c r="D361" s="54" t="s">
        <v>405</v>
      </c>
      <c r="E361" s="54">
        <v>8</v>
      </c>
      <c r="F361" s="55" t="s">
        <v>15</v>
      </c>
      <c r="G361" s="55">
        <v>8</v>
      </c>
      <c r="H361" s="85">
        <v>20826.239500000003</v>
      </c>
      <c r="I361" s="84">
        <v>21120</v>
      </c>
      <c r="J361" s="84">
        <f t="shared" si="68"/>
        <v>168960</v>
      </c>
      <c r="K361" s="56"/>
      <c r="L361" s="56"/>
      <c r="M361" s="83">
        <v>21120</v>
      </c>
      <c r="N361" s="83">
        <f t="shared" ref="N361:N364" si="78">+AVERAGE(M361)</f>
        <v>21120</v>
      </c>
      <c r="O361" s="57" t="s">
        <v>1104</v>
      </c>
    </row>
    <row r="362" spans="1:15" s="58" customFormat="1" ht="41.25" customHeight="1" x14ac:dyDescent="0.25">
      <c r="A362" s="54" t="s">
        <v>338</v>
      </c>
      <c r="B362" s="55" t="s">
        <v>399</v>
      </c>
      <c r="C362" s="55">
        <v>7</v>
      </c>
      <c r="D362" s="54" t="s">
        <v>406</v>
      </c>
      <c r="E362" s="54">
        <v>14</v>
      </c>
      <c r="F362" s="55" t="s">
        <v>15</v>
      </c>
      <c r="G362" s="55">
        <v>11</v>
      </c>
      <c r="H362" s="85">
        <v>22324.889500000001</v>
      </c>
      <c r="I362" s="84">
        <v>21120</v>
      </c>
      <c r="J362" s="84">
        <f t="shared" si="68"/>
        <v>232320</v>
      </c>
      <c r="K362" s="56"/>
      <c r="L362" s="56"/>
      <c r="M362" s="83">
        <v>21120</v>
      </c>
      <c r="N362" s="83">
        <f t="shared" si="78"/>
        <v>21120</v>
      </c>
      <c r="O362" s="57" t="s">
        <v>1104</v>
      </c>
    </row>
    <row r="363" spans="1:15" s="58" customFormat="1" ht="26.25" customHeight="1" x14ac:dyDescent="0.25">
      <c r="A363" s="54" t="s">
        <v>338</v>
      </c>
      <c r="B363" s="54" t="s">
        <v>407</v>
      </c>
      <c r="C363" s="55">
        <v>1</v>
      </c>
      <c r="D363" s="63" t="s">
        <v>408</v>
      </c>
      <c r="E363" s="54" t="s">
        <v>8</v>
      </c>
      <c r="F363" s="55" t="s">
        <v>15</v>
      </c>
      <c r="G363" s="55">
        <v>30</v>
      </c>
      <c r="H363" s="85">
        <v>15825.743999999999</v>
      </c>
      <c r="I363" s="84">
        <v>16000</v>
      </c>
      <c r="J363" s="84">
        <f t="shared" si="68"/>
        <v>480000</v>
      </c>
      <c r="K363" s="56"/>
      <c r="L363" s="56"/>
      <c r="M363" s="83">
        <v>16000</v>
      </c>
      <c r="N363" s="83">
        <f t="shared" si="78"/>
        <v>16000</v>
      </c>
      <c r="O363" s="57" t="s">
        <v>1104</v>
      </c>
    </row>
    <row r="364" spans="1:15" s="58" customFormat="1" ht="26.25" customHeight="1" x14ac:dyDescent="0.25">
      <c r="A364" s="54" t="s">
        <v>338</v>
      </c>
      <c r="B364" s="54" t="s">
        <v>407</v>
      </c>
      <c r="C364" s="55">
        <v>2</v>
      </c>
      <c r="D364" s="63" t="s">
        <v>409</v>
      </c>
      <c r="E364" s="54" t="s">
        <v>155</v>
      </c>
      <c r="F364" s="55" t="s">
        <v>15</v>
      </c>
      <c r="G364" s="55">
        <v>15</v>
      </c>
      <c r="H364" s="85">
        <v>20071.918999999998</v>
      </c>
      <c r="I364" s="84">
        <v>8000</v>
      </c>
      <c r="J364" s="84">
        <f t="shared" ref="J364:J391" si="79">+I364*G364</f>
        <v>120000</v>
      </c>
      <c r="K364" s="56"/>
      <c r="L364" s="56"/>
      <c r="M364" s="83">
        <v>16000</v>
      </c>
      <c r="N364" s="83">
        <f t="shared" si="78"/>
        <v>16000</v>
      </c>
      <c r="O364" s="57" t="s">
        <v>1104</v>
      </c>
    </row>
    <row r="365" spans="1:15" s="58" customFormat="1" ht="51" customHeight="1" x14ac:dyDescent="0.25">
      <c r="A365" s="54" t="s">
        <v>338</v>
      </c>
      <c r="B365" s="55" t="s">
        <v>410</v>
      </c>
      <c r="C365" s="55">
        <v>1</v>
      </c>
      <c r="D365" s="63" t="s">
        <v>859</v>
      </c>
      <c r="E365" s="54" t="s">
        <v>413</v>
      </c>
      <c r="F365" s="55" t="s">
        <v>6</v>
      </c>
      <c r="G365" s="55">
        <v>3</v>
      </c>
      <c r="H365" s="95">
        <v>16976.307560000001</v>
      </c>
      <c r="I365" s="95">
        <v>16976.307560000001</v>
      </c>
      <c r="J365" s="95">
        <v>16976.307560000001</v>
      </c>
      <c r="K365" s="83"/>
      <c r="L365" s="83"/>
      <c r="M365" s="83"/>
      <c r="N365" s="83">
        <f t="shared" ref="N365:N368" si="80">+AVERAGE(H365:J365)</f>
        <v>16976.307560000001</v>
      </c>
      <c r="O365" s="57" t="s">
        <v>1105</v>
      </c>
    </row>
    <row r="366" spans="1:15" s="58" customFormat="1" ht="51" customHeight="1" x14ac:dyDescent="0.25">
      <c r="A366" s="54" t="s">
        <v>338</v>
      </c>
      <c r="B366" s="55" t="s">
        <v>410</v>
      </c>
      <c r="C366" s="55">
        <v>2</v>
      </c>
      <c r="D366" s="63" t="s">
        <v>414</v>
      </c>
      <c r="E366" s="54" t="s">
        <v>415</v>
      </c>
      <c r="F366" s="55" t="s">
        <v>6</v>
      </c>
      <c r="G366" s="55">
        <v>3</v>
      </c>
      <c r="H366" s="95">
        <v>16976.307560000001</v>
      </c>
      <c r="I366" s="95">
        <v>16976.307560000001</v>
      </c>
      <c r="J366" s="95">
        <v>16976.307560000001</v>
      </c>
      <c r="K366" s="83"/>
      <c r="L366" s="83"/>
      <c r="M366" s="83"/>
      <c r="N366" s="83">
        <f t="shared" si="80"/>
        <v>16976.307560000001</v>
      </c>
      <c r="O366" s="57" t="s">
        <v>1105</v>
      </c>
    </row>
    <row r="367" spans="1:15" s="58" customFormat="1" ht="51" customHeight="1" x14ac:dyDescent="0.25">
      <c r="A367" s="54" t="s">
        <v>338</v>
      </c>
      <c r="B367" s="55" t="s">
        <v>410</v>
      </c>
      <c r="C367" s="55">
        <v>3</v>
      </c>
      <c r="D367" s="63" t="s">
        <v>416</v>
      </c>
      <c r="E367" s="54" t="s">
        <v>417</v>
      </c>
      <c r="F367" s="54" t="s">
        <v>6</v>
      </c>
      <c r="G367" s="55">
        <v>3</v>
      </c>
      <c r="H367" s="95">
        <v>10727.786295000002</v>
      </c>
      <c r="I367" s="95">
        <v>10727.786295000002</v>
      </c>
      <c r="J367" s="95">
        <v>10727.786295000002</v>
      </c>
      <c r="K367" s="83"/>
      <c r="L367" s="83"/>
      <c r="M367" s="83"/>
      <c r="N367" s="83">
        <f t="shared" si="80"/>
        <v>10727.786295000002</v>
      </c>
      <c r="O367" s="57" t="s">
        <v>1105</v>
      </c>
    </row>
    <row r="368" spans="1:15" s="58" customFormat="1" ht="51" customHeight="1" x14ac:dyDescent="0.25">
      <c r="A368" s="54" t="s">
        <v>338</v>
      </c>
      <c r="B368" s="55" t="s">
        <v>410</v>
      </c>
      <c r="C368" s="55">
        <v>4</v>
      </c>
      <c r="D368" s="54" t="s">
        <v>860</v>
      </c>
      <c r="E368" s="54" t="s">
        <v>861</v>
      </c>
      <c r="F368" s="54" t="s">
        <v>6</v>
      </c>
      <c r="G368" s="55">
        <v>3</v>
      </c>
      <c r="H368" s="95">
        <v>10727.786295000002</v>
      </c>
      <c r="I368" s="95">
        <v>10727.786295000002</v>
      </c>
      <c r="J368" s="95">
        <v>10727.786295000002</v>
      </c>
      <c r="K368" s="83"/>
      <c r="L368" s="83"/>
      <c r="M368" s="83"/>
      <c r="N368" s="83">
        <f t="shared" si="80"/>
        <v>10727.786295000002</v>
      </c>
      <c r="O368" s="57" t="s">
        <v>1105</v>
      </c>
    </row>
    <row r="369" spans="1:15" s="58" customFormat="1" ht="51" customHeight="1" x14ac:dyDescent="0.25">
      <c r="A369" s="54" t="s">
        <v>338</v>
      </c>
      <c r="B369" s="55" t="s">
        <v>410</v>
      </c>
      <c r="C369" s="55">
        <v>5</v>
      </c>
      <c r="D369" s="54" t="s">
        <v>862</v>
      </c>
      <c r="E369" s="54" t="s">
        <v>411</v>
      </c>
      <c r="F369" s="54" t="s">
        <v>15</v>
      </c>
      <c r="G369" s="55">
        <v>3</v>
      </c>
      <c r="H369" s="85">
        <v>10025.968500000001</v>
      </c>
      <c r="I369" s="84">
        <v>16000</v>
      </c>
      <c r="J369" s="84">
        <f t="shared" si="79"/>
        <v>48000</v>
      </c>
      <c r="K369" s="56"/>
      <c r="L369" s="56"/>
      <c r="M369" s="83">
        <v>16000</v>
      </c>
      <c r="N369" s="83">
        <f t="shared" ref="N369:N376" si="81">+AVERAGE(M369)</f>
        <v>16000</v>
      </c>
      <c r="O369" s="57" t="s">
        <v>1104</v>
      </c>
    </row>
    <row r="370" spans="1:15" s="58" customFormat="1" ht="51" customHeight="1" x14ac:dyDescent="0.25">
      <c r="A370" s="54" t="s">
        <v>338</v>
      </c>
      <c r="B370" s="55" t="s">
        <v>410</v>
      </c>
      <c r="C370" s="55">
        <v>6</v>
      </c>
      <c r="D370" s="54" t="s">
        <v>863</v>
      </c>
      <c r="E370" s="54" t="s">
        <v>412</v>
      </c>
      <c r="F370" s="54" t="s">
        <v>15</v>
      </c>
      <c r="G370" s="55">
        <v>3</v>
      </c>
      <c r="H370" s="85">
        <v>9476.4635000000017</v>
      </c>
      <c r="I370" s="84">
        <v>16000</v>
      </c>
      <c r="J370" s="84">
        <f t="shared" si="79"/>
        <v>48000</v>
      </c>
      <c r="K370" s="56"/>
      <c r="L370" s="56"/>
      <c r="M370" s="83">
        <v>16000</v>
      </c>
      <c r="N370" s="83">
        <f t="shared" si="81"/>
        <v>16000</v>
      </c>
      <c r="O370" s="57" t="s">
        <v>1104</v>
      </c>
    </row>
    <row r="371" spans="1:15" s="58" customFormat="1" ht="26.25" customHeight="1" x14ac:dyDescent="0.25">
      <c r="A371" s="54" t="s">
        <v>338</v>
      </c>
      <c r="B371" s="55" t="s">
        <v>418</v>
      </c>
      <c r="C371" s="55">
        <v>1</v>
      </c>
      <c r="D371" s="63" t="s">
        <v>419</v>
      </c>
      <c r="E371" s="63" t="s">
        <v>289</v>
      </c>
      <c r="F371" s="55" t="s">
        <v>15</v>
      </c>
      <c r="G371" s="56">
        <v>8</v>
      </c>
      <c r="H371" s="86">
        <v>15825.743999999999</v>
      </c>
      <c r="I371" s="84">
        <v>10000</v>
      </c>
      <c r="J371" s="84">
        <f t="shared" si="79"/>
        <v>80000</v>
      </c>
      <c r="K371" s="56"/>
      <c r="L371" s="56"/>
      <c r="M371" s="83">
        <v>10000</v>
      </c>
      <c r="N371" s="83">
        <f t="shared" si="81"/>
        <v>10000</v>
      </c>
      <c r="O371" s="57" t="s">
        <v>1104</v>
      </c>
    </row>
    <row r="372" spans="1:15" s="58" customFormat="1" ht="26.25" customHeight="1" x14ac:dyDescent="0.25">
      <c r="A372" s="54" t="s">
        <v>338</v>
      </c>
      <c r="B372" s="55" t="s">
        <v>418</v>
      </c>
      <c r="C372" s="55">
        <v>2</v>
      </c>
      <c r="D372" s="63" t="s">
        <v>420</v>
      </c>
      <c r="E372" s="63" t="s">
        <v>421</v>
      </c>
      <c r="F372" s="55" t="s">
        <v>15</v>
      </c>
      <c r="G372" s="56">
        <v>8</v>
      </c>
      <c r="H372" s="86">
        <v>15825.743999999999</v>
      </c>
      <c r="I372" s="84">
        <v>10000</v>
      </c>
      <c r="J372" s="84">
        <f t="shared" si="79"/>
        <v>80000</v>
      </c>
      <c r="K372" s="56"/>
      <c r="L372" s="56"/>
      <c r="M372" s="83">
        <v>10000</v>
      </c>
      <c r="N372" s="83">
        <f t="shared" si="81"/>
        <v>10000</v>
      </c>
      <c r="O372" s="57" t="s">
        <v>1104</v>
      </c>
    </row>
    <row r="373" spans="1:15" s="58" customFormat="1" ht="51" customHeight="1" x14ac:dyDescent="0.25">
      <c r="A373" s="54" t="s">
        <v>338</v>
      </c>
      <c r="B373" s="55" t="s">
        <v>418</v>
      </c>
      <c r="C373" s="55">
        <v>3</v>
      </c>
      <c r="D373" s="63" t="s">
        <v>422</v>
      </c>
      <c r="E373" s="63" t="s">
        <v>423</v>
      </c>
      <c r="F373" s="55" t="s">
        <v>15</v>
      </c>
      <c r="G373" s="56">
        <v>12</v>
      </c>
      <c r="H373" s="86">
        <v>15825.743999999999</v>
      </c>
      <c r="I373" s="84">
        <v>10000</v>
      </c>
      <c r="J373" s="84">
        <f t="shared" si="79"/>
        <v>120000</v>
      </c>
      <c r="K373" s="56"/>
      <c r="L373" s="56"/>
      <c r="M373" s="83">
        <v>10000</v>
      </c>
      <c r="N373" s="83">
        <f t="shared" si="81"/>
        <v>10000</v>
      </c>
      <c r="O373" s="57" t="s">
        <v>1104</v>
      </c>
    </row>
    <row r="374" spans="1:15" s="58" customFormat="1" ht="33" customHeight="1" x14ac:dyDescent="0.25">
      <c r="A374" s="54" t="s">
        <v>338</v>
      </c>
      <c r="B374" s="55" t="s">
        <v>418</v>
      </c>
      <c r="C374" s="55">
        <v>4</v>
      </c>
      <c r="D374" s="63" t="s">
        <v>424</v>
      </c>
      <c r="E374" s="63" t="s">
        <v>423</v>
      </c>
      <c r="F374" s="55" t="s">
        <v>15</v>
      </c>
      <c r="G374" s="56">
        <v>8</v>
      </c>
      <c r="H374" s="86">
        <v>15825.743999999999</v>
      </c>
      <c r="I374" s="84">
        <v>10000</v>
      </c>
      <c r="J374" s="84">
        <f t="shared" si="79"/>
        <v>80000</v>
      </c>
      <c r="K374" s="56"/>
      <c r="L374" s="56"/>
      <c r="M374" s="83">
        <v>10000</v>
      </c>
      <c r="N374" s="83">
        <f t="shared" si="81"/>
        <v>10000</v>
      </c>
      <c r="O374" s="57" t="s">
        <v>1104</v>
      </c>
    </row>
    <row r="375" spans="1:15" s="58" customFormat="1" ht="48.75" customHeight="1" x14ac:dyDescent="0.25">
      <c r="A375" s="54" t="s">
        <v>338</v>
      </c>
      <c r="B375" s="55" t="s">
        <v>418</v>
      </c>
      <c r="C375" s="55">
        <v>5</v>
      </c>
      <c r="D375" s="63" t="s">
        <v>425</v>
      </c>
      <c r="E375" s="63" t="s">
        <v>426</v>
      </c>
      <c r="F375" s="55" t="s">
        <v>15</v>
      </c>
      <c r="G375" s="56">
        <v>20</v>
      </c>
      <c r="H375" s="86">
        <v>15825.743999999999</v>
      </c>
      <c r="I375" s="84">
        <v>10000</v>
      </c>
      <c r="J375" s="84">
        <f t="shared" si="79"/>
        <v>200000</v>
      </c>
      <c r="K375" s="56"/>
      <c r="L375" s="56"/>
      <c r="M375" s="83">
        <v>10000</v>
      </c>
      <c r="N375" s="83">
        <f t="shared" si="81"/>
        <v>10000</v>
      </c>
      <c r="O375" s="57" t="s">
        <v>1104</v>
      </c>
    </row>
    <row r="376" spans="1:15" s="58" customFormat="1" ht="61.5" customHeight="1" x14ac:dyDescent="0.25">
      <c r="A376" s="54" t="s">
        <v>864</v>
      </c>
      <c r="B376" s="55" t="s">
        <v>865</v>
      </c>
      <c r="C376" s="55">
        <v>6</v>
      </c>
      <c r="D376" s="63" t="s">
        <v>866</v>
      </c>
      <c r="E376" s="63" t="s">
        <v>867</v>
      </c>
      <c r="F376" s="55" t="s">
        <v>15</v>
      </c>
      <c r="G376" s="56">
        <v>5</v>
      </c>
      <c r="H376" s="86">
        <v>15825.743999999999</v>
      </c>
      <c r="I376" s="84">
        <v>10000</v>
      </c>
      <c r="J376" s="84">
        <f t="shared" si="79"/>
        <v>50000</v>
      </c>
      <c r="K376" s="56"/>
      <c r="L376" s="56"/>
      <c r="M376" s="83">
        <v>10000</v>
      </c>
      <c r="N376" s="83">
        <f t="shared" si="81"/>
        <v>10000</v>
      </c>
      <c r="O376" s="57" t="s">
        <v>1104</v>
      </c>
    </row>
    <row r="377" spans="1:15" s="58" customFormat="1" ht="76.5" customHeight="1" x14ac:dyDescent="0.25">
      <c r="A377" s="54" t="s">
        <v>338</v>
      </c>
      <c r="B377" s="55" t="s">
        <v>427</v>
      </c>
      <c r="C377" s="55">
        <v>1</v>
      </c>
      <c r="D377" s="63" t="s">
        <v>428</v>
      </c>
      <c r="E377" s="63" t="s">
        <v>429</v>
      </c>
      <c r="F377" s="54" t="s">
        <v>6</v>
      </c>
      <c r="G377" s="54">
        <v>130</v>
      </c>
      <c r="H377" s="95">
        <v>12288.580314999999</v>
      </c>
      <c r="I377" s="95">
        <v>12288.580314999999</v>
      </c>
      <c r="J377" s="95">
        <v>12288.580314999999</v>
      </c>
      <c r="K377" s="83"/>
      <c r="L377" s="83"/>
      <c r="M377" s="83"/>
      <c r="N377" s="83">
        <f t="shared" ref="N377:N379" si="82">+AVERAGE(H377:J377)</f>
        <v>12288.580314999999</v>
      </c>
      <c r="O377" s="57" t="s">
        <v>1105</v>
      </c>
    </row>
    <row r="378" spans="1:15" s="58" customFormat="1" ht="51" customHeight="1" x14ac:dyDescent="0.25">
      <c r="A378" s="54" t="s">
        <v>338</v>
      </c>
      <c r="B378" s="55" t="s">
        <v>427</v>
      </c>
      <c r="C378" s="55">
        <v>2</v>
      </c>
      <c r="D378" s="61" t="s">
        <v>430</v>
      </c>
      <c r="E378" s="63" t="s">
        <v>431</v>
      </c>
      <c r="F378" s="54" t="s">
        <v>6</v>
      </c>
      <c r="G378" s="54">
        <v>32</v>
      </c>
      <c r="H378" s="95">
        <v>13945.587665000001</v>
      </c>
      <c r="I378" s="95">
        <v>13945.587665000001</v>
      </c>
      <c r="J378" s="95">
        <v>13945.587665000001</v>
      </c>
      <c r="K378" s="83"/>
      <c r="L378" s="83"/>
      <c r="M378" s="83"/>
      <c r="N378" s="83">
        <f t="shared" si="82"/>
        <v>13945.587665000001</v>
      </c>
      <c r="O378" s="57" t="s">
        <v>1105</v>
      </c>
    </row>
    <row r="379" spans="1:15" s="58" customFormat="1" ht="26.25" customHeight="1" x14ac:dyDescent="0.25">
      <c r="A379" s="54" t="s">
        <v>338</v>
      </c>
      <c r="B379" s="55" t="s">
        <v>427</v>
      </c>
      <c r="C379" s="55">
        <v>3</v>
      </c>
      <c r="D379" s="61" t="s">
        <v>432</v>
      </c>
      <c r="E379" s="63" t="s">
        <v>433</v>
      </c>
      <c r="F379" s="54" t="s">
        <v>6</v>
      </c>
      <c r="G379" s="54">
        <v>12</v>
      </c>
      <c r="H379" s="95">
        <v>11727.33589</v>
      </c>
      <c r="I379" s="95">
        <v>11727.33589</v>
      </c>
      <c r="J379" s="95">
        <v>11727.33589</v>
      </c>
      <c r="K379" s="83"/>
      <c r="L379" s="83"/>
      <c r="M379" s="83"/>
      <c r="N379" s="83">
        <f t="shared" si="82"/>
        <v>11727.33589</v>
      </c>
      <c r="O379" s="57" t="s">
        <v>1105</v>
      </c>
    </row>
    <row r="380" spans="1:15" s="58" customFormat="1" ht="26.25" customHeight="1" x14ac:dyDescent="0.25">
      <c r="A380" s="54" t="s">
        <v>338</v>
      </c>
      <c r="B380" s="55" t="s">
        <v>427</v>
      </c>
      <c r="C380" s="55">
        <v>4</v>
      </c>
      <c r="D380" s="61" t="s">
        <v>960</v>
      </c>
      <c r="E380" s="62" t="s">
        <v>868</v>
      </c>
      <c r="F380" s="55" t="s">
        <v>15</v>
      </c>
      <c r="G380" s="55">
        <v>8</v>
      </c>
      <c r="H380" s="85">
        <v>15825.743999999999</v>
      </c>
      <c r="I380" s="84">
        <v>11000</v>
      </c>
      <c r="J380" s="84">
        <f t="shared" si="79"/>
        <v>88000</v>
      </c>
      <c r="K380" s="56"/>
      <c r="L380" s="56"/>
      <c r="M380" s="83">
        <v>13000</v>
      </c>
      <c r="N380" s="83">
        <f t="shared" ref="N380:N391" si="83">+AVERAGE(M380)</f>
        <v>13000</v>
      </c>
      <c r="O380" s="57" t="s">
        <v>1104</v>
      </c>
    </row>
    <row r="381" spans="1:15" s="58" customFormat="1" ht="26.25" customHeight="1" x14ac:dyDescent="0.25">
      <c r="A381" s="54" t="s">
        <v>864</v>
      </c>
      <c r="B381" s="55" t="s">
        <v>427</v>
      </c>
      <c r="C381" s="55">
        <v>5</v>
      </c>
      <c r="D381" s="61" t="s">
        <v>869</v>
      </c>
      <c r="E381" s="62" t="s">
        <v>870</v>
      </c>
      <c r="F381" s="55" t="s">
        <v>15</v>
      </c>
      <c r="G381" s="55">
        <v>5</v>
      </c>
      <c r="H381" s="85">
        <v>15825.743999999999</v>
      </c>
      <c r="I381" s="84">
        <v>17000</v>
      </c>
      <c r="J381" s="84">
        <f t="shared" si="79"/>
        <v>85000</v>
      </c>
      <c r="K381" s="56"/>
      <c r="L381" s="56"/>
      <c r="M381" s="83">
        <v>11000</v>
      </c>
      <c r="N381" s="83">
        <f t="shared" si="83"/>
        <v>11000</v>
      </c>
      <c r="O381" s="57" t="s">
        <v>1104</v>
      </c>
    </row>
    <row r="382" spans="1:15" s="58" customFormat="1" ht="117" customHeight="1" x14ac:dyDescent="0.25">
      <c r="A382" s="54" t="s">
        <v>864</v>
      </c>
      <c r="B382" s="54" t="s">
        <v>1210</v>
      </c>
      <c r="C382" s="55">
        <v>1</v>
      </c>
      <c r="D382" s="61" t="s">
        <v>871</v>
      </c>
      <c r="E382" s="62" t="s">
        <v>826</v>
      </c>
      <c r="F382" s="55" t="s">
        <v>15</v>
      </c>
      <c r="G382" s="55">
        <v>5</v>
      </c>
      <c r="H382" s="85">
        <v>15825.743999999999</v>
      </c>
      <c r="I382" s="84">
        <v>18000</v>
      </c>
      <c r="J382" s="84">
        <f t="shared" si="79"/>
        <v>90000</v>
      </c>
      <c r="K382" s="56"/>
      <c r="L382" s="56"/>
      <c r="M382" s="83">
        <v>18000</v>
      </c>
      <c r="N382" s="83">
        <f t="shared" si="83"/>
        <v>18000</v>
      </c>
      <c r="O382" s="57" t="s">
        <v>1104</v>
      </c>
    </row>
    <row r="383" spans="1:15" s="58" customFormat="1" ht="117" customHeight="1" x14ac:dyDescent="0.25">
      <c r="A383" s="54" t="s">
        <v>864</v>
      </c>
      <c r="B383" s="54" t="s">
        <v>1210</v>
      </c>
      <c r="C383" s="55">
        <v>1</v>
      </c>
      <c r="D383" s="61" t="s">
        <v>872</v>
      </c>
      <c r="E383" s="62" t="s">
        <v>822</v>
      </c>
      <c r="F383" s="55" t="s">
        <v>15</v>
      </c>
      <c r="G383" s="55">
        <v>3</v>
      </c>
      <c r="H383" s="85">
        <v>15825.743999999999</v>
      </c>
      <c r="I383" s="84">
        <v>18000</v>
      </c>
      <c r="J383" s="84">
        <f t="shared" si="79"/>
        <v>54000</v>
      </c>
      <c r="K383" s="56"/>
      <c r="L383" s="56"/>
      <c r="M383" s="83">
        <v>18000</v>
      </c>
      <c r="N383" s="83">
        <f t="shared" si="83"/>
        <v>18000</v>
      </c>
      <c r="O383" s="57" t="s">
        <v>1104</v>
      </c>
    </row>
    <row r="384" spans="1:15" s="58" customFormat="1" ht="117" customHeight="1" x14ac:dyDescent="0.25">
      <c r="A384" s="54" t="s">
        <v>864</v>
      </c>
      <c r="B384" s="54" t="s">
        <v>1213</v>
      </c>
      <c r="C384" s="55">
        <v>1</v>
      </c>
      <c r="D384" s="61" t="s">
        <v>1214</v>
      </c>
      <c r="E384" s="62" t="s">
        <v>867</v>
      </c>
      <c r="F384" s="55" t="s">
        <v>981</v>
      </c>
      <c r="G384" s="55">
        <v>11</v>
      </c>
      <c r="H384" s="85"/>
      <c r="I384" s="84">
        <v>10000</v>
      </c>
      <c r="J384" s="84">
        <f t="shared" si="79"/>
        <v>110000</v>
      </c>
      <c r="K384" s="56"/>
      <c r="L384" s="56"/>
      <c r="M384" s="83">
        <v>10000</v>
      </c>
      <c r="N384" s="83">
        <f t="shared" si="83"/>
        <v>10000</v>
      </c>
      <c r="O384" s="57" t="s">
        <v>1104</v>
      </c>
    </row>
    <row r="385" spans="1:15" s="58" customFormat="1" ht="117" customHeight="1" x14ac:dyDescent="0.25">
      <c r="A385" s="54" t="s">
        <v>864</v>
      </c>
      <c r="B385" s="54" t="s">
        <v>1213</v>
      </c>
      <c r="C385" s="55">
        <v>2</v>
      </c>
      <c r="D385" s="61" t="s">
        <v>1215</v>
      </c>
      <c r="E385" s="62" t="s">
        <v>867</v>
      </c>
      <c r="F385" s="55" t="s">
        <v>981</v>
      </c>
      <c r="G385" s="55">
        <v>9</v>
      </c>
      <c r="H385" s="85"/>
      <c r="I385" s="84">
        <v>10000</v>
      </c>
      <c r="J385" s="84">
        <f t="shared" si="79"/>
        <v>90000</v>
      </c>
      <c r="K385" s="56"/>
      <c r="L385" s="56"/>
      <c r="M385" s="83">
        <v>10000</v>
      </c>
      <c r="N385" s="83">
        <f t="shared" si="83"/>
        <v>10000</v>
      </c>
      <c r="O385" s="57" t="s">
        <v>1104</v>
      </c>
    </row>
    <row r="386" spans="1:15" s="58" customFormat="1" ht="117" customHeight="1" x14ac:dyDescent="0.25">
      <c r="A386" s="54" t="s">
        <v>864</v>
      </c>
      <c r="B386" s="54" t="s">
        <v>1213</v>
      </c>
      <c r="C386" s="55">
        <v>3</v>
      </c>
      <c r="D386" s="61" t="s">
        <v>1216</v>
      </c>
      <c r="E386" s="62" t="s">
        <v>867</v>
      </c>
      <c r="F386" s="55" t="s">
        <v>981</v>
      </c>
      <c r="G386" s="55">
        <v>5</v>
      </c>
      <c r="H386" s="85"/>
      <c r="I386" s="84">
        <v>10000</v>
      </c>
      <c r="J386" s="84">
        <f t="shared" si="79"/>
        <v>50000</v>
      </c>
      <c r="K386" s="56"/>
      <c r="L386" s="56"/>
      <c r="M386" s="83">
        <v>10000</v>
      </c>
      <c r="N386" s="83">
        <f t="shared" si="83"/>
        <v>10000</v>
      </c>
      <c r="O386" s="57" t="s">
        <v>1104</v>
      </c>
    </row>
    <row r="387" spans="1:15" s="58" customFormat="1" ht="117" customHeight="1" x14ac:dyDescent="0.25">
      <c r="A387" s="54" t="s">
        <v>864</v>
      </c>
      <c r="B387" s="54" t="s">
        <v>1213</v>
      </c>
      <c r="C387" s="55">
        <v>4</v>
      </c>
      <c r="D387" s="61" t="s">
        <v>1217</v>
      </c>
      <c r="E387" s="62" t="s">
        <v>867</v>
      </c>
      <c r="F387" s="55" t="s">
        <v>981</v>
      </c>
      <c r="G387" s="55">
        <v>6</v>
      </c>
      <c r="H387" s="85"/>
      <c r="I387" s="84">
        <v>10000</v>
      </c>
      <c r="J387" s="84">
        <f t="shared" si="79"/>
        <v>60000</v>
      </c>
      <c r="K387" s="56"/>
      <c r="L387" s="56"/>
      <c r="M387" s="83">
        <v>10000</v>
      </c>
      <c r="N387" s="83">
        <f t="shared" si="83"/>
        <v>10000</v>
      </c>
      <c r="O387" s="57" t="s">
        <v>1104</v>
      </c>
    </row>
    <row r="388" spans="1:15" s="58" customFormat="1" ht="117" customHeight="1" x14ac:dyDescent="0.25">
      <c r="A388" s="54" t="s">
        <v>864</v>
      </c>
      <c r="B388" s="54" t="s">
        <v>1213</v>
      </c>
      <c r="C388" s="55">
        <v>5</v>
      </c>
      <c r="D388" s="61" t="s">
        <v>1218</v>
      </c>
      <c r="E388" s="62" t="s">
        <v>867</v>
      </c>
      <c r="F388" s="55" t="s">
        <v>981</v>
      </c>
      <c r="G388" s="55">
        <v>2</v>
      </c>
      <c r="H388" s="85"/>
      <c r="I388" s="84">
        <v>10000</v>
      </c>
      <c r="J388" s="84">
        <f t="shared" si="79"/>
        <v>20000</v>
      </c>
      <c r="K388" s="56"/>
      <c r="L388" s="56"/>
      <c r="M388" s="83">
        <v>10000</v>
      </c>
      <c r="N388" s="83">
        <f t="shared" si="83"/>
        <v>10000</v>
      </c>
      <c r="O388" s="57" t="s">
        <v>1104</v>
      </c>
    </row>
    <row r="389" spans="1:15" s="58" customFormat="1" ht="117" customHeight="1" x14ac:dyDescent="0.25">
      <c r="A389" s="54" t="s">
        <v>864</v>
      </c>
      <c r="B389" s="54" t="s">
        <v>1213</v>
      </c>
      <c r="C389" s="55">
        <v>6</v>
      </c>
      <c r="D389" s="61" t="s">
        <v>1219</v>
      </c>
      <c r="E389" s="62" t="s">
        <v>867</v>
      </c>
      <c r="F389" s="55" t="s">
        <v>981</v>
      </c>
      <c r="G389" s="55">
        <v>12</v>
      </c>
      <c r="H389" s="85"/>
      <c r="I389" s="84">
        <v>10000</v>
      </c>
      <c r="J389" s="84">
        <f t="shared" si="79"/>
        <v>120000</v>
      </c>
      <c r="K389" s="56"/>
      <c r="L389" s="56"/>
      <c r="M389" s="83">
        <v>10000</v>
      </c>
      <c r="N389" s="83">
        <f t="shared" si="83"/>
        <v>10000</v>
      </c>
      <c r="O389" s="57" t="s">
        <v>1104</v>
      </c>
    </row>
    <row r="390" spans="1:15" s="58" customFormat="1" ht="117" customHeight="1" x14ac:dyDescent="0.25">
      <c r="A390" s="54" t="s">
        <v>864</v>
      </c>
      <c r="B390" s="54" t="s">
        <v>1213</v>
      </c>
      <c r="C390" s="55">
        <v>7</v>
      </c>
      <c r="D390" s="61" t="s">
        <v>1220</v>
      </c>
      <c r="E390" s="62" t="s">
        <v>867</v>
      </c>
      <c r="F390" s="55" t="s">
        <v>981</v>
      </c>
      <c r="G390" s="55">
        <v>12</v>
      </c>
      <c r="H390" s="85"/>
      <c r="I390" s="84">
        <v>10000</v>
      </c>
      <c r="J390" s="84">
        <f t="shared" si="79"/>
        <v>120000</v>
      </c>
      <c r="K390" s="56"/>
      <c r="L390" s="56"/>
      <c r="M390" s="83">
        <v>10000</v>
      </c>
      <c r="N390" s="83">
        <f t="shared" si="83"/>
        <v>10000</v>
      </c>
      <c r="O390" s="57" t="s">
        <v>1104</v>
      </c>
    </row>
    <row r="391" spans="1:15" s="58" customFormat="1" ht="120.75" customHeight="1" x14ac:dyDescent="0.25">
      <c r="A391" s="54" t="s">
        <v>338</v>
      </c>
      <c r="B391" s="54" t="s">
        <v>434</v>
      </c>
      <c r="C391" s="55">
        <v>1</v>
      </c>
      <c r="D391" s="54" t="s">
        <v>435</v>
      </c>
      <c r="E391" s="54">
        <v>15</v>
      </c>
      <c r="F391" s="55" t="s">
        <v>15</v>
      </c>
      <c r="G391" s="55">
        <v>18</v>
      </c>
      <c r="H391" s="85">
        <v>18728.129500000003</v>
      </c>
      <c r="I391" s="84">
        <v>12000</v>
      </c>
      <c r="J391" s="84">
        <f t="shared" si="79"/>
        <v>216000</v>
      </c>
      <c r="K391" s="56"/>
      <c r="L391" s="56"/>
      <c r="M391" s="83">
        <v>12000</v>
      </c>
      <c r="N391" s="83">
        <f t="shared" si="83"/>
        <v>12000</v>
      </c>
      <c r="O391" s="57" t="s">
        <v>1104</v>
      </c>
    </row>
    <row r="392" spans="1:15" s="58" customFormat="1" ht="126" customHeight="1" x14ac:dyDescent="0.25">
      <c r="A392" s="54" t="s">
        <v>338</v>
      </c>
      <c r="B392" s="54" t="s">
        <v>434</v>
      </c>
      <c r="C392" s="55">
        <v>2</v>
      </c>
      <c r="D392" s="54" t="s">
        <v>436</v>
      </c>
      <c r="E392" s="54">
        <v>15</v>
      </c>
      <c r="F392" s="55" t="s">
        <v>15</v>
      </c>
      <c r="G392" s="55">
        <v>14</v>
      </c>
      <c r="H392" s="92"/>
      <c r="I392" s="93"/>
      <c r="J392" s="93"/>
      <c r="K392" s="94">
        <v>16933.54608</v>
      </c>
      <c r="L392" s="94">
        <v>16933.54608</v>
      </c>
      <c r="M392" s="94"/>
      <c r="N392" s="83">
        <f>+AVERAGE(K392:L392)</f>
        <v>16933.54608</v>
      </c>
      <c r="O392" s="57" t="s">
        <v>1105</v>
      </c>
    </row>
    <row r="393" spans="1:15" s="9" customFormat="1" ht="27" hidden="1" customHeight="1" x14ac:dyDescent="0.25">
      <c r="A393" s="202" t="s">
        <v>437</v>
      </c>
      <c r="B393" s="203"/>
      <c r="C393" s="203"/>
      <c r="D393" s="203"/>
      <c r="E393" s="203"/>
      <c r="F393" s="204"/>
      <c r="G393" s="49">
        <f>SUM(G300:G392)</f>
        <v>1264</v>
      </c>
      <c r="H393" s="10"/>
      <c r="I393" s="10"/>
      <c r="J393" s="10"/>
      <c r="K393" s="6"/>
      <c r="L393" s="6"/>
      <c r="M393" s="6"/>
      <c r="N393" s="7"/>
    </row>
    <row r="394" spans="1:15" s="58" customFormat="1" ht="51" customHeight="1" x14ac:dyDescent="0.25">
      <c r="A394" s="54" t="s">
        <v>438</v>
      </c>
      <c r="B394" s="54" t="s">
        <v>439</v>
      </c>
      <c r="C394" s="55">
        <v>1</v>
      </c>
      <c r="D394" s="54" t="s">
        <v>1120</v>
      </c>
      <c r="E394" s="54" t="s">
        <v>294</v>
      </c>
      <c r="F394" s="54" t="s">
        <v>6</v>
      </c>
      <c r="G394" s="55">
        <v>56</v>
      </c>
      <c r="H394" s="85">
        <v>4226.1930000000002</v>
      </c>
      <c r="I394" s="84">
        <f t="shared" ref="I394:I395" si="84">+H394*1.056</f>
        <v>4462.8598080000002</v>
      </c>
      <c r="J394" s="84">
        <f t="shared" ref="J394:J395" si="85">+I394*G394</f>
        <v>249920.149248</v>
      </c>
      <c r="K394" s="56"/>
      <c r="L394" s="56"/>
      <c r="M394" s="83">
        <v>4347</v>
      </c>
      <c r="N394" s="83">
        <f t="shared" ref="N394:N395" si="86">+AVERAGE(M394)</f>
        <v>4347</v>
      </c>
      <c r="O394" s="57" t="s">
        <v>1104</v>
      </c>
    </row>
    <row r="395" spans="1:15" s="58" customFormat="1" ht="51" customHeight="1" x14ac:dyDescent="0.25">
      <c r="A395" s="54" t="s">
        <v>438</v>
      </c>
      <c r="B395" s="54" t="s">
        <v>439</v>
      </c>
      <c r="C395" s="55">
        <v>2</v>
      </c>
      <c r="D395" s="54" t="s">
        <v>440</v>
      </c>
      <c r="E395" s="54" t="s">
        <v>24</v>
      </c>
      <c r="F395" s="54" t="s">
        <v>6</v>
      </c>
      <c r="G395" s="55">
        <v>48</v>
      </c>
      <c r="H395" s="85">
        <v>4156.2559999999994</v>
      </c>
      <c r="I395" s="84">
        <f t="shared" si="84"/>
        <v>4389.0063359999995</v>
      </c>
      <c r="J395" s="84">
        <f t="shared" si="85"/>
        <v>210672.30412799999</v>
      </c>
      <c r="K395" s="56"/>
      <c r="L395" s="56"/>
      <c r="M395" s="83">
        <v>4347</v>
      </c>
      <c r="N395" s="83">
        <f t="shared" si="86"/>
        <v>4347</v>
      </c>
      <c r="O395" s="57" t="s">
        <v>1104</v>
      </c>
    </row>
    <row r="396" spans="1:15" s="58" customFormat="1" ht="26.25" customHeight="1" x14ac:dyDescent="0.25">
      <c r="A396" s="54" t="s">
        <v>438</v>
      </c>
      <c r="B396" s="54" t="s">
        <v>439</v>
      </c>
      <c r="C396" s="55">
        <v>3</v>
      </c>
      <c r="D396" s="54" t="s">
        <v>441</v>
      </c>
      <c r="E396" s="54" t="s">
        <v>873</v>
      </c>
      <c r="F396" s="54" t="s">
        <v>6</v>
      </c>
      <c r="G396" s="55">
        <v>21</v>
      </c>
      <c r="H396" s="93">
        <v>8385.5300000000007</v>
      </c>
      <c r="I396" s="93">
        <v>8385.5300000000007</v>
      </c>
      <c r="J396" s="93">
        <v>8385.5300000000007</v>
      </c>
      <c r="K396" s="83"/>
      <c r="L396" s="83"/>
      <c r="M396" s="83"/>
      <c r="N396" s="83">
        <f>+AVERAGE(H396:J396)</f>
        <v>8385.5300000000007</v>
      </c>
      <c r="O396" s="57" t="s">
        <v>1105</v>
      </c>
    </row>
    <row r="397" spans="1:15" s="58" customFormat="1" ht="51" customHeight="1" x14ac:dyDescent="0.25">
      <c r="A397" s="54" t="s">
        <v>438</v>
      </c>
      <c r="B397" s="54" t="s">
        <v>442</v>
      </c>
      <c r="C397" s="55">
        <v>1</v>
      </c>
      <c r="D397" s="54" t="s">
        <v>443</v>
      </c>
      <c r="E397" s="54" t="s">
        <v>444</v>
      </c>
      <c r="F397" s="54" t="s">
        <v>6</v>
      </c>
      <c r="G397" s="55">
        <v>5</v>
      </c>
      <c r="H397" s="93">
        <v>8385.5300000000007</v>
      </c>
      <c r="I397" s="93">
        <v>8385.5300000000007</v>
      </c>
      <c r="J397" s="93">
        <v>8385.5300000000007</v>
      </c>
      <c r="K397" s="83"/>
      <c r="L397" s="83"/>
      <c r="M397" s="83"/>
      <c r="N397" s="83">
        <f t="shared" ref="N397:N414" si="87">+AVERAGE(H397:J397)</f>
        <v>8385.5300000000007</v>
      </c>
      <c r="O397" s="57" t="s">
        <v>1105</v>
      </c>
    </row>
    <row r="398" spans="1:15" s="58" customFormat="1" ht="51" customHeight="1" x14ac:dyDescent="0.25">
      <c r="A398" s="54" t="s">
        <v>438</v>
      </c>
      <c r="B398" s="54" t="s">
        <v>442</v>
      </c>
      <c r="C398" s="55">
        <v>2</v>
      </c>
      <c r="D398" s="54" t="s">
        <v>445</v>
      </c>
      <c r="E398" s="54" t="s">
        <v>444</v>
      </c>
      <c r="F398" s="54" t="s">
        <v>6</v>
      </c>
      <c r="G398" s="55">
        <v>4</v>
      </c>
      <c r="H398" s="93">
        <v>8385.5300000000007</v>
      </c>
      <c r="I398" s="93">
        <v>8385.5300000000007</v>
      </c>
      <c r="J398" s="93">
        <v>8385.5300000000007</v>
      </c>
      <c r="K398" s="83"/>
      <c r="L398" s="83"/>
      <c r="M398" s="83"/>
      <c r="N398" s="83">
        <f t="shared" si="87"/>
        <v>8385.5300000000007</v>
      </c>
      <c r="O398" s="57" t="s">
        <v>1105</v>
      </c>
    </row>
    <row r="399" spans="1:15" s="58" customFormat="1" ht="41.25" customHeight="1" x14ac:dyDescent="0.25">
      <c r="A399" s="54" t="s">
        <v>438</v>
      </c>
      <c r="B399" s="54" t="s">
        <v>442</v>
      </c>
      <c r="C399" s="55">
        <v>3</v>
      </c>
      <c r="D399" s="54" t="s">
        <v>446</v>
      </c>
      <c r="E399" s="54" t="s">
        <v>447</v>
      </c>
      <c r="F399" s="54" t="s">
        <v>6</v>
      </c>
      <c r="G399" s="55">
        <v>4</v>
      </c>
      <c r="H399" s="93">
        <v>8385.5300000000007</v>
      </c>
      <c r="I399" s="93">
        <v>8385.5300000000007</v>
      </c>
      <c r="J399" s="93">
        <v>8385.5300000000007</v>
      </c>
      <c r="K399" s="83"/>
      <c r="L399" s="83"/>
      <c r="M399" s="83"/>
      <c r="N399" s="83">
        <f t="shared" si="87"/>
        <v>8385.5300000000007</v>
      </c>
      <c r="O399" s="57" t="s">
        <v>1105</v>
      </c>
    </row>
    <row r="400" spans="1:15" s="58" customFormat="1" ht="40.5" customHeight="1" x14ac:dyDescent="0.25">
      <c r="A400" s="54" t="s">
        <v>438</v>
      </c>
      <c r="B400" s="54" t="s">
        <v>448</v>
      </c>
      <c r="C400" s="55">
        <v>4</v>
      </c>
      <c r="D400" s="54" t="s">
        <v>449</v>
      </c>
      <c r="E400" s="54" t="s">
        <v>447</v>
      </c>
      <c r="F400" s="54" t="s">
        <v>6</v>
      </c>
      <c r="G400" s="55">
        <v>3</v>
      </c>
      <c r="H400" s="93">
        <v>8385.5300000000007</v>
      </c>
      <c r="I400" s="93">
        <v>8385.5300000000007</v>
      </c>
      <c r="J400" s="93">
        <v>8385.5300000000007</v>
      </c>
      <c r="K400" s="83"/>
      <c r="L400" s="83"/>
      <c r="M400" s="83"/>
      <c r="N400" s="83">
        <f t="shared" si="87"/>
        <v>8385.5300000000007</v>
      </c>
      <c r="O400" s="57" t="s">
        <v>1105</v>
      </c>
    </row>
    <row r="401" spans="1:15" s="58" customFormat="1" ht="51" customHeight="1" x14ac:dyDescent="0.25">
      <c r="A401" s="54" t="s">
        <v>438</v>
      </c>
      <c r="B401" s="54" t="s">
        <v>442</v>
      </c>
      <c r="C401" s="55">
        <v>5</v>
      </c>
      <c r="D401" s="54" t="s">
        <v>450</v>
      </c>
      <c r="E401" s="54" t="s">
        <v>451</v>
      </c>
      <c r="F401" s="54" t="s">
        <v>6</v>
      </c>
      <c r="G401" s="55">
        <v>6</v>
      </c>
      <c r="H401" s="93">
        <v>8385.5300000000007</v>
      </c>
      <c r="I401" s="93">
        <v>8385.5300000000007</v>
      </c>
      <c r="J401" s="93">
        <v>8385.5300000000007</v>
      </c>
      <c r="K401" s="83"/>
      <c r="L401" s="83"/>
      <c r="M401" s="83"/>
      <c r="N401" s="83">
        <f t="shared" si="87"/>
        <v>8385.5300000000007</v>
      </c>
      <c r="O401" s="57" t="s">
        <v>1105</v>
      </c>
    </row>
    <row r="402" spans="1:15" s="58" customFormat="1" ht="43.5" customHeight="1" x14ac:dyDescent="0.25">
      <c r="A402" s="54" t="s">
        <v>438</v>
      </c>
      <c r="B402" s="54" t="s">
        <v>442</v>
      </c>
      <c r="C402" s="55">
        <v>6</v>
      </c>
      <c r="D402" s="54" t="s">
        <v>452</v>
      </c>
      <c r="E402" s="54" t="s">
        <v>453</v>
      </c>
      <c r="F402" s="54" t="s">
        <v>6</v>
      </c>
      <c r="G402" s="55">
        <v>3</v>
      </c>
      <c r="H402" s="93">
        <v>8385.5300000000007</v>
      </c>
      <c r="I402" s="93">
        <v>8385.5300000000007</v>
      </c>
      <c r="J402" s="93">
        <v>8385.5300000000007</v>
      </c>
      <c r="K402" s="83"/>
      <c r="L402" s="83"/>
      <c r="M402" s="83"/>
      <c r="N402" s="83">
        <f t="shared" si="87"/>
        <v>8385.5300000000007</v>
      </c>
      <c r="O402" s="57" t="s">
        <v>1105</v>
      </c>
    </row>
    <row r="403" spans="1:15" s="58" customFormat="1" ht="50.25" customHeight="1" x14ac:dyDescent="0.25">
      <c r="A403" s="54" t="s">
        <v>438</v>
      </c>
      <c r="B403" s="54" t="s">
        <v>442</v>
      </c>
      <c r="C403" s="55">
        <v>7</v>
      </c>
      <c r="D403" s="54" t="s">
        <v>454</v>
      </c>
      <c r="E403" s="54" t="s">
        <v>453</v>
      </c>
      <c r="F403" s="54" t="s">
        <v>6</v>
      </c>
      <c r="G403" s="55">
        <v>4</v>
      </c>
      <c r="H403" s="93">
        <v>8385.5300000000007</v>
      </c>
      <c r="I403" s="93">
        <v>8385.5300000000007</v>
      </c>
      <c r="J403" s="93">
        <v>8385.5300000000007</v>
      </c>
      <c r="K403" s="83"/>
      <c r="L403" s="83"/>
      <c r="M403" s="83"/>
      <c r="N403" s="83">
        <f t="shared" si="87"/>
        <v>8385.5300000000007</v>
      </c>
      <c r="O403" s="57" t="s">
        <v>1105</v>
      </c>
    </row>
    <row r="404" spans="1:15" s="58" customFormat="1" ht="50.25" customHeight="1" x14ac:dyDescent="0.25">
      <c r="A404" s="54" t="s">
        <v>438</v>
      </c>
      <c r="B404" s="54" t="s">
        <v>442</v>
      </c>
      <c r="C404" s="55">
        <v>8</v>
      </c>
      <c r="D404" s="54" t="s">
        <v>455</v>
      </c>
      <c r="E404" s="54" t="s">
        <v>453</v>
      </c>
      <c r="F404" s="54" t="s">
        <v>6</v>
      </c>
      <c r="G404" s="55">
        <v>2</v>
      </c>
      <c r="H404" s="93">
        <v>8385.5300000000007</v>
      </c>
      <c r="I404" s="93">
        <v>8385.5300000000007</v>
      </c>
      <c r="J404" s="93">
        <v>8385.5300000000007</v>
      </c>
      <c r="K404" s="83"/>
      <c r="L404" s="83"/>
      <c r="M404" s="83"/>
      <c r="N404" s="83">
        <f t="shared" si="87"/>
        <v>8385.5300000000007</v>
      </c>
      <c r="O404" s="57" t="s">
        <v>1105</v>
      </c>
    </row>
    <row r="405" spans="1:15" s="58" customFormat="1" ht="50.25" customHeight="1" x14ac:dyDescent="0.25">
      <c r="A405" s="54" t="s">
        <v>438</v>
      </c>
      <c r="B405" s="54" t="s">
        <v>442</v>
      </c>
      <c r="C405" s="55">
        <v>9</v>
      </c>
      <c r="D405" s="54" t="s">
        <v>456</v>
      </c>
      <c r="E405" s="54" t="s">
        <v>447</v>
      </c>
      <c r="F405" s="54" t="s">
        <v>6</v>
      </c>
      <c r="G405" s="55">
        <v>12</v>
      </c>
      <c r="H405" s="93">
        <v>8385.5300000000007</v>
      </c>
      <c r="I405" s="93">
        <v>8385.5300000000007</v>
      </c>
      <c r="J405" s="93">
        <v>8385.5300000000007</v>
      </c>
      <c r="K405" s="83"/>
      <c r="L405" s="83"/>
      <c r="M405" s="83"/>
      <c r="N405" s="83">
        <f t="shared" si="87"/>
        <v>8385.5300000000007</v>
      </c>
      <c r="O405" s="57" t="s">
        <v>1105</v>
      </c>
    </row>
    <row r="406" spans="1:15" s="58" customFormat="1" ht="51" customHeight="1" x14ac:dyDescent="0.25">
      <c r="A406" s="54" t="s">
        <v>438</v>
      </c>
      <c r="B406" s="54" t="s">
        <v>442</v>
      </c>
      <c r="C406" s="55">
        <v>10</v>
      </c>
      <c r="D406" s="54" t="s">
        <v>457</v>
      </c>
      <c r="E406" s="54" t="s">
        <v>458</v>
      </c>
      <c r="F406" s="54" t="s">
        <v>6</v>
      </c>
      <c r="G406" s="55">
        <v>17</v>
      </c>
      <c r="H406" s="93">
        <v>8385.5300000000007</v>
      </c>
      <c r="I406" s="93">
        <v>8385.5300000000007</v>
      </c>
      <c r="J406" s="93">
        <v>8385.5300000000007</v>
      </c>
      <c r="K406" s="83"/>
      <c r="L406" s="83"/>
      <c r="M406" s="83"/>
      <c r="N406" s="83">
        <f t="shared" si="87"/>
        <v>8385.5300000000007</v>
      </c>
      <c r="O406" s="57" t="s">
        <v>1105</v>
      </c>
    </row>
    <row r="407" spans="1:15" s="58" customFormat="1" ht="72" customHeight="1" x14ac:dyDescent="0.25">
      <c r="A407" s="54" t="s">
        <v>438</v>
      </c>
      <c r="B407" s="54" t="s">
        <v>459</v>
      </c>
      <c r="C407" s="55">
        <v>1</v>
      </c>
      <c r="D407" s="54" t="s">
        <v>874</v>
      </c>
      <c r="E407" s="54" t="s">
        <v>302</v>
      </c>
      <c r="F407" s="54" t="s">
        <v>6</v>
      </c>
      <c r="G407" s="55">
        <v>5</v>
      </c>
      <c r="H407" s="93">
        <v>8385.5300000000007</v>
      </c>
      <c r="I407" s="93">
        <v>8385.5300000000007</v>
      </c>
      <c r="J407" s="93">
        <v>8385.5300000000007</v>
      </c>
      <c r="K407" s="83"/>
      <c r="L407" s="83"/>
      <c r="M407" s="83"/>
      <c r="N407" s="83">
        <f t="shared" si="87"/>
        <v>8385.5300000000007</v>
      </c>
      <c r="O407" s="57" t="s">
        <v>1105</v>
      </c>
    </row>
    <row r="408" spans="1:15" s="58" customFormat="1" ht="72" customHeight="1" x14ac:dyDescent="0.25">
      <c r="A408" s="54" t="s">
        <v>438</v>
      </c>
      <c r="B408" s="54" t="s">
        <v>459</v>
      </c>
      <c r="C408" s="55">
        <v>2</v>
      </c>
      <c r="D408" s="54" t="s">
        <v>460</v>
      </c>
      <c r="E408" s="54" t="s">
        <v>9</v>
      </c>
      <c r="F408" s="54" t="s">
        <v>6</v>
      </c>
      <c r="G408" s="55">
        <v>5</v>
      </c>
      <c r="H408" s="93">
        <v>8385.5300000000007</v>
      </c>
      <c r="I408" s="93">
        <v>8385.5300000000007</v>
      </c>
      <c r="J408" s="93">
        <v>8385.5300000000007</v>
      </c>
      <c r="K408" s="83"/>
      <c r="L408" s="83"/>
      <c r="M408" s="83"/>
      <c r="N408" s="83">
        <f t="shared" si="87"/>
        <v>8385.5300000000007</v>
      </c>
      <c r="O408" s="57" t="s">
        <v>1105</v>
      </c>
    </row>
    <row r="409" spans="1:15" s="58" customFormat="1" ht="72" customHeight="1" x14ac:dyDescent="0.25">
      <c r="A409" s="54" t="s">
        <v>438</v>
      </c>
      <c r="B409" s="54" t="s">
        <v>459</v>
      </c>
      <c r="C409" s="55">
        <v>3</v>
      </c>
      <c r="D409" s="54" t="s">
        <v>461</v>
      </c>
      <c r="E409" s="54" t="s">
        <v>77</v>
      </c>
      <c r="F409" s="54" t="s">
        <v>6</v>
      </c>
      <c r="G409" s="55">
        <v>5</v>
      </c>
      <c r="H409" s="93">
        <v>8385.5300000000007</v>
      </c>
      <c r="I409" s="93">
        <v>8385.5300000000007</v>
      </c>
      <c r="J409" s="93">
        <v>8385.5300000000007</v>
      </c>
      <c r="K409" s="83"/>
      <c r="L409" s="83"/>
      <c r="M409" s="83"/>
      <c r="N409" s="83">
        <f t="shared" si="87"/>
        <v>8385.5300000000007</v>
      </c>
      <c r="O409" s="57" t="s">
        <v>1105</v>
      </c>
    </row>
    <row r="410" spans="1:15" s="58" customFormat="1" ht="72" customHeight="1" x14ac:dyDescent="0.25">
      <c r="A410" s="54" t="s">
        <v>438</v>
      </c>
      <c r="B410" s="54" t="s">
        <v>459</v>
      </c>
      <c r="C410" s="55">
        <v>4</v>
      </c>
      <c r="D410" s="54" t="s">
        <v>462</v>
      </c>
      <c r="E410" s="54" t="s">
        <v>9</v>
      </c>
      <c r="F410" s="54" t="s">
        <v>6</v>
      </c>
      <c r="G410" s="55">
        <v>4</v>
      </c>
      <c r="H410" s="93">
        <v>8385.5300000000007</v>
      </c>
      <c r="I410" s="93">
        <v>8385.5300000000007</v>
      </c>
      <c r="J410" s="93">
        <v>8385.5300000000007</v>
      </c>
      <c r="K410" s="83"/>
      <c r="L410" s="83"/>
      <c r="M410" s="83"/>
      <c r="N410" s="83">
        <f t="shared" si="87"/>
        <v>8385.5300000000007</v>
      </c>
      <c r="O410" s="57" t="s">
        <v>1105</v>
      </c>
    </row>
    <row r="411" spans="1:15" s="58" customFormat="1" ht="72" customHeight="1" x14ac:dyDescent="0.25">
      <c r="A411" s="54" t="s">
        <v>438</v>
      </c>
      <c r="B411" s="54" t="s">
        <v>459</v>
      </c>
      <c r="C411" s="55">
        <v>5</v>
      </c>
      <c r="D411" s="54" t="s">
        <v>463</v>
      </c>
      <c r="E411" s="54" t="s">
        <v>77</v>
      </c>
      <c r="F411" s="54" t="s">
        <v>6</v>
      </c>
      <c r="G411" s="55">
        <v>8</v>
      </c>
      <c r="H411" s="93">
        <v>8385.5300000000007</v>
      </c>
      <c r="I411" s="93">
        <v>8385.5300000000007</v>
      </c>
      <c r="J411" s="93">
        <v>8385.5300000000007</v>
      </c>
      <c r="K411" s="83"/>
      <c r="L411" s="83"/>
      <c r="M411" s="83"/>
      <c r="N411" s="83">
        <f t="shared" si="87"/>
        <v>8385.5300000000007</v>
      </c>
      <c r="O411" s="57" t="s">
        <v>1105</v>
      </c>
    </row>
    <row r="412" spans="1:15" s="58" customFormat="1" ht="72" customHeight="1" x14ac:dyDescent="0.25">
      <c r="A412" s="54" t="s">
        <v>438</v>
      </c>
      <c r="B412" s="54" t="s">
        <v>459</v>
      </c>
      <c r="C412" s="55">
        <v>6</v>
      </c>
      <c r="D412" s="54" t="s">
        <v>464</v>
      </c>
      <c r="E412" s="54" t="s">
        <v>302</v>
      </c>
      <c r="F412" s="54" t="s">
        <v>6</v>
      </c>
      <c r="G412" s="55">
        <v>7</v>
      </c>
      <c r="H412" s="93">
        <v>8385.5300000000007</v>
      </c>
      <c r="I412" s="93">
        <v>8385.5300000000007</v>
      </c>
      <c r="J412" s="93">
        <v>8385.5300000000007</v>
      </c>
      <c r="K412" s="83"/>
      <c r="L412" s="83"/>
      <c r="M412" s="83"/>
      <c r="N412" s="83">
        <f t="shared" si="87"/>
        <v>8385.5300000000007</v>
      </c>
      <c r="O412" s="57" t="s">
        <v>1105</v>
      </c>
    </row>
    <row r="413" spans="1:15" s="58" customFormat="1" ht="72" customHeight="1" x14ac:dyDescent="0.25">
      <c r="A413" s="54" t="s">
        <v>438</v>
      </c>
      <c r="B413" s="54" t="s">
        <v>459</v>
      </c>
      <c r="C413" s="55">
        <v>7</v>
      </c>
      <c r="D413" s="54" t="s">
        <v>465</v>
      </c>
      <c r="E413" s="54" t="s">
        <v>134</v>
      </c>
      <c r="F413" s="54" t="s">
        <v>6</v>
      </c>
      <c r="G413" s="55">
        <v>4</v>
      </c>
      <c r="H413" s="93">
        <v>8385.5300000000007</v>
      </c>
      <c r="I413" s="93">
        <v>8385.5300000000007</v>
      </c>
      <c r="J413" s="93">
        <v>8385.5300000000007</v>
      </c>
      <c r="K413" s="83"/>
      <c r="L413" s="83"/>
      <c r="M413" s="83"/>
      <c r="N413" s="83">
        <f t="shared" si="87"/>
        <v>8385.5300000000007</v>
      </c>
      <c r="O413" s="57" t="s">
        <v>1105</v>
      </c>
    </row>
    <row r="414" spans="1:15" s="58" customFormat="1" ht="72" customHeight="1" x14ac:dyDescent="0.25">
      <c r="A414" s="54" t="s">
        <v>438</v>
      </c>
      <c r="B414" s="54" t="s">
        <v>459</v>
      </c>
      <c r="C414" s="55">
        <v>8</v>
      </c>
      <c r="D414" s="54" t="s">
        <v>466</v>
      </c>
      <c r="E414" s="54" t="s">
        <v>77</v>
      </c>
      <c r="F414" s="54" t="s">
        <v>6</v>
      </c>
      <c r="G414" s="55">
        <v>6</v>
      </c>
      <c r="H414" s="93">
        <v>8385.5300000000007</v>
      </c>
      <c r="I414" s="93">
        <v>8385.5300000000007</v>
      </c>
      <c r="J414" s="93">
        <v>8385.5300000000007</v>
      </c>
      <c r="K414" s="83"/>
      <c r="L414" s="83"/>
      <c r="M414" s="83"/>
      <c r="N414" s="83">
        <f t="shared" si="87"/>
        <v>8385.5300000000007</v>
      </c>
      <c r="O414" s="57" t="s">
        <v>1105</v>
      </c>
    </row>
    <row r="415" spans="1:15" s="9" customFormat="1" ht="27.75" hidden="1" customHeight="1" x14ac:dyDescent="0.25">
      <c r="A415" s="202" t="s">
        <v>467</v>
      </c>
      <c r="B415" s="203"/>
      <c r="C415" s="203"/>
      <c r="D415" s="203"/>
      <c r="E415" s="203"/>
      <c r="F415" s="204"/>
      <c r="G415" s="49">
        <f>SUM(G394:G414)</f>
        <v>229</v>
      </c>
      <c r="H415" s="10"/>
      <c r="I415" s="10"/>
      <c r="J415" s="10"/>
      <c r="K415" s="6"/>
      <c r="L415" s="6"/>
      <c r="M415" s="6"/>
      <c r="N415" s="7"/>
    </row>
    <row r="416" spans="1:15" s="58" customFormat="1" ht="43.5" customHeight="1" x14ac:dyDescent="0.25">
      <c r="A416" s="54" t="s">
        <v>468</v>
      </c>
      <c r="B416" s="63" t="s">
        <v>469</v>
      </c>
      <c r="C416" s="56">
        <v>1</v>
      </c>
      <c r="D416" s="63" t="s">
        <v>470</v>
      </c>
      <c r="E416" s="56" t="s">
        <v>471</v>
      </c>
      <c r="F416" s="54" t="s">
        <v>6</v>
      </c>
      <c r="G416" s="56">
        <v>11</v>
      </c>
      <c r="H416" s="95">
        <v>9312.3813070000015</v>
      </c>
      <c r="I416" s="95">
        <v>9312.3813070000015</v>
      </c>
      <c r="J416" s="95">
        <v>9312.3813070000015</v>
      </c>
      <c r="K416" s="83"/>
      <c r="L416" s="83"/>
      <c r="M416" s="83"/>
      <c r="N416" s="83">
        <f>+AVERAGE(H416:J416)</f>
        <v>9312.3813070000015</v>
      </c>
      <c r="O416" s="74" t="s">
        <v>1105</v>
      </c>
    </row>
    <row r="417" spans="1:15" s="58" customFormat="1" ht="43.5" customHeight="1" x14ac:dyDescent="0.25">
      <c r="A417" s="54" t="s">
        <v>468</v>
      </c>
      <c r="B417" s="63" t="s">
        <v>469</v>
      </c>
      <c r="C417" s="56">
        <v>2</v>
      </c>
      <c r="D417" s="63" t="s">
        <v>472</v>
      </c>
      <c r="E417" s="56" t="s">
        <v>473</v>
      </c>
      <c r="F417" s="54" t="s">
        <v>6</v>
      </c>
      <c r="G417" s="56">
        <v>16</v>
      </c>
      <c r="H417" s="95">
        <v>11286.892646000002</v>
      </c>
      <c r="I417" s="95">
        <v>11286.892646000002</v>
      </c>
      <c r="J417" s="95">
        <v>11286.892646000002</v>
      </c>
      <c r="K417" s="83"/>
      <c r="L417" s="83"/>
      <c r="M417" s="83"/>
      <c r="N417" s="83">
        <f t="shared" ref="N417:N424" si="88">+AVERAGE(H417:J417)</f>
        <v>11286.892646000002</v>
      </c>
      <c r="O417" s="74" t="s">
        <v>1105</v>
      </c>
    </row>
    <row r="418" spans="1:15" s="58" customFormat="1" ht="43.5" customHeight="1" x14ac:dyDescent="0.25">
      <c r="A418" s="54" t="s">
        <v>468</v>
      </c>
      <c r="B418" s="63" t="s">
        <v>469</v>
      </c>
      <c r="C418" s="56">
        <v>3</v>
      </c>
      <c r="D418" s="63" t="s">
        <v>474</v>
      </c>
      <c r="E418" s="56" t="s">
        <v>475</v>
      </c>
      <c r="F418" s="54" t="s">
        <v>6</v>
      </c>
      <c r="G418" s="56">
        <v>9</v>
      </c>
      <c r="H418" s="95">
        <v>10299.102457999999</v>
      </c>
      <c r="I418" s="95">
        <v>10299.102457999999</v>
      </c>
      <c r="J418" s="95">
        <v>10299.102457999999</v>
      </c>
      <c r="K418" s="83"/>
      <c r="L418" s="83"/>
      <c r="M418" s="83"/>
      <c r="N418" s="83">
        <f t="shared" si="88"/>
        <v>10299.102457999999</v>
      </c>
      <c r="O418" s="74" t="s">
        <v>1105</v>
      </c>
    </row>
    <row r="419" spans="1:15" s="58" customFormat="1" ht="43.5" customHeight="1" x14ac:dyDescent="0.25">
      <c r="A419" s="54" t="s">
        <v>468</v>
      </c>
      <c r="B419" s="63" t="s">
        <v>469</v>
      </c>
      <c r="C419" s="56">
        <v>4</v>
      </c>
      <c r="D419" s="63" t="s">
        <v>476</v>
      </c>
      <c r="E419" s="56" t="s">
        <v>477</v>
      </c>
      <c r="F419" s="54" t="s">
        <v>6</v>
      </c>
      <c r="G419" s="56">
        <v>16</v>
      </c>
      <c r="H419" s="95">
        <v>11286.892646000002</v>
      </c>
      <c r="I419" s="95">
        <v>11286.892646000002</v>
      </c>
      <c r="J419" s="95">
        <v>11286.892646000002</v>
      </c>
      <c r="K419" s="83"/>
      <c r="L419" s="83"/>
      <c r="M419" s="83"/>
      <c r="N419" s="83">
        <f t="shared" si="88"/>
        <v>11286.892646000002</v>
      </c>
      <c r="O419" s="74" t="s">
        <v>1105</v>
      </c>
    </row>
    <row r="420" spans="1:15" s="58" customFormat="1" ht="43.5" customHeight="1" x14ac:dyDescent="0.25">
      <c r="A420" s="54" t="s">
        <v>468</v>
      </c>
      <c r="B420" s="63" t="s">
        <v>469</v>
      </c>
      <c r="C420" s="56">
        <v>5</v>
      </c>
      <c r="D420" s="63" t="s">
        <v>875</v>
      </c>
      <c r="E420" s="56" t="s">
        <v>478</v>
      </c>
      <c r="F420" s="54" t="s">
        <v>6</v>
      </c>
      <c r="G420" s="56">
        <v>17</v>
      </c>
      <c r="H420" s="95">
        <v>11461.145677000002</v>
      </c>
      <c r="I420" s="95">
        <v>11461.145677000002</v>
      </c>
      <c r="J420" s="95">
        <v>11461.145677000002</v>
      </c>
      <c r="K420" s="83"/>
      <c r="L420" s="83"/>
      <c r="M420" s="83"/>
      <c r="N420" s="83">
        <f t="shared" si="88"/>
        <v>11461.145677000002</v>
      </c>
      <c r="O420" s="74" t="s">
        <v>1105</v>
      </c>
    </row>
    <row r="421" spans="1:15" s="58" customFormat="1" ht="43.5" customHeight="1" x14ac:dyDescent="0.25">
      <c r="A421" s="54" t="s">
        <v>468</v>
      </c>
      <c r="B421" s="63" t="s">
        <v>469</v>
      </c>
      <c r="C421" s="56">
        <v>6</v>
      </c>
      <c r="D421" s="63" t="s">
        <v>479</v>
      </c>
      <c r="E421" s="56" t="s">
        <v>480</v>
      </c>
      <c r="F421" s="54" t="s">
        <v>6</v>
      </c>
      <c r="G421" s="56">
        <v>20</v>
      </c>
      <c r="H421" s="95">
        <v>9534.741003000001</v>
      </c>
      <c r="I421" s="95">
        <v>9534.741003000001</v>
      </c>
      <c r="J421" s="95">
        <v>9534.741003000001</v>
      </c>
      <c r="K421" s="83"/>
      <c r="L421" s="83"/>
      <c r="M421" s="83"/>
      <c r="N421" s="83">
        <f t="shared" si="88"/>
        <v>9534.741003000001</v>
      </c>
      <c r="O421" s="74" t="s">
        <v>1105</v>
      </c>
    </row>
    <row r="422" spans="1:15" s="58" customFormat="1" ht="51" customHeight="1" x14ac:dyDescent="0.25">
      <c r="A422" s="54" t="s">
        <v>468</v>
      </c>
      <c r="B422" s="63" t="s">
        <v>481</v>
      </c>
      <c r="C422" s="56">
        <v>1</v>
      </c>
      <c r="D422" s="63" t="s">
        <v>482</v>
      </c>
      <c r="E422" s="56" t="s">
        <v>483</v>
      </c>
      <c r="F422" s="54" t="s">
        <v>6</v>
      </c>
      <c r="G422" s="56">
        <v>90</v>
      </c>
      <c r="H422" s="95">
        <v>11349.965829000001</v>
      </c>
      <c r="I422" s="95">
        <v>11349.965829000001</v>
      </c>
      <c r="J422" s="95">
        <v>11349.965829000001</v>
      </c>
      <c r="K422" s="83"/>
      <c r="L422" s="83"/>
      <c r="M422" s="83"/>
      <c r="N422" s="83">
        <f t="shared" si="88"/>
        <v>11349.965829000001</v>
      </c>
      <c r="O422" s="74" t="s">
        <v>1105</v>
      </c>
    </row>
    <row r="423" spans="1:15" s="58" customFormat="1" ht="26.25" customHeight="1" x14ac:dyDescent="0.25">
      <c r="A423" s="54" t="s">
        <v>468</v>
      </c>
      <c r="B423" s="63" t="s">
        <v>481</v>
      </c>
      <c r="C423" s="56">
        <v>2</v>
      </c>
      <c r="D423" s="63" t="s">
        <v>484</v>
      </c>
      <c r="E423" s="56" t="s">
        <v>483</v>
      </c>
      <c r="F423" s="54" t="s">
        <v>6</v>
      </c>
      <c r="G423" s="56">
        <v>111</v>
      </c>
      <c r="H423" s="95">
        <v>9375.4544900000001</v>
      </c>
      <c r="I423" s="95">
        <v>9375.4544900000001</v>
      </c>
      <c r="J423" s="95">
        <v>9375.4544900000001</v>
      </c>
      <c r="K423" s="83"/>
      <c r="L423" s="83"/>
      <c r="M423" s="83"/>
      <c r="N423" s="83">
        <f t="shared" si="88"/>
        <v>9375.4544900000001</v>
      </c>
      <c r="O423" s="74" t="s">
        <v>1105</v>
      </c>
    </row>
    <row r="424" spans="1:15" s="58" customFormat="1" ht="26.25" customHeight="1" x14ac:dyDescent="0.25">
      <c r="A424" s="54" t="s">
        <v>468</v>
      </c>
      <c r="B424" s="63" t="s">
        <v>481</v>
      </c>
      <c r="C424" s="56">
        <v>3</v>
      </c>
      <c r="D424" s="63" t="s">
        <v>485</v>
      </c>
      <c r="E424" s="56" t="s">
        <v>251</v>
      </c>
      <c r="F424" s="54" t="s">
        <v>6</v>
      </c>
      <c r="G424" s="56">
        <v>14</v>
      </c>
      <c r="H424" s="95">
        <v>11556.289970000002</v>
      </c>
      <c r="I424" s="95">
        <v>11556.289970000002</v>
      </c>
      <c r="J424" s="95">
        <v>11556.289970000002</v>
      </c>
      <c r="K424" s="83"/>
      <c r="L424" s="83"/>
      <c r="M424" s="83"/>
      <c r="N424" s="83">
        <f t="shared" si="88"/>
        <v>11556.289970000003</v>
      </c>
      <c r="O424" s="74" t="s">
        <v>1105</v>
      </c>
    </row>
    <row r="425" spans="1:15" s="58" customFormat="1" ht="26.25" customHeight="1" x14ac:dyDescent="0.25">
      <c r="A425" s="54" t="s">
        <v>468</v>
      </c>
      <c r="B425" s="63" t="s">
        <v>481</v>
      </c>
      <c r="C425" s="56">
        <v>4</v>
      </c>
      <c r="D425" s="63" t="s">
        <v>486</v>
      </c>
      <c r="E425" s="56" t="s">
        <v>302</v>
      </c>
      <c r="F425" s="55" t="s">
        <v>15</v>
      </c>
      <c r="G425" s="56">
        <v>10</v>
      </c>
      <c r="H425" s="96"/>
      <c r="I425" s="93"/>
      <c r="J425" s="93"/>
      <c r="K425" s="94">
        <v>15543.797979999999</v>
      </c>
      <c r="L425" s="94">
        <v>15543.797979999999</v>
      </c>
      <c r="M425" s="94"/>
      <c r="N425" s="83">
        <f>+AVERAGE(K425:L425)</f>
        <v>15543.797979999999</v>
      </c>
      <c r="O425" s="74" t="s">
        <v>1105</v>
      </c>
    </row>
    <row r="426" spans="1:15" s="58" customFormat="1" ht="36" customHeight="1" x14ac:dyDescent="0.25">
      <c r="A426" s="54" t="s">
        <v>468</v>
      </c>
      <c r="B426" s="63" t="s">
        <v>487</v>
      </c>
      <c r="C426" s="56">
        <v>1</v>
      </c>
      <c r="D426" s="63" t="s">
        <v>488</v>
      </c>
      <c r="E426" s="56" t="s">
        <v>489</v>
      </c>
      <c r="F426" s="54" t="s">
        <v>6</v>
      </c>
      <c r="G426" s="56">
        <v>73</v>
      </c>
      <c r="H426" s="95">
        <v>11540.254415000001</v>
      </c>
      <c r="I426" s="95">
        <v>11540.254415000001</v>
      </c>
      <c r="J426" s="95">
        <v>11540.254415000001</v>
      </c>
      <c r="K426" s="83"/>
      <c r="L426" s="83"/>
      <c r="M426" s="83"/>
      <c r="N426" s="83">
        <f t="shared" ref="N426:N435" si="89">+AVERAGE(H426:J426)</f>
        <v>11540.254415000001</v>
      </c>
      <c r="O426" s="74" t="s">
        <v>1105</v>
      </c>
    </row>
    <row r="427" spans="1:15" s="58" customFormat="1" ht="36" customHeight="1" x14ac:dyDescent="0.25">
      <c r="A427" s="54" t="s">
        <v>468</v>
      </c>
      <c r="B427" s="63" t="s">
        <v>487</v>
      </c>
      <c r="C427" s="56">
        <v>2</v>
      </c>
      <c r="D427" s="63" t="s">
        <v>490</v>
      </c>
      <c r="E427" s="56" t="s">
        <v>302</v>
      </c>
      <c r="F427" s="54" t="s">
        <v>6</v>
      </c>
      <c r="G427" s="56">
        <v>20</v>
      </c>
      <c r="H427" s="95">
        <v>11461.145677000002</v>
      </c>
      <c r="I427" s="95">
        <v>11461.145677000002</v>
      </c>
      <c r="J427" s="95">
        <v>11461.145677000002</v>
      </c>
      <c r="K427" s="83"/>
      <c r="L427" s="83"/>
      <c r="M427" s="83"/>
      <c r="N427" s="83">
        <f t="shared" si="89"/>
        <v>11461.145677000002</v>
      </c>
      <c r="O427" s="74" t="s">
        <v>1105</v>
      </c>
    </row>
    <row r="428" spans="1:15" s="58" customFormat="1" ht="36" customHeight="1" x14ac:dyDescent="0.25">
      <c r="A428" s="54" t="s">
        <v>468</v>
      </c>
      <c r="B428" s="63" t="s">
        <v>487</v>
      </c>
      <c r="C428" s="56">
        <v>3</v>
      </c>
      <c r="D428" s="63" t="s">
        <v>491</v>
      </c>
      <c r="E428" s="56" t="s">
        <v>155</v>
      </c>
      <c r="F428" s="54" t="s">
        <v>6</v>
      </c>
      <c r="G428" s="56">
        <v>23</v>
      </c>
      <c r="H428" s="95">
        <v>17397.508138000001</v>
      </c>
      <c r="I428" s="95">
        <v>17397.508138000001</v>
      </c>
      <c r="J428" s="95">
        <v>17397.508138000001</v>
      </c>
      <c r="K428" s="83"/>
      <c r="L428" s="83"/>
      <c r="M428" s="83"/>
      <c r="N428" s="83">
        <f t="shared" si="89"/>
        <v>17397.508138000001</v>
      </c>
      <c r="O428" s="74" t="s">
        <v>1105</v>
      </c>
    </row>
    <row r="429" spans="1:15" s="58" customFormat="1" ht="39.75" customHeight="1" x14ac:dyDescent="0.25">
      <c r="A429" s="54" t="s">
        <v>468</v>
      </c>
      <c r="B429" s="63" t="s">
        <v>492</v>
      </c>
      <c r="C429" s="56">
        <v>1</v>
      </c>
      <c r="D429" s="63" t="s">
        <v>493</v>
      </c>
      <c r="E429" s="56" t="s">
        <v>494</v>
      </c>
      <c r="F429" s="54" t="s">
        <v>6</v>
      </c>
      <c r="G429" s="56">
        <v>20</v>
      </c>
      <c r="H429" s="95">
        <v>11461.145677000002</v>
      </c>
      <c r="I429" s="95">
        <v>11461.145677000002</v>
      </c>
      <c r="J429" s="95">
        <v>11461.145677000002</v>
      </c>
      <c r="K429" s="83"/>
      <c r="L429" s="83"/>
      <c r="M429" s="83"/>
      <c r="N429" s="83">
        <f t="shared" si="89"/>
        <v>11461.145677000002</v>
      </c>
      <c r="O429" s="74" t="s">
        <v>1105</v>
      </c>
    </row>
    <row r="430" spans="1:15" s="58" customFormat="1" ht="39.75" customHeight="1" x14ac:dyDescent="0.25">
      <c r="A430" s="54" t="s">
        <v>468</v>
      </c>
      <c r="B430" s="63" t="s">
        <v>492</v>
      </c>
      <c r="C430" s="56">
        <v>2</v>
      </c>
      <c r="D430" s="63" t="s">
        <v>495</v>
      </c>
      <c r="E430" s="56" t="s">
        <v>496</v>
      </c>
      <c r="F430" s="54" t="s">
        <v>6</v>
      </c>
      <c r="G430" s="56">
        <v>20</v>
      </c>
      <c r="H430" s="95">
        <v>13435.657016000001</v>
      </c>
      <c r="I430" s="95">
        <v>13435.657016000001</v>
      </c>
      <c r="J430" s="95">
        <v>13435.657016000001</v>
      </c>
      <c r="K430" s="83"/>
      <c r="L430" s="83"/>
      <c r="M430" s="83"/>
      <c r="N430" s="83">
        <f t="shared" si="89"/>
        <v>13435.657016000003</v>
      </c>
      <c r="O430" s="74" t="s">
        <v>1105</v>
      </c>
    </row>
    <row r="431" spans="1:15" s="58" customFormat="1" ht="39.75" customHeight="1" x14ac:dyDescent="0.25">
      <c r="A431" s="54" t="s">
        <v>468</v>
      </c>
      <c r="B431" s="63" t="s">
        <v>492</v>
      </c>
      <c r="C431" s="56">
        <v>3</v>
      </c>
      <c r="D431" s="63" t="s">
        <v>497</v>
      </c>
      <c r="E431" s="56" t="s">
        <v>498</v>
      </c>
      <c r="F431" s="54" t="s">
        <v>6</v>
      </c>
      <c r="G431" s="56">
        <v>17</v>
      </c>
      <c r="H431" s="95">
        <v>11461.145677000002</v>
      </c>
      <c r="I431" s="95">
        <v>11461.145677000002</v>
      </c>
      <c r="J431" s="95">
        <v>11461.145677000002</v>
      </c>
      <c r="K431" s="83"/>
      <c r="L431" s="83"/>
      <c r="M431" s="83"/>
      <c r="N431" s="83">
        <f t="shared" si="89"/>
        <v>11461.145677000002</v>
      </c>
      <c r="O431" s="74" t="s">
        <v>1105</v>
      </c>
    </row>
    <row r="432" spans="1:15" s="58" customFormat="1" ht="39.75" customHeight="1" x14ac:dyDescent="0.25">
      <c r="A432" s="54" t="s">
        <v>468</v>
      </c>
      <c r="B432" s="63" t="s">
        <v>492</v>
      </c>
      <c r="C432" s="56">
        <v>4</v>
      </c>
      <c r="D432" s="63" t="s">
        <v>499</v>
      </c>
      <c r="E432" s="56" t="s">
        <v>189</v>
      </c>
      <c r="F432" s="54" t="s">
        <v>6</v>
      </c>
      <c r="G432" s="56">
        <v>20</v>
      </c>
      <c r="H432" s="95">
        <v>14391.376093999999</v>
      </c>
      <c r="I432" s="95">
        <v>14391.376093999999</v>
      </c>
      <c r="J432" s="95">
        <v>14391.376093999999</v>
      </c>
      <c r="K432" s="83"/>
      <c r="L432" s="83"/>
      <c r="M432" s="83"/>
      <c r="N432" s="83">
        <f t="shared" si="89"/>
        <v>14391.376093999999</v>
      </c>
      <c r="O432" s="74" t="s">
        <v>1105</v>
      </c>
    </row>
    <row r="433" spans="1:15" s="58" customFormat="1" ht="39.75" customHeight="1" x14ac:dyDescent="0.25">
      <c r="A433" s="54" t="s">
        <v>468</v>
      </c>
      <c r="B433" s="63" t="s">
        <v>492</v>
      </c>
      <c r="C433" s="56">
        <v>5</v>
      </c>
      <c r="D433" s="63" t="s">
        <v>500</v>
      </c>
      <c r="E433" s="56" t="s">
        <v>501</v>
      </c>
      <c r="F433" s="54" t="s">
        <v>6</v>
      </c>
      <c r="G433" s="56">
        <v>20</v>
      </c>
      <c r="H433" s="95">
        <v>11620.43219</v>
      </c>
      <c r="I433" s="95">
        <v>11620.43219</v>
      </c>
      <c r="J433" s="95">
        <v>11620.43219</v>
      </c>
      <c r="K433" s="83"/>
      <c r="L433" s="83"/>
      <c r="M433" s="83"/>
      <c r="N433" s="83">
        <f t="shared" si="89"/>
        <v>11620.43219</v>
      </c>
      <c r="O433" s="74" t="s">
        <v>1105</v>
      </c>
    </row>
    <row r="434" spans="1:15" s="58" customFormat="1" ht="39.75" customHeight="1" x14ac:dyDescent="0.25">
      <c r="A434" s="54" t="s">
        <v>468</v>
      </c>
      <c r="B434" s="63" t="s">
        <v>492</v>
      </c>
      <c r="C434" s="56">
        <v>6</v>
      </c>
      <c r="D434" s="63" t="s">
        <v>502</v>
      </c>
      <c r="E434" s="56" t="s">
        <v>503</v>
      </c>
      <c r="F434" s="54" t="s">
        <v>6</v>
      </c>
      <c r="G434" s="56">
        <v>17</v>
      </c>
      <c r="H434" s="95">
        <v>11461.145677000002</v>
      </c>
      <c r="I434" s="95">
        <v>11461.145677000002</v>
      </c>
      <c r="J434" s="95">
        <v>11461.145677000002</v>
      </c>
      <c r="K434" s="83"/>
      <c r="L434" s="83"/>
      <c r="M434" s="83"/>
      <c r="N434" s="83">
        <f t="shared" si="89"/>
        <v>11461.145677000002</v>
      </c>
      <c r="O434" s="75" t="s">
        <v>1105</v>
      </c>
    </row>
    <row r="435" spans="1:15" s="58" customFormat="1" ht="39.75" customHeight="1" x14ac:dyDescent="0.25">
      <c r="A435" s="54" t="s">
        <v>468</v>
      </c>
      <c r="B435" s="63" t="s">
        <v>492</v>
      </c>
      <c r="C435" s="56">
        <v>7</v>
      </c>
      <c r="D435" s="63" t="s">
        <v>504</v>
      </c>
      <c r="E435" s="56" t="s">
        <v>505</v>
      </c>
      <c r="F435" s="54" t="s">
        <v>6</v>
      </c>
      <c r="G435" s="56">
        <v>16</v>
      </c>
      <c r="H435" s="95">
        <v>9454.5632280000009</v>
      </c>
      <c r="I435" s="95">
        <v>9454.5632280000009</v>
      </c>
      <c r="J435" s="95">
        <v>9454.5632280000009</v>
      </c>
      <c r="K435" s="83"/>
      <c r="L435" s="83"/>
      <c r="M435" s="83"/>
      <c r="N435" s="83">
        <f t="shared" si="89"/>
        <v>9454.5632280000009</v>
      </c>
      <c r="O435" s="75" t="s">
        <v>1105</v>
      </c>
    </row>
    <row r="436" spans="1:15" s="58" customFormat="1" ht="39.75" customHeight="1" x14ac:dyDescent="0.25">
      <c r="A436" s="54" t="s">
        <v>468</v>
      </c>
      <c r="B436" s="63" t="s">
        <v>492</v>
      </c>
      <c r="C436" s="56">
        <v>8</v>
      </c>
      <c r="D436" s="63" t="s">
        <v>506</v>
      </c>
      <c r="E436" s="56" t="s">
        <v>876</v>
      </c>
      <c r="F436" s="55" t="s">
        <v>15</v>
      </c>
      <c r="G436" s="56">
        <v>14</v>
      </c>
      <c r="H436" s="96"/>
      <c r="I436" s="93"/>
      <c r="J436" s="93"/>
      <c r="K436" s="94">
        <v>12734.368743999999</v>
      </c>
      <c r="L436" s="94">
        <v>12734.368743999999</v>
      </c>
      <c r="M436" s="94"/>
      <c r="N436" s="83">
        <f>+AVERAGE(K436:L436)</f>
        <v>12734.368743999999</v>
      </c>
      <c r="O436" s="75" t="s">
        <v>1105</v>
      </c>
    </row>
    <row r="437" spans="1:15" s="58" customFormat="1" ht="39.75" customHeight="1" x14ac:dyDescent="0.25">
      <c r="A437" s="54" t="s">
        <v>468</v>
      </c>
      <c r="B437" s="63" t="s">
        <v>492</v>
      </c>
      <c r="C437" s="56">
        <v>9</v>
      </c>
      <c r="D437" s="63" t="s">
        <v>507</v>
      </c>
      <c r="E437" s="56" t="s">
        <v>302</v>
      </c>
      <c r="F437" s="54" t="s">
        <v>6</v>
      </c>
      <c r="G437" s="56">
        <v>12</v>
      </c>
      <c r="H437" s="95">
        <v>13848.305297999999</v>
      </c>
      <c r="I437" s="95">
        <v>13848.305297999999</v>
      </c>
      <c r="J437" s="95">
        <v>13848.305297999999</v>
      </c>
      <c r="K437" s="83"/>
      <c r="L437" s="83"/>
      <c r="M437" s="83"/>
      <c r="N437" s="83">
        <f>+AVERAGE(H437:J437)</f>
        <v>13848.305297999999</v>
      </c>
      <c r="O437" s="75" t="s">
        <v>1105</v>
      </c>
    </row>
    <row r="438" spans="1:15" s="58" customFormat="1" ht="39.75" customHeight="1" x14ac:dyDescent="0.25">
      <c r="A438" s="54" t="s">
        <v>468</v>
      </c>
      <c r="B438" s="63" t="s">
        <v>492</v>
      </c>
      <c r="C438" s="56">
        <v>10</v>
      </c>
      <c r="D438" s="63" t="s">
        <v>877</v>
      </c>
      <c r="E438" s="56" t="s">
        <v>501</v>
      </c>
      <c r="F438" s="55" t="s">
        <v>15</v>
      </c>
      <c r="G438" s="56">
        <v>8</v>
      </c>
      <c r="H438" s="86">
        <v>12400.8292</v>
      </c>
      <c r="I438" s="84">
        <v>7000</v>
      </c>
      <c r="J438" s="84">
        <f t="shared" ref="J438:J474" si="90">+I438*G438</f>
        <v>56000</v>
      </c>
      <c r="K438" s="56"/>
      <c r="L438" s="56"/>
      <c r="M438" s="83">
        <v>7000</v>
      </c>
      <c r="N438" s="83">
        <f>+AVERAGE(M438)</f>
        <v>7000</v>
      </c>
      <c r="O438" s="75" t="s">
        <v>1104</v>
      </c>
    </row>
    <row r="439" spans="1:15" s="58" customFormat="1" ht="47.25" customHeight="1" x14ac:dyDescent="0.25">
      <c r="A439" s="54" t="s">
        <v>468</v>
      </c>
      <c r="B439" s="63" t="s">
        <v>508</v>
      </c>
      <c r="C439" s="56">
        <v>1</v>
      </c>
      <c r="D439" s="63" t="s">
        <v>509</v>
      </c>
      <c r="E439" s="56" t="s">
        <v>510</v>
      </c>
      <c r="F439" s="54" t="s">
        <v>6</v>
      </c>
      <c r="G439" s="56">
        <v>10</v>
      </c>
      <c r="H439" s="95">
        <v>13848.305297999999</v>
      </c>
      <c r="I439" s="95">
        <v>13848.305297999999</v>
      </c>
      <c r="J439" s="95">
        <v>13848.305297999999</v>
      </c>
      <c r="K439" s="83"/>
      <c r="L439" s="83"/>
      <c r="M439" s="83"/>
      <c r="N439" s="83">
        <f t="shared" ref="N439:N440" si="91">+AVERAGE(H439:J439)</f>
        <v>13848.305297999999</v>
      </c>
      <c r="O439" s="75" t="s">
        <v>1105</v>
      </c>
    </row>
    <row r="440" spans="1:15" s="58" customFormat="1" ht="47.25" customHeight="1" x14ac:dyDescent="0.25">
      <c r="A440" s="54" t="s">
        <v>468</v>
      </c>
      <c r="B440" s="63" t="s">
        <v>508</v>
      </c>
      <c r="C440" s="56">
        <v>2</v>
      </c>
      <c r="D440" s="63" t="s">
        <v>511</v>
      </c>
      <c r="E440" s="56" t="s">
        <v>8</v>
      </c>
      <c r="F440" s="54" t="s">
        <v>6</v>
      </c>
      <c r="G440" s="56">
        <v>10</v>
      </c>
      <c r="H440" s="95">
        <v>14312.267356000002</v>
      </c>
      <c r="I440" s="95">
        <v>14312.267356000002</v>
      </c>
      <c r="J440" s="95">
        <v>14312.267356000002</v>
      </c>
      <c r="K440" s="83"/>
      <c r="L440" s="83"/>
      <c r="M440" s="83"/>
      <c r="N440" s="83">
        <f t="shared" si="91"/>
        <v>14312.267356000002</v>
      </c>
      <c r="O440" s="75" t="s">
        <v>1105</v>
      </c>
    </row>
    <row r="441" spans="1:15" s="58" customFormat="1" ht="47.25" customHeight="1" x14ac:dyDescent="0.25">
      <c r="A441" s="54" t="s">
        <v>468</v>
      </c>
      <c r="B441" s="63" t="s">
        <v>508</v>
      </c>
      <c r="C441" s="56">
        <v>3</v>
      </c>
      <c r="D441" s="63" t="s">
        <v>512</v>
      </c>
      <c r="E441" s="56" t="s">
        <v>513</v>
      </c>
      <c r="F441" s="55" t="s">
        <v>15</v>
      </c>
      <c r="G441" s="56">
        <v>12</v>
      </c>
      <c r="H441" s="86">
        <v>12400.8292</v>
      </c>
      <c r="I441" s="84">
        <v>7000</v>
      </c>
      <c r="J441" s="84">
        <f t="shared" si="90"/>
        <v>84000</v>
      </c>
      <c r="K441" s="56"/>
      <c r="L441" s="56"/>
      <c r="M441" s="83">
        <v>7000</v>
      </c>
      <c r="N441" s="83">
        <f t="shared" ref="N441:N442" si="92">+AVERAGE(M441)</f>
        <v>7000</v>
      </c>
      <c r="O441" s="75" t="s">
        <v>1104</v>
      </c>
    </row>
    <row r="442" spans="1:15" s="58" customFormat="1" ht="47.25" customHeight="1" x14ac:dyDescent="0.25">
      <c r="A442" s="54" t="s">
        <v>468</v>
      </c>
      <c r="B442" s="63" t="s">
        <v>508</v>
      </c>
      <c r="C442" s="56">
        <v>4</v>
      </c>
      <c r="D442" s="63" t="s">
        <v>514</v>
      </c>
      <c r="E442" s="56"/>
      <c r="F442" s="56" t="s">
        <v>15</v>
      </c>
      <c r="G442" s="56">
        <v>11</v>
      </c>
      <c r="H442" s="86">
        <v>12400.8292</v>
      </c>
      <c r="I442" s="84">
        <v>7000</v>
      </c>
      <c r="J442" s="84">
        <f t="shared" si="90"/>
        <v>77000</v>
      </c>
      <c r="K442" s="56"/>
      <c r="L442" s="56"/>
      <c r="M442" s="83">
        <v>7000</v>
      </c>
      <c r="N442" s="83">
        <f t="shared" si="92"/>
        <v>7000</v>
      </c>
      <c r="O442" s="75" t="s">
        <v>1104</v>
      </c>
    </row>
    <row r="443" spans="1:15" s="58" customFormat="1" ht="47.25" customHeight="1" x14ac:dyDescent="0.25">
      <c r="A443" s="54" t="s">
        <v>468</v>
      </c>
      <c r="B443" s="63" t="s">
        <v>508</v>
      </c>
      <c r="C443" s="56">
        <v>5</v>
      </c>
      <c r="D443" s="63" t="s">
        <v>515</v>
      </c>
      <c r="E443" s="56" t="s">
        <v>318</v>
      </c>
      <c r="F443" s="54" t="s">
        <v>6</v>
      </c>
      <c r="G443" s="56">
        <v>12</v>
      </c>
      <c r="H443" s="95">
        <v>14676.808972999999</v>
      </c>
      <c r="I443" s="95">
        <v>14676.808972999999</v>
      </c>
      <c r="J443" s="95">
        <v>14676.808972999999</v>
      </c>
      <c r="K443" s="83"/>
      <c r="L443" s="83"/>
      <c r="M443" s="83"/>
      <c r="N443" s="83">
        <f t="shared" ref="N443:N452" si="93">+AVERAGE(H443:J443)</f>
        <v>14676.808972999999</v>
      </c>
      <c r="O443" s="74" t="s">
        <v>1105</v>
      </c>
    </row>
    <row r="444" spans="1:15" s="58" customFormat="1" ht="47.25" customHeight="1" x14ac:dyDescent="0.25">
      <c r="A444" s="54" t="s">
        <v>468</v>
      </c>
      <c r="B444" s="63" t="s">
        <v>508</v>
      </c>
      <c r="C444" s="56">
        <v>6</v>
      </c>
      <c r="D444" s="63" t="s">
        <v>516</v>
      </c>
      <c r="E444" s="56" t="s">
        <v>517</v>
      </c>
      <c r="F444" s="54" t="s">
        <v>6</v>
      </c>
      <c r="G444" s="56">
        <v>12</v>
      </c>
      <c r="H444" s="95">
        <v>14312.267356000002</v>
      </c>
      <c r="I444" s="95">
        <v>14312.267356000002</v>
      </c>
      <c r="J444" s="95">
        <v>14312.267356000002</v>
      </c>
      <c r="K444" s="83"/>
      <c r="L444" s="83"/>
      <c r="M444" s="83"/>
      <c r="N444" s="83">
        <f t="shared" si="93"/>
        <v>14312.267356000002</v>
      </c>
      <c r="O444" s="74" t="s">
        <v>1105</v>
      </c>
    </row>
    <row r="445" spans="1:15" s="58" customFormat="1" ht="26.25" customHeight="1" x14ac:dyDescent="0.25">
      <c r="A445" s="54" t="s">
        <v>468</v>
      </c>
      <c r="B445" s="63" t="s">
        <v>518</v>
      </c>
      <c r="C445" s="56">
        <v>1</v>
      </c>
      <c r="D445" s="63" t="s">
        <v>519</v>
      </c>
      <c r="E445" s="56" t="s">
        <v>520</v>
      </c>
      <c r="F445" s="54" t="s">
        <v>6</v>
      </c>
      <c r="G445" s="55">
        <v>23</v>
      </c>
      <c r="H445" s="95">
        <v>9534.741003000001</v>
      </c>
      <c r="I445" s="95">
        <v>9534.741003000001</v>
      </c>
      <c r="J445" s="95">
        <v>9534.741003000001</v>
      </c>
      <c r="K445" s="83"/>
      <c r="L445" s="83"/>
      <c r="M445" s="83"/>
      <c r="N445" s="83">
        <f t="shared" si="93"/>
        <v>9534.741003000001</v>
      </c>
      <c r="O445" s="74" t="s">
        <v>1105</v>
      </c>
    </row>
    <row r="446" spans="1:15" s="58" customFormat="1" ht="51" customHeight="1" x14ac:dyDescent="0.25">
      <c r="A446" s="54" t="s">
        <v>468</v>
      </c>
      <c r="B446" s="63" t="s">
        <v>518</v>
      </c>
      <c r="C446" s="56">
        <v>2</v>
      </c>
      <c r="D446" s="63" t="s">
        <v>521</v>
      </c>
      <c r="E446" s="56" t="s">
        <v>522</v>
      </c>
      <c r="F446" s="54" t="s">
        <v>6</v>
      </c>
      <c r="G446" s="55">
        <v>34</v>
      </c>
      <c r="H446" s="95">
        <v>11699.540928</v>
      </c>
      <c r="I446" s="95">
        <v>11699.540928</v>
      </c>
      <c r="J446" s="95">
        <v>11699.540928</v>
      </c>
      <c r="K446" s="83"/>
      <c r="L446" s="83"/>
      <c r="M446" s="83"/>
      <c r="N446" s="83">
        <f t="shared" si="93"/>
        <v>11699.540928</v>
      </c>
      <c r="O446" s="74" t="s">
        <v>1105</v>
      </c>
    </row>
    <row r="447" spans="1:15" s="58" customFormat="1" ht="26.25" customHeight="1" x14ac:dyDescent="0.25">
      <c r="A447" s="54" t="s">
        <v>468</v>
      </c>
      <c r="B447" s="63" t="s">
        <v>518</v>
      </c>
      <c r="C447" s="56">
        <v>3</v>
      </c>
      <c r="D447" s="63" t="s">
        <v>523</v>
      </c>
      <c r="E447" s="56" t="s">
        <v>524</v>
      </c>
      <c r="F447" s="54" t="s">
        <v>6</v>
      </c>
      <c r="G447" s="55">
        <v>16</v>
      </c>
      <c r="H447" s="95">
        <v>11286.892646000002</v>
      </c>
      <c r="I447" s="95">
        <v>11286.892646000002</v>
      </c>
      <c r="J447" s="95">
        <v>11286.892646000002</v>
      </c>
      <c r="K447" s="83"/>
      <c r="L447" s="83"/>
      <c r="M447" s="83"/>
      <c r="N447" s="83">
        <f t="shared" si="93"/>
        <v>11286.892646000002</v>
      </c>
      <c r="O447" s="74" t="s">
        <v>1105</v>
      </c>
    </row>
    <row r="448" spans="1:15" s="58" customFormat="1" ht="51" customHeight="1" x14ac:dyDescent="0.25">
      <c r="A448" s="54" t="s">
        <v>468</v>
      </c>
      <c r="B448" s="63" t="s">
        <v>518</v>
      </c>
      <c r="C448" s="56">
        <v>4</v>
      </c>
      <c r="D448" s="63" t="s">
        <v>525</v>
      </c>
      <c r="E448" s="56" t="s">
        <v>520</v>
      </c>
      <c r="F448" s="54" t="s">
        <v>6</v>
      </c>
      <c r="G448" s="55">
        <v>12</v>
      </c>
      <c r="H448" s="95">
        <v>11620.43219</v>
      </c>
      <c r="I448" s="95">
        <v>11620.43219</v>
      </c>
      <c r="J448" s="95">
        <v>11620.43219</v>
      </c>
      <c r="K448" s="83"/>
      <c r="L448" s="83"/>
      <c r="M448" s="83"/>
      <c r="N448" s="83">
        <f t="shared" si="93"/>
        <v>11620.43219</v>
      </c>
      <c r="O448" s="74" t="s">
        <v>1105</v>
      </c>
    </row>
    <row r="449" spans="1:15" s="58" customFormat="1" ht="26.25" customHeight="1" x14ac:dyDescent="0.25">
      <c r="A449" s="54" t="s">
        <v>468</v>
      </c>
      <c r="B449" s="63" t="s">
        <v>518</v>
      </c>
      <c r="C449" s="56">
        <v>5</v>
      </c>
      <c r="D449" s="63" t="s">
        <v>526</v>
      </c>
      <c r="E449" s="56" t="s">
        <v>527</v>
      </c>
      <c r="F449" s="54" t="s">
        <v>6</v>
      </c>
      <c r="G449" s="55">
        <v>5</v>
      </c>
      <c r="H449" s="95">
        <v>13102.117472000002</v>
      </c>
      <c r="I449" s="95">
        <v>13102.117472000002</v>
      </c>
      <c r="J449" s="95">
        <v>13102.117472000002</v>
      </c>
      <c r="K449" s="83"/>
      <c r="L449" s="83"/>
      <c r="M449" s="83"/>
      <c r="N449" s="83">
        <f t="shared" si="93"/>
        <v>13102.117472000004</v>
      </c>
      <c r="O449" s="74" t="s">
        <v>1105</v>
      </c>
    </row>
    <row r="450" spans="1:15" s="58" customFormat="1" ht="26.25" customHeight="1" x14ac:dyDescent="0.25">
      <c r="A450" s="54" t="s">
        <v>468</v>
      </c>
      <c r="B450" s="63" t="s">
        <v>518</v>
      </c>
      <c r="C450" s="56">
        <v>6</v>
      </c>
      <c r="D450" s="63" t="s">
        <v>528</v>
      </c>
      <c r="E450" s="56" t="s">
        <v>529</v>
      </c>
      <c r="F450" s="54" t="s">
        <v>6</v>
      </c>
      <c r="G450" s="55">
        <v>16</v>
      </c>
      <c r="H450" s="95">
        <v>10299.102457999999</v>
      </c>
      <c r="I450" s="95">
        <v>10299.102457999999</v>
      </c>
      <c r="J450" s="95">
        <v>10299.102457999999</v>
      </c>
      <c r="K450" s="83"/>
      <c r="L450" s="83"/>
      <c r="M450" s="83"/>
      <c r="N450" s="83">
        <f t="shared" si="93"/>
        <v>10299.102457999999</v>
      </c>
      <c r="O450" s="74" t="s">
        <v>1105</v>
      </c>
    </row>
    <row r="451" spans="1:15" s="58" customFormat="1" ht="26.25" customHeight="1" x14ac:dyDescent="0.25">
      <c r="A451" s="54" t="s">
        <v>468</v>
      </c>
      <c r="B451" s="63" t="s">
        <v>530</v>
      </c>
      <c r="C451" s="56">
        <v>1</v>
      </c>
      <c r="D451" s="63" t="s">
        <v>531</v>
      </c>
      <c r="E451" s="56" t="s">
        <v>532</v>
      </c>
      <c r="F451" s="54" t="s">
        <v>6</v>
      </c>
      <c r="G451" s="78">
        <v>34</v>
      </c>
      <c r="H451" s="95">
        <v>11620.43219</v>
      </c>
      <c r="I451" s="95">
        <v>11620.43219</v>
      </c>
      <c r="J451" s="95">
        <v>11620.43219</v>
      </c>
      <c r="K451" s="83"/>
      <c r="L451" s="83"/>
      <c r="M451" s="83"/>
      <c r="N451" s="83">
        <f t="shared" si="93"/>
        <v>11620.43219</v>
      </c>
      <c r="O451" s="74" t="s">
        <v>1105</v>
      </c>
    </row>
    <row r="452" spans="1:15" s="58" customFormat="1" ht="26.25" customHeight="1" x14ac:dyDescent="0.25">
      <c r="A452" s="54" t="s">
        <v>468</v>
      </c>
      <c r="B452" s="63" t="s">
        <v>530</v>
      </c>
      <c r="C452" s="56">
        <v>2</v>
      </c>
      <c r="D452" s="63" t="s">
        <v>533</v>
      </c>
      <c r="E452" s="56" t="s">
        <v>534</v>
      </c>
      <c r="F452" s="54" t="s">
        <v>6</v>
      </c>
      <c r="G452" s="78">
        <v>22</v>
      </c>
      <c r="H452" s="95">
        <v>10140.884982000001</v>
      </c>
      <c r="I452" s="95">
        <v>10140.884982000001</v>
      </c>
      <c r="J452" s="95">
        <v>10140.884982000001</v>
      </c>
      <c r="K452" s="83"/>
      <c r="L452" s="83"/>
      <c r="M452" s="83"/>
      <c r="N452" s="83">
        <f t="shared" si="93"/>
        <v>10140.884982000001</v>
      </c>
      <c r="O452" s="74" t="s">
        <v>1105</v>
      </c>
    </row>
    <row r="453" spans="1:15" s="58" customFormat="1" ht="26.25" customHeight="1" x14ac:dyDescent="0.25">
      <c r="A453" s="54" t="s">
        <v>468</v>
      </c>
      <c r="B453" s="63" t="s">
        <v>530</v>
      </c>
      <c r="C453" s="56">
        <v>3</v>
      </c>
      <c r="D453" s="63" t="s">
        <v>535</v>
      </c>
      <c r="E453" s="56" t="s">
        <v>186</v>
      </c>
      <c r="F453" s="55" t="s">
        <v>15</v>
      </c>
      <c r="G453" s="78">
        <v>10</v>
      </c>
      <c r="H453" s="86">
        <v>14526.913999999999</v>
      </c>
      <c r="I453" s="84">
        <v>7000</v>
      </c>
      <c r="J453" s="84">
        <f t="shared" si="90"/>
        <v>70000</v>
      </c>
      <c r="K453" s="56"/>
      <c r="L453" s="56"/>
      <c r="M453" s="83">
        <v>7000</v>
      </c>
      <c r="N453" s="83">
        <f>+AVERAGE(M453)</f>
        <v>7000</v>
      </c>
      <c r="O453" s="74" t="s">
        <v>1104</v>
      </c>
    </row>
    <row r="454" spans="1:15" s="58" customFormat="1" ht="26.25" customHeight="1" x14ac:dyDescent="0.25">
      <c r="A454" s="54" t="s">
        <v>468</v>
      </c>
      <c r="B454" s="63" t="s">
        <v>530</v>
      </c>
      <c r="C454" s="56">
        <v>4</v>
      </c>
      <c r="D454" s="63" t="s">
        <v>878</v>
      </c>
      <c r="E454" s="56" t="s">
        <v>8</v>
      </c>
      <c r="F454" s="55" t="s">
        <v>6</v>
      </c>
      <c r="G454" s="78">
        <v>7</v>
      </c>
      <c r="H454" s="95">
        <v>13423.897609000001</v>
      </c>
      <c r="I454" s="95">
        <v>13423.897609000001</v>
      </c>
      <c r="J454" s="95">
        <v>13423.897609000001</v>
      </c>
      <c r="K454" s="83"/>
      <c r="L454" s="83"/>
      <c r="M454" s="83"/>
      <c r="N454" s="83">
        <f>+AVERAGE(H454:J454)</f>
        <v>13423.897609000001</v>
      </c>
      <c r="O454" s="74" t="s">
        <v>1105</v>
      </c>
    </row>
    <row r="455" spans="1:15" s="58" customFormat="1" ht="26.25" customHeight="1" x14ac:dyDescent="0.25">
      <c r="A455" s="54" t="s">
        <v>468</v>
      </c>
      <c r="B455" s="63" t="s">
        <v>530</v>
      </c>
      <c r="C455" s="56">
        <v>5</v>
      </c>
      <c r="D455" s="63" t="s">
        <v>879</v>
      </c>
      <c r="E455" s="56" t="s">
        <v>880</v>
      </c>
      <c r="F455" s="55" t="s">
        <v>15</v>
      </c>
      <c r="G455" s="78">
        <v>23</v>
      </c>
      <c r="H455" s="96"/>
      <c r="I455" s="93"/>
      <c r="J455" s="93"/>
      <c r="K455" s="94">
        <v>13423.897609000001</v>
      </c>
      <c r="L455" s="94">
        <v>13423.897609000001</v>
      </c>
      <c r="M455" s="94"/>
      <c r="N455" s="83">
        <f>+AVERAGE(K455:L455)</f>
        <v>13423.897609000001</v>
      </c>
      <c r="O455" s="74" t="s">
        <v>1105</v>
      </c>
    </row>
    <row r="456" spans="1:15" s="58" customFormat="1" ht="26.25" customHeight="1" x14ac:dyDescent="0.25">
      <c r="A456" s="54" t="s">
        <v>468</v>
      </c>
      <c r="B456" s="63" t="s">
        <v>536</v>
      </c>
      <c r="C456" s="56">
        <v>1</v>
      </c>
      <c r="D456" s="63" t="s">
        <v>537</v>
      </c>
      <c r="E456" s="56" t="s">
        <v>538</v>
      </c>
      <c r="F456" s="54" t="s">
        <v>6</v>
      </c>
      <c r="G456" s="55">
        <v>10</v>
      </c>
      <c r="H456" s="95">
        <v>14629.771345000001</v>
      </c>
      <c r="I456" s="95">
        <v>14629.771345000001</v>
      </c>
      <c r="J456" s="95">
        <v>14629.771345000001</v>
      </c>
      <c r="K456" s="83"/>
      <c r="L456" s="83"/>
      <c r="M456" s="83"/>
      <c r="N456" s="83">
        <f t="shared" ref="N456:N458" si="94">+AVERAGE(H456:J456)</f>
        <v>14629.771345000001</v>
      </c>
      <c r="O456" s="74" t="s">
        <v>1105</v>
      </c>
    </row>
    <row r="457" spans="1:15" s="58" customFormat="1" ht="26.25" customHeight="1" x14ac:dyDescent="0.25">
      <c r="A457" s="54" t="s">
        <v>468</v>
      </c>
      <c r="B457" s="63" t="s">
        <v>536</v>
      </c>
      <c r="C457" s="56">
        <v>2</v>
      </c>
      <c r="D457" s="63" t="s">
        <v>539</v>
      </c>
      <c r="E457" s="56" t="s">
        <v>540</v>
      </c>
      <c r="F457" s="54" t="s">
        <v>6</v>
      </c>
      <c r="G457" s="55">
        <v>10</v>
      </c>
      <c r="H457" s="95">
        <v>13261.403985000003</v>
      </c>
      <c r="I457" s="95">
        <v>13261.403985000003</v>
      </c>
      <c r="J457" s="95">
        <v>13261.403985000003</v>
      </c>
      <c r="K457" s="83"/>
      <c r="L457" s="83"/>
      <c r="M457" s="83"/>
      <c r="N457" s="83">
        <f t="shared" si="94"/>
        <v>13261.403985000003</v>
      </c>
      <c r="O457" s="74" t="s">
        <v>1105</v>
      </c>
    </row>
    <row r="458" spans="1:15" s="58" customFormat="1" ht="26.25" customHeight="1" x14ac:dyDescent="0.25">
      <c r="A458" s="54" t="s">
        <v>468</v>
      </c>
      <c r="B458" s="63" t="s">
        <v>536</v>
      </c>
      <c r="C458" s="56">
        <v>3</v>
      </c>
      <c r="D458" s="63" t="s">
        <v>541</v>
      </c>
      <c r="E458" s="56" t="s">
        <v>542</v>
      </c>
      <c r="F458" s="54" t="s">
        <v>6</v>
      </c>
      <c r="G458" s="55">
        <v>20</v>
      </c>
      <c r="H458" s="95">
        <v>9375.4544900000001</v>
      </c>
      <c r="I458" s="95">
        <v>9375.4544900000001</v>
      </c>
      <c r="J458" s="95">
        <v>9375.4544900000001</v>
      </c>
      <c r="K458" s="83"/>
      <c r="L458" s="83"/>
      <c r="M458" s="83"/>
      <c r="N458" s="83">
        <f t="shared" si="94"/>
        <v>9375.4544900000001</v>
      </c>
      <c r="O458" s="74" t="s">
        <v>1105</v>
      </c>
    </row>
    <row r="459" spans="1:15" s="58" customFormat="1" ht="26.25" customHeight="1" x14ac:dyDescent="0.25">
      <c r="A459" s="54" t="s">
        <v>468</v>
      </c>
      <c r="B459" s="63" t="s">
        <v>536</v>
      </c>
      <c r="C459" s="56">
        <v>4</v>
      </c>
      <c r="D459" s="63" t="s">
        <v>543</v>
      </c>
      <c r="E459" s="56" t="s">
        <v>544</v>
      </c>
      <c r="F459" s="55" t="s">
        <v>15</v>
      </c>
      <c r="G459" s="55">
        <v>18</v>
      </c>
      <c r="H459" s="86">
        <v>12545.698700000001</v>
      </c>
      <c r="I459" s="84">
        <v>7000</v>
      </c>
      <c r="J459" s="84">
        <f t="shared" si="90"/>
        <v>126000</v>
      </c>
      <c r="K459" s="56"/>
      <c r="L459" s="56"/>
      <c r="M459" s="83">
        <v>7000</v>
      </c>
      <c r="N459" s="83">
        <f t="shared" ref="N459:N460" si="95">+AVERAGE(M459)</f>
        <v>7000</v>
      </c>
      <c r="O459" s="74" t="s">
        <v>1104</v>
      </c>
    </row>
    <row r="460" spans="1:15" s="58" customFormat="1" ht="26.25" customHeight="1" x14ac:dyDescent="0.25">
      <c r="A460" s="54" t="s">
        <v>468</v>
      </c>
      <c r="B460" s="63" t="s">
        <v>536</v>
      </c>
      <c r="C460" s="56">
        <v>5</v>
      </c>
      <c r="D460" s="63" t="s">
        <v>545</v>
      </c>
      <c r="E460" s="56" t="s">
        <v>546</v>
      </c>
      <c r="F460" s="55" t="s">
        <v>15</v>
      </c>
      <c r="G460" s="55">
        <v>19</v>
      </c>
      <c r="H460" s="86">
        <v>14027.364</v>
      </c>
      <c r="I460" s="84">
        <v>7000</v>
      </c>
      <c r="J460" s="84">
        <f t="shared" si="90"/>
        <v>133000</v>
      </c>
      <c r="K460" s="56"/>
      <c r="L460" s="56"/>
      <c r="M460" s="83">
        <v>7000</v>
      </c>
      <c r="N460" s="83">
        <f t="shared" si="95"/>
        <v>7000</v>
      </c>
      <c r="O460" s="74" t="s">
        <v>1104</v>
      </c>
    </row>
    <row r="461" spans="1:15" s="58" customFormat="1" ht="26.25" customHeight="1" x14ac:dyDescent="0.25">
      <c r="A461" s="54" t="s">
        <v>468</v>
      </c>
      <c r="B461" s="63" t="s">
        <v>536</v>
      </c>
      <c r="C461" s="56">
        <v>6</v>
      </c>
      <c r="D461" s="63" t="s">
        <v>881</v>
      </c>
      <c r="E461" s="56" t="s">
        <v>547</v>
      </c>
      <c r="F461" s="54" t="s">
        <v>6</v>
      </c>
      <c r="G461" s="55">
        <v>18</v>
      </c>
      <c r="H461" s="95">
        <v>9645.9208509999989</v>
      </c>
      <c r="I461" s="95">
        <v>9645.9208509999989</v>
      </c>
      <c r="J461" s="95">
        <v>9645.9208509999989</v>
      </c>
      <c r="K461" s="83"/>
      <c r="L461" s="83"/>
      <c r="M461" s="83"/>
      <c r="N461" s="83">
        <f t="shared" ref="N461:N463" si="96">+AVERAGE(H461:J461)</f>
        <v>9645.9208509999989</v>
      </c>
      <c r="O461" s="74" t="s">
        <v>1105</v>
      </c>
    </row>
    <row r="462" spans="1:15" s="58" customFormat="1" ht="26.25" customHeight="1" x14ac:dyDescent="0.25">
      <c r="A462" s="54" t="s">
        <v>468</v>
      </c>
      <c r="B462" s="63" t="s">
        <v>536</v>
      </c>
      <c r="C462" s="56">
        <v>7</v>
      </c>
      <c r="D462" s="63" t="s">
        <v>548</v>
      </c>
      <c r="E462" s="56" t="s">
        <v>549</v>
      </c>
      <c r="F462" s="54" t="s">
        <v>6</v>
      </c>
      <c r="G462" s="55">
        <v>8</v>
      </c>
      <c r="H462" s="95">
        <v>14089.907660000003</v>
      </c>
      <c r="I462" s="95">
        <v>14089.907660000003</v>
      </c>
      <c r="J462" s="95">
        <v>14089.907660000003</v>
      </c>
      <c r="K462" s="83"/>
      <c r="L462" s="83"/>
      <c r="M462" s="83"/>
      <c r="N462" s="83">
        <f t="shared" si="96"/>
        <v>14089.907660000003</v>
      </c>
      <c r="O462" s="74" t="s">
        <v>1105</v>
      </c>
    </row>
    <row r="463" spans="1:15" s="58" customFormat="1" ht="26.25" customHeight="1" x14ac:dyDescent="0.25">
      <c r="A463" s="54" t="s">
        <v>468</v>
      </c>
      <c r="B463" s="63" t="s">
        <v>536</v>
      </c>
      <c r="C463" s="56">
        <v>8</v>
      </c>
      <c r="D463" s="63" t="s">
        <v>550</v>
      </c>
      <c r="E463" s="56" t="s">
        <v>256</v>
      </c>
      <c r="F463" s="54" t="s">
        <v>6</v>
      </c>
      <c r="G463" s="55">
        <v>7</v>
      </c>
      <c r="H463" s="95">
        <v>13848.305297999999</v>
      </c>
      <c r="I463" s="95">
        <v>13848.305297999999</v>
      </c>
      <c r="J463" s="95">
        <v>13848.305297999999</v>
      </c>
      <c r="K463" s="83"/>
      <c r="L463" s="83"/>
      <c r="M463" s="83"/>
      <c r="N463" s="83">
        <f t="shared" si="96"/>
        <v>13848.305297999999</v>
      </c>
      <c r="O463" s="74" t="s">
        <v>1105</v>
      </c>
    </row>
    <row r="464" spans="1:15" s="58" customFormat="1" ht="26.25" customHeight="1" x14ac:dyDescent="0.25">
      <c r="A464" s="54" t="s">
        <v>468</v>
      </c>
      <c r="B464" s="63" t="s">
        <v>536</v>
      </c>
      <c r="C464" s="56">
        <v>9</v>
      </c>
      <c r="D464" s="63" t="s">
        <v>551</v>
      </c>
      <c r="E464" s="56" t="s">
        <v>552</v>
      </c>
      <c r="F464" s="55" t="s">
        <v>15</v>
      </c>
      <c r="G464" s="55">
        <v>14</v>
      </c>
      <c r="H464" s="86">
        <v>14027.364</v>
      </c>
      <c r="I464" s="84">
        <v>7000</v>
      </c>
      <c r="J464" s="84">
        <f t="shared" si="90"/>
        <v>98000</v>
      </c>
      <c r="K464" s="56"/>
      <c r="L464" s="56"/>
      <c r="M464" s="83">
        <v>7000</v>
      </c>
      <c r="N464" s="83">
        <f t="shared" ref="N464:N465" si="97">+AVERAGE(M464)</f>
        <v>7000</v>
      </c>
      <c r="O464" s="74" t="s">
        <v>1104</v>
      </c>
    </row>
    <row r="465" spans="1:15" s="58" customFormat="1" ht="26.25" customHeight="1" x14ac:dyDescent="0.25">
      <c r="A465" s="54" t="s">
        <v>468</v>
      </c>
      <c r="B465" s="63" t="s">
        <v>536</v>
      </c>
      <c r="C465" s="56">
        <v>10</v>
      </c>
      <c r="D465" s="63" t="s">
        <v>553</v>
      </c>
      <c r="E465" s="56" t="s">
        <v>554</v>
      </c>
      <c r="F465" s="54" t="s">
        <v>6</v>
      </c>
      <c r="G465" s="55">
        <v>22</v>
      </c>
      <c r="H465" s="86">
        <v>20086.905499999997</v>
      </c>
      <c r="I465" s="84">
        <v>8000</v>
      </c>
      <c r="J465" s="84">
        <f t="shared" si="90"/>
        <v>176000</v>
      </c>
      <c r="K465" s="56"/>
      <c r="L465" s="56"/>
      <c r="M465" s="83">
        <v>8000</v>
      </c>
      <c r="N465" s="83">
        <f t="shared" si="97"/>
        <v>8000</v>
      </c>
      <c r="O465" s="74" t="s">
        <v>1104</v>
      </c>
    </row>
    <row r="466" spans="1:15" s="58" customFormat="1" ht="26.25" customHeight="1" x14ac:dyDescent="0.25">
      <c r="A466" s="54" t="s">
        <v>468</v>
      </c>
      <c r="B466" s="63" t="s">
        <v>555</v>
      </c>
      <c r="C466" s="56">
        <v>1</v>
      </c>
      <c r="D466" s="63" t="s">
        <v>556</v>
      </c>
      <c r="E466" s="56" t="s">
        <v>557</v>
      </c>
      <c r="F466" s="54" t="s">
        <v>6</v>
      </c>
      <c r="G466" s="56">
        <v>21</v>
      </c>
      <c r="H466" s="95">
        <v>14318.681578000002</v>
      </c>
      <c r="I466" s="95">
        <v>14318.681578000002</v>
      </c>
      <c r="J466" s="95">
        <v>14318.681578000002</v>
      </c>
      <c r="K466" s="83"/>
      <c r="L466" s="83"/>
      <c r="M466" s="83"/>
      <c r="N466" s="83">
        <f t="shared" ref="N466:N470" si="98">+AVERAGE(H466:J466)</f>
        <v>14318.681578000002</v>
      </c>
      <c r="O466" s="74" t="s">
        <v>1105</v>
      </c>
    </row>
    <row r="467" spans="1:15" s="58" customFormat="1" ht="26.25" customHeight="1" x14ac:dyDescent="0.25">
      <c r="A467" s="54" t="s">
        <v>468</v>
      </c>
      <c r="B467" s="63" t="s">
        <v>555</v>
      </c>
      <c r="C467" s="56">
        <v>2</v>
      </c>
      <c r="D467" s="63" t="s">
        <v>558</v>
      </c>
      <c r="E467" s="56" t="s">
        <v>382</v>
      </c>
      <c r="F467" s="54" t="s">
        <v>6</v>
      </c>
      <c r="G467" s="56">
        <v>19</v>
      </c>
      <c r="H467" s="95">
        <v>11897.312773</v>
      </c>
      <c r="I467" s="95">
        <v>11897.312773</v>
      </c>
      <c r="J467" s="95">
        <v>11897.312773</v>
      </c>
      <c r="K467" s="83"/>
      <c r="L467" s="83"/>
      <c r="M467" s="83"/>
      <c r="N467" s="83">
        <f t="shared" si="98"/>
        <v>11897.312773</v>
      </c>
      <c r="O467" s="74" t="s">
        <v>1105</v>
      </c>
    </row>
    <row r="468" spans="1:15" s="58" customFormat="1" ht="26.25" customHeight="1" x14ac:dyDescent="0.25">
      <c r="A468" s="54" t="s">
        <v>468</v>
      </c>
      <c r="B468" s="63" t="s">
        <v>555</v>
      </c>
      <c r="C468" s="56">
        <v>3</v>
      </c>
      <c r="D468" s="63" t="s">
        <v>559</v>
      </c>
      <c r="E468" s="56" t="s">
        <v>560</v>
      </c>
      <c r="F468" s="54" t="s">
        <v>6</v>
      </c>
      <c r="G468" s="56">
        <v>17</v>
      </c>
      <c r="H468" s="95">
        <v>11143.641688000002</v>
      </c>
      <c r="I468" s="95">
        <v>11143.641688000002</v>
      </c>
      <c r="J468" s="95">
        <v>11143.641688000002</v>
      </c>
      <c r="K468" s="83"/>
      <c r="L468" s="83"/>
      <c r="M468" s="83"/>
      <c r="N468" s="83">
        <f t="shared" si="98"/>
        <v>11143.641688000002</v>
      </c>
      <c r="O468" s="74" t="s">
        <v>1105</v>
      </c>
    </row>
    <row r="469" spans="1:15" s="58" customFormat="1" ht="26.25" customHeight="1" x14ac:dyDescent="0.25">
      <c r="A469" s="54" t="s">
        <v>468</v>
      </c>
      <c r="B469" s="63" t="s">
        <v>555</v>
      </c>
      <c r="C469" s="56">
        <v>4</v>
      </c>
      <c r="D469" s="63" t="s">
        <v>561</v>
      </c>
      <c r="E469" s="56" t="s">
        <v>562</v>
      </c>
      <c r="F469" s="54" t="s">
        <v>6</v>
      </c>
      <c r="G469" s="56">
        <v>20</v>
      </c>
      <c r="H469" s="95">
        <v>10077.811799000001</v>
      </c>
      <c r="I469" s="95">
        <v>10077.811799000001</v>
      </c>
      <c r="J469" s="95">
        <v>10077.811799000001</v>
      </c>
      <c r="K469" s="83"/>
      <c r="L469" s="83"/>
      <c r="M469" s="83"/>
      <c r="N469" s="83">
        <f t="shared" si="98"/>
        <v>10077.811799000001</v>
      </c>
      <c r="O469" s="74" t="s">
        <v>1105</v>
      </c>
    </row>
    <row r="470" spans="1:15" s="58" customFormat="1" ht="26.25" customHeight="1" x14ac:dyDescent="0.25">
      <c r="A470" s="54" t="s">
        <v>468</v>
      </c>
      <c r="B470" s="63" t="s">
        <v>555</v>
      </c>
      <c r="C470" s="56">
        <v>5</v>
      </c>
      <c r="D470" s="63" t="s">
        <v>563</v>
      </c>
      <c r="E470" s="56" t="s">
        <v>564</v>
      </c>
      <c r="F470" s="54" t="s">
        <v>6</v>
      </c>
      <c r="G470" s="56">
        <v>24</v>
      </c>
      <c r="H470" s="95">
        <v>10906.315474000001</v>
      </c>
      <c r="I470" s="95">
        <v>10906.315474000001</v>
      </c>
      <c r="J470" s="95">
        <v>10906.315474000001</v>
      </c>
      <c r="K470" s="83"/>
      <c r="L470" s="83"/>
      <c r="M470" s="83"/>
      <c r="N470" s="83">
        <f t="shared" si="98"/>
        <v>10906.315474000001</v>
      </c>
      <c r="O470" s="74" t="s">
        <v>1105</v>
      </c>
    </row>
    <row r="471" spans="1:15" s="58" customFormat="1" ht="26.25" customHeight="1" x14ac:dyDescent="0.25">
      <c r="A471" s="54" t="s">
        <v>468</v>
      </c>
      <c r="B471" s="63" t="s">
        <v>555</v>
      </c>
      <c r="C471" s="56">
        <v>6</v>
      </c>
      <c r="D471" s="63" t="s">
        <v>565</v>
      </c>
      <c r="E471" s="56" t="s">
        <v>566</v>
      </c>
      <c r="F471" s="55" t="s">
        <v>15</v>
      </c>
      <c r="G471" s="56">
        <v>20</v>
      </c>
      <c r="H471" s="86">
        <v>27577.158199999998</v>
      </c>
      <c r="I471" s="84">
        <v>7000</v>
      </c>
      <c r="J471" s="84">
        <f t="shared" si="90"/>
        <v>140000</v>
      </c>
      <c r="K471" s="56"/>
      <c r="L471" s="56"/>
      <c r="M471" s="83">
        <v>7000</v>
      </c>
      <c r="N471" s="83">
        <f t="shared" ref="N471:N474" si="99">+AVERAGE(M471)</f>
        <v>7000</v>
      </c>
      <c r="O471" s="74" t="s">
        <v>1104</v>
      </c>
    </row>
    <row r="472" spans="1:15" s="58" customFormat="1" ht="26.25" customHeight="1" x14ac:dyDescent="0.25">
      <c r="A472" s="54" t="s">
        <v>468</v>
      </c>
      <c r="B472" s="63" t="s">
        <v>555</v>
      </c>
      <c r="C472" s="56">
        <v>7</v>
      </c>
      <c r="D472" s="63" t="s">
        <v>567</v>
      </c>
      <c r="E472" s="56" t="s">
        <v>568</v>
      </c>
      <c r="F472" s="55" t="s">
        <v>15</v>
      </c>
      <c r="G472" s="56">
        <v>13</v>
      </c>
      <c r="H472" s="86">
        <v>13399.929199999999</v>
      </c>
      <c r="I472" s="84">
        <v>8000</v>
      </c>
      <c r="J472" s="84">
        <f t="shared" si="90"/>
        <v>104000</v>
      </c>
      <c r="K472" s="56"/>
      <c r="L472" s="56"/>
      <c r="M472" s="83">
        <v>8000</v>
      </c>
      <c r="N472" s="83">
        <f t="shared" si="99"/>
        <v>8000</v>
      </c>
      <c r="O472" s="74" t="s">
        <v>1104</v>
      </c>
    </row>
    <row r="473" spans="1:15" s="58" customFormat="1" ht="26.25" customHeight="1" x14ac:dyDescent="0.25">
      <c r="A473" s="54" t="s">
        <v>468</v>
      </c>
      <c r="B473" s="63" t="s">
        <v>555</v>
      </c>
      <c r="C473" s="56">
        <v>8</v>
      </c>
      <c r="D473" s="63" t="s">
        <v>569</v>
      </c>
      <c r="E473" s="56" t="s">
        <v>570</v>
      </c>
      <c r="F473" s="55" t="s">
        <v>15</v>
      </c>
      <c r="G473" s="56">
        <v>7</v>
      </c>
      <c r="H473" s="86">
        <v>14526.913999999999</v>
      </c>
      <c r="I473" s="84">
        <v>10000</v>
      </c>
      <c r="J473" s="84">
        <f t="shared" si="90"/>
        <v>70000</v>
      </c>
      <c r="K473" s="56"/>
      <c r="L473" s="56"/>
      <c r="M473" s="83">
        <v>10000</v>
      </c>
      <c r="N473" s="83">
        <f t="shared" si="99"/>
        <v>10000</v>
      </c>
      <c r="O473" s="74" t="s">
        <v>1104</v>
      </c>
    </row>
    <row r="474" spans="1:15" s="58" customFormat="1" ht="26.25" customHeight="1" x14ac:dyDescent="0.25">
      <c r="A474" s="54" t="s">
        <v>468</v>
      </c>
      <c r="B474" s="63" t="s">
        <v>555</v>
      </c>
      <c r="C474" s="56">
        <v>9</v>
      </c>
      <c r="D474" s="63" t="s">
        <v>571</v>
      </c>
      <c r="E474" s="56" t="s">
        <v>572</v>
      </c>
      <c r="F474" s="55" t="s">
        <v>15</v>
      </c>
      <c r="G474" s="56">
        <v>13</v>
      </c>
      <c r="H474" s="86">
        <v>12400.8292</v>
      </c>
      <c r="I474" s="84">
        <v>7000</v>
      </c>
      <c r="J474" s="84">
        <f t="shared" si="90"/>
        <v>91000</v>
      </c>
      <c r="K474" s="56"/>
      <c r="L474" s="56"/>
      <c r="M474" s="83">
        <v>7000</v>
      </c>
      <c r="N474" s="83">
        <f t="shared" si="99"/>
        <v>7000</v>
      </c>
      <c r="O474" s="74" t="s">
        <v>1104</v>
      </c>
    </row>
    <row r="475" spans="1:15" s="58" customFormat="1" ht="26.25" customHeight="1" x14ac:dyDescent="0.25">
      <c r="A475" s="54" t="s">
        <v>468</v>
      </c>
      <c r="B475" s="63" t="s">
        <v>573</v>
      </c>
      <c r="C475" s="56">
        <v>1</v>
      </c>
      <c r="D475" s="63" t="s">
        <v>574</v>
      </c>
      <c r="E475" s="56" t="s">
        <v>575</v>
      </c>
      <c r="F475" s="54" t="s">
        <v>6</v>
      </c>
      <c r="G475" s="56">
        <v>22</v>
      </c>
      <c r="H475" s="95">
        <v>10890.279918999999</v>
      </c>
      <c r="I475" s="95">
        <v>10890.279918999999</v>
      </c>
      <c r="J475" s="95">
        <v>10890.279918999999</v>
      </c>
      <c r="K475" s="83"/>
      <c r="L475" s="83"/>
      <c r="M475" s="83"/>
      <c r="N475" s="83">
        <f t="shared" ref="N475:N482" si="100">+AVERAGE(H475:J475)</f>
        <v>10890.279918999999</v>
      </c>
      <c r="O475" s="74" t="s">
        <v>1105</v>
      </c>
    </row>
    <row r="476" spans="1:15" s="58" customFormat="1" ht="26.25" customHeight="1" x14ac:dyDescent="0.25">
      <c r="A476" s="54" t="s">
        <v>468</v>
      </c>
      <c r="B476" s="63" t="s">
        <v>573</v>
      </c>
      <c r="C476" s="56">
        <v>2</v>
      </c>
      <c r="D476" s="63" t="s">
        <v>576</v>
      </c>
      <c r="E476" s="56" t="s">
        <v>557</v>
      </c>
      <c r="F476" s="54" t="s">
        <v>6</v>
      </c>
      <c r="G476" s="56">
        <v>22</v>
      </c>
      <c r="H476" s="95">
        <v>10603.778003000001</v>
      </c>
      <c r="I476" s="95">
        <v>10603.778003000001</v>
      </c>
      <c r="J476" s="95">
        <v>10603.778003000001</v>
      </c>
      <c r="K476" s="83"/>
      <c r="L476" s="83"/>
      <c r="M476" s="83"/>
      <c r="N476" s="83">
        <f t="shared" si="100"/>
        <v>10603.778003000001</v>
      </c>
      <c r="O476" s="74" t="s">
        <v>1105</v>
      </c>
    </row>
    <row r="477" spans="1:15" s="58" customFormat="1" ht="26.25" customHeight="1" x14ac:dyDescent="0.25">
      <c r="A477" s="54" t="s">
        <v>468</v>
      </c>
      <c r="B477" s="63" t="s">
        <v>573</v>
      </c>
      <c r="C477" s="56">
        <v>3</v>
      </c>
      <c r="D477" s="63" t="s">
        <v>577</v>
      </c>
      <c r="E477" s="56" t="s">
        <v>578</v>
      </c>
      <c r="F477" s="54" t="s">
        <v>6</v>
      </c>
      <c r="G477" s="56">
        <v>22</v>
      </c>
      <c r="H477" s="95">
        <v>13594.943529000002</v>
      </c>
      <c r="I477" s="95">
        <v>13594.943529000002</v>
      </c>
      <c r="J477" s="95">
        <v>13594.943529000002</v>
      </c>
      <c r="K477" s="83"/>
      <c r="L477" s="83"/>
      <c r="M477" s="83"/>
      <c r="N477" s="83">
        <f t="shared" si="100"/>
        <v>13594.943529000002</v>
      </c>
      <c r="O477" s="74" t="s">
        <v>1105</v>
      </c>
    </row>
    <row r="478" spans="1:15" s="58" customFormat="1" ht="26.25" customHeight="1" x14ac:dyDescent="0.25">
      <c r="A478" s="54" t="s">
        <v>468</v>
      </c>
      <c r="B478" s="63" t="s">
        <v>573</v>
      </c>
      <c r="C478" s="56">
        <v>4</v>
      </c>
      <c r="D478" s="63" t="s">
        <v>579</v>
      </c>
      <c r="E478" s="56" t="s">
        <v>580</v>
      </c>
      <c r="F478" s="54" t="s">
        <v>6</v>
      </c>
      <c r="G478" s="56">
        <v>23</v>
      </c>
      <c r="H478" s="95">
        <v>8535.1914080000006</v>
      </c>
      <c r="I478" s="95">
        <v>8535.1914080000006</v>
      </c>
      <c r="J478" s="95">
        <v>8535.1914080000006</v>
      </c>
      <c r="K478" s="83"/>
      <c r="L478" s="83"/>
      <c r="M478" s="83"/>
      <c r="N478" s="83">
        <f t="shared" si="100"/>
        <v>8535.1914080000006</v>
      </c>
      <c r="O478" s="74" t="s">
        <v>1105</v>
      </c>
    </row>
    <row r="479" spans="1:15" s="58" customFormat="1" ht="102.75" customHeight="1" x14ac:dyDescent="0.25">
      <c r="A479" s="54" t="s">
        <v>468</v>
      </c>
      <c r="B479" s="63" t="s">
        <v>1211</v>
      </c>
      <c r="C479" s="56">
        <v>1</v>
      </c>
      <c r="D479" s="63" t="s">
        <v>581</v>
      </c>
      <c r="E479" s="56" t="s">
        <v>582</v>
      </c>
      <c r="F479" s="54" t="s">
        <v>6</v>
      </c>
      <c r="G479" s="55">
        <v>15</v>
      </c>
      <c r="H479" s="95">
        <v>14359.304984000002</v>
      </c>
      <c r="I479" s="95">
        <v>14359.304984000002</v>
      </c>
      <c r="J479" s="95">
        <v>14359.304984000002</v>
      </c>
      <c r="K479" s="83"/>
      <c r="L479" s="83"/>
      <c r="M479" s="83"/>
      <c r="N479" s="83">
        <f t="shared" si="100"/>
        <v>14359.304984000002</v>
      </c>
      <c r="O479" s="76" t="s">
        <v>1105</v>
      </c>
    </row>
    <row r="480" spans="1:15" s="58" customFormat="1" ht="102.75" customHeight="1" x14ac:dyDescent="0.25">
      <c r="A480" s="54" t="s">
        <v>468</v>
      </c>
      <c r="B480" s="63" t="s">
        <v>1211</v>
      </c>
      <c r="C480" s="56">
        <v>2</v>
      </c>
      <c r="D480" s="63" t="s">
        <v>583</v>
      </c>
      <c r="E480" s="56" t="s">
        <v>584</v>
      </c>
      <c r="F480" s="54" t="s">
        <v>6</v>
      </c>
      <c r="G480" s="55">
        <v>19</v>
      </c>
      <c r="H480" s="95">
        <v>14359.304984000002</v>
      </c>
      <c r="I480" s="95">
        <v>14359.304984000002</v>
      </c>
      <c r="J480" s="95">
        <v>14359.304984000002</v>
      </c>
      <c r="K480" s="83"/>
      <c r="L480" s="83"/>
      <c r="M480" s="83"/>
      <c r="N480" s="83">
        <f t="shared" si="100"/>
        <v>14359.304984000002</v>
      </c>
      <c r="O480" s="74" t="s">
        <v>1105</v>
      </c>
    </row>
    <row r="481" spans="1:15" s="58" customFormat="1" ht="102.75" customHeight="1" x14ac:dyDescent="0.25">
      <c r="A481" s="54" t="s">
        <v>468</v>
      </c>
      <c r="B481" s="63" t="s">
        <v>1211</v>
      </c>
      <c r="C481" s="56">
        <v>3</v>
      </c>
      <c r="D481" s="63" t="s">
        <v>585</v>
      </c>
      <c r="E481" s="56" t="s">
        <v>586</v>
      </c>
      <c r="F481" s="54" t="s">
        <v>6</v>
      </c>
      <c r="G481" s="55">
        <v>11</v>
      </c>
      <c r="H481" s="95">
        <v>15187.808659</v>
      </c>
      <c r="I481" s="95">
        <v>15187.808659</v>
      </c>
      <c r="J481" s="95">
        <v>15187.808659</v>
      </c>
      <c r="K481" s="83"/>
      <c r="L481" s="83"/>
      <c r="M481" s="83"/>
      <c r="N481" s="83">
        <f t="shared" si="100"/>
        <v>15187.808659</v>
      </c>
      <c r="O481" s="74" t="s">
        <v>1105</v>
      </c>
    </row>
    <row r="482" spans="1:15" s="58" customFormat="1" ht="102.75" customHeight="1" x14ac:dyDescent="0.25">
      <c r="A482" s="54" t="s">
        <v>468</v>
      </c>
      <c r="B482" s="63" t="s">
        <v>1211</v>
      </c>
      <c r="C482" s="56">
        <v>4</v>
      </c>
      <c r="D482" s="63" t="s">
        <v>587</v>
      </c>
      <c r="E482" s="56" t="s">
        <v>588</v>
      </c>
      <c r="F482" s="54" t="s">
        <v>6</v>
      </c>
      <c r="G482" s="55">
        <v>10</v>
      </c>
      <c r="H482" s="95">
        <v>15187.808659</v>
      </c>
      <c r="I482" s="95">
        <v>15187.808659</v>
      </c>
      <c r="J482" s="95">
        <v>15187.808659</v>
      </c>
      <c r="K482" s="83"/>
      <c r="L482" s="83"/>
      <c r="M482" s="83"/>
      <c r="N482" s="83">
        <f t="shared" si="100"/>
        <v>15187.808659</v>
      </c>
      <c r="O482" s="76" t="s">
        <v>1105</v>
      </c>
    </row>
    <row r="483" spans="1:15" s="9" customFormat="1" ht="28.5" hidden="1" customHeight="1" x14ac:dyDescent="0.25">
      <c r="A483" s="202" t="s">
        <v>589</v>
      </c>
      <c r="B483" s="203"/>
      <c r="C483" s="203"/>
      <c r="D483" s="203"/>
      <c r="E483" s="203"/>
      <c r="F483" s="204"/>
      <c r="G483" s="48">
        <f>SUM(G416:G482)</f>
        <v>1307</v>
      </c>
      <c r="H483" s="12"/>
      <c r="I483" s="12"/>
      <c r="J483" s="12"/>
      <c r="K483" s="6"/>
      <c r="L483" s="6"/>
      <c r="M483" s="6"/>
      <c r="N483" s="7"/>
    </row>
    <row r="484" spans="1:15" s="58" customFormat="1" ht="51" customHeight="1" x14ac:dyDescent="0.25">
      <c r="A484" s="54" t="s">
        <v>590</v>
      </c>
      <c r="B484" s="54" t="s">
        <v>591</v>
      </c>
      <c r="C484" s="54">
        <v>1</v>
      </c>
      <c r="D484" s="54" t="s">
        <v>592</v>
      </c>
      <c r="E484" s="54">
        <v>30</v>
      </c>
      <c r="F484" s="54" t="s">
        <v>6</v>
      </c>
      <c r="G484" s="54">
        <v>23</v>
      </c>
      <c r="H484" s="84"/>
      <c r="I484" s="84"/>
      <c r="J484" s="84"/>
      <c r="K484" s="56"/>
      <c r="L484" s="56"/>
      <c r="M484" s="83">
        <v>15000</v>
      </c>
      <c r="N484" s="83">
        <f t="shared" ref="N484:N486" si="101">+AVERAGE(M484)</f>
        <v>15000</v>
      </c>
      <c r="O484" s="57" t="s">
        <v>1104</v>
      </c>
    </row>
    <row r="485" spans="1:15" s="58" customFormat="1" ht="51" customHeight="1" x14ac:dyDescent="0.25">
      <c r="A485" s="54" t="s">
        <v>590</v>
      </c>
      <c r="B485" s="54" t="s">
        <v>591</v>
      </c>
      <c r="C485" s="54">
        <v>2</v>
      </c>
      <c r="D485" s="54" t="s">
        <v>593</v>
      </c>
      <c r="E485" s="54">
        <v>28</v>
      </c>
      <c r="F485" s="54" t="s">
        <v>6</v>
      </c>
      <c r="G485" s="54">
        <v>32</v>
      </c>
      <c r="H485" s="84"/>
      <c r="I485" s="84"/>
      <c r="J485" s="84"/>
      <c r="K485" s="56"/>
      <c r="L485" s="56"/>
      <c r="M485" s="83">
        <v>13000</v>
      </c>
      <c r="N485" s="83">
        <f t="shared" si="101"/>
        <v>13000</v>
      </c>
      <c r="O485" s="57" t="s">
        <v>1104</v>
      </c>
    </row>
    <row r="486" spans="1:15" s="58" customFormat="1" ht="51" customHeight="1" x14ac:dyDescent="0.25">
      <c r="A486" s="54" t="s">
        <v>590</v>
      </c>
      <c r="B486" s="54" t="s">
        <v>591</v>
      </c>
      <c r="C486" s="54">
        <v>3</v>
      </c>
      <c r="D486" s="54" t="s">
        <v>594</v>
      </c>
      <c r="E486" s="54">
        <v>14</v>
      </c>
      <c r="F486" s="54" t="s">
        <v>6</v>
      </c>
      <c r="G486" s="54">
        <v>20</v>
      </c>
      <c r="H486" s="84"/>
      <c r="I486" s="84"/>
      <c r="J486" s="84"/>
      <c r="K486" s="56"/>
      <c r="L486" s="56"/>
      <c r="M486" s="83">
        <v>10000</v>
      </c>
      <c r="N486" s="83">
        <f t="shared" si="101"/>
        <v>10000</v>
      </c>
      <c r="O486" s="57" t="s">
        <v>1104</v>
      </c>
    </row>
    <row r="487" spans="1:15" s="58" customFormat="1" ht="48.75" customHeight="1" x14ac:dyDescent="0.25">
      <c r="A487" s="54" t="s">
        <v>590</v>
      </c>
      <c r="B487" s="54" t="s">
        <v>591</v>
      </c>
      <c r="C487" s="54">
        <v>4</v>
      </c>
      <c r="D487" s="54" t="s">
        <v>882</v>
      </c>
      <c r="E487" s="54">
        <v>10</v>
      </c>
      <c r="F487" s="54" t="s">
        <v>6</v>
      </c>
      <c r="G487" s="54">
        <v>19</v>
      </c>
      <c r="H487" s="82">
        <v>8979.9108000000015</v>
      </c>
      <c r="I487" s="82">
        <v>8979.9108000000015</v>
      </c>
      <c r="J487" s="82">
        <v>8979.9108000000015</v>
      </c>
      <c r="K487" s="83"/>
      <c r="L487" s="83"/>
      <c r="M487" s="83"/>
      <c r="N487" s="83">
        <f>+AVERAGE(H487:J487)</f>
        <v>8979.9108000000015</v>
      </c>
      <c r="O487" s="57" t="s">
        <v>1105</v>
      </c>
    </row>
    <row r="488" spans="1:15" s="58" customFormat="1" ht="51" customHeight="1" x14ac:dyDescent="0.25">
      <c r="A488" s="54" t="s">
        <v>590</v>
      </c>
      <c r="B488" s="54" t="s">
        <v>591</v>
      </c>
      <c r="C488" s="54">
        <v>5</v>
      </c>
      <c r="D488" s="54" t="s">
        <v>595</v>
      </c>
      <c r="E488" s="54">
        <v>20</v>
      </c>
      <c r="F488" s="54" t="s">
        <v>6</v>
      </c>
      <c r="G488" s="54">
        <v>16</v>
      </c>
      <c r="H488" s="82">
        <v>8979.9108000000015</v>
      </c>
      <c r="I488" s="82">
        <v>8979.9108000000015</v>
      </c>
      <c r="J488" s="82">
        <v>8979.9108000000015</v>
      </c>
      <c r="K488" s="83"/>
      <c r="L488" s="83"/>
      <c r="M488" s="83"/>
      <c r="N488" s="83">
        <f>+AVERAGE(H488:J488)</f>
        <v>8979.9108000000015</v>
      </c>
      <c r="O488" s="57" t="s">
        <v>1105</v>
      </c>
    </row>
    <row r="489" spans="1:15" s="58" customFormat="1" ht="26.25" customHeight="1" x14ac:dyDescent="0.25">
      <c r="A489" s="54" t="s">
        <v>590</v>
      </c>
      <c r="B489" s="54" t="s">
        <v>591</v>
      </c>
      <c r="C489" s="54">
        <v>6</v>
      </c>
      <c r="D489" s="54" t="s">
        <v>596</v>
      </c>
      <c r="E489" s="54">
        <v>2</v>
      </c>
      <c r="F489" s="54" t="s">
        <v>6</v>
      </c>
      <c r="G489" s="54">
        <v>64</v>
      </c>
      <c r="H489" s="84"/>
      <c r="I489" s="84"/>
      <c r="J489" s="84"/>
      <c r="K489" s="56"/>
      <c r="L489" s="56"/>
      <c r="M489" s="83">
        <v>6000</v>
      </c>
      <c r="N489" s="83">
        <f>+AVERAGE(M489)</f>
        <v>6000</v>
      </c>
      <c r="O489" s="57" t="s">
        <v>1104</v>
      </c>
    </row>
    <row r="490" spans="1:15" s="58" customFormat="1" ht="76.5" customHeight="1" x14ac:dyDescent="0.25">
      <c r="A490" s="54" t="s">
        <v>590</v>
      </c>
      <c r="B490" s="54" t="s">
        <v>597</v>
      </c>
      <c r="C490" s="54">
        <v>1</v>
      </c>
      <c r="D490" s="54" t="s">
        <v>883</v>
      </c>
      <c r="E490" s="54" t="s">
        <v>732</v>
      </c>
      <c r="F490" s="54" t="s">
        <v>6</v>
      </c>
      <c r="G490" s="54">
        <v>7</v>
      </c>
      <c r="H490" s="82">
        <v>8979.9108000000015</v>
      </c>
      <c r="I490" s="82">
        <v>8979.9108000000015</v>
      </c>
      <c r="J490" s="82">
        <v>8979.9108000000015</v>
      </c>
      <c r="K490" s="83"/>
      <c r="L490" s="83"/>
      <c r="M490" s="83"/>
      <c r="N490" s="83">
        <f t="shared" ref="N490:N492" si="102">+AVERAGE(H490:J490)</f>
        <v>8979.9108000000015</v>
      </c>
      <c r="O490" s="57" t="s">
        <v>1105</v>
      </c>
    </row>
    <row r="491" spans="1:15" s="58" customFormat="1" ht="76.5" customHeight="1" x14ac:dyDescent="0.25">
      <c r="A491" s="54" t="s">
        <v>590</v>
      </c>
      <c r="B491" s="54" t="s">
        <v>597</v>
      </c>
      <c r="C491" s="54">
        <v>2</v>
      </c>
      <c r="D491" s="54" t="s">
        <v>884</v>
      </c>
      <c r="E491" s="54" t="s">
        <v>885</v>
      </c>
      <c r="F491" s="54" t="s">
        <v>6</v>
      </c>
      <c r="G491" s="54">
        <v>4</v>
      </c>
      <c r="H491" s="82">
        <v>8979.9108000000015</v>
      </c>
      <c r="I491" s="82">
        <v>8979.9108000000015</v>
      </c>
      <c r="J491" s="82">
        <v>8979.9108000000015</v>
      </c>
      <c r="K491" s="83"/>
      <c r="L491" s="83"/>
      <c r="M491" s="83"/>
      <c r="N491" s="83">
        <f t="shared" si="102"/>
        <v>8979.9108000000015</v>
      </c>
      <c r="O491" s="57" t="s">
        <v>1105</v>
      </c>
    </row>
    <row r="492" spans="1:15" s="58" customFormat="1" ht="102" customHeight="1" x14ac:dyDescent="0.25">
      <c r="A492" s="54" t="s">
        <v>590</v>
      </c>
      <c r="B492" s="54" t="s">
        <v>597</v>
      </c>
      <c r="C492" s="54">
        <v>3</v>
      </c>
      <c r="D492" s="54" t="s">
        <v>886</v>
      </c>
      <c r="E492" s="54" t="s">
        <v>732</v>
      </c>
      <c r="F492" s="54" t="s">
        <v>6</v>
      </c>
      <c r="G492" s="54">
        <v>88</v>
      </c>
      <c r="H492" s="82">
        <v>8979.9108000000015</v>
      </c>
      <c r="I492" s="82">
        <v>8979.9108000000015</v>
      </c>
      <c r="J492" s="82">
        <v>8979.9108000000015</v>
      </c>
      <c r="K492" s="83"/>
      <c r="L492" s="83"/>
      <c r="M492" s="83"/>
      <c r="N492" s="83">
        <f t="shared" si="102"/>
        <v>8979.9108000000015</v>
      </c>
      <c r="O492" s="57" t="s">
        <v>1105</v>
      </c>
    </row>
    <row r="493" spans="1:15" s="58" customFormat="1" ht="48.75" customHeight="1" x14ac:dyDescent="0.25">
      <c r="A493" s="54" t="s">
        <v>590</v>
      </c>
      <c r="B493" s="54" t="s">
        <v>599</v>
      </c>
      <c r="C493" s="55">
        <v>1</v>
      </c>
      <c r="D493" s="54" t="s">
        <v>887</v>
      </c>
      <c r="E493" s="55">
        <v>30</v>
      </c>
      <c r="F493" s="54" t="s">
        <v>6</v>
      </c>
      <c r="G493" s="55">
        <v>23</v>
      </c>
      <c r="H493" s="85"/>
      <c r="I493" s="84"/>
      <c r="J493" s="84"/>
      <c r="K493" s="56"/>
      <c r="L493" s="56"/>
      <c r="M493" s="83">
        <v>15000</v>
      </c>
      <c r="N493" s="83">
        <f t="shared" ref="N493:N496" si="103">+AVERAGE(M493)</f>
        <v>15000</v>
      </c>
      <c r="O493" s="57" t="s">
        <v>1104</v>
      </c>
    </row>
    <row r="494" spans="1:15" s="58" customFormat="1" ht="51" customHeight="1" x14ac:dyDescent="0.25">
      <c r="A494" s="54" t="s">
        <v>590</v>
      </c>
      <c r="B494" s="54" t="s">
        <v>599</v>
      </c>
      <c r="C494" s="55">
        <v>2</v>
      </c>
      <c r="D494" s="54" t="s">
        <v>888</v>
      </c>
      <c r="E494" s="55">
        <v>10</v>
      </c>
      <c r="F494" s="54" t="s">
        <v>6</v>
      </c>
      <c r="G494" s="55">
        <v>25</v>
      </c>
      <c r="H494" s="85"/>
      <c r="I494" s="84"/>
      <c r="J494" s="84"/>
      <c r="K494" s="56"/>
      <c r="L494" s="56"/>
      <c r="M494" s="83">
        <v>8000</v>
      </c>
      <c r="N494" s="83">
        <f t="shared" si="103"/>
        <v>8000</v>
      </c>
      <c r="O494" s="57" t="s">
        <v>1104</v>
      </c>
    </row>
    <row r="495" spans="1:15" s="58" customFormat="1" ht="51" customHeight="1" x14ac:dyDescent="0.25">
      <c r="A495" s="54" t="s">
        <v>590</v>
      </c>
      <c r="B495" s="54" t="s">
        <v>599</v>
      </c>
      <c r="C495" s="55">
        <v>3</v>
      </c>
      <c r="D495" s="54" t="s">
        <v>889</v>
      </c>
      <c r="E495" s="55">
        <v>14</v>
      </c>
      <c r="F495" s="54" t="s">
        <v>6</v>
      </c>
      <c r="G495" s="55">
        <v>20</v>
      </c>
      <c r="H495" s="85"/>
      <c r="I495" s="84"/>
      <c r="J495" s="84"/>
      <c r="K495" s="56"/>
      <c r="L495" s="56"/>
      <c r="M495" s="83">
        <v>10000</v>
      </c>
      <c r="N495" s="83">
        <f t="shared" si="103"/>
        <v>10000</v>
      </c>
      <c r="O495" s="57" t="s">
        <v>1104</v>
      </c>
    </row>
    <row r="496" spans="1:15" s="58" customFormat="1" ht="52.5" customHeight="1" x14ac:dyDescent="0.25">
      <c r="A496" s="54" t="s">
        <v>590</v>
      </c>
      <c r="B496" s="54" t="s">
        <v>599</v>
      </c>
      <c r="C496" s="55">
        <v>4</v>
      </c>
      <c r="D496" s="54" t="s">
        <v>890</v>
      </c>
      <c r="E496" s="55">
        <v>16</v>
      </c>
      <c r="F496" s="54" t="s">
        <v>6</v>
      </c>
      <c r="G496" s="55">
        <v>16</v>
      </c>
      <c r="H496" s="85"/>
      <c r="I496" s="84"/>
      <c r="J496" s="84"/>
      <c r="K496" s="56"/>
      <c r="L496" s="56"/>
      <c r="M496" s="83">
        <v>10000</v>
      </c>
      <c r="N496" s="83">
        <f t="shared" si="103"/>
        <v>10000</v>
      </c>
      <c r="O496" s="57" t="s">
        <v>1104</v>
      </c>
    </row>
    <row r="497" spans="1:15" s="9" customFormat="1" ht="27.75" hidden="1" customHeight="1" x14ac:dyDescent="0.25">
      <c r="A497" s="202" t="s">
        <v>600</v>
      </c>
      <c r="B497" s="203"/>
      <c r="C497" s="203"/>
      <c r="D497" s="203"/>
      <c r="E497" s="203"/>
      <c r="F497" s="204"/>
      <c r="G497" s="49">
        <f>SUM(G484:G496)</f>
        <v>357</v>
      </c>
      <c r="H497" s="10"/>
      <c r="I497" s="10"/>
      <c r="J497" s="10"/>
      <c r="K497" s="6"/>
      <c r="L497" s="6"/>
      <c r="M497" s="6"/>
      <c r="N497" s="7"/>
    </row>
    <row r="498" spans="1:15" s="58" customFormat="1" ht="87" customHeight="1" x14ac:dyDescent="0.25">
      <c r="A498" s="54" t="s">
        <v>601</v>
      </c>
      <c r="B498" s="54" t="s">
        <v>602</v>
      </c>
      <c r="C498" s="55">
        <v>1</v>
      </c>
      <c r="D498" s="54" t="s">
        <v>603</v>
      </c>
      <c r="E498" s="55">
        <v>37.299999999999997</v>
      </c>
      <c r="F498" s="54" t="s">
        <v>6</v>
      </c>
      <c r="G498" s="55">
        <v>86</v>
      </c>
      <c r="H498" s="85">
        <v>4705.7609999999995</v>
      </c>
      <c r="I498" s="84">
        <f t="shared" ref="I498:I499" si="104">+H498*1.056</f>
        <v>4969.2836159999997</v>
      </c>
      <c r="J498" s="84">
        <f t="shared" ref="J498:J518" si="105">+I498*G498</f>
        <v>427358.390976</v>
      </c>
      <c r="K498" s="56"/>
      <c r="L498" s="56"/>
      <c r="M498" s="83">
        <v>5500</v>
      </c>
      <c r="N498" s="83">
        <f t="shared" ref="N498:N499" si="106">+AVERAGE(M498)</f>
        <v>5500</v>
      </c>
      <c r="O498" s="57" t="s">
        <v>1104</v>
      </c>
    </row>
    <row r="499" spans="1:15" s="58" customFormat="1" ht="87" customHeight="1" x14ac:dyDescent="0.25">
      <c r="A499" s="54" t="s">
        <v>601</v>
      </c>
      <c r="B499" s="54" t="s">
        <v>602</v>
      </c>
      <c r="C499" s="55">
        <v>2</v>
      </c>
      <c r="D499" s="54" t="s">
        <v>604</v>
      </c>
      <c r="E499" s="55">
        <v>37.5</v>
      </c>
      <c r="F499" s="54" t="s">
        <v>6</v>
      </c>
      <c r="G499" s="55">
        <v>104</v>
      </c>
      <c r="H499" s="85">
        <v>4705.7609999999995</v>
      </c>
      <c r="I499" s="84">
        <f t="shared" si="104"/>
        <v>4969.2836159999997</v>
      </c>
      <c r="J499" s="84">
        <f t="shared" si="105"/>
        <v>516805.49606399995</v>
      </c>
      <c r="K499" s="56"/>
      <c r="L499" s="56"/>
      <c r="M499" s="83">
        <v>5500</v>
      </c>
      <c r="N499" s="83">
        <f t="shared" si="106"/>
        <v>5500</v>
      </c>
      <c r="O499" s="57" t="s">
        <v>1104</v>
      </c>
    </row>
    <row r="500" spans="1:15" s="58" customFormat="1" ht="87" customHeight="1" x14ac:dyDescent="0.25">
      <c r="A500" s="54" t="s">
        <v>601</v>
      </c>
      <c r="B500" s="54" t="s">
        <v>602</v>
      </c>
      <c r="C500" s="55">
        <v>3</v>
      </c>
      <c r="D500" s="54" t="s">
        <v>605</v>
      </c>
      <c r="E500" s="55">
        <v>5.2</v>
      </c>
      <c r="F500" s="54" t="s">
        <v>6</v>
      </c>
      <c r="G500" s="55">
        <v>14</v>
      </c>
      <c r="H500" s="95">
        <v>8385.5262280000006</v>
      </c>
      <c r="I500" s="95">
        <v>8385.5262280000006</v>
      </c>
      <c r="J500" s="93">
        <v>8385.5300000000007</v>
      </c>
      <c r="K500" s="83"/>
      <c r="L500" s="83"/>
      <c r="M500" s="83"/>
      <c r="N500" s="83">
        <f>+AVERAGE(H500:J500)</f>
        <v>8385.527485333334</v>
      </c>
      <c r="O500" s="57" t="s">
        <v>1105</v>
      </c>
    </row>
    <row r="501" spans="1:15" s="58" customFormat="1" ht="87" customHeight="1" x14ac:dyDescent="0.25">
      <c r="A501" s="54" t="s">
        <v>601</v>
      </c>
      <c r="B501" s="54" t="s">
        <v>606</v>
      </c>
      <c r="C501" s="55">
        <v>1</v>
      </c>
      <c r="D501" s="54" t="s">
        <v>1118</v>
      </c>
      <c r="E501" s="55">
        <v>6</v>
      </c>
      <c r="F501" s="54" t="s">
        <v>6</v>
      </c>
      <c r="G501" s="55">
        <v>18</v>
      </c>
      <c r="H501" s="95">
        <v>8385.5262280000006</v>
      </c>
      <c r="I501" s="95">
        <v>8385.5262280000006</v>
      </c>
      <c r="J501" s="93">
        <v>8385.5300000000007</v>
      </c>
      <c r="K501" s="83"/>
      <c r="L501" s="83"/>
      <c r="M501" s="83"/>
      <c r="N501" s="83">
        <f t="shared" ref="N501:N506" si="107">+AVERAGE(H501:J501)</f>
        <v>8385.527485333334</v>
      </c>
      <c r="O501" s="57" t="s">
        <v>1105</v>
      </c>
    </row>
    <row r="502" spans="1:15" s="58" customFormat="1" ht="87" customHeight="1" x14ac:dyDescent="0.25">
      <c r="A502" s="54" t="s">
        <v>601</v>
      </c>
      <c r="B502" s="54" t="s">
        <v>606</v>
      </c>
      <c r="C502" s="55">
        <v>2</v>
      </c>
      <c r="D502" s="54" t="s">
        <v>891</v>
      </c>
      <c r="E502" s="55">
        <v>6</v>
      </c>
      <c r="F502" s="54" t="s">
        <v>6</v>
      </c>
      <c r="G502" s="55">
        <v>18</v>
      </c>
      <c r="H502" s="95">
        <v>8385.5262280000006</v>
      </c>
      <c r="I502" s="95">
        <v>8385.5262280000006</v>
      </c>
      <c r="J502" s="93">
        <v>8385.5300000000007</v>
      </c>
      <c r="K502" s="83"/>
      <c r="L502" s="83"/>
      <c r="M502" s="83"/>
      <c r="N502" s="83">
        <f t="shared" si="107"/>
        <v>8385.527485333334</v>
      </c>
      <c r="O502" s="57" t="s">
        <v>1105</v>
      </c>
    </row>
    <row r="503" spans="1:15" s="58" customFormat="1" ht="87" customHeight="1" x14ac:dyDescent="0.25">
      <c r="A503" s="54" t="s">
        <v>601</v>
      </c>
      <c r="B503" s="54" t="s">
        <v>606</v>
      </c>
      <c r="C503" s="55">
        <v>3</v>
      </c>
      <c r="D503" s="54" t="s">
        <v>892</v>
      </c>
      <c r="E503" s="55" t="s">
        <v>155</v>
      </c>
      <c r="F503" s="54" t="s">
        <v>6</v>
      </c>
      <c r="G503" s="55">
        <v>8</v>
      </c>
      <c r="H503" s="95">
        <v>8385.5262280000006</v>
      </c>
      <c r="I503" s="95">
        <v>8385.5262280000006</v>
      </c>
      <c r="J503" s="93">
        <v>8385.5300000000007</v>
      </c>
      <c r="K503" s="83"/>
      <c r="L503" s="83"/>
      <c r="M503" s="83"/>
      <c r="N503" s="83">
        <f t="shared" si="107"/>
        <v>8385.527485333334</v>
      </c>
      <c r="O503" s="57" t="s">
        <v>1105</v>
      </c>
    </row>
    <row r="504" spans="1:15" s="58" customFormat="1" ht="87" customHeight="1" x14ac:dyDescent="0.25">
      <c r="A504" s="54" t="s">
        <v>601</v>
      </c>
      <c r="B504" s="54" t="s">
        <v>606</v>
      </c>
      <c r="C504" s="55">
        <v>4</v>
      </c>
      <c r="D504" s="54" t="s">
        <v>1119</v>
      </c>
      <c r="E504" s="55" t="s">
        <v>155</v>
      </c>
      <c r="F504" s="54" t="s">
        <v>6</v>
      </c>
      <c r="G504" s="55">
        <v>19</v>
      </c>
      <c r="H504" s="95">
        <v>8385.5262280000006</v>
      </c>
      <c r="I504" s="95">
        <v>8385.5262280000006</v>
      </c>
      <c r="J504" s="93">
        <v>8385.5300000000007</v>
      </c>
      <c r="K504" s="83"/>
      <c r="L504" s="83"/>
      <c r="M504" s="83"/>
      <c r="N504" s="83">
        <f t="shared" si="107"/>
        <v>8385.527485333334</v>
      </c>
      <c r="O504" s="57" t="s">
        <v>1105</v>
      </c>
    </row>
    <row r="505" spans="1:15" s="58" customFormat="1" ht="45" customHeight="1" x14ac:dyDescent="0.25">
      <c r="A505" s="54" t="s">
        <v>601</v>
      </c>
      <c r="B505" s="54" t="s">
        <v>606</v>
      </c>
      <c r="C505" s="55">
        <v>5</v>
      </c>
      <c r="D505" s="54" t="s">
        <v>893</v>
      </c>
      <c r="E505" s="55" t="s">
        <v>155</v>
      </c>
      <c r="F505" s="54" t="s">
        <v>6</v>
      </c>
      <c r="G505" s="55">
        <v>13</v>
      </c>
      <c r="H505" s="95">
        <v>8385.5262280000006</v>
      </c>
      <c r="I505" s="95">
        <v>8385.5262280000006</v>
      </c>
      <c r="J505" s="93">
        <v>8385.5300000000007</v>
      </c>
      <c r="K505" s="83"/>
      <c r="L505" s="83"/>
      <c r="M505" s="83"/>
      <c r="N505" s="83">
        <f t="shared" si="107"/>
        <v>8385.527485333334</v>
      </c>
      <c r="O505" s="57" t="s">
        <v>1105</v>
      </c>
    </row>
    <row r="506" spans="1:15" s="58" customFormat="1" ht="72.75" customHeight="1" x14ac:dyDescent="0.25">
      <c r="A506" s="54" t="s">
        <v>601</v>
      </c>
      <c r="B506" s="54" t="s">
        <v>607</v>
      </c>
      <c r="C506" s="55">
        <v>1</v>
      </c>
      <c r="D506" s="54" t="s">
        <v>985</v>
      </c>
      <c r="E506" s="55" t="s">
        <v>608</v>
      </c>
      <c r="F506" s="54" t="s">
        <v>6</v>
      </c>
      <c r="G506" s="55">
        <v>57</v>
      </c>
      <c r="H506" s="95">
        <v>8385.5262280000006</v>
      </c>
      <c r="I506" s="95">
        <v>8385.5262280000006</v>
      </c>
      <c r="J506" s="93">
        <v>8385.5300000000007</v>
      </c>
      <c r="K506" s="83"/>
      <c r="L506" s="83"/>
      <c r="M506" s="83"/>
      <c r="N506" s="83">
        <f t="shared" si="107"/>
        <v>8385.527485333334</v>
      </c>
      <c r="O506" s="57" t="s">
        <v>1105</v>
      </c>
    </row>
    <row r="507" spans="1:15" s="58" customFormat="1" ht="72.75" customHeight="1" x14ac:dyDescent="0.25">
      <c r="A507" s="54" t="s">
        <v>601</v>
      </c>
      <c r="B507" s="54" t="s">
        <v>607</v>
      </c>
      <c r="C507" s="55">
        <v>2</v>
      </c>
      <c r="D507" s="54" t="s">
        <v>986</v>
      </c>
      <c r="E507" s="55" t="s">
        <v>496</v>
      </c>
      <c r="F507" s="54" t="s">
        <v>6</v>
      </c>
      <c r="G507" s="55">
        <v>58</v>
      </c>
      <c r="H507" s="85">
        <v>7836.9404000000004</v>
      </c>
      <c r="I507" s="84">
        <f>+H507*1.056</f>
        <v>8275.8090624000015</v>
      </c>
      <c r="J507" s="84">
        <f t="shared" si="105"/>
        <v>479996.9256192001</v>
      </c>
      <c r="K507" s="56"/>
      <c r="L507" s="56"/>
      <c r="M507" s="83">
        <v>5500</v>
      </c>
      <c r="N507" s="83">
        <f>+AVERAGE(M507)</f>
        <v>5500</v>
      </c>
      <c r="O507" s="57" t="s">
        <v>1104</v>
      </c>
    </row>
    <row r="508" spans="1:15" s="58" customFormat="1" ht="72.75" customHeight="1" x14ac:dyDescent="0.25">
      <c r="A508" s="54" t="s">
        <v>601</v>
      </c>
      <c r="B508" s="54" t="s">
        <v>607</v>
      </c>
      <c r="C508" s="55">
        <v>3</v>
      </c>
      <c r="D508" s="54" t="s">
        <v>987</v>
      </c>
      <c r="E508" s="55" t="s">
        <v>609</v>
      </c>
      <c r="F508" s="54" t="s">
        <v>6</v>
      </c>
      <c r="G508" s="55">
        <v>12</v>
      </c>
      <c r="H508" s="95">
        <v>8385.5262280000006</v>
      </c>
      <c r="I508" s="95">
        <v>8385.5262280000006</v>
      </c>
      <c r="J508" s="93">
        <v>8385.5300000000007</v>
      </c>
      <c r="K508" s="83"/>
      <c r="L508" s="83"/>
      <c r="M508" s="83"/>
      <c r="N508" s="83">
        <f t="shared" ref="N508:N511" si="108">+AVERAGE(H508:J508)</f>
        <v>8385.527485333334</v>
      </c>
      <c r="O508" s="57" t="s">
        <v>1105</v>
      </c>
    </row>
    <row r="509" spans="1:15" s="58" customFormat="1" ht="72.75" customHeight="1" x14ac:dyDescent="0.25">
      <c r="A509" s="54" t="s">
        <v>601</v>
      </c>
      <c r="B509" s="54" t="s">
        <v>607</v>
      </c>
      <c r="C509" s="55">
        <v>4</v>
      </c>
      <c r="D509" s="54" t="s">
        <v>988</v>
      </c>
      <c r="E509" s="55" t="s">
        <v>501</v>
      </c>
      <c r="F509" s="54" t="s">
        <v>6</v>
      </c>
      <c r="G509" s="55">
        <v>7</v>
      </c>
      <c r="H509" s="95">
        <v>8385.5262280000006</v>
      </c>
      <c r="I509" s="95">
        <v>8385.5262280000006</v>
      </c>
      <c r="J509" s="93">
        <v>8385.5300000000007</v>
      </c>
      <c r="K509" s="83"/>
      <c r="L509" s="83"/>
      <c r="M509" s="83"/>
      <c r="N509" s="83">
        <f t="shared" si="108"/>
        <v>8385.527485333334</v>
      </c>
      <c r="O509" s="57" t="s">
        <v>1105</v>
      </c>
    </row>
    <row r="510" spans="1:15" s="58" customFormat="1" ht="72.75" customHeight="1" x14ac:dyDescent="0.25">
      <c r="A510" s="54" t="s">
        <v>601</v>
      </c>
      <c r="B510" s="54" t="s">
        <v>607</v>
      </c>
      <c r="C510" s="55">
        <v>5</v>
      </c>
      <c r="D510" s="54" t="s">
        <v>989</v>
      </c>
      <c r="E510" s="55" t="s">
        <v>894</v>
      </c>
      <c r="F510" s="54" t="s">
        <v>6</v>
      </c>
      <c r="G510" s="55">
        <v>5</v>
      </c>
      <c r="H510" s="95">
        <v>8385.5262280000006</v>
      </c>
      <c r="I510" s="95">
        <v>8385.5262280000006</v>
      </c>
      <c r="J510" s="93">
        <v>8385.5300000000007</v>
      </c>
      <c r="K510" s="83"/>
      <c r="L510" s="83"/>
      <c r="M510" s="83"/>
      <c r="N510" s="83">
        <f t="shared" si="108"/>
        <v>8385.527485333334</v>
      </c>
      <c r="O510" s="57" t="s">
        <v>1105</v>
      </c>
    </row>
    <row r="511" spans="1:15" s="58" customFormat="1" ht="72.75" customHeight="1" x14ac:dyDescent="0.25">
      <c r="A511" s="54" t="s">
        <v>601</v>
      </c>
      <c r="B511" s="54" t="s">
        <v>607</v>
      </c>
      <c r="C511" s="55">
        <v>6</v>
      </c>
      <c r="D511" s="54" t="s">
        <v>990</v>
      </c>
      <c r="E511" s="55" t="s">
        <v>895</v>
      </c>
      <c r="F511" s="54" t="s">
        <v>6</v>
      </c>
      <c r="G511" s="55">
        <v>8</v>
      </c>
      <c r="H511" s="95">
        <v>8385.5262280000006</v>
      </c>
      <c r="I511" s="95">
        <v>8385.5262280000006</v>
      </c>
      <c r="J511" s="93">
        <v>8385.5300000000007</v>
      </c>
      <c r="K511" s="83"/>
      <c r="L511" s="83"/>
      <c r="M511" s="83"/>
      <c r="N511" s="83">
        <f t="shared" si="108"/>
        <v>8385.527485333334</v>
      </c>
      <c r="O511" s="57" t="s">
        <v>1105</v>
      </c>
    </row>
    <row r="512" spans="1:15" s="58" customFormat="1" ht="76.5" customHeight="1" x14ac:dyDescent="0.25">
      <c r="A512" s="54" t="s">
        <v>601</v>
      </c>
      <c r="B512" s="54" t="s">
        <v>610</v>
      </c>
      <c r="C512" s="55">
        <v>1</v>
      </c>
      <c r="D512" s="54" t="s">
        <v>991</v>
      </c>
      <c r="E512" s="54" t="s">
        <v>611</v>
      </c>
      <c r="F512" s="54" t="s">
        <v>6</v>
      </c>
      <c r="G512" s="55">
        <v>49</v>
      </c>
      <c r="H512" s="85">
        <v>9991</v>
      </c>
      <c r="I512" s="84">
        <f t="shared" ref="I512:I518" si="109">+H512*1.056</f>
        <v>10550.496000000001</v>
      </c>
      <c r="J512" s="84">
        <f t="shared" si="105"/>
        <v>516974.30400000006</v>
      </c>
      <c r="K512" s="56"/>
      <c r="L512" s="56"/>
      <c r="M512" s="83">
        <v>5500</v>
      </c>
      <c r="N512" s="83">
        <f t="shared" ref="N512:N518" si="110">+AVERAGE(M512)</f>
        <v>5500</v>
      </c>
      <c r="O512" s="57" t="s">
        <v>1104</v>
      </c>
    </row>
    <row r="513" spans="1:15" s="58" customFormat="1" ht="77.25" customHeight="1" x14ac:dyDescent="0.25">
      <c r="A513" s="54" t="s">
        <v>601</v>
      </c>
      <c r="B513" s="54" t="s">
        <v>610</v>
      </c>
      <c r="C513" s="55">
        <v>2</v>
      </c>
      <c r="D513" s="54" t="s">
        <v>992</v>
      </c>
      <c r="E513" s="55" t="s">
        <v>612</v>
      </c>
      <c r="F513" s="54" t="s">
        <v>6</v>
      </c>
      <c r="G513" s="55">
        <v>85</v>
      </c>
      <c r="H513" s="85">
        <v>4705.7609999999995</v>
      </c>
      <c r="I513" s="84">
        <f t="shared" si="109"/>
        <v>4969.2836159999997</v>
      </c>
      <c r="J513" s="84">
        <f t="shared" si="105"/>
        <v>422389.10735999997</v>
      </c>
      <c r="K513" s="56"/>
      <c r="L513" s="56"/>
      <c r="M513" s="83">
        <v>5500</v>
      </c>
      <c r="N513" s="83">
        <f t="shared" si="110"/>
        <v>5500</v>
      </c>
      <c r="O513" s="57" t="s">
        <v>1104</v>
      </c>
    </row>
    <row r="514" spans="1:15" s="58" customFormat="1" ht="42" customHeight="1" x14ac:dyDescent="0.25">
      <c r="A514" s="54" t="s">
        <v>601</v>
      </c>
      <c r="B514" s="54" t="s">
        <v>613</v>
      </c>
      <c r="C514" s="55">
        <v>1</v>
      </c>
      <c r="D514" s="54" t="s">
        <v>1113</v>
      </c>
      <c r="E514" s="55" t="s">
        <v>896</v>
      </c>
      <c r="F514" s="54" t="s">
        <v>6</v>
      </c>
      <c r="G514" s="55">
        <v>10</v>
      </c>
      <c r="H514" s="85">
        <v>9991</v>
      </c>
      <c r="I514" s="84">
        <f t="shared" si="109"/>
        <v>10550.496000000001</v>
      </c>
      <c r="J514" s="84">
        <f t="shared" si="105"/>
        <v>105504.96000000001</v>
      </c>
      <c r="K514" s="56"/>
      <c r="L514" s="56"/>
      <c r="M514" s="83">
        <v>5500</v>
      </c>
      <c r="N514" s="83">
        <f t="shared" si="110"/>
        <v>5500</v>
      </c>
      <c r="O514" s="57" t="s">
        <v>1104</v>
      </c>
    </row>
    <row r="515" spans="1:15" s="58" customFormat="1" ht="42" customHeight="1" x14ac:dyDescent="0.25">
      <c r="A515" s="54" t="s">
        <v>601</v>
      </c>
      <c r="B515" s="54" t="s">
        <v>613</v>
      </c>
      <c r="C515" s="55">
        <v>2</v>
      </c>
      <c r="D515" s="54" t="s">
        <v>1114</v>
      </c>
      <c r="E515" s="55" t="s">
        <v>897</v>
      </c>
      <c r="F515" s="54" t="s">
        <v>6</v>
      </c>
      <c r="G515" s="55">
        <v>11</v>
      </c>
      <c r="H515" s="85">
        <v>4705.7609999999995</v>
      </c>
      <c r="I515" s="84">
        <f t="shared" si="109"/>
        <v>4969.2836159999997</v>
      </c>
      <c r="J515" s="84">
        <f t="shared" si="105"/>
        <v>54662.119776</v>
      </c>
      <c r="K515" s="56"/>
      <c r="L515" s="56"/>
      <c r="M515" s="83">
        <v>5500</v>
      </c>
      <c r="N515" s="83">
        <f t="shared" si="110"/>
        <v>5500</v>
      </c>
      <c r="O515" s="57" t="s">
        <v>1104</v>
      </c>
    </row>
    <row r="516" spans="1:15" s="58" customFormat="1" ht="42" customHeight="1" x14ac:dyDescent="0.25">
      <c r="A516" s="54" t="s">
        <v>601</v>
      </c>
      <c r="B516" s="54" t="s">
        <v>613</v>
      </c>
      <c r="C516" s="55">
        <v>3</v>
      </c>
      <c r="D516" s="54" t="s">
        <v>1115</v>
      </c>
      <c r="E516" s="55" t="s">
        <v>898</v>
      </c>
      <c r="F516" s="54" t="s">
        <v>6</v>
      </c>
      <c r="G516" s="55">
        <v>31</v>
      </c>
      <c r="H516" s="85">
        <v>7836.9404000000004</v>
      </c>
      <c r="I516" s="84">
        <f t="shared" si="109"/>
        <v>8275.8090624000015</v>
      </c>
      <c r="J516" s="84">
        <f t="shared" si="105"/>
        <v>256550.08093440006</v>
      </c>
      <c r="K516" s="56"/>
      <c r="L516" s="56"/>
      <c r="M516" s="83">
        <v>5500</v>
      </c>
      <c r="N516" s="83">
        <f t="shared" si="110"/>
        <v>5500</v>
      </c>
      <c r="O516" s="57" t="s">
        <v>1104</v>
      </c>
    </row>
    <row r="517" spans="1:15" s="58" customFormat="1" ht="42" customHeight="1" x14ac:dyDescent="0.25">
      <c r="A517" s="54" t="s">
        <v>601</v>
      </c>
      <c r="B517" s="54" t="s">
        <v>613</v>
      </c>
      <c r="C517" s="55">
        <v>4</v>
      </c>
      <c r="D517" s="54" t="s">
        <v>1116</v>
      </c>
      <c r="E517" s="55" t="s">
        <v>899</v>
      </c>
      <c r="F517" s="54" t="s">
        <v>6</v>
      </c>
      <c r="G517" s="55">
        <v>36</v>
      </c>
      <c r="H517" s="85">
        <v>7836.9404000000004</v>
      </c>
      <c r="I517" s="84">
        <f t="shared" si="109"/>
        <v>8275.8090624000015</v>
      </c>
      <c r="J517" s="84">
        <f t="shared" si="105"/>
        <v>297929.12624640006</v>
      </c>
      <c r="K517" s="56"/>
      <c r="L517" s="56"/>
      <c r="M517" s="83">
        <v>5500</v>
      </c>
      <c r="N517" s="83">
        <f t="shared" si="110"/>
        <v>5500</v>
      </c>
      <c r="O517" s="57" t="s">
        <v>1104</v>
      </c>
    </row>
    <row r="518" spans="1:15" s="58" customFormat="1" ht="42" customHeight="1" x14ac:dyDescent="0.25">
      <c r="A518" s="54" t="s">
        <v>601</v>
      </c>
      <c r="B518" s="54" t="s">
        <v>613</v>
      </c>
      <c r="C518" s="55">
        <v>5</v>
      </c>
      <c r="D518" s="54" t="s">
        <v>1117</v>
      </c>
      <c r="E518" s="55" t="s">
        <v>251</v>
      </c>
      <c r="F518" s="54" t="s">
        <v>6</v>
      </c>
      <c r="G518" s="55">
        <v>52</v>
      </c>
      <c r="H518" s="85">
        <v>7836.9404000000004</v>
      </c>
      <c r="I518" s="84">
        <f t="shared" si="109"/>
        <v>8275.8090624000015</v>
      </c>
      <c r="J518" s="84">
        <f t="shared" si="105"/>
        <v>430342.07124480006</v>
      </c>
      <c r="K518" s="56"/>
      <c r="L518" s="56"/>
      <c r="M518" s="83">
        <v>5500</v>
      </c>
      <c r="N518" s="83">
        <f t="shared" si="110"/>
        <v>5500</v>
      </c>
      <c r="O518" s="57" t="s">
        <v>1104</v>
      </c>
    </row>
    <row r="519" spans="1:15" s="58" customFormat="1" ht="26.25" customHeight="1" x14ac:dyDescent="0.25">
      <c r="A519" s="54" t="s">
        <v>601</v>
      </c>
      <c r="B519" s="54" t="s">
        <v>614</v>
      </c>
      <c r="C519" s="55">
        <v>1</v>
      </c>
      <c r="D519" s="54" t="s">
        <v>615</v>
      </c>
      <c r="E519" s="55">
        <v>6</v>
      </c>
      <c r="F519" s="54" t="s">
        <v>6</v>
      </c>
      <c r="G519" s="55">
        <v>4</v>
      </c>
      <c r="H519" s="95">
        <v>8385.5262280000006</v>
      </c>
      <c r="I519" s="95">
        <v>8385.5262280000006</v>
      </c>
      <c r="J519" s="93">
        <v>8385.5300000000007</v>
      </c>
      <c r="K519" s="83"/>
      <c r="L519" s="83"/>
      <c r="M519" s="83"/>
      <c r="N519" s="83">
        <f t="shared" ref="N519:N523" si="111">+AVERAGE(H519:J519)</f>
        <v>8385.527485333334</v>
      </c>
      <c r="O519" s="57" t="s">
        <v>1105</v>
      </c>
    </row>
    <row r="520" spans="1:15" s="58" customFormat="1" ht="26.25" customHeight="1" x14ac:dyDescent="0.25">
      <c r="A520" s="54" t="s">
        <v>601</v>
      </c>
      <c r="B520" s="54" t="s">
        <v>614</v>
      </c>
      <c r="C520" s="55">
        <v>2</v>
      </c>
      <c r="D520" s="54" t="s">
        <v>616</v>
      </c>
      <c r="E520" s="55">
        <v>14</v>
      </c>
      <c r="F520" s="54" t="s">
        <v>6</v>
      </c>
      <c r="G520" s="55">
        <v>23</v>
      </c>
      <c r="H520" s="95">
        <v>8385.5262280000006</v>
      </c>
      <c r="I520" s="95">
        <v>8385.5262280000006</v>
      </c>
      <c r="J520" s="93">
        <v>8385.5300000000007</v>
      </c>
      <c r="K520" s="83"/>
      <c r="L520" s="83"/>
      <c r="M520" s="83"/>
      <c r="N520" s="83">
        <f t="shared" si="111"/>
        <v>8385.527485333334</v>
      </c>
      <c r="O520" s="57" t="s">
        <v>1105</v>
      </c>
    </row>
    <row r="521" spans="1:15" s="58" customFormat="1" ht="26.25" customHeight="1" x14ac:dyDescent="0.25">
      <c r="A521" s="54" t="s">
        <v>601</v>
      </c>
      <c r="B521" s="54" t="s">
        <v>614</v>
      </c>
      <c r="C521" s="55">
        <v>3</v>
      </c>
      <c r="D521" s="54" t="s">
        <v>617</v>
      </c>
      <c r="E521" s="55" t="s">
        <v>77</v>
      </c>
      <c r="F521" s="54" t="s">
        <v>6</v>
      </c>
      <c r="G521" s="55">
        <v>6</v>
      </c>
      <c r="H521" s="95">
        <v>8385.5262280000006</v>
      </c>
      <c r="I521" s="95">
        <v>8385.5262280000006</v>
      </c>
      <c r="J521" s="93">
        <v>8385.5300000000007</v>
      </c>
      <c r="K521" s="83"/>
      <c r="L521" s="83"/>
      <c r="M521" s="83"/>
      <c r="N521" s="83">
        <f t="shared" si="111"/>
        <v>8385.527485333334</v>
      </c>
      <c r="O521" s="57" t="s">
        <v>1105</v>
      </c>
    </row>
    <row r="522" spans="1:15" s="58" customFormat="1" ht="26.25" customHeight="1" x14ac:dyDescent="0.25">
      <c r="A522" s="54" t="s">
        <v>601</v>
      </c>
      <c r="B522" s="54" t="s">
        <v>614</v>
      </c>
      <c r="C522" s="55">
        <v>4</v>
      </c>
      <c r="D522" s="54" t="s">
        <v>618</v>
      </c>
      <c r="E522" s="55" t="s">
        <v>9</v>
      </c>
      <c r="F522" s="54" t="s">
        <v>6</v>
      </c>
      <c r="G522" s="55">
        <v>21</v>
      </c>
      <c r="H522" s="95">
        <v>8385.5262280000006</v>
      </c>
      <c r="I522" s="95">
        <v>8385.5262280000006</v>
      </c>
      <c r="J522" s="93">
        <v>8385.5300000000007</v>
      </c>
      <c r="K522" s="83"/>
      <c r="L522" s="83"/>
      <c r="M522" s="83"/>
      <c r="N522" s="83">
        <f t="shared" si="111"/>
        <v>8385.527485333334</v>
      </c>
      <c r="O522" s="57" t="s">
        <v>1105</v>
      </c>
    </row>
    <row r="523" spans="1:15" s="58" customFormat="1" ht="51" customHeight="1" x14ac:dyDescent="0.25">
      <c r="A523" s="54" t="s">
        <v>601</v>
      </c>
      <c r="B523" s="54" t="s">
        <v>614</v>
      </c>
      <c r="C523" s="55">
        <v>5</v>
      </c>
      <c r="D523" s="54" t="s">
        <v>619</v>
      </c>
      <c r="E523" s="55" t="s">
        <v>8</v>
      </c>
      <c r="F523" s="54" t="s">
        <v>6</v>
      </c>
      <c r="G523" s="55">
        <v>11</v>
      </c>
      <c r="H523" s="95">
        <v>8385.5262280000006</v>
      </c>
      <c r="I523" s="95">
        <v>8385.5262280000006</v>
      </c>
      <c r="J523" s="93">
        <v>8385.5300000000007</v>
      </c>
      <c r="K523" s="83"/>
      <c r="L523" s="83"/>
      <c r="M523" s="83"/>
      <c r="N523" s="83">
        <f t="shared" si="111"/>
        <v>8385.527485333334</v>
      </c>
      <c r="O523" s="57" t="s">
        <v>1105</v>
      </c>
    </row>
    <row r="524" spans="1:15" s="9" customFormat="1" ht="29.25" hidden="1" customHeight="1" x14ac:dyDescent="0.25">
      <c r="A524" s="202" t="s">
        <v>620</v>
      </c>
      <c r="B524" s="203"/>
      <c r="C524" s="203"/>
      <c r="D524" s="203"/>
      <c r="E524" s="203"/>
      <c r="F524" s="204"/>
      <c r="G524" s="49">
        <f>SUM(G498:G523)</f>
        <v>766</v>
      </c>
      <c r="H524" s="10"/>
      <c r="I524" s="10"/>
      <c r="J524" s="10"/>
      <c r="K524" s="6"/>
      <c r="L524" s="6"/>
      <c r="M524" s="6"/>
      <c r="N524" s="7"/>
    </row>
    <row r="525" spans="1:15" s="58" customFormat="1" ht="54.75" customHeight="1" x14ac:dyDescent="0.25">
      <c r="A525" s="54" t="s">
        <v>621</v>
      </c>
      <c r="B525" s="54" t="s">
        <v>622</v>
      </c>
      <c r="C525" s="55">
        <v>1</v>
      </c>
      <c r="D525" s="54" t="s">
        <v>623</v>
      </c>
      <c r="E525" s="54" t="s">
        <v>624</v>
      </c>
      <c r="F525" s="54" t="s">
        <v>6</v>
      </c>
      <c r="G525" s="67">
        <v>25</v>
      </c>
      <c r="H525" s="95">
        <v>9196.9253109999991</v>
      </c>
      <c r="I525" s="95">
        <v>9196.9253109999991</v>
      </c>
      <c r="J525" s="95">
        <v>9196.9253109999991</v>
      </c>
      <c r="K525" s="83"/>
      <c r="L525" s="83"/>
      <c r="M525" s="83"/>
      <c r="N525" s="83">
        <f>+AVERAGE(H525:J525)</f>
        <v>9196.9253109999991</v>
      </c>
      <c r="O525" s="57" t="s">
        <v>1105</v>
      </c>
    </row>
    <row r="526" spans="1:15" s="58" customFormat="1" ht="54.75" customHeight="1" x14ac:dyDescent="0.25">
      <c r="A526" s="54" t="s">
        <v>621</v>
      </c>
      <c r="B526" s="54" t="s">
        <v>622</v>
      </c>
      <c r="C526" s="55">
        <v>2</v>
      </c>
      <c r="D526" s="54" t="s">
        <v>625</v>
      </c>
      <c r="E526" s="54" t="s">
        <v>626</v>
      </c>
      <c r="F526" s="54" t="s">
        <v>6</v>
      </c>
      <c r="G526" s="67">
        <v>21</v>
      </c>
      <c r="H526" s="95">
        <v>9196.9253109999991</v>
      </c>
      <c r="I526" s="95">
        <v>9196.9253109999991</v>
      </c>
      <c r="J526" s="95">
        <v>9196.9253109999991</v>
      </c>
      <c r="K526" s="83"/>
      <c r="L526" s="83"/>
      <c r="M526" s="83"/>
      <c r="N526" s="83">
        <f t="shared" ref="N526:N536" si="112">+AVERAGE(H526:J526)</f>
        <v>9196.9253109999991</v>
      </c>
      <c r="O526" s="57" t="s">
        <v>1105</v>
      </c>
    </row>
    <row r="527" spans="1:15" s="58" customFormat="1" ht="54.75" customHeight="1" x14ac:dyDescent="0.25">
      <c r="A527" s="54" t="s">
        <v>621</v>
      </c>
      <c r="B527" s="54" t="s">
        <v>622</v>
      </c>
      <c r="C527" s="55">
        <v>3</v>
      </c>
      <c r="D527" s="54" t="s">
        <v>627</v>
      </c>
      <c r="E527" s="54" t="s">
        <v>628</v>
      </c>
      <c r="F527" s="54" t="s">
        <v>6</v>
      </c>
      <c r="G527" s="67">
        <v>14</v>
      </c>
      <c r="H527" s="95">
        <v>8091.5410529999999</v>
      </c>
      <c r="I527" s="95">
        <v>8091.5410529999999</v>
      </c>
      <c r="J527" s="95">
        <v>8091.5410529999999</v>
      </c>
      <c r="K527" s="83"/>
      <c r="L527" s="83"/>
      <c r="M527" s="83"/>
      <c r="N527" s="83">
        <f t="shared" si="112"/>
        <v>8091.5410529999999</v>
      </c>
      <c r="O527" s="57" t="s">
        <v>1105</v>
      </c>
    </row>
    <row r="528" spans="1:15" s="58" customFormat="1" ht="54.75" customHeight="1" x14ac:dyDescent="0.25">
      <c r="A528" s="54" t="s">
        <v>621</v>
      </c>
      <c r="B528" s="54" t="s">
        <v>622</v>
      </c>
      <c r="C528" s="55">
        <v>4</v>
      </c>
      <c r="D528" s="54" t="s">
        <v>629</v>
      </c>
      <c r="E528" s="54" t="s">
        <v>386</v>
      </c>
      <c r="F528" s="54" t="s">
        <v>6</v>
      </c>
      <c r="G528" s="67">
        <v>19</v>
      </c>
      <c r="H528" s="95">
        <v>8091.5410529999999</v>
      </c>
      <c r="I528" s="95">
        <v>8091.5410529999999</v>
      </c>
      <c r="J528" s="95">
        <v>8091.5410529999999</v>
      </c>
      <c r="K528" s="83"/>
      <c r="L528" s="83"/>
      <c r="M528" s="83"/>
      <c r="N528" s="83">
        <f t="shared" si="112"/>
        <v>8091.5410529999999</v>
      </c>
      <c r="O528" s="57" t="s">
        <v>1105</v>
      </c>
    </row>
    <row r="529" spans="1:15" s="58" customFormat="1" ht="54.75" customHeight="1" x14ac:dyDescent="0.25">
      <c r="A529" s="54" t="s">
        <v>621</v>
      </c>
      <c r="B529" s="54" t="s">
        <v>622</v>
      </c>
      <c r="C529" s="55">
        <v>5</v>
      </c>
      <c r="D529" s="54" t="s">
        <v>630</v>
      </c>
      <c r="E529" s="54" t="s">
        <v>575</v>
      </c>
      <c r="F529" s="54" t="s">
        <v>6</v>
      </c>
      <c r="G529" s="67">
        <v>9</v>
      </c>
      <c r="H529" s="95">
        <v>8091.5410529999999</v>
      </c>
      <c r="I529" s="95">
        <v>8091.5410529999999</v>
      </c>
      <c r="J529" s="95">
        <v>8091.5410529999999</v>
      </c>
      <c r="K529" s="83"/>
      <c r="L529" s="83"/>
      <c r="M529" s="83"/>
      <c r="N529" s="83">
        <f t="shared" si="112"/>
        <v>8091.5410529999999</v>
      </c>
      <c r="O529" s="57" t="s">
        <v>1105</v>
      </c>
    </row>
    <row r="530" spans="1:15" s="58" customFormat="1" ht="63.75" customHeight="1" x14ac:dyDescent="0.25">
      <c r="A530" s="54" t="s">
        <v>621</v>
      </c>
      <c r="B530" s="54" t="s">
        <v>631</v>
      </c>
      <c r="C530" s="55">
        <v>1</v>
      </c>
      <c r="D530" s="55" t="s">
        <v>632</v>
      </c>
      <c r="E530" s="55" t="s">
        <v>681</v>
      </c>
      <c r="F530" s="54" t="s">
        <v>6</v>
      </c>
      <c r="G530" s="55">
        <v>15</v>
      </c>
      <c r="H530" s="95">
        <v>10727.786295000002</v>
      </c>
      <c r="I530" s="95">
        <v>10727.786295000002</v>
      </c>
      <c r="J530" s="95">
        <v>10727.786295000002</v>
      </c>
      <c r="K530" s="83"/>
      <c r="L530" s="83"/>
      <c r="M530" s="83"/>
      <c r="N530" s="83">
        <f t="shared" si="112"/>
        <v>10727.786295000002</v>
      </c>
      <c r="O530" s="57" t="s">
        <v>1105</v>
      </c>
    </row>
    <row r="531" spans="1:15" s="58" customFormat="1" ht="63.75" customHeight="1" x14ac:dyDescent="0.25">
      <c r="A531" s="54" t="s">
        <v>621</v>
      </c>
      <c r="B531" s="54" t="s">
        <v>631</v>
      </c>
      <c r="C531" s="55">
        <v>2</v>
      </c>
      <c r="D531" s="55" t="s">
        <v>900</v>
      </c>
      <c r="E531" s="55" t="s">
        <v>633</v>
      </c>
      <c r="F531" s="54" t="s">
        <v>6</v>
      </c>
      <c r="G531" s="55">
        <v>15</v>
      </c>
      <c r="H531" s="95">
        <v>9899.2826200000018</v>
      </c>
      <c r="I531" s="95">
        <v>9899.2826200000018</v>
      </c>
      <c r="J531" s="95">
        <v>9899.2826200000018</v>
      </c>
      <c r="K531" s="83"/>
      <c r="L531" s="83"/>
      <c r="M531" s="83"/>
      <c r="N531" s="83">
        <f t="shared" si="112"/>
        <v>9899.2826200000018</v>
      </c>
      <c r="O531" s="57" t="s">
        <v>1105</v>
      </c>
    </row>
    <row r="532" spans="1:15" s="58" customFormat="1" ht="63.75" customHeight="1" x14ac:dyDescent="0.25">
      <c r="A532" s="54" t="s">
        <v>621</v>
      </c>
      <c r="B532" s="54" t="s">
        <v>631</v>
      </c>
      <c r="C532" s="55">
        <v>3</v>
      </c>
      <c r="D532" s="54" t="s">
        <v>901</v>
      </c>
      <c r="E532" s="54" t="s">
        <v>726</v>
      </c>
      <c r="F532" s="54" t="s">
        <v>6</v>
      </c>
      <c r="G532" s="55">
        <v>11</v>
      </c>
      <c r="H532" s="95">
        <v>23333.870599000002</v>
      </c>
      <c r="I532" s="95">
        <v>23333.870599000002</v>
      </c>
      <c r="J532" s="95">
        <v>23333.870599000002</v>
      </c>
      <c r="K532" s="83"/>
      <c r="L532" s="83"/>
      <c r="M532" s="83"/>
      <c r="N532" s="83">
        <f t="shared" si="112"/>
        <v>23333.870599000002</v>
      </c>
      <c r="O532" s="57" t="s">
        <v>1105</v>
      </c>
    </row>
    <row r="533" spans="1:15" s="58" customFormat="1" ht="63.75" customHeight="1" x14ac:dyDescent="0.25">
      <c r="A533" s="54" t="s">
        <v>621</v>
      </c>
      <c r="B533" s="54" t="s">
        <v>631</v>
      </c>
      <c r="C533" s="55">
        <v>4</v>
      </c>
      <c r="D533" s="54" t="s">
        <v>902</v>
      </c>
      <c r="E533" s="54" t="s">
        <v>681</v>
      </c>
      <c r="F533" s="54" t="s">
        <v>6</v>
      </c>
      <c r="G533" s="55">
        <v>12</v>
      </c>
      <c r="H533" s="95">
        <v>23333.870599000002</v>
      </c>
      <c r="I533" s="95">
        <v>23333.870599000002</v>
      </c>
      <c r="J533" s="95">
        <v>23333.870599000002</v>
      </c>
      <c r="K533" s="83"/>
      <c r="L533" s="83"/>
      <c r="M533" s="83"/>
      <c r="N533" s="83">
        <f t="shared" si="112"/>
        <v>23333.870599000002</v>
      </c>
      <c r="O533" s="57" t="s">
        <v>1105</v>
      </c>
    </row>
    <row r="534" spans="1:15" s="58" customFormat="1" ht="63.75" customHeight="1" x14ac:dyDescent="0.25">
      <c r="A534" s="54" t="s">
        <v>621</v>
      </c>
      <c r="B534" s="54" t="s">
        <v>631</v>
      </c>
      <c r="C534" s="55">
        <v>5</v>
      </c>
      <c r="D534" s="54" t="s">
        <v>903</v>
      </c>
      <c r="E534" s="54" t="s">
        <v>421</v>
      </c>
      <c r="F534" s="54" t="s">
        <v>6</v>
      </c>
      <c r="G534" s="55">
        <v>8</v>
      </c>
      <c r="H534" s="95">
        <v>8091.5410529999999</v>
      </c>
      <c r="I534" s="95">
        <v>8091.5410529999999</v>
      </c>
      <c r="J534" s="95">
        <v>8091.5410529999999</v>
      </c>
      <c r="K534" s="83"/>
      <c r="L534" s="83"/>
      <c r="M534" s="83"/>
      <c r="N534" s="83">
        <f t="shared" si="112"/>
        <v>8091.5410529999999</v>
      </c>
      <c r="O534" s="57" t="s">
        <v>1105</v>
      </c>
    </row>
    <row r="535" spans="1:15" s="58" customFormat="1" ht="53.25" customHeight="1" x14ac:dyDescent="0.25">
      <c r="A535" s="54" t="s">
        <v>621</v>
      </c>
      <c r="B535" s="55" t="s">
        <v>635</v>
      </c>
      <c r="C535" s="55">
        <v>1</v>
      </c>
      <c r="D535" s="55" t="s">
        <v>636</v>
      </c>
      <c r="E535" s="55" t="s">
        <v>390</v>
      </c>
      <c r="F535" s="54" t="s">
        <v>6</v>
      </c>
      <c r="G535" s="55">
        <v>12</v>
      </c>
      <c r="H535" s="95">
        <v>10727.786295000002</v>
      </c>
      <c r="I535" s="95">
        <v>10727.786295000002</v>
      </c>
      <c r="J535" s="95">
        <v>10727.786295000002</v>
      </c>
      <c r="K535" s="83"/>
      <c r="L535" s="83"/>
      <c r="M535" s="83"/>
      <c r="N535" s="83">
        <f t="shared" si="112"/>
        <v>10727.786295000002</v>
      </c>
      <c r="O535" s="57" t="s">
        <v>1105</v>
      </c>
    </row>
    <row r="536" spans="1:15" s="58" customFormat="1" ht="53.25" customHeight="1" x14ac:dyDescent="0.25">
      <c r="A536" s="54" t="s">
        <v>621</v>
      </c>
      <c r="B536" s="55" t="s">
        <v>635</v>
      </c>
      <c r="C536" s="55">
        <v>2</v>
      </c>
      <c r="D536" s="55" t="s">
        <v>637</v>
      </c>
      <c r="E536" s="55" t="s">
        <v>575</v>
      </c>
      <c r="F536" s="54" t="s">
        <v>6</v>
      </c>
      <c r="G536" s="55">
        <v>10</v>
      </c>
      <c r="H536" s="95">
        <v>8091.5410529999999</v>
      </c>
      <c r="I536" s="95">
        <v>8091.5410529999999</v>
      </c>
      <c r="J536" s="95">
        <v>8091.5410529999999</v>
      </c>
      <c r="K536" s="83"/>
      <c r="L536" s="83"/>
      <c r="M536" s="83"/>
      <c r="N536" s="83">
        <f t="shared" si="112"/>
        <v>8091.5410529999999</v>
      </c>
      <c r="O536" s="57" t="s">
        <v>1105</v>
      </c>
    </row>
    <row r="537" spans="1:15" s="58" customFormat="1" ht="53.25" customHeight="1" x14ac:dyDescent="0.25">
      <c r="A537" s="54" t="s">
        <v>621</v>
      </c>
      <c r="B537" s="55" t="s">
        <v>635</v>
      </c>
      <c r="C537" s="55">
        <v>3</v>
      </c>
      <c r="D537" s="55" t="s">
        <v>638</v>
      </c>
      <c r="E537" s="55" t="s">
        <v>510</v>
      </c>
      <c r="F537" s="55" t="s">
        <v>15</v>
      </c>
      <c r="G537" s="55">
        <v>24</v>
      </c>
      <c r="H537" s="92"/>
      <c r="I537" s="93"/>
      <c r="J537" s="93"/>
      <c r="K537" s="94">
        <v>10727.786295000002</v>
      </c>
      <c r="L537" s="94">
        <v>10727.786295000002</v>
      </c>
      <c r="M537" s="94"/>
      <c r="N537" s="83">
        <f>+AVERAGE(K537:L537)</f>
        <v>10727.786295000002</v>
      </c>
      <c r="O537" s="57" t="s">
        <v>1105</v>
      </c>
    </row>
    <row r="538" spans="1:15" s="58" customFormat="1" ht="47.25" customHeight="1" x14ac:dyDescent="0.25">
      <c r="A538" s="54" t="s">
        <v>621</v>
      </c>
      <c r="B538" s="54" t="s">
        <v>639</v>
      </c>
      <c r="C538" s="55">
        <v>1</v>
      </c>
      <c r="D538" s="55" t="s">
        <v>904</v>
      </c>
      <c r="E538" s="55" t="s">
        <v>510</v>
      </c>
      <c r="F538" s="54" t="s">
        <v>6</v>
      </c>
      <c r="G538" s="54">
        <v>6</v>
      </c>
      <c r="H538" s="95">
        <v>11873.793959000002</v>
      </c>
      <c r="I538" s="95">
        <v>11873.793959000002</v>
      </c>
      <c r="J538" s="95">
        <v>11873.793959000002</v>
      </c>
      <c r="K538" s="83"/>
      <c r="L538" s="83"/>
      <c r="M538" s="83"/>
      <c r="N538" s="83">
        <f t="shared" ref="N538:N558" si="113">+AVERAGE(H538:J538)</f>
        <v>11873.793959000002</v>
      </c>
      <c r="O538" s="57" t="s">
        <v>1105</v>
      </c>
    </row>
    <row r="539" spans="1:15" s="58" customFormat="1" ht="47.25" customHeight="1" x14ac:dyDescent="0.25">
      <c r="A539" s="54" t="s">
        <v>621</v>
      </c>
      <c r="B539" s="54" t="s">
        <v>639</v>
      </c>
      <c r="C539" s="55">
        <v>2</v>
      </c>
      <c r="D539" s="55" t="s">
        <v>905</v>
      </c>
      <c r="E539" s="55" t="s">
        <v>386</v>
      </c>
      <c r="F539" s="54" t="s">
        <v>6</v>
      </c>
      <c r="G539" s="54">
        <v>9</v>
      </c>
      <c r="H539" s="95">
        <v>8812.0719910000007</v>
      </c>
      <c r="I539" s="95">
        <v>8812.0719910000007</v>
      </c>
      <c r="J539" s="95">
        <v>8812.0719910000007</v>
      </c>
      <c r="K539" s="83"/>
      <c r="L539" s="83"/>
      <c r="M539" s="83"/>
      <c r="N539" s="83">
        <f t="shared" si="113"/>
        <v>8812.0719910000007</v>
      </c>
      <c r="O539" s="57" t="s">
        <v>1105</v>
      </c>
    </row>
    <row r="540" spans="1:15" s="58" customFormat="1" ht="47.25" customHeight="1" x14ac:dyDescent="0.25">
      <c r="A540" s="54" t="s">
        <v>621</v>
      </c>
      <c r="B540" s="54" t="s">
        <v>639</v>
      </c>
      <c r="C540" s="55">
        <v>3</v>
      </c>
      <c r="D540" s="55" t="s">
        <v>906</v>
      </c>
      <c r="E540" s="55" t="s">
        <v>575</v>
      </c>
      <c r="F540" s="54" t="s">
        <v>6</v>
      </c>
      <c r="G540" s="54">
        <v>6</v>
      </c>
      <c r="H540" s="95">
        <v>8385.5262280000006</v>
      </c>
      <c r="I540" s="95">
        <v>8385.5262280000006</v>
      </c>
      <c r="J540" s="95">
        <v>8385.5262280000006</v>
      </c>
      <c r="K540" s="83"/>
      <c r="L540" s="83"/>
      <c r="M540" s="83"/>
      <c r="N540" s="83">
        <f t="shared" si="113"/>
        <v>8385.5262280000006</v>
      </c>
      <c r="O540" s="57" t="s">
        <v>1105</v>
      </c>
    </row>
    <row r="541" spans="1:15" s="58" customFormat="1" ht="47.25" customHeight="1" x14ac:dyDescent="0.25">
      <c r="A541" s="54" t="s">
        <v>621</v>
      </c>
      <c r="B541" s="54" t="s">
        <v>639</v>
      </c>
      <c r="C541" s="55">
        <v>4</v>
      </c>
      <c r="D541" s="54" t="s">
        <v>907</v>
      </c>
      <c r="E541" s="55" t="s">
        <v>517</v>
      </c>
      <c r="F541" s="54" t="s">
        <v>6</v>
      </c>
      <c r="G541" s="54">
        <v>6</v>
      </c>
      <c r="H541" s="95">
        <v>11873.793959000002</v>
      </c>
      <c r="I541" s="95">
        <v>11873.793959000002</v>
      </c>
      <c r="J541" s="95">
        <v>11873.793959000002</v>
      </c>
      <c r="K541" s="83"/>
      <c r="L541" s="83"/>
      <c r="M541" s="83"/>
      <c r="N541" s="83">
        <f t="shared" si="113"/>
        <v>11873.793959000002</v>
      </c>
      <c r="O541" s="57" t="s">
        <v>1105</v>
      </c>
    </row>
    <row r="542" spans="1:15" s="58" customFormat="1" ht="47.25" customHeight="1" x14ac:dyDescent="0.25">
      <c r="A542" s="54" t="s">
        <v>621</v>
      </c>
      <c r="B542" s="54" t="s">
        <v>639</v>
      </c>
      <c r="C542" s="55">
        <v>5</v>
      </c>
      <c r="D542" s="55" t="s">
        <v>908</v>
      </c>
      <c r="E542" s="55" t="s">
        <v>909</v>
      </c>
      <c r="F542" s="54" t="s">
        <v>6</v>
      </c>
      <c r="G542" s="54">
        <v>4</v>
      </c>
      <c r="H542" s="95">
        <v>10075.673725000001</v>
      </c>
      <c r="I542" s="95">
        <v>10075.673725000001</v>
      </c>
      <c r="J542" s="95">
        <v>10075.673725000001</v>
      </c>
      <c r="K542" s="83"/>
      <c r="L542" s="83"/>
      <c r="M542" s="83"/>
      <c r="N542" s="83">
        <f t="shared" si="113"/>
        <v>10075.673725000001</v>
      </c>
      <c r="O542" s="57" t="s">
        <v>1105</v>
      </c>
    </row>
    <row r="543" spans="1:15" s="58" customFormat="1" ht="47.25" customHeight="1" x14ac:dyDescent="0.25">
      <c r="A543" s="54" t="s">
        <v>621</v>
      </c>
      <c r="B543" s="54" t="s">
        <v>639</v>
      </c>
      <c r="C543" s="55">
        <v>6</v>
      </c>
      <c r="D543" s="55" t="s">
        <v>1200</v>
      </c>
      <c r="E543" s="55" t="s">
        <v>640</v>
      </c>
      <c r="F543" s="54" t="s">
        <v>6</v>
      </c>
      <c r="G543" s="54">
        <v>5</v>
      </c>
      <c r="H543" s="95">
        <v>8544.8127410000016</v>
      </c>
      <c r="I543" s="95">
        <v>8544.8127410000016</v>
      </c>
      <c r="J543" s="95">
        <v>8544.8127410000016</v>
      </c>
      <c r="K543" s="83"/>
      <c r="L543" s="83"/>
      <c r="M543" s="83"/>
      <c r="N543" s="83">
        <f t="shared" si="113"/>
        <v>8544.8127410000016</v>
      </c>
      <c r="O543" s="57" t="s">
        <v>1105</v>
      </c>
    </row>
    <row r="544" spans="1:15" s="58" customFormat="1" ht="47.25" customHeight="1" x14ac:dyDescent="0.25">
      <c r="A544" s="54" t="s">
        <v>621</v>
      </c>
      <c r="B544" s="54" t="s">
        <v>639</v>
      </c>
      <c r="C544" s="55">
        <v>7</v>
      </c>
      <c r="D544" s="55" t="s">
        <v>910</v>
      </c>
      <c r="E544" s="55" t="s">
        <v>380</v>
      </c>
      <c r="F544" s="54" t="s">
        <v>6</v>
      </c>
      <c r="G544" s="54">
        <v>7</v>
      </c>
      <c r="H544" s="95">
        <v>9581.778631000001</v>
      </c>
      <c r="I544" s="95">
        <v>9581.778631000001</v>
      </c>
      <c r="J544" s="95">
        <v>9581.778631000001</v>
      </c>
      <c r="K544" s="83"/>
      <c r="L544" s="83"/>
      <c r="M544" s="83"/>
      <c r="N544" s="83">
        <f t="shared" si="113"/>
        <v>9581.778631000001</v>
      </c>
      <c r="O544" s="57" t="s">
        <v>1105</v>
      </c>
    </row>
    <row r="545" spans="1:15" s="58" customFormat="1" ht="47.25" customHeight="1" x14ac:dyDescent="0.25">
      <c r="A545" s="54" t="s">
        <v>621</v>
      </c>
      <c r="B545" s="54" t="s">
        <v>639</v>
      </c>
      <c r="C545" s="55">
        <v>8</v>
      </c>
      <c r="D545" s="55" t="s">
        <v>911</v>
      </c>
      <c r="E545" s="55" t="s">
        <v>912</v>
      </c>
      <c r="F545" s="54" t="s">
        <v>6</v>
      </c>
      <c r="G545" s="54">
        <v>4</v>
      </c>
      <c r="H545" s="95">
        <v>9581.778631000001</v>
      </c>
      <c r="I545" s="95">
        <v>9581.778631000001</v>
      </c>
      <c r="J545" s="95">
        <v>9581.778631000001</v>
      </c>
      <c r="K545" s="83"/>
      <c r="L545" s="83"/>
      <c r="M545" s="83"/>
      <c r="N545" s="83">
        <f t="shared" si="113"/>
        <v>9581.778631000001</v>
      </c>
      <c r="O545" s="57" t="s">
        <v>1105</v>
      </c>
    </row>
    <row r="546" spans="1:15" s="58" customFormat="1" ht="51" customHeight="1" x14ac:dyDescent="0.25">
      <c r="A546" s="54" t="s">
        <v>621</v>
      </c>
      <c r="B546" s="54" t="s">
        <v>1212</v>
      </c>
      <c r="C546" s="55">
        <v>1</v>
      </c>
      <c r="D546" s="54" t="s">
        <v>913</v>
      </c>
      <c r="E546" s="54" t="s">
        <v>641</v>
      </c>
      <c r="F546" s="54" t="s">
        <v>6</v>
      </c>
      <c r="G546" s="55">
        <v>15</v>
      </c>
      <c r="H546" s="95">
        <v>11873.793959000002</v>
      </c>
      <c r="I546" s="95">
        <v>11873.793959000002</v>
      </c>
      <c r="J546" s="95">
        <v>11873.793959000002</v>
      </c>
      <c r="K546" s="83"/>
      <c r="L546" s="83"/>
      <c r="M546" s="83"/>
      <c r="N546" s="83">
        <f t="shared" si="113"/>
        <v>11873.793959000002</v>
      </c>
      <c r="O546" s="57" t="s">
        <v>1105</v>
      </c>
    </row>
    <row r="547" spans="1:15" s="58" customFormat="1" ht="51" customHeight="1" x14ac:dyDescent="0.25">
      <c r="A547" s="54" t="s">
        <v>621</v>
      </c>
      <c r="B547" s="54" t="s">
        <v>1212</v>
      </c>
      <c r="C547" s="55">
        <v>2</v>
      </c>
      <c r="D547" s="54" t="s">
        <v>914</v>
      </c>
      <c r="E547" s="54" t="s">
        <v>642</v>
      </c>
      <c r="F547" s="54" t="s">
        <v>6</v>
      </c>
      <c r="G547" s="55">
        <v>10</v>
      </c>
      <c r="H547" s="95">
        <v>18018.618635000003</v>
      </c>
      <c r="I547" s="95">
        <v>18018.618635000003</v>
      </c>
      <c r="J547" s="95">
        <v>18018.618635000003</v>
      </c>
      <c r="K547" s="83"/>
      <c r="L547" s="83"/>
      <c r="M547" s="83"/>
      <c r="N547" s="83">
        <f t="shared" si="113"/>
        <v>18018.618635000003</v>
      </c>
      <c r="O547" s="57" t="s">
        <v>1105</v>
      </c>
    </row>
    <row r="548" spans="1:15" s="58" customFormat="1" ht="69.75" customHeight="1" x14ac:dyDescent="0.25">
      <c r="A548" s="54" t="s">
        <v>621</v>
      </c>
      <c r="B548" s="54" t="s">
        <v>643</v>
      </c>
      <c r="C548" s="54">
        <v>1</v>
      </c>
      <c r="D548" s="54" t="s">
        <v>644</v>
      </c>
      <c r="E548" s="54" t="s">
        <v>640</v>
      </c>
      <c r="F548" s="54" t="s">
        <v>6</v>
      </c>
      <c r="G548" s="55">
        <v>10</v>
      </c>
      <c r="H548" s="95">
        <v>9095</v>
      </c>
      <c r="I548" s="95">
        <v>9095</v>
      </c>
      <c r="J548" s="95">
        <v>9095</v>
      </c>
      <c r="K548" s="83"/>
      <c r="L548" s="83"/>
      <c r="M548" s="83"/>
      <c r="N548" s="83">
        <f t="shared" si="113"/>
        <v>9095</v>
      </c>
      <c r="O548" s="57" t="s">
        <v>1105</v>
      </c>
    </row>
    <row r="549" spans="1:15" s="58" customFormat="1" ht="69.75" customHeight="1" x14ac:dyDescent="0.25">
      <c r="A549" s="54" t="s">
        <v>621</v>
      </c>
      <c r="B549" s="54" t="s">
        <v>643</v>
      </c>
      <c r="C549" s="54">
        <v>2</v>
      </c>
      <c r="D549" s="54" t="s">
        <v>645</v>
      </c>
      <c r="E549" s="54" t="s">
        <v>633</v>
      </c>
      <c r="F549" s="54" t="s">
        <v>6</v>
      </c>
      <c r="G549" s="55">
        <v>7</v>
      </c>
      <c r="H549" s="95">
        <v>9531.5338919999995</v>
      </c>
      <c r="I549" s="95">
        <v>9531.5338919999995</v>
      </c>
      <c r="J549" s="95">
        <v>9531.5338919999995</v>
      </c>
      <c r="K549" s="83"/>
      <c r="L549" s="83"/>
      <c r="M549" s="83"/>
      <c r="N549" s="83">
        <f t="shared" si="113"/>
        <v>9531.5338919999995</v>
      </c>
      <c r="O549" s="57" t="s">
        <v>1105</v>
      </c>
    </row>
    <row r="550" spans="1:15" s="58" customFormat="1" ht="69.75" customHeight="1" x14ac:dyDescent="0.25">
      <c r="A550" s="54" t="s">
        <v>621</v>
      </c>
      <c r="B550" s="54" t="s">
        <v>643</v>
      </c>
      <c r="C550" s="54">
        <v>3</v>
      </c>
      <c r="D550" s="54" t="s">
        <v>915</v>
      </c>
      <c r="E550" s="54" t="s">
        <v>390</v>
      </c>
      <c r="F550" s="54" t="s">
        <v>6</v>
      </c>
      <c r="G550" s="55">
        <v>7</v>
      </c>
      <c r="H550" s="95">
        <v>10836.828068999999</v>
      </c>
      <c r="I550" s="95">
        <v>10836.828068999999</v>
      </c>
      <c r="J550" s="95">
        <v>10836.828068999999</v>
      </c>
      <c r="K550" s="83"/>
      <c r="L550" s="83"/>
      <c r="M550" s="83"/>
      <c r="N550" s="83">
        <f t="shared" si="113"/>
        <v>10836.828068999999</v>
      </c>
      <c r="O550" s="57" t="s">
        <v>1105</v>
      </c>
    </row>
    <row r="551" spans="1:15" s="58" customFormat="1" ht="69.75" customHeight="1" x14ac:dyDescent="0.25">
      <c r="A551" s="54" t="s">
        <v>621</v>
      </c>
      <c r="B551" s="54" t="s">
        <v>643</v>
      </c>
      <c r="C551" s="54">
        <v>4</v>
      </c>
      <c r="D551" s="54" t="s">
        <v>646</v>
      </c>
      <c r="E551" s="54" t="s">
        <v>390</v>
      </c>
      <c r="F551" s="54" t="s">
        <v>6</v>
      </c>
      <c r="G551" s="55">
        <v>7</v>
      </c>
      <c r="H551" s="95">
        <v>10836.828068999999</v>
      </c>
      <c r="I551" s="95">
        <v>10836.828068999999</v>
      </c>
      <c r="J551" s="95">
        <v>10836.828068999999</v>
      </c>
      <c r="K551" s="83"/>
      <c r="L551" s="83"/>
      <c r="M551" s="83"/>
      <c r="N551" s="83">
        <f t="shared" si="113"/>
        <v>10836.828068999999</v>
      </c>
      <c r="O551" s="57" t="s">
        <v>1105</v>
      </c>
    </row>
    <row r="552" spans="1:15" s="58" customFormat="1" ht="69.75" customHeight="1" x14ac:dyDescent="0.25">
      <c r="A552" s="54" t="s">
        <v>621</v>
      </c>
      <c r="B552" s="54" t="s">
        <v>643</v>
      </c>
      <c r="C552" s="54">
        <v>5</v>
      </c>
      <c r="D552" s="54" t="s">
        <v>647</v>
      </c>
      <c r="E552" s="54" t="s">
        <v>648</v>
      </c>
      <c r="F552" s="54" t="s">
        <v>6</v>
      </c>
      <c r="G552" s="55">
        <v>10</v>
      </c>
      <c r="H552" s="95">
        <v>9531.5338919999995</v>
      </c>
      <c r="I552" s="95">
        <v>9531.5338919999995</v>
      </c>
      <c r="J552" s="95">
        <v>9531.5338919999995</v>
      </c>
      <c r="K552" s="83"/>
      <c r="L552" s="83"/>
      <c r="M552" s="83"/>
      <c r="N552" s="83">
        <f t="shared" si="113"/>
        <v>9531.5338919999995</v>
      </c>
      <c r="O552" s="57" t="s">
        <v>1105</v>
      </c>
    </row>
    <row r="553" spans="1:15" s="58" customFormat="1" ht="69.75" customHeight="1" x14ac:dyDescent="0.25">
      <c r="A553" s="54" t="s">
        <v>621</v>
      </c>
      <c r="B553" s="54" t="s">
        <v>643</v>
      </c>
      <c r="C553" s="54">
        <v>6</v>
      </c>
      <c r="D553" s="54" t="s">
        <v>1199</v>
      </c>
      <c r="E553" s="54" t="s">
        <v>392</v>
      </c>
      <c r="F553" s="54" t="s">
        <v>6</v>
      </c>
      <c r="G553" s="55">
        <v>10</v>
      </c>
      <c r="H553" s="95">
        <v>9531.5338919999995</v>
      </c>
      <c r="I553" s="95">
        <v>9531.5338919999995</v>
      </c>
      <c r="J553" s="95">
        <v>9531.5338919999995</v>
      </c>
      <c r="K553" s="83"/>
      <c r="L553" s="83"/>
      <c r="M553" s="83"/>
      <c r="N553" s="83">
        <f t="shared" si="113"/>
        <v>9531.5338919999995</v>
      </c>
      <c r="O553" s="57" t="s">
        <v>1105</v>
      </c>
    </row>
    <row r="554" spans="1:15" s="58" customFormat="1" ht="43.5" customHeight="1" x14ac:dyDescent="0.25">
      <c r="A554" s="54" t="s">
        <v>621</v>
      </c>
      <c r="B554" s="54" t="s">
        <v>649</v>
      </c>
      <c r="C554" s="55">
        <v>1</v>
      </c>
      <c r="D554" s="55" t="s">
        <v>916</v>
      </c>
      <c r="E554" s="55" t="s">
        <v>134</v>
      </c>
      <c r="F554" s="54" t="s">
        <v>6</v>
      </c>
      <c r="G554" s="54">
        <v>25</v>
      </c>
      <c r="H554" s="95">
        <v>11873.793959000002</v>
      </c>
      <c r="I554" s="95">
        <v>11873.793959000002</v>
      </c>
      <c r="J554" s="95">
        <v>11873.793959000002</v>
      </c>
      <c r="K554" s="83"/>
      <c r="L554" s="83"/>
      <c r="M554" s="83"/>
      <c r="N554" s="83">
        <f t="shared" si="113"/>
        <v>11873.793959000002</v>
      </c>
      <c r="O554" s="57" t="s">
        <v>1105</v>
      </c>
    </row>
    <row r="555" spans="1:15" s="58" customFormat="1" ht="43.5" customHeight="1" x14ac:dyDescent="0.25">
      <c r="A555" s="54" t="s">
        <v>621</v>
      </c>
      <c r="B555" s="54" t="s">
        <v>649</v>
      </c>
      <c r="C555" s="55">
        <v>2</v>
      </c>
      <c r="D555" s="55" t="s">
        <v>917</v>
      </c>
      <c r="E555" s="55" t="s">
        <v>681</v>
      </c>
      <c r="F555" s="54" t="s">
        <v>6</v>
      </c>
      <c r="G555" s="54">
        <v>20</v>
      </c>
      <c r="H555" s="95">
        <v>11873.793959000002</v>
      </c>
      <c r="I555" s="95">
        <v>11873.793959000002</v>
      </c>
      <c r="J555" s="95">
        <v>11873.793959000002</v>
      </c>
      <c r="K555" s="83"/>
      <c r="L555" s="83"/>
      <c r="M555" s="83"/>
      <c r="N555" s="83">
        <f t="shared" si="113"/>
        <v>11873.793959000002</v>
      </c>
      <c r="O555" s="57" t="s">
        <v>1105</v>
      </c>
    </row>
    <row r="556" spans="1:15" s="58" customFormat="1" ht="43.5" customHeight="1" x14ac:dyDescent="0.25">
      <c r="A556" s="54" t="s">
        <v>621</v>
      </c>
      <c r="B556" s="54" t="s">
        <v>649</v>
      </c>
      <c r="C556" s="55">
        <v>3</v>
      </c>
      <c r="D556" s="55" t="s">
        <v>651</v>
      </c>
      <c r="E556" s="55" t="s">
        <v>510</v>
      </c>
      <c r="F556" s="54" t="s">
        <v>6</v>
      </c>
      <c r="G556" s="54">
        <v>7</v>
      </c>
      <c r="H556" s="95">
        <v>14165.809287</v>
      </c>
      <c r="I556" s="95">
        <v>14165.809287</v>
      </c>
      <c r="J556" s="95">
        <v>14165.809287</v>
      </c>
      <c r="K556" s="83"/>
      <c r="L556" s="83"/>
      <c r="M556" s="83"/>
      <c r="N556" s="83">
        <f t="shared" si="113"/>
        <v>14165.809287000002</v>
      </c>
      <c r="O556" s="57" t="s">
        <v>1105</v>
      </c>
    </row>
    <row r="557" spans="1:15" s="58" customFormat="1" ht="43.5" customHeight="1" x14ac:dyDescent="0.25">
      <c r="A557" s="54" t="s">
        <v>621</v>
      </c>
      <c r="B557" s="54" t="s">
        <v>649</v>
      </c>
      <c r="C557" s="55">
        <v>4</v>
      </c>
      <c r="D557" s="55" t="s">
        <v>918</v>
      </c>
      <c r="E557" s="55" t="s">
        <v>650</v>
      </c>
      <c r="F557" s="54" t="s">
        <v>6</v>
      </c>
      <c r="G557" s="54">
        <v>15</v>
      </c>
      <c r="H557" s="95">
        <v>11873.793959000002</v>
      </c>
      <c r="I557" s="95">
        <v>11873.793959000002</v>
      </c>
      <c r="J557" s="95">
        <v>11873.793959000002</v>
      </c>
      <c r="K557" s="83"/>
      <c r="L557" s="83"/>
      <c r="M557" s="83"/>
      <c r="N557" s="83">
        <f t="shared" si="113"/>
        <v>11873.793959000002</v>
      </c>
      <c r="O557" s="57" t="s">
        <v>1105</v>
      </c>
    </row>
    <row r="558" spans="1:15" s="58" customFormat="1" ht="43.5" customHeight="1" x14ac:dyDescent="0.25">
      <c r="A558" s="54" t="s">
        <v>621</v>
      </c>
      <c r="B558" s="54" t="s">
        <v>649</v>
      </c>
      <c r="C558" s="55">
        <v>5</v>
      </c>
      <c r="D558" s="55" t="s">
        <v>919</v>
      </c>
      <c r="E558" s="55" t="s">
        <v>650</v>
      </c>
      <c r="F558" s="54" t="s">
        <v>6</v>
      </c>
      <c r="G558" s="54">
        <v>8</v>
      </c>
      <c r="H558" s="95">
        <v>15543.797979999999</v>
      </c>
      <c r="I558" s="95">
        <v>15543.797979999999</v>
      </c>
      <c r="J558" s="95">
        <v>15543.797979999999</v>
      </c>
      <c r="K558" s="83"/>
      <c r="L558" s="83"/>
      <c r="M558" s="83"/>
      <c r="N558" s="83">
        <f t="shared" si="113"/>
        <v>15543.797979999998</v>
      </c>
      <c r="O558" s="57" t="s">
        <v>1105</v>
      </c>
    </row>
    <row r="559" spans="1:15" s="58" customFormat="1" ht="43.5" customHeight="1" x14ac:dyDescent="0.25">
      <c r="A559" s="54" t="s">
        <v>621</v>
      </c>
      <c r="B559" s="54" t="s">
        <v>649</v>
      </c>
      <c r="C559" s="55">
        <v>6</v>
      </c>
      <c r="D559" s="55" t="s">
        <v>920</v>
      </c>
      <c r="E559" s="54" t="s">
        <v>386</v>
      </c>
      <c r="F559" s="55" t="s">
        <v>15</v>
      </c>
      <c r="G559" s="54">
        <v>5</v>
      </c>
      <c r="H559" s="93"/>
      <c r="I559" s="93"/>
      <c r="J559" s="93"/>
      <c r="K559" s="94">
        <v>15543.797979999999</v>
      </c>
      <c r="L559" s="94">
        <v>15543.797979999999</v>
      </c>
      <c r="M559" s="94"/>
      <c r="N559" s="83">
        <f t="shared" ref="N559:N562" si="114">+AVERAGE(K559:L559)</f>
        <v>15543.797979999999</v>
      </c>
      <c r="O559" s="57" t="s">
        <v>1105</v>
      </c>
    </row>
    <row r="560" spans="1:15" s="58" customFormat="1" ht="43.5" customHeight="1" x14ac:dyDescent="0.25">
      <c r="A560" s="54" t="s">
        <v>621</v>
      </c>
      <c r="B560" s="54" t="s">
        <v>649</v>
      </c>
      <c r="C560" s="55">
        <v>7</v>
      </c>
      <c r="D560" s="54" t="s">
        <v>652</v>
      </c>
      <c r="E560" s="54" t="s">
        <v>653</v>
      </c>
      <c r="F560" s="55" t="s">
        <v>15</v>
      </c>
      <c r="G560" s="54">
        <v>14</v>
      </c>
      <c r="H560" s="93"/>
      <c r="I560" s="93"/>
      <c r="J560" s="93"/>
      <c r="K560" s="94">
        <v>15543.797979999999</v>
      </c>
      <c r="L560" s="94">
        <v>15543.797979999999</v>
      </c>
      <c r="M560" s="94"/>
      <c r="N560" s="83">
        <f t="shared" si="114"/>
        <v>15543.797979999999</v>
      </c>
      <c r="O560" s="57" t="s">
        <v>1105</v>
      </c>
    </row>
    <row r="561" spans="1:15" s="58" customFormat="1" ht="43.5" customHeight="1" x14ac:dyDescent="0.25">
      <c r="A561" s="54" t="s">
        <v>621</v>
      </c>
      <c r="B561" s="54" t="s">
        <v>649</v>
      </c>
      <c r="C561" s="55">
        <v>8</v>
      </c>
      <c r="D561" s="54" t="s">
        <v>654</v>
      </c>
      <c r="E561" s="54" t="s">
        <v>386</v>
      </c>
      <c r="F561" s="55" t="s">
        <v>15</v>
      </c>
      <c r="G561" s="54">
        <v>16</v>
      </c>
      <c r="H561" s="93"/>
      <c r="I561" s="93"/>
      <c r="J561" s="93"/>
      <c r="K561" s="94">
        <v>15543.797979999999</v>
      </c>
      <c r="L561" s="94">
        <v>15543.797979999999</v>
      </c>
      <c r="M561" s="94"/>
      <c r="N561" s="83">
        <f t="shared" si="114"/>
        <v>15543.797979999999</v>
      </c>
      <c r="O561" s="57" t="s">
        <v>1105</v>
      </c>
    </row>
    <row r="562" spans="1:15" s="58" customFormat="1" ht="60.75" customHeight="1" x14ac:dyDescent="0.25">
      <c r="A562" s="54" t="s">
        <v>621</v>
      </c>
      <c r="B562" s="54" t="s">
        <v>649</v>
      </c>
      <c r="C562" s="55">
        <v>9</v>
      </c>
      <c r="D562" s="54" t="s">
        <v>655</v>
      </c>
      <c r="E562" s="54" t="s">
        <v>648</v>
      </c>
      <c r="F562" s="55" t="s">
        <v>15</v>
      </c>
      <c r="G562" s="54">
        <v>9</v>
      </c>
      <c r="H562" s="93"/>
      <c r="I562" s="93"/>
      <c r="J562" s="93"/>
      <c r="K562" s="94">
        <v>15543.797979999999</v>
      </c>
      <c r="L562" s="94">
        <v>15543.797979999999</v>
      </c>
      <c r="M562" s="94"/>
      <c r="N562" s="83">
        <f t="shared" si="114"/>
        <v>15543.797979999999</v>
      </c>
      <c r="O562" s="57" t="s">
        <v>1105</v>
      </c>
    </row>
    <row r="563" spans="1:15" s="58" customFormat="1" ht="54.75" customHeight="1" x14ac:dyDescent="0.25">
      <c r="A563" s="54" t="s">
        <v>621</v>
      </c>
      <c r="B563" s="55" t="s">
        <v>656</v>
      </c>
      <c r="C563" s="54">
        <v>1</v>
      </c>
      <c r="D563" s="54" t="s">
        <v>657</v>
      </c>
      <c r="E563" s="54" t="s">
        <v>658</v>
      </c>
      <c r="F563" s="54" t="s">
        <v>6</v>
      </c>
      <c r="G563" s="54">
        <v>8</v>
      </c>
      <c r="H563" s="84">
        <v>11097.003700000001</v>
      </c>
      <c r="I563" s="84">
        <v>8000</v>
      </c>
      <c r="J563" s="84">
        <f t="shared" ref="J563:J572" si="115">+I563*G563</f>
        <v>64000</v>
      </c>
      <c r="K563" s="56"/>
      <c r="L563" s="56"/>
      <c r="M563" s="83">
        <v>8000</v>
      </c>
      <c r="N563" s="83">
        <f t="shared" ref="N563:N572" si="116">+AVERAGE(M563)</f>
        <v>8000</v>
      </c>
      <c r="O563" s="66" t="s">
        <v>1104</v>
      </c>
    </row>
    <row r="564" spans="1:15" s="58" customFormat="1" ht="54.75" customHeight="1" x14ac:dyDescent="0.25">
      <c r="A564" s="54" t="s">
        <v>621</v>
      </c>
      <c r="B564" s="55" t="s">
        <v>656</v>
      </c>
      <c r="C564" s="54">
        <v>2</v>
      </c>
      <c r="D564" s="54" t="s">
        <v>659</v>
      </c>
      <c r="E564" s="54" t="s">
        <v>390</v>
      </c>
      <c r="F564" s="54" t="s">
        <v>6</v>
      </c>
      <c r="G564" s="54">
        <v>8</v>
      </c>
      <c r="H564" s="84">
        <v>11097.003700000001</v>
      </c>
      <c r="I564" s="84">
        <v>6000</v>
      </c>
      <c r="J564" s="84">
        <f t="shared" si="115"/>
        <v>48000</v>
      </c>
      <c r="K564" s="56"/>
      <c r="L564" s="56"/>
      <c r="M564" s="83">
        <v>6000</v>
      </c>
      <c r="N564" s="83">
        <f t="shared" si="116"/>
        <v>6000</v>
      </c>
      <c r="O564" s="66" t="s">
        <v>1104</v>
      </c>
    </row>
    <row r="565" spans="1:15" s="58" customFormat="1" ht="54.75" customHeight="1" x14ac:dyDescent="0.25">
      <c r="A565" s="54" t="s">
        <v>621</v>
      </c>
      <c r="B565" s="55" t="s">
        <v>656</v>
      </c>
      <c r="C565" s="54">
        <v>3</v>
      </c>
      <c r="D565" s="54" t="s">
        <v>660</v>
      </c>
      <c r="E565" s="54" t="s">
        <v>648</v>
      </c>
      <c r="F565" s="54" t="s">
        <v>6</v>
      </c>
      <c r="G565" s="54">
        <v>7</v>
      </c>
      <c r="H565" s="84">
        <v>11097.003700000001</v>
      </c>
      <c r="I565" s="84">
        <v>8000</v>
      </c>
      <c r="J565" s="84">
        <f t="shared" si="115"/>
        <v>56000</v>
      </c>
      <c r="K565" s="56"/>
      <c r="L565" s="56"/>
      <c r="M565" s="83">
        <v>8000</v>
      </c>
      <c r="N565" s="83">
        <f t="shared" si="116"/>
        <v>8000</v>
      </c>
      <c r="O565" s="66" t="s">
        <v>1104</v>
      </c>
    </row>
    <row r="566" spans="1:15" s="58" customFormat="1" ht="54.75" customHeight="1" x14ac:dyDescent="0.25">
      <c r="A566" s="54" t="s">
        <v>621</v>
      </c>
      <c r="B566" s="55" t="s">
        <v>656</v>
      </c>
      <c r="C566" s="54">
        <v>4</v>
      </c>
      <c r="D566" s="54" t="s">
        <v>661</v>
      </c>
      <c r="E566" s="54" t="s">
        <v>390</v>
      </c>
      <c r="F566" s="54" t="s">
        <v>6</v>
      </c>
      <c r="G566" s="54">
        <v>15</v>
      </c>
      <c r="H566" s="84">
        <v>8829.046699999999</v>
      </c>
      <c r="I566" s="84">
        <v>6000</v>
      </c>
      <c r="J566" s="84">
        <f t="shared" si="115"/>
        <v>90000</v>
      </c>
      <c r="K566" s="56"/>
      <c r="L566" s="56"/>
      <c r="M566" s="83">
        <v>6000</v>
      </c>
      <c r="N566" s="83">
        <f t="shared" si="116"/>
        <v>6000</v>
      </c>
      <c r="O566" s="66" t="s">
        <v>1104</v>
      </c>
    </row>
    <row r="567" spans="1:15" s="58" customFormat="1" ht="54.75" customHeight="1" x14ac:dyDescent="0.25">
      <c r="A567" s="54" t="s">
        <v>621</v>
      </c>
      <c r="B567" s="55" t="s">
        <v>656</v>
      </c>
      <c r="C567" s="54">
        <v>5</v>
      </c>
      <c r="D567" s="54" t="s">
        <v>662</v>
      </c>
      <c r="E567" s="54" t="s">
        <v>398</v>
      </c>
      <c r="F567" s="54" t="s">
        <v>6</v>
      </c>
      <c r="G567" s="54">
        <v>24</v>
      </c>
      <c r="H567" s="84">
        <v>8658.2006000000001</v>
      </c>
      <c r="I567" s="84">
        <v>8000</v>
      </c>
      <c r="J567" s="84">
        <f t="shared" si="115"/>
        <v>192000</v>
      </c>
      <c r="K567" s="56"/>
      <c r="L567" s="56"/>
      <c r="M567" s="83">
        <v>8000</v>
      </c>
      <c r="N567" s="83">
        <f t="shared" si="116"/>
        <v>8000</v>
      </c>
      <c r="O567" s="66" t="s">
        <v>1104</v>
      </c>
    </row>
    <row r="568" spans="1:15" s="58" customFormat="1" ht="54.75" customHeight="1" x14ac:dyDescent="0.25">
      <c r="A568" s="54" t="s">
        <v>621</v>
      </c>
      <c r="B568" s="55" t="s">
        <v>656</v>
      </c>
      <c r="C568" s="54">
        <v>6</v>
      </c>
      <c r="D568" s="54" t="s">
        <v>663</v>
      </c>
      <c r="E568" s="54" t="s">
        <v>641</v>
      </c>
      <c r="F568" s="54" t="s">
        <v>6</v>
      </c>
      <c r="G568" s="54">
        <v>8</v>
      </c>
      <c r="H568" s="84">
        <v>13239.0741</v>
      </c>
      <c r="I568" s="84">
        <v>6000</v>
      </c>
      <c r="J568" s="84">
        <f t="shared" si="115"/>
        <v>48000</v>
      </c>
      <c r="K568" s="56"/>
      <c r="L568" s="56"/>
      <c r="M568" s="83">
        <v>6000</v>
      </c>
      <c r="N568" s="83">
        <f t="shared" si="116"/>
        <v>6000</v>
      </c>
      <c r="O568" s="66" t="s">
        <v>1104</v>
      </c>
    </row>
    <row r="569" spans="1:15" s="58" customFormat="1" ht="54.75" customHeight="1" x14ac:dyDescent="0.25">
      <c r="A569" s="54" t="s">
        <v>621</v>
      </c>
      <c r="B569" s="55" t="s">
        <v>656</v>
      </c>
      <c r="C569" s="54">
        <v>7</v>
      </c>
      <c r="D569" s="54" t="s">
        <v>664</v>
      </c>
      <c r="E569" s="54" t="s">
        <v>380</v>
      </c>
      <c r="F569" s="54" t="s">
        <v>6</v>
      </c>
      <c r="G569" s="54">
        <v>15</v>
      </c>
      <c r="H569" s="84">
        <v>11097.003700000001</v>
      </c>
      <c r="I569" s="84">
        <v>5500</v>
      </c>
      <c r="J569" s="84">
        <f t="shared" si="115"/>
        <v>82500</v>
      </c>
      <c r="K569" s="56"/>
      <c r="L569" s="56"/>
      <c r="M569" s="83">
        <v>5500</v>
      </c>
      <c r="N569" s="83">
        <f t="shared" si="116"/>
        <v>5500</v>
      </c>
      <c r="O569" s="66" t="s">
        <v>1104</v>
      </c>
    </row>
    <row r="570" spans="1:15" s="58" customFormat="1" ht="54.75" customHeight="1" x14ac:dyDescent="0.25">
      <c r="A570" s="54" t="s">
        <v>621</v>
      </c>
      <c r="B570" s="55" t="s">
        <v>656</v>
      </c>
      <c r="C570" s="54">
        <v>8</v>
      </c>
      <c r="D570" s="54" t="s">
        <v>665</v>
      </c>
      <c r="E570" s="54" t="s">
        <v>398</v>
      </c>
      <c r="F570" s="54" t="s">
        <v>6</v>
      </c>
      <c r="G570" s="63">
        <v>5</v>
      </c>
      <c r="H570" s="88">
        <v>11097.003700000001</v>
      </c>
      <c r="I570" s="84">
        <v>9000</v>
      </c>
      <c r="J570" s="84">
        <f t="shared" si="115"/>
        <v>45000</v>
      </c>
      <c r="K570" s="56"/>
      <c r="L570" s="56"/>
      <c r="M570" s="83">
        <v>9000</v>
      </c>
      <c r="N570" s="83">
        <f t="shared" si="116"/>
        <v>9000</v>
      </c>
      <c r="O570" s="66" t="s">
        <v>1104</v>
      </c>
    </row>
    <row r="571" spans="1:15" s="58" customFormat="1" ht="54.75" customHeight="1" x14ac:dyDescent="0.25">
      <c r="A571" s="54" t="s">
        <v>621</v>
      </c>
      <c r="B571" s="55" t="s">
        <v>656</v>
      </c>
      <c r="C571" s="54">
        <v>9</v>
      </c>
      <c r="D571" s="54" t="s">
        <v>666</v>
      </c>
      <c r="E571" s="54" t="s">
        <v>641</v>
      </c>
      <c r="F571" s="54" t="s">
        <v>6</v>
      </c>
      <c r="G571" s="63">
        <v>20</v>
      </c>
      <c r="H571" s="88">
        <v>8658.2006000000001</v>
      </c>
      <c r="I571" s="84">
        <v>7000</v>
      </c>
      <c r="J571" s="84">
        <f t="shared" si="115"/>
        <v>140000</v>
      </c>
      <c r="K571" s="56"/>
      <c r="L571" s="56"/>
      <c r="M571" s="83">
        <v>7000</v>
      </c>
      <c r="N571" s="83">
        <f t="shared" si="116"/>
        <v>7000</v>
      </c>
      <c r="O571" s="66" t="s">
        <v>1104</v>
      </c>
    </row>
    <row r="572" spans="1:15" s="58" customFormat="1" ht="54.75" customHeight="1" x14ac:dyDescent="0.25">
      <c r="A572" s="54" t="s">
        <v>621</v>
      </c>
      <c r="B572" s="55" t="s">
        <v>656</v>
      </c>
      <c r="C572" s="54">
        <v>10</v>
      </c>
      <c r="D572" s="54" t="s">
        <v>667</v>
      </c>
      <c r="E572" s="54" t="s">
        <v>380</v>
      </c>
      <c r="F572" s="54" t="s">
        <v>6</v>
      </c>
      <c r="G572" s="63">
        <v>10</v>
      </c>
      <c r="H572" s="88">
        <v>11097.003700000001</v>
      </c>
      <c r="I572" s="84">
        <v>6500</v>
      </c>
      <c r="J572" s="84">
        <f t="shared" si="115"/>
        <v>65000</v>
      </c>
      <c r="K572" s="56"/>
      <c r="L572" s="56"/>
      <c r="M572" s="83">
        <v>6500</v>
      </c>
      <c r="N572" s="83">
        <f t="shared" si="116"/>
        <v>6500</v>
      </c>
      <c r="O572" s="66" t="s">
        <v>1104</v>
      </c>
    </row>
    <row r="573" spans="1:15" s="58" customFormat="1" ht="47.25" customHeight="1" x14ac:dyDescent="0.25">
      <c r="A573" s="54" t="s">
        <v>621</v>
      </c>
      <c r="B573" s="54" t="s">
        <v>668</v>
      </c>
      <c r="C573" s="55">
        <v>1</v>
      </c>
      <c r="D573" s="54" t="s">
        <v>669</v>
      </c>
      <c r="E573" s="54" t="s">
        <v>634</v>
      </c>
      <c r="F573" s="54" t="s">
        <v>6</v>
      </c>
      <c r="G573" s="67">
        <v>62</v>
      </c>
      <c r="H573" s="95">
        <v>22381.358631999999</v>
      </c>
      <c r="I573" s="95">
        <v>22381.358631999999</v>
      </c>
      <c r="J573" s="95">
        <v>22381.358631999999</v>
      </c>
      <c r="K573" s="83"/>
      <c r="L573" s="83"/>
      <c r="M573" s="83"/>
      <c r="N573" s="83">
        <f t="shared" ref="N573:N602" si="117">+AVERAGE(H573:J573)</f>
        <v>22381.358631999999</v>
      </c>
      <c r="O573" s="57" t="s">
        <v>1105</v>
      </c>
    </row>
    <row r="574" spans="1:15" s="58" customFormat="1" ht="47.25" customHeight="1" x14ac:dyDescent="0.25">
      <c r="A574" s="54" t="s">
        <v>621</v>
      </c>
      <c r="B574" s="54" t="s">
        <v>668</v>
      </c>
      <c r="C574" s="55">
        <v>2</v>
      </c>
      <c r="D574" s="54" t="s">
        <v>670</v>
      </c>
      <c r="E574" s="54" t="s">
        <v>671</v>
      </c>
      <c r="F574" s="54" t="s">
        <v>6</v>
      </c>
      <c r="G574" s="67">
        <v>34</v>
      </c>
      <c r="H574" s="95">
        <v>16140.320626000001</v>
      </c>
      <c r="I574" s="95">
        <v>16140.320626000001</v>
      </c>
      <c r="J574" s="95">
        <v>16140.320626000001</v>
      </c>
      <c r="K574" s="83"/>
      <c r="L574" s="83"/>
      <c r="M574" s="83"/>
      <c r="N574" s="83">
        <f t="shared" si="117"/>
        <v>16140.320626000001</v>
      </c>
      <c r="O574" s="57" t="s">
        <v>1105</v>
      </c>
    </row>
    <row r="575" spans="1:15" s="58" customFormat="1" ht="47.25" customHeight="1" x14ac:dyDescent="0.25">
      <c r="A575" s="54" t="s">
        <v>621</v>
      </c>
      <c r="B575" s="54" t="s">
        <v>668</v>
      </c>
      <c r="C575" s="55">
        <v>3</v>
      </c>
      <c r="D575" s="54" t="s">
        <v>672</v>
      </c>
      <c r="E575" s="54" t="s">
        <v>673</v>
      </c>
      <c r="F575" s="54" t="s">
        <v>6</v>
      </c>
      <c r="G575" s="67">
        <v>57</v>
      </c>
      <c r="H575" s="95">
        <v>18432.335954000002</v>
      </c>
      <c r="I575" s="95">
        <v>18432.335954000002</v>
      </c>
      <c r="J575" s="95">
        <v>18432.335954000002</v>
      </c>
      <c r="K575" s="83"/>
      <c r="L575" s="83"/>
      <c r="M575" s="83"/>
      <c r="N575" s="83">
        <f t="shared" si="117"/>
        <v>18432.335954000002</v>
      </c>
      <c r="O575" s="57" t="s">
        <v>1105</v>
      </c>
    </row>
    <row r="576" spans="1:15" s="58" customFormat="1" ht="47.25" customHeight="1" x14ac:dyDescent="0.25">
      <c r="A576" s="54" t="s">
        <v>621</v>
      </c>
      <c r="B576" s="54" t="s">
        <v>668</v>
      </c>
      <c r="C576" s="55">
        <v>4</v>
      </c>
      <c r="D576" s="54" t="s">
        <v>674</v>
      </c>
      <c r="E576" s="54" t="s">
        <v>675</v>
      </c>
      <c r="F576" s="54" t="s">
        <v>6</v>
      </c>
      <c r="G576" s="67">
        <v>13</v>
      </c>
      <c r="H576" s="95">
        <v>20566.133806000002</v>
      </c>
      <c r="I576" s="95">
        <v>20566.133806000002</v>
      </c>
      <c r="J576" s="95">
        <v>20566.133806000002</v>
      </c>
      <c r="K576" s="83"/>
      <c r="L576" s="83"/>
      <c r="M576" s="83"/>
      <c r="N576" s="83">
        <f t="shared" si="117"/>
        <v>20566.133806000002</v>
      </c>
      <c r="O576" s="57" t="s">
        <v>1105</v>
      </c>
    </row>
    <row r="577" spans="1:15" s="58" customFormat="1" ht="41.25" customHeight="1" x14ac:dyDescent="0.25">
      <c r="A577" s="54" t="s">
        <v>621</v>
      </c>
      <c r="B577" s="54" t="s">
        <v>676</v>
      </c>
      <c r="C577" s="55">
        <v>1</v>
      </c>
      <c r="D577" s="73" t="s">
        <v>921</v>
      </c>
      <c r="E577" s="55" t="s">
        <v>388</v>
      </c>
      <c r="F577" s="54" t="s">
        <v>6</v>
      </c>
      <c r="G577" s="63">
        <v>46</v>
      </c>
      <c r="H577" s="95">
        <v>11873.793959000002</v>
      </c>
      <c r="I577" s="95">
        <v>11873.793959000002</v>
      </c>
      <c r="J577" s="95">
        <v>11873.793959000002</v>
      </c>
      <c r="K577" s="83"/>
      <c r="L577" s="83"/>
      <c r="M577" s="83"/>
      <c r="N577" s="83">
        <f t="shared" si="117"/>
        <v>11873.793959000002</v>
      </c>
      <c r="O577" s="57" t="s">
        <v>1105</v>
      </c>
    </row>
    <row r="578" spans="1:15" s="58" customFormat="1" ht="41.25" customHeight="1" x14ac:dyDescent="0.25">
      <c r="A578" s="54" t="s">
        <v>621</v>
      </c>
      <c r="B578" s="54" t="s">
        <v>676</v>
      </c>
      <c r="C578" s="55">
        <v>2</v>
      </c>
      <c r="D578" s="73" t="s">
        <v>922</v>
      </c>
      <c r="E578" s="55" t="s">
        <v>510</v>
      </c>
      <c r="F578" s="54" t="s">
        <v>6</v>
      </c>
      <c r="G578" s="63">
        <v>36</v>
      </c>
      <c r="H578" s="95">
        <v>9581.778631000001</v>
      </c>
      <c r="I578" s="95">
        <v>9581.778631000001</v>
      </c>
      <c r="J578" s="95">
        <v>9581.778631000001</v>
      </c>
      <c r="K578" s="83"/>
      <c r="L578" s="83"/>
      <c r="M578" s="83"/>
      <c r="N578" s="83">
        <f t="shared" si="117"/>
        <v>9581.778631000001</v>
      </c>
      <c r="O578" s="57" t="s">
        <v>1105</v>
      </c>
    </row>
    <row r="579" spans="1:15" s="58" customFormat="1" ht="41.25" customHeight="1" x14ac:dyDescent="0.25">
      <c r="A579" s="54" t="s">
        <v>621</v>
      </c>
      <c r="B579" s="54" t="s">
        <v>676</v>
      </c>
      <c r="C579" s="55">
        <v>3</v>
      </c>
      <c r="D579" s="73" t="s">
        <v>923</v>
      </c>
      <c r="E579" s="55" t="s">
        <v>598</v>
      </c>
      <c r="F579" s="54" t="s">
        <v>6</v>
      </c>
      <c r="G579" s="63">
        <v>38</v>
      </c>
      <c r="H579" s="95">
        <v>8970.2894670000005</v>
      </c>
      <c r="I579" s="95">
        <v>8970.2894670000005</v>
      </c>
      <c r="J579" s="95">
        <v>8970.2894670000005</v>
      </c>
      <c r="K579" s="83"/>
      <c r="L579" s="83"/>
      <c r="M579" s="83"/>
      <c r="N579" s="83">
        <f t="shared" si="117"/>
        <v>8970.2894670000005</v>
      </c>
      <c r="O579" s="57" t="s">
        <v>1105</v>
      </c>
    </row>
    <row r="580" spans="1:15" s="58" customFormat="1" ht="51" customHeight="1" x14ac:dyDescent="0.25">
      <c r="A580" s="54" t="s">
        <v>621</v>
      </c>
      <c r="B580" s="55" t="s">
        <v>677</v>
      </c>
      <c r="C580" s="55">
        <v>1</v>
      </c>
      <c r="D580" s="54" t="s">
        <v>678</v>
      </c>
      <c r="E580" s="54" t="s">
        <v>924</v>
      </c>
      <c r="F580" s="54" t="s">
        <v>6</v>
      </c>
      <c r="G580" s="54">
        <v>20</v>
      </c>
      <c r="H580" s="95">
        <v>13848.305297999999</v>
      </c>
      <c r="I580" s="95">
        <v>13848.305297999999</v>
      </c>
      <c r="J580" s="95">
        <v>13848.305297999999</v>
      </c>
      <c r="K580" s="83"/>
      <c r="L580" s="83"/>
      <c r="M580" s="83"/>
      <c r="N580" s="83">
        <f t="shared" si="117"/>
        <v>13848.305297999999</v>
      </c>
      <c r="O580" s="57" t="s">
        <v>1105</v>
      </c>
    </row>
    <row r="581" spans="1:15" s="58" customFormat="1" ht="45" customHeight="1" x14ac:dyDescent="0.25">
      <c r="A581" s="54" t="s">
        <v>621</v>
      </c>
      <c r="B581" s="54" t="s">
        <v>679</v>
      </c>
      <c r="C581" s="55">
        <v>1</v>
      </c>
      <c r="D581" s="55" t="s">
        <v>925</v>
      </c>
      <c r="E581" s="54" t="s">
        <v>388</v>
      </c>
      <c r="F581" s="54" t="s">
        <v>6</v>
      </c>
      <c r="G581" s="67">
        <v>43</v>
      </c>
      <c r="H581" s="95">
        <v>11759.407000000001</v>
      </c>
      <c r="I581" s="95">
        <v>11759.407000000001</v>
      </c>
      <c r="J581" s="95">
        <v>11759.407000000001</v>
      </c>
      <c r="K581" s="83"/>
      <c r="L581" s="83"/>
      <c r="M581" s="83"/>
      <c r="N581" s="83">
        <f t="shared" si="117"/>
        <v>11759.407000000001</v>
      </c>
      <c r="O581" s="57" t="s">
        <v>1105</v>
      </c>
    </row>
    <row r="582" spans="1:15" s="58" customFormat="1" ht="45" customHeight="1" x14ac:dyDescent="0.25">
      <c r="A582" s="54" t="s">
        <v>621</v>
      </c>
      <c r="B582" s="54" t="s">
        <v>679</v>
      </c>
      <c r="C582" s="55">
        <v>2</v>
      </c>
      <c r="D582" s="55" t="s">
        <v>680</v>
      </c>
      <c r="E582" s="55" t="s">
        <v>681</v>
      </c>
      <c r="F582" s="54" t="s">
        <v>6</v>
      </c>
      <c r="G582" s="67">
        <v>25</v>
      </c>
      <c r="H582" s="95">
        <v>12861.584147000001</v>
      </c>
      <c r="I582" s="95">
        <v>12861.584147000001</v>
      </c>
      <c r="J582" s="95">
        <v>12861.584147000001</v>
      </c>
      <c r="K582" s="83"/>
      <c r="L582" s="83"/>
      <c r="M582" s="83"/>
      <c r="N582" s="83">
        <f t="shared" si="117"/>
        <v>12861.584147000001</v>
      </c>
      <c r="O582" s="57" t="s">
        <v>1105</v>
      </c>
    </row>
    <row r="583" spans="1:15" s="58" customFormat="1" ht="45" customHeight="1" x14ac:dyDescent="0.25">
      <c r="A583" s="54" t="s">
        <v>621</v>
      </c>
      <c r="B583" s="54" t="s">
        <v>679</v>
      </c>
      <c r="C583" s="55">
        <v>3</v>
      </c>
      <c r="D583" s="55" t="s">
        <v>682</v>
      </c>
      <c r="E583" s="55" t="s">
        <v>513</v>
      </c>
      <c r="F583" s="54" t="s">
        <v>6</v>
      </c>
      <c r="G583" s="67">
        <v>25</v>
      </c>
      <c r="H583" s="95">
        <v>11715.576483000001</v>
      </c>
      <c r="I583" s="95">
        <v>11715.576483000001</v>
      </c>
      <c r="J583" s="95">
        <v>11715.576483000001</v>
      </c>
      <c r="K583" s="83"/>
      <c r="L583" s="83"/>
      <c r="M583" s="83"/>
      <c r="N583" s="83">
        <f t="shared" si="117"/>
        <v>11715.576483000003</v>
      </c>
      <c r="O583" s="57" t="s">
        <v>1105</v>
      </c>
    </row>
    <row r="584" spans="1:15" s="58" customFormat="1" ht="45" customHeight="1" x14ac:dyDescent="0.25">
      <c r="A584" s="54" t="s">
        <v>621</v>
      </c>
      <c r="B584" s="54" t="s">
        <v>679</v>
      </c>
      <c r="C584" s="55">
        <v>4</v>
      </c>
      <c r="D584" s="55" t="s">
        <v>683</v>
      </c>
      <c r="E584" s="55" t="s">
        <v>510</v>
      </c>
      <c r="F584" s="54" t="s">
        <v>6</v>
      </c>
      <c r="G584" s="67">
        <v>20</v>
      </c>
      <c r="H584" s="95">
        <v>10569.568819</v>
      </c>
      <c r="I584" s="95">
        <v>10569.568819</v>
      </c>
      <c r="J584" s="95">
        <v>10569.568819</v>
      </c>
      <c r="K584" s="83"/>
      <c r="L584" s="83"/>
      <c r="M584" s="83"/>
      <c r="N584" s="83">
        <f t="shared" si="117"/>
        <v>10569.568819</v>
      </c>
      <c r="O584" s="57" t="s">
        <v>1105</v>
      </c>
    </row>
    <row r="585" spans="1:15" s="58" customFormat="1" ht="45" customHeight="1" x14ac:dyDescent="0.25">
      <c r="A585" s="54" t="s">
        <v>621</v>
      </c>
      <c r="B585" s="54" t="s">
        <v>684</v>
      </c>
      <c r="C585" s="55">
        <v>1</v>
      </c>
      <c r="D585" s="54" t="s">
        <v>685</v>
      </c>
      <c r="E585" s="54" t="s">
        <v>648</v>
      </c>
      <c r="F585" s="54" t="s">
        <v>6</v>
      </c>
      <c r="G585" s="63">
        <v>10</v>
      </c>
      <c r="H585" s="95">
        <v>13848.305297999999</v>
      </c>
      <c r="I585" s="95">
        <v>13848.305297999999</v>
      </c>
      <c r="J585" s="95">
        <v>13848.305297999999</v>
      </c>
      <c r="K585" s="83"/>
      <c r="L585" s="83"/>
      <c r="M585" s="83"/>
      <c r="N585" s="83">
        <f t="shared" si="117"/>
        <v>13848.305297999999</v>
      </c>
      <c r="O585" s="57" t="s">
        <v>1105</v>
      </c>
    </row>
    <row r="586" spans="1:15" s="58" customFormat="1" ht="45" customHeight="1" x14ac:dyDescent="0.35">
      <c r="A586" s="54" t="s">
        <v>621</v>
      </c>
      <c r="B586" s="54" t="s">
        <v>684</v>
      </c>
      <c r="C586" s="55">
        <v>2</v>
      </c>
      <c r="D586" s="68" t="s">
        <v>926</v>
      </c>
      <c r="E586" s="54" t="s">
        <v>517</v>
      </c>
      <c r="F586" s="54" t="s">
        <v>6</v>
      </c>
      <c r="G586" s="63">
        <v>18</v>
      </c>
      <c r="H586" s="95">
        <v>17128.110814</v>
      </c>
      <c r="I586" s="95">
        <v>17128.110814</v>
      </c>
      <c r="J586" s="95">
        <v>17128.110814</v>
      </c>
      <c r="K586" s="83"/>
      <c r="L586" s="83"/>
      <c r="M586" s="83"/>
      <c r="N586" s="83">
        <f t="shared" si="117"/>
        <v>17128.110814</v>
      </c>
      <c r="O586" s="57" t="s">
        <v>1105</v>
      </c>
    </row>
    <row r="587" spans="1:15" s="58" customFormat="1" ht="45" customHeight="1" x14ac:dyDescent="0.35">
      <c r="A587" s="54" t="s">
        <v>621</v>
      </c>
      <c r="B587" s="54" t="s">
        <v>684</v>
      </c>
      <c r="C587" s="55">
        <v>3</v>
      </c>
      <c r="D587" s="68" t="s">
        <v>927</v>
      </c>
      <c r="E587" s="54" t="s">
        <v>390</v>
      </c>
      <c r="F587" s="54" t="s">
        <v>6</v>
      </c>
      <c r="G587" s="63">
        <v>12</v>
      </c>
      <c r="H587" s="95">
        <v>13848.305297999999</v>
      </c>
      <c r="I587" s="95">
        <v>13848.305297999999</v>
      </c>
      <c r="J587" s="95">
        <v>13848.305297999999</v>
      </c>
      <c r="K587" s="83"/>
      <c r="L587" s="83"/>
      <c r="M587" s="83"/>
      <c r="N587" s="83">
        <f t="shared" si="117"/>
        <v>13848.305297999999</v>
      </c>
      <c r="O587" s="57" t="s">
        <v>1105</v>
      </c>
    </row>
    <row r="588" spans="1:15" s="58" customFormat="1" ht="45" customHeight="1" x14ac:dyDescent="0.35">
      <c r="A588" s="54" t="s">
        <v>621</v>
      </c>
      <c r="B588" s="54" t="s">
        <v>684</v>
      </c>
      <c r="C588" s="55">
        <v>4</v>
      </c>
      <c r="D588" s="68" t="s">
        <v>928</v>
      </c>
      <c r="E588" s="54" t="s">
        <v>386</v>
      </c>
      <c r="F588" s="54" t="s">
        <v>6</v>
      </c>
      <c r="G588" s="63">
        <v>10</v>
      </c>
      <c r="H588" s="95">
        <v>13848.305297999999</v>
      </c>
      <c r="I588" s="95">
        <v>13848.305297999999</v>
      </c>
      <c r="J588" s="95">
        <v>13848.305297999999</v>
      </c>
      <c r="K588" s="83"/>
      <c r="L588" s="83"/>
      <c r="M588" s="83"/>
      <c r="N588" s="83">
        <f t="shared" si="117"/>
        <v>13848.305297999999</v>
      </c>
      <c r="O588" s="57" t="s">
        <v>1105</v>
      </c>
    </row>
    <row r="589" spans="1:15" s="58" customFormat="1" ht="45" customHeight="1" x14ac:dyDescent="0.25">
      <c r="A589" s="54" t="s">
        <v>621</v>
      </c>
      <c r="B589" s="54" t="s">
        <v>684</v>
      </c>
      <c r="C589" s="55">
        <v>5</v>
      </c>
      <c r="D589" s="54" t="s">
        <v>686</v>
      </c>
      <c r="E589" s="54" t="s">
        <v>8</v>
      </c>
      <c r="F589" s="54" t="s">
        <v>6</v>
      </c>
      <c r="G589" s="63">
        <v>28</v>
      </c>
      <c r="H589" s="95">
        <v>10727.786295000002</v>
      </c>
      <c r="I589" s="95">
        <v>10727.786295000002</v>
      </c>
      <c r="J589" s="95">
        <v>10727.786295000002</v>
      </c>
      <c r="K589" s="83"/>
      <c r="L589" s="83"/>
      <c r="M589" s="83"/>
      <c r="N589" s="83">
        <f t="shared" si="117"/>
        <v>10727.786295000002</v>
      </c>
      <c r="O589" s="57" t="s">
        <v>1105</v>
      </c>
    </row>
    <row r="590" spans="1:15" s="58" customFormat="1" ht="45" customHeight="1" x14ac:dyDescent="0.35">
      <c r="A590" s="54" t="s">
        <v>621</v>
      </c>
      <c r="B590" s="54" t="s">
        <v>684</v>
      </c>
      <c r="C590" s="55">
        <v>6</v>
      </c>
      <c r="D590" s="69" t="s">
        <v>929</v>
      </c>
      <c r="E590" s="54" t="s">
        <v>380</v>
      </c>
      <c r="F590" s="54" t="s">
        <v>6</v>
      </c>
      <c r="G590" s="63">
        <v>32</v>
      </c>
      <c r="H590" s="95">
        <v>10727.786295000002</v>
      </c>
      <c r="I590" s="95">
        <v>10727.786295000002</v>
      </c>
      <c r="J590" s="95">
        <v>10727.786295000002</v>
      </c>
      <c r="K590" s="83"/>
      <c r="L590" s="83"/>
      <c r="M590" s="83"/>
      <c r="N590" s="83">
        <f t="shared" si="117"/>
        <v>10727.786295000002</v>
      </c>
      <c r="O590" s="57" t="s">
        <v>1105</v>
      </c>
    </row>
    <row r="591" spans="1:15" s="58" customFormat="1" ht="43.5" customHeight="1" x14ac:dyDescent="0.25">
      <c r="A591" s="54" t="s">
        <v>621</v>
      </c>
      <c r="B591" s="54" t="s">
        <v>687</v>
      </c>
      <c r="C591" s="55">
        <v>1</v>
      </c>
      <c r="D591" s="55" t="s">
        <v>688</v>
      </c>
      <c r="E591" s="55" t="s">
        <v>390</v>
      </c>
      <c r="F591" s="54" t="s">
        <v>6</v>
      </c>
      <c r="G591" s="63">
        <v>5</v>
      </c>
      <c r="H591" s="95">
        <v>11873.793959000002</v>
      </c>
      <c r="I591" s="95">
        <v>11873.793959000002</v>
      </c>
      <c r="J591" s="95">
        <v>11873.793959000002</v>
      </c>
      <c r="K591" s="83"/>
      <c r="L591" s="83"/>
      <c r="M591" s="83"/>
      <c r="N591" s="83">
        <f t="shared" si="117"/>
        <v>11873.793959000002</v>
      </c>
      <c r="O591" s="57" t="s">
        <v>1105</v>
      </c>
    </row>
    <row r="592" spans="1:15" s="58" customFormat="1" ht="43.5" customHeight="1" x14ac:dyDescent="0.25">
      <c r="A592" s="54" t="s">
        <v>621</v>
      </c>
      <c r="B592" s="54" t="s">
        <v>687</v>
      </c>
      <c r="C592" s="55">
        <v>2</v>
      </c>
      <c r="D592" s="55" t="s">
        <v>689</v>
      </c>
      <c r="E592" s="55" t="s">
        <v>653</v>
      </c>
      <c r="F592" s="54" t="s">
        <v>6</v>
      </c>
      <c r="G592" s="63">
        <v>8</v>
      </c>
      <c r="H592" s="95">
        <v>10569.568819</v>
      </c>
      <c r="I592" s="95">
        <v>10569.568819</v>
      </c>
      <c r="J592" s="95">
        <v>10569.568819</v>
      </c>
      <c r="K592" s="83"/>
      <c r="L592" s="83"/>
      <c r="M592" s="83"/>
      <c r="N592" s="83">
        <f t="shared" si="117"/>
        <v>10569.568819</v>
      </c>
      <c r="O592" s="57" t="s">
        <v>1105</v>
      </c>
    </row>
    <row r="593" spans="1:15" s="58" customFormat="1" ht="43.5" customHeight="1" x14ac:dyDescent="0.25">
      <c r="A593" s="54" t="s">
        <v>621</v>
      </c>
      <c r="B593" s="54" t="s">
        <v>687</v>
      </c>
      <c r="C593" s="55">
        <v>3</v>
      </c>
      <c r="D593" s="55" t="s">
        <v>690</v>
      </c>
      <c r="E593" s="55" t="s">
        <v>691</v>
      </c>
      <c r="F593" s="54" t="s">
        <v>6</v>
      </c>
      <c r="G593" s="63">
        <v>8</v>
      </c>
      <c r="H593" s="95">
        <v>11873.793959000002</v>
      </c>
      <c r="I593" s="95">
        <v>11873.793959000002</v>
      </c>
      <c r="J593" s="95">
        <v>11873.793959000002</v>
      </c>
      <c r="K593" s="83"/>
      <c r="L593" s="83"/>
      <c r="M593" s="83"/>
      <c r="N593" s="83">
        <f t="shared" si="117"/>
        <v>11873.793959000002</v>
      </c>
      <c r="O593" s="57" t="s">
        <v>1105</v>
      </c>
    </row>
    <row r="594" spans="1:15" s="58" customFormat="1" ht="43.5" customHeight="1" x14ac:dyDescent="0.25">
      <c r="A594" s="54" t="s">
        <v>621</v>
      </c>
      <c r="B594" s="54" t="s">
        <v>687</v>
      </c>
      <c r="C594" s="55">
        <v>4</v>
      </c>
      <c r="D594" s="54" t="s">
        <v>692</v>
      </c>
      <c r="E594" s="55" t="s">
        <v>693</v>
      </c>
      <c r="F594" s="54" t="s">
        <v>6</v>
      </c>
      <c r="G594" s="63">
        <v>7</v>
      </c>
      <c r="H594" s="95">
        <v>13848.305297999999</v>
      </c>
      <c r="I594" s="95">
        <v>13848.305297999999</v>
      </c>
      <c r="J594" s="95">
        <v>13848.305297999999</v>
      </c>
      <c r="K594" s="83"/>
      <c r="L594" s="83"/>
      <c r="M594" s="83"/>
      <c r="N594" s="83">
        <f t="shared" si="117"/>
        <v>13848.305297999999</v>
      </c>
      <c r="O594" s="57" t="s">
        <v>1105</v>
      </c>
    </row>
    <row r="595" spans="1:15" s="58" customFormat="1" ht="43.5" customHeight="1" x14ac:dyDescent="0.25">
      <c r="A595" s="54" t="s">
        <v>621</v>
      </c>
      <c r="B595" s="54" t="s">
        <v>687</v>
      </c>
      <c r="C595" s="55">
        <v>5</v>
      </c>
      <c r="D595" s="71" t="s">
        <v>930</v>
      </c>
      <c r="E595" s="72" t="s">
        <v>693</v>
      </c>
      <c r="F595" s="54" t="s">
        <v>6</v>
      </c>
      <c r="G595" s="63">
        <v>2</v>
      </c>
      <c r="H595" s="95">
        <v>13848.305297999999</v>
      </c>
      <c r="I595" s="95">
        <v>13848.305297999999</v>
      </c>
      <c r="J595" s="95">
        <v>13848.305297999999</v>
      </c>
      <c r="K595" s="83"/>
      <c r="L595" s="83"/>
      <c r="M595" s="83"/>
      <c r="N595" s="83">
        <f t="shared" si="117"/>
        <v>13848.305297999999</v>
      </c>
      <c r="O595" s="57" t="s">
        <v>1105</v>
      </c>
    </row>
    <row r="596" spans="1:15" s="58" customFormat="1" ht="45" customHeight="1" x14ac:dyDescent="0.25">
      <c r="A596" s="54" t="s">
        <v>621</v>
      </c>
      <c r="B596" s="54" t="s">
        <v>694</v>
      </c>
      <c r="C596" s="54">
        <v>1</v>
      </c>
      <c r="D596" s="54" t="s">
        <v>695</v>
      </c>
      <c r="E596" s="54" t="s">
        <v>696</v>
      </c>
      <c r="F596" s="54" t="s">
        <v>6</v>
      </c>
      <c r="G596" s="54">
        <v>11</v>
      </c>
      <c r="H596" s="95">
        <v>17286.328290000001</v>
      </c>
      <c r="I596" s="95">
        <v>17286.328290000001</v>
      </c>
      <c r="J596" s="95">
        <v>17286.328290000001</v>
      </c>
      <c r="K596" s="83"/>
      <c r="L596" s="83"/>
      <c r="M596" s="83"/>
      <c r="N596" s="83">
        <f t="shared" si="117"/>
        <v>17286.328290000001</v>
      </c>
      <c r="O596" s="57" t="s">
        <v>1105</v>
      </c>
    </row>
    <row r="597" spans="1:15" s="58" customFormat="1" ht="45" customHeight="1" x14ac:dyDescent="0.25">
      <c r="A597" s="54" t="s">
        <v>621</v>
      </c>
      <c r="B597" s="54" t="s">
        <v>694</v>
      </c>
      <c r="C597" s="54">
        <v>2</v>
      </c>
      <c r="D597" s="54" t="s">
        <v>697</v>
      </c>
      <c r="E597" s="54" t="s">
        <v>698</v>
      </c>
      <c r="F597" s="54" t="s">
        <v>6</v>
      </c>
      <c r="G597" s="54">
        <v>30</v>
      </c>
      <c r="H597" s="95">
        <v>11873.793959000002</v>
      </c>
      <c r="I597" s="95">
        <v>11873.793959000002</v>
      </c>
      <c r="J597" s="95">
        <v>11873.793959000002</v>
      </c>
      <c r="K597" s="83"/>
      <c r="L597" s="83"/>
      <c r="M597" s="83"/>
      <c r="N597" s="83">
        <f t="shared" si="117"/>
        <v>11873.793959000002</v>
      </c>
      <c r="O597" s="57" t="s">
        <v>1105</v>
      </c>
    </row>
    <row r="598" spans="1:15" s="58" customFormat="1" ht="45" customHeight="1" x14ac:dyDescent="0.25">
      <c r="A598" s="54" t="s">
        <v>621</v>
      </c>
      <c r="B598" s="54" t="s">
        <v>694</v>
      </c>
      <c r="C598" s="54">
        <v>3</v>
      </c>
      <c r="D598" s="54" t="s">
        <v>699</v>
      </c>
      <c r="E598" s="54" t="s">
        <v>700</v>
      </c>
      <c r="F598" s="54" t="s">
        <v>6</v>
      </c>
      <c r="G598" s="54">
        <v>37</v>
      </c>
      <c r="H598" s="95">
        <v>10727.786295000002</v>
      </c>
      <c r="I598" s="95">
        <v>10727.786295000002</v>
      </c>
      <c r="J598" s="95">
        <v>10727.786295000002</v>
      </c>
      <c r="K598" s="83"/>
      <c r="L598" s="83"/>
      <c r="M598" s="83"/>
      <c r="N598" s="83">
        <f t="shared" si="117"/>
        <v>10727.786295000002</v>
      </c>
      <c r="O598" s="57" t="s">
        <v>1105</v>
      </c>
    </row>
    <row r="599" spans="1:15" s="58" customFormat="1" ht="45" customHeight="1" x14ac:dyDescent="0.25">
      <c r="A599" s="54" t="s">
        <v>621</v>
      </c>
      <c r="B599" s="54" t="s">
        <v>694</v>
      </c>
      <c r="C599" s="54">
        <v>4</v>
      </c>
      <c r="D599" s="54" t="s">
        <v>701</v>
      </c>
      <c r="E599" s="54" t="s">
        <v>498</v>
      </c>
      <c r="F599" s="54" t="s">
        <v>6</v>
      </c>
      <c r="G599" s="54">
        <v>24</v>
      </c>
      <c r="H599" s="95">
        <v>10116.297131000001</v>
      </c>
      <c r="I599" s="95">
        <v>10116.297131000001</v>
      </c>
      <c r="J599" s="95">
        <v>10116.297131000001</v>
      </c>
      <c r="K599" s="83"/>
      <c r="L599" s="83"/>
      <c r="M599" s="83"/>
      <c r="N599" s="83">
        <f t="shared" si="117"/>
        <v>10116.297131000001</v>
      </c>
      <c r="O599" s="57" t="s">
        <v>1105</v>
      </c>
    </row>
    <row r="600" spans="1:15" s="58" customFormat="1" ht="45" customHeight="1" x14ac:dyDescent="0.25">
      <c r="A600" s="54" t="s">
        <v>621</v>
      </c>
      <c r="B600" s="54" t="s">
        <v>694</v>
      </c>
      <c r="C600" s="54">
        <v>5</v>
      </c>
      <c r="D600" s="54" t="s">
        <v>702</v>
      </c>
      <c r="E600" s="54" t="s">
        <v>380</v>
      </c>
      <c r="F600" s="54" t="s">
        <v>6</v>
      </c>
      <c r="G600" s="54">
        <v>18</v>
      </c>
      <c r="H600" s="95">
        <v>11873.793959000002</v>
      </c>
      <c r="I600" s="95">
        <v>11873.793959000002</v>
      </c>
      <c r="J600" s="95">
        <v>11873.793959000002</v>
      </c>
      <c r="K600" s="83"/>
      <c r="L600" s="83"/>
      <c r="M600" s="83"/>
      <c r="N600" s="83">
        <f t="shared" si="117"/>
        <v>11873.793959000002</v>
      </c>
      <c r="O600" s="57" t="s">
        <v>1105</v>
      </c>
    </row>
    <row r="601" spans="1:15" s="58" customFormat="1" ht="45" customHeight="1" x14ac:dyDescent="0.25">
      <c r="A601" s="54" t="s">
        <v>621</v>
      </c>
      <c r="B601" s="54" t="s">
        <v>694</v>
      </c>
      <c r="C601" s="54">
        <v>6</v>
      </c>
      <c r="D601" s="54" t="s">
        <v>703</v>
      </c>
      <c r="E601" s="54" t="s">
        <v>380</v>
      </c>
      <c r="F601" s="54" t="s">
        <v>6</v>
      </c>
      <c r="G601" s="54">
        <v>11</v>
      </c>
      <c r="H601" s="95">
        <v>11873.793959000002</v>
      </c>
      <c r="I601" s="95">
        <v>11873.793959000002</v>
      </c>
      <c r="J601" s="95">
        <v>11873.793959000002</v>
      </c>
      <c r="K601" s="83"/>
      <c r="L601" s="83"/>
      <c r="M601" s="83"/>
      <c r="N601" s="83">
        <f t="shared" si="117"/>
        <v>11873.793959000002</v>
      </c>
      <c r="O601" s="57" t="s">
        <v>1105</v>
      </c>
    </row>
    <row r="602" spans="1:15" s="58" customFormat="1" ht="45" customHeight="1" x14ac:dyDescent="0.25">
      <c r="A602" s="54" t="s">
        <v>621</v>
      </c>
      <c r="B602" s="54" t="s">
        <v>694</v>
      </c>
      <c r="C602" s="54">
        <v>7</v>
      </c>
      <c r="D602" s="54" t="s">
        <v>704</v>
      </c>
      <c r="E602" s="54" t="s">
        <v>698</v>
      </c>
      <c r="F602" s="54" t="s">
        <v>6</v>
      </c>
      <c r="G602" s="54">
        <v>9</v>
      </c>
      <c r="H602" s="95">
        <v>11873.793959000002</v>
      </c>
      <c r="I602" s="95">
        <v>11873.793959000002</v>
      </c>
      <c r="J602" s="95">
        <v>11873.793959000002</v>
      </c>
      <c r="K602" s="83"/>
      <c r="L602" s="83"/>
      <c r="M602" s="83"/>
      <c r="N602" s="83">
        <f t="shared" si="117"/>
        <v>11873.793959000002</v>
      </c>
      <c r="O602" s="57" t="s">
        <v>1105</v>
      </c>
    </row>
    <row r="603" spans="1:15" s="58" customFormat="1" ht="45" customHeight="1" x14ac:dyDescent="0.25">
      <c r="A603" s="54" t="s">
        <v>621</v>
      </c>
      <c r="B603" s="54" t="s">
        <v>694</v>
      </c>
      <c r="C603" s="54">
        <v>8</v>
      </c>
      <c r="D603" s="55" t="s">
        <v>931</v>
      </c>
      <c r="E603" s="54" t="s">
        <v>698</v>
      </c>
      <c r="F603" s="54" t="s">
        <v>6</v>
      </c>
      <c r="G603" s="54">
        <v>34</v>
      </c>
      <c r="H603" s="88">
        <v>4995.5</v>
      </c>
      <c r="I603" s="84">
        <v>6000</v>
      </c>
      <c r="J603" s="84">
        <f t="shared" ref="J603:J606" si="118">+I603*G603</f>
        <v>204000</v>
      </c>
      <c r="K603" s="56"/>
      <c r="L603" s="56"/>
      <c r="M603" s="83">
        <v>6000</v>
      </c>
      <c r="N603" s="83">
        <f>+AVERAGE(M603)</f>
        <v>6000</v>
      </c>
      <c r="O603" s="57" t="s">
        <v>1104</v>
      </c>
    </row>
    <row r="604" spans="1:15" s="58" customFormat="1" ht="45" customHeight="1" x14ac:dyDescent="0.25">
      <c r="A604" s="54" t="s">
        <v>621</v>
      </c>
      <c r="B604" s="54" t="s">
        <v>694</v>
      </c>
      <c r="C604" s="54">
        <v>9</v>
      </c>
      <c r="D604" s="54" t="s">
        <v>932</v>
      </c>
      <c r="E604" s="55" t="s">
        <v>933</v>
      </c>
      <c r="F604" s="54" t="s">
        <v>6</v>
      </c>
      <c r="G604" s="54">
        <v>28</v>
      </c>
      <c r="H604" s="95">
        <v>13848.305297999999</v>
      </c>
      <c r="I604" s="95">
        <v>13848.305297999999</v>
      </c>
      <c r="J604" s="95">
        <v>13848.305297999999</v>
      </c>
      <c r="K604" s="83"/>
      <c r="L604" s="83"/>
      <c r="M604" s="83"/>
      <c r="N604" s="83">
        <f t="shared" ref="N604:N605" si="119">+AVERAGE(H604:J604)</f>
        <v>13848.305297999999</v>
      </c>
      <c r="O604" s="57" t="s">
        <v>1105</v>
      </c>
    </row>
    <row r="605" spans="1:15" s="58" customFormat="1" ht="45" customHeight="1" x14ac:dyDescent="0.25">
      <c r="A605" s="54" t="s">
        <v>621</v>
      </c>
      <c r="B605" s="54" t="s">
        <v>694</v>
      </c>
      <c r="C605" s="54">
        <v>10</v>
      </c>
      <c r="D605" s="54" t="s">
        <v>705</v>
      </c>
      <c r="E605" s="54" t="s">
        <v>706</v>
      </c>
      <c r="F605" s="54" t="s">
        <v>6</v>
      </c>
      <c r="G605" s="54">
        <v>26</v>
      </c>
      <c r="H605" s="95">
        <v>16457.824615000001</v>
      </c>
      <c r="I605" s="95">
        <v>16457.824615000001</v>
      </c>
      <c r="J605" s="95">
        <v>16457.824615000001</v>
      </c>
      <c r="K605" s="83"/>
      <c r="L605" s="83"/>
      <c r="M605" s="83"/>
      <c r="N605" s="83">
        <f t="shared" si="119"/>
        <v>16457.824615000001</v>
      </c>
      <c r="O605" s="57" t="s">
        <v>1105</v>
      </c>
    </row>
    <row r="606" spans="1:15" s="58" customFormat="1" ht="45" customHeight="1" x14ac:dyDescent="0.25">
      <c r="A606" s="54" t="s">
        <v>621</v>
      </c>
      <c r="B606" s="54" t="s">
        <v>694</v>
      </c>
      <c r="C606" s="54">
        <v>11</v>
      </c>
      <c r="D606" s="54" t="s">
        <v>707</v>
      </c>
      <c r="E606" s="54" t="s">
        <v>708</v>
      </c>
      <c r="F606" s="54" t="s">
        <v>6</v>
      </c>
      <c r="G606" s="70">
        <v>6</v>
      </c>
      <c r="H606" s="84">
        <v>4995.5</v>
      </c>
      <c r="I606" s="84">
        <v>6000</v>
      </c>
      <c r="J606" s="84">
        <f t="shared" si="118"/>
        <v>36000</v>
      </c>
      <c r="K606" s="56"/>
      <c r="L606" s="56"/>
      <c r="M606" s="83">
        <v>6000</v>
      </c>
      <c r="N606" s="83">
        <f>+AVERAGE(M606)</f>
        <v>6000</v>
      </c>
      <c r="O606" s="57" t="s">
        <v>1104</v>
      </c>
    </row>
    <row r="607" spans="1:15" s="9" customFormat="1" ht="31.5" hidden="1" customHeight="1" x14ac:dyDescent="0.25">
      <c r="A607" s="202" t="s">
        <v>709</v>
      </c>
      <c r="B607" s="203"/>
      <c r="C607" s="203"/>
      <c r="D607" s="203"/>
      <c r="E607" s="203"/>
      <c r="F607" s="204"/>
      <c r="G607" s="13">
        <f>SUM(G525:G606)</f>
        <v>1350</v>
      </c>
      <c r="H607" s="14"/>
      <c r="I607" s="14"/>
      <c r="J607" s="14"/>
      <c r="K607" s="6"/>
      <c r="L607" s="6"/>
      <c r="M607" s="6"/>
      <c r="N607" s="7"/>
    </row>
    <row r="608" spans="1:15" s="58" customFormat="1" ht="87" customHeight="1" x14ac:dyDescent="0.25">
      <c r="A608" s="55" t="s">
        <v>710</v>
      </c>
      <c r="B608" s="54" t="s">
        <v>711</v>
      </c>
      <c r="C608" s="55">
        <v>1</v>
      </c>
      <c r="D608" s="54" t="s">
        <v>1121</v>
      </c>
      <c r="E608" s="55" t="s">
        <v>934</v>
      </c>
      <c r="F608" s="54" t="s">
        <v>6</v>
      </c>
      <c r="G608" s="55">
        <v>12</v>
      </c>
      <c r="H608" s="95">
        <v>7410.5644840000004</v>
      </c>
      <c r="I608" s="95">
        <v>7410.5644840000004</v>
      </c>
      <c r="J608" s="95">
        <v>7410.5644840000004</v>
      </c>
      <c r="K608" s="83"/>
      <c r="L608" s="83"/>
      <c r="M608" s="83"/>
      <c r="N608" s="83">
        <f>+AVERAGE(H608:J608)</f>
        <v>7410.5644839999995</v>
      </c>
      <c r="O608" s="57" t="s">
        <v>1105</v>
      </c>
    </row>
    <row r="609" spans="1:15" s="58" customFormat="1" ht="87" customHeight="1" x14ac:dyDescent="0.25">
      <c r="A609" s="55" t="s">
        <v>710</v>
      </c>
      <c r="B609" s="54" t="s">
        <v>711</v>
      </c>
      <c r="C609" s="55">
        <v>2</v>
      </c>
      <c r="D609" s="54" t="s">
        <v>1122</v>
      </c>
      <c r="E609" s="55" t="s">
        <v>134</v>
      </c>
      <c r="F609" s="54" t="s">
        <v>6</v>
      </c>
      <c r="G609" s="55">
        <v>4</v>
      </c>
      <c r="H609" s="95">
        <v>8192.0305310000003</v>
      </c>
      <c r="I609" s="95">
        <v>8192.0305310000003</v>
      </c>
      <c r="J609" s="95">
        <v>8192.0305310000003</v>
      </c>
      <c r="K609" s="83"/>
      <c r="L609" s="83"/>
      <c r="M609" s="83"/>
      <c r="N609" s="83">
        <f t="shared" ref="N609:N637" si="120">+AVERAGE(H609:J609)</f>
        <v>8192.0305310000003</v>
      </c>
      <c r="O609" s="57" t="s">
        <v>1105</v>
      </c>
    </row>
    <row r="610" spans="1:15" s="58" customFormat="1" ht="87" customHeight="1" x14ac:dyDescent="0.25">
      <c r="A610" s="55" t="s">
        <v>710</v>
      </c>
      <c r="B610" s="54" t="s">
        <v>711</v>
      </c>
      <c r="C610" s="55">
        <v>3</v>
      </c>
      <c r="D610" s="54" t="s">
        <v>1123</v>
      </c>
      <c r="E610" s="55" t="s">
        <v>155</v>
      </c>
      <c r="F610" s="54" t="s">
        <v>6</v>
      </c>
      <c r="G610" s="55">
        <v>20</v>
      </c>
      <c r="H610" s="95">
        <v>7410.5644840000004</v>
      </c>
      <c r="I610" s="95">
        <v>7410.5644840000004</v>
      </c>
      <c r="J610" s="95">
        <v>7410.5644840000004</v>
      </c>
      <c r="K610" s="83"/>
      <c r="L610" s="83"/>
      <c r="M610" s="83"/>
      <c r="N610" s="83">
        <f t="shared" si="120"/>
        <v>7410.5644839999995</v>
      </c>
      <c r="O610" s="57" t="s">
        <v>1105</v>
      </c>
    </row>
    <row r="611" spans="1:15" s="58" customFormat="1" ht="87" customHeight="1" x14ac:dyDescent="0.25">
      <c r="A611" s="55" t="s">
        <v>710</v>
      </c>
      <c r="B611" s="54" t="s">
        <v>711</v>
      </c>
      <c r="C611" s="55">
        <v>4</v>
      </c>
      <c r="D611" s="54" t="s">
        <v>1124</v>
      </c>
      <c r="E611" s="55" t="s">
        <v>155</v>
      </c>
      <c r="F611" s="54" t="s">
        <v>6</v>
      </c>
      <c r="G611" s="55">
        <v>7</v>
      </c>
      <c r="H611" s="95">
        <v>7557.0225530000007</v>
      </c>
      <c r="I611" s="95">
        <v>7557.0225530000007</v>
      </c>
      <c r="J611" s="95">
        <v>7557.0225530000007</v>
      </c>
      <c r="K611" s="83"/>
      <c r="L611" s="83"/>
      <c r="M611" s="83"/>
      <c r="N611" s="83">
        <f t="shared" si="120"/>
        <v>7557.0225529999998</v>
      </c>
      <c r="O611" s="57" t="s">
        <v>1105</v>
      </c>
    </row>
    <row r="612" spans="1:15" s="58" customFormat="1" ht="87" customHeight="1" x14ac:dyDescent="0.25">
      <c r="A612" s="55" t="s">
        <v>710</v>
      </c>
      <c r="B612" s="54" t="s">
        <v>711</v>
      </c>
      <c r="C612" s="55">
        <v>5</v>
      </c>
      <c r="D612" s="54" t="s">
        <v>1125</v>
      </c>
      <c r="E612" s="55" t="s">
        <v>739</v>
      </c>
      <c r="F612" s="54" t="s">
        <v>6</v>
      </c>
      <c r="G612" s="55">
        <v>12</v>
      </c>
      <c r="H612" s="95">
        <v>7557.0225530000007</v>
      </c>
      <c r="I612" s="95">
        <v>7557.0225530000007</v>
      </c>
      <c r="J612" s="95">
        <v>7557.0225530000007</v>
      </c>
      <c r="K612" s="83"/>
      <c r="L612" s="83"/>
      <c r="M612" s="83"/>
      <c r="N612" s="83">
        <f t="shared" si="120"/>
        <v>7557.0225529999998</v>
      </c>
      <c r="O612" s="57" t="s">
        <v>1105</v>
      </c>
    </row>
    <row r="613" spans="1:15" s="58" customFormat="1" ht="87" customHeight="1" x14ac:dyDescent="0.25">
      <c r="A613" s="55" t="s">
        <v>710</v>
      </c>
      <c r="B613" s="54" t="s">
        <v>711</v>
      </c>
      <c r="C613" s="55">
        <v>6</v>
      </c>
      <c r="D613" s="54" t="s">
        <v>1126</v>
      </c>
      <c r="E613" s="55" t="s">
        <v>935</v>
      </c>
      <c r="F613" s="54" t="s">
        <v>6</v>
      </c>
      <c r="G613" s="55">
        <v>4</v>
      </c>
      <c r="H613" s="95">
        <v>26198.889759000002</v>
      </c>
      <c r="I613" s="95">
        <v>26198.889759000002</v>
      </c>
      <c r="J613" s="95">
        <v>26198.889759000002</v>
      </c>
      <c r="K613" s="83"/>
      <c r="L613" s="83"/>
      <c r="M613" s="83"/>
      <c r="N613" s="83">
        <f t="shared" si="120"/>
        <v>26198.889759000002</v>
      </c>
      <c r="O613" s="57" t="s">
        <v>1105</v>
      </c>
    </row>
    <row r="614" spans="1:15" s="58" customFormat="1" ht="87" customHeight="1" x14ac:dyDescent="0.25">
      <c r="A614" s="55" t="s">
        <v>710</v>
      </c>
      <c r="B614" s="54" t="s">
        <v>711</v>
      </c>
      <c r="C614" s="55">
        <v>7</v>
      </c>
      <c r="D614" s="54" t="s">
        <v>1127</v>
      </c>
      <c r="E614" s="55" t="s">
        <v>936</v>
      </c>
      <c r="F614" s="54" t="s">
        <v>6</v>
      </c>
      <c r="G614" s="55">
        <v>5</v>
      </c>
      <c r="H614" s="95">
        <v>26198.889759000002</v>
      </c>
      <c r="I614" s="95">
        <v>26198.889759000002</v>
      </c>
      <c r="J614" s="95">
        <v>26198.889759000002</v>
      </c>
      <c r="K614" s="83"/>
      <c r="L614" s="83"/>
      <c r="M614" s="83"/>
      <c r="N614" s="83">
        <f t="shared" si="120"/>
        <v>26198.889759000002</v>
      </c>
      <c r="O614" s="57" t="s">
        <v>1105</v>
      </c>
    </row>
    <row r="615" spans="1:15" s="58" customFormat="1" ht="87" customHeight="1" x14ac:dyDescent="0.25">
      <c r="A615" s="55" t="s">
        <v>710</v>
      </c>
      <c r="B615" s="54" t="s">
        <v>711</v>
      </c>
      <c r="C615" s="55">
        <v>8</v>
      </c>
      <c r="D615" s="54" t="s">
        <v>1128</v>
      </c>
      <c r="E615" s="55" t="s">
        <v>937</v>
      </c>
      <c r="F615" s="54" t="s">
        <v>6</v>
      </c>
      <c r="G615" s="55">
        <v>100</v>
      </c>
      <c r="H615" s="95">
        <v>14987.898740000001</v>
      </c>
      <c r="I615" s="95">
        <v>14987.898740000001</v>
      </c>
      <c r="J615" s="95">
        <v>14987.898740000001</v>
      </c>
      <c r="K615" s="83"/>
      <c r="L615" s="83"/>
      <c r="M615" s="83"/>
      <c r="N615" s="83">
        <f t="shared" si="120"/>
        <v>14987.898739999999</v>
      </c>
      <c r="O615" s="57" t="s">
        <v>1105</v>
      </c>
    </row>
    <row r="616" spans="1:15" s="58" customFormat="1" ht="87" customHeight="1" x14ac:dyDescent="0.25">
      <c r="A616" s="55" t="s">
        <v>710</v>
      </c>
      <c r="B616" s="54" t="s">
        <v>711</v>
      </c>
      <c r="C616" s="55">
        <v>9</v>
      </c>
      <c r="D616" s="54" t="s">
        <v>1129</v>
      </c>
      <c r="E616" s="55" t="s">
        <v>226</v>
      </c>
      <c r="F616" s="54" t="s">
        <v>6</v>
      </c>
      <c r="G616" s="55">
        <v>105</v>
      </c>
      <c r="H616" s="95">
        <v>9702.5798119999999</v>
      </c>
      <c r="I616" s="95">
        <v>9702.5798119999999</v>
      </c>
      <c r="J616" s="95">
        <v>9702.5798119999999</v>
      </c>
      <c r="K616" s="83"/>
      <c r="L616" s="83"/>
      <c r="M616" s="83"/>
      <c r="N616" s="83">
        <f t="shared" si="120"/>
        <v>9702.5798119999999</v>
      </c>
      <c r="O616" s="57" t="s">
        <v>1105</v>
      </c>
    </row>
    <row r="617" spans="1:15" s="58" customFormat="1" ht="87" customHeight="1" x14ac:dyDescent="0.25">
      <c r="A617" s="55" t="s">
        <v>710</v>
      </c>
      <c r="B617" s="54" t="s">
        <v>711</v>
      </c>
      <c r="C617" s="55">
        <v>10</v>
      </c>
      <c r="D617" s="54" t="s">
        <v>1130</v>
      </c>
      <c r="E617" s="55" t="s">
        <v>938</v>
      </c>
      <c r="F617" s="54" t="s">
        <v>6</v>
      </c>
      <c r="G617" s="55">
        <v>47</v>
      </c>
      <c r="H617" s="95">
        <v>8385.5262280000006</v>
      </c>
      <c r="I617" s="95">
        <v>8385.5262280000006</v>
      </c>
      <c r="J617" s="95">
        <v>8385.5262280000006</v>
      </c>
      <c r="K617" s="83"/>
      <c r="L617" s="83"/>
      <c r="M617" s="83"/>
      <c r="N617" s="83">
        <f t="shared" si="120"/>
        <v>8385.5262280000006</v>
      </c>
      <c r="O617" s="57" t="s">
        <v>1105</v>
      </c>
    </row>
    <row r="618" spans="1:15" s="58" customFormat="1" ht="87" customHeight="1" x14ac:dyDescent="0.25">
      <c r="A618" s="55" t="s">
        <v>710</v>
      </c>
      <c r="B618" s="54" t="s">
        <v>711</v>
      </c>
      <c r="C618" s="55">
        <v>11</v>
      </c>
      <c r="D618" s="54" t="s">
        <v>1131</v>
      </c>
      <c r="E618" s="55" t="s">
        <v>939</v>
      </c>
      <c r="F618" s="54" t="s">
        <v>6</v>
      </c>
      <c r="G618" s="55">
        <v>13</v>
      </c>
      <c r="H618" s="95">
        <v>7557.0225530000007</v>
      </c>
      <c r="I618" s="95">
        <v>7557.0225530000007</v>
      </c>
      <c r="J618" s="95">
        <v>7557.0225530000007</v>
      </c>
      <c r="K618" s="83"/>
      <c r="L618" s="83"/>
      <c r="M618" s="83"/>
      <c r="N618" s="83">
        <f t="shared" si="120"/>
        <v>7557.0225529999998</v>
      </c>
      <c r="O618" s="57" t="s">
        <v>1105</v>
      </c>
    </row>
    <row r="619" spans="1:15" s="58" customFormat="1" ht="87" customHeight="1" x14ac:dyDescent="0.25">
      <c r="A619" s="55" t="s">
        <v>710</v>
      </c>
      <c r="B619" s="54" t="s">
        <v>711</v>
      </c>
      <c r="C619" s="55">
        <v>12</v>
      </c>
      <c r="D619" s="54" t="s">
        <v>1132</v>
      </c>
      <c r="E619" s="55" t="s">
        <v>940</v>
      </c>
      <c r="F619" s="54" t="s">
        <v>6</v>
      </c>
      <c r="G619" s="55">
        <v>19</v>
      </c>
      <c r="H619" s="95">
        <v>26198.889759000002</v>
      </c>
      <c r="I619" s="95">
        <v>26198.889759000002</v>
      </c>
      <c r="J619" s="95">
        <v>26198.889759000002</v>
      </c>
      <c r="K619" s="83"/>
      <c r="L619" s="83"/>
      <c r="M619" s="83"/>
      <c r="N619" s="83">
        <f t="shared" si="120"/>
        <v>26198.889759000002</v>
      </c>
      <c r="O619" s="57" t="s">
        <v>1105</v>
      </c>
    </row>
    <row r="620" spans="1:15" s="58" customFormat="1" ht="26.25" customHeight="1" x14ac:dyDescent="0.25">
      <c r="A620" s="55" t="s">
        <v>710</v>
      </c>
      <c r="B620" s="55" t="s">
        <v>714</v>
      </c>
      <c r="C620" s="55">
        <v>1</v>
      </c>
      <c r="D620" s="55" t="s">
        <v>1133</v>
      </c>
      <c r="E620" s="55">
        <v>15</v>
      </c>
      <c r="F620" s="54" t="s">
        <v>6</v>
      </c>
      <c r="G620" s="55">
        <v>43</v>
      </c>
      <c r="H620" s="95">
        <v>7557.0225530000007</v>
      </c>
      <c r="I620" s="95">
        <v>7557.0225530000007</v>
      </c>
      <c r="J620" s="95">
        <v>7557.0225530000007</v>
      </c>
      <c r="K620" s="83"/>
      <c r="L620" s="83"/>
      <c r="M620" s="83"/>
      <c r="N620" s="83">
        <f t="shared" si="120"/>
        <v>7557.0225529999998</v>
      </c>
      <c r="O620" s="57" t="s">
        <v>1105</v>
      </c>
    </row>
    <row r="621" spans="1:15" s="58" customFormat="1" ht="26.25" customHeight="1" x14ac:dyDescent="0.25">
      <c r="A621" s="55" t="s">
        <v>710</v>
      </c>
      <c r="B621" s="55" t="s">
        <v>714</v>
      </c>
      <c r="C621" s="55">
        <v>2</v>
      </c>
      <c r="D621" s="55" t="s">
        <v>1134</v>
      </c>
      <c r="E621" s="55">
        <v>10</v>
      </c>
      <c r="F621" s="54" t="s">
        <v>6</v>
      </c>
      <c r="G621" s="55">
        <v>34</v>
      </c>
      <c r="H621" s="95">
        <v>7410.5644840000004</v>
      </c>
      <c r="I621" s="95">
        <v>7410.5644840000004</v>
      </c>
      <c r="J621" s="95">
        <v>7410.5644840000004</v>
      </c>
      <c r="K621" s="83"/>
      <c r="L621" s="83"/>
      <c r="M621" s="83"/>
      <c r="N621" s="83">
        <f t="shared" si="120"/>
        <v>7410.5644839999995</v>
      </c>
      <c r="O621" s="57" t="s">
        <v>1105</v>
      </c>
    </row>
    <row r="622" spans="1:15" s="58" customFormat="1" ht="26.25" customHeight="1" x14ac:dyDescent="0.25">
      <c r="A622" s="55" t="s">
        <v>710</v>
      </c>
      <c r="B622" s="55" t="s">
        <v>714</v>
      </c>
      <c r="C622" s="55">
        <v>3</v>
      </c>
      <c r="D622" s="55" t="s">
        <v>715</v>
      </c>
      <c r="E622" s="55" t="s">
        <v>251</v>
      </c>
      <c r="F622" s="54" t="s">
        <v>6</v>
      </c>
      <c r="G622" s="55">
        <v>41</v>
      </c>
      <c r="H622" s="95">
        <v>10000.841135000001</v>
      </c>
      <c r="I622" s="95">
        <v>10000.841135000001</v>
      </c>
      <c r="J622" s="95">
        <v>10000.841135000001</v>
      </c>
      <c r="K622" s="83"/>
      <c r="L622" s="83"/>
      <c r="M622" s="83"/>
      <c r="N622" s="83">
        <f t="shared" si="120"/>
        <v>10000.841135000001</v>
      </c>
      <c r="O622" s="57" t="s">
        <v>1105</v>
      </c>
    </row>
    <row r="623" spans="1:15" s="58" customFormat="1" ht="66" customHeight="1" x14ac:dyDescent="0.25">
      <c r="A623" s="55" t="s">
        <v>710</v>
      </c>
      <c r="B623" s="54" t="s">
        <v>716</v>
      </c>
      <c r="C623" s="55">
        <v>1</v>
      </c>
      <c r="D623" s="54" t="s">
        <v>717</v>
      </c>
      <c r="E623" s="55" t="s">
        <v>9</v>
      </c>
      <c r="F623" s="54" t="s">
        <v>6</v>
      </c>
      <c r="G623" s="55">
        <v>5</v>
      </c>
      <c r="H623" s="95">
        <v>7834.972173000001</v>
      </c>
      <c r="I623" s="95">
        <v>7834.972173000001</v>
      </c>
      <c r="J623" s="95">
        <v>7834.972173000001</v>
      </c>
      <c r="K623" s="83"/>
      <c r="L623" s="83"/>
      <c r="M623" s="83"/>
      <c r="N623" s="83">
        <f t="shared" si="120"/>
        <v>7834.972173000001</v>
      </c>
      <c r="O623" s="57" t="s">
        <v>1105</v>
      </c>
    </row>
    <row r="624" spans="1:15" s="58" customFormat="1" ht="66" customHeight="1" x14ac:dyDescent="0.25">
      <c r="A624" s="55" t="s">
        <v>710</v>
      </c>
      <c r="B624" s="54" t="s">
        <v>716</v>
      </c>
      <c r="C624" s="55">
        <v>2</v>
      </c>
      <c r="D624" s="54" t="s">
        <v>1135</v>
      </c>
      <c r="E624" s="55" t="s">
        <v>155</v>
      </c>
      <c r="F624" s="54" t="s">
        <v>6</v>
      </c>
      <c r="G624" s="55">
        <v>5</v>
      </c>
      <c r="H624" s="95">
        <v>7971.8089090000003</v>
      </c>
      <c r="I624" s="95">
        <v>7971.8089090000003</v>
      </c>
      <c r="J624" s="95">
        <v>7971.8089090000003</v>
      </c>
      <c r="K624" s="83"/>
      <c r="L624" s="83"/>
      <c r="M624" s="83"/>
      <c r="N624" s="83">
        <f t="shared" si="120"/>
        <v>7971.8089090000003</v>
      </c>
      <c r="O624" s="57" t="s">
        <v>1105</v>
      </c>
    </row>
    <row r="625" spans="1:15" s="58" customFormat="1" ht="51" customHeight="1" x14ac:dyDescent="0.25">
      <c r="A625" s="54" t="s">
        <v>710</v>
      </c>
      <c r="B625" s="54" t="s">
        <v>718</v>
      </c>
      <c r="C625" s="55">
        <v>1</v>
      </c>
      <c r="D625" s="54" t="s">
        <v>719</v>
      </c>
      <c r="E625" s="54" t="s">
        <v>941</v>
      </c>
      <c r="F625" s="54" t="s">
        <v>6</v>
      </c>
      <c r="G625" s="55">
        <v>37</v>
      </c>
      <c r="H625" s="95">
        <v>7971.8089090000003</v>
      </c>
      <c r="I625" s="95">
        <v>7971.8089090000003</v>
      </c>
      <c r="J625" s="95">
        <v>7971.8089090000003</v>
      </c>
      <c r="K625" s="83"/>
      <c r="L625" s="83"/>
      <c r="M625" s="83"/>
      <c r="N625" s="83">
        <f t="shared" si="120"/>
        <v>7971.8089090000003</v>
      </c>
      <c r="O625" s="57" t="s">
        <v>1105</v>
      </c>
    </row>
    <row r="626" spans="1:15" s="58" customFormat="1" ht="51" customHeight="1" x14ac:dyDescent="0.25">
      <c r="A626" s="54" t="s">
        <v>710</v>
      </c>
      <c r="B626" s="54" t="s">
        <v>718</v>
      </c>
      <c r="C626" s="54">
        <v>2</v>
      </c>
      <c r="D626" s="54" t="s">
        <v>720</v>
      </c>
      <c r="E626" s="54" t="s">
        <v>588</v>
      </c>
      <c r="F626" s="54" t="s">
        <v>6</v>
      </c>
      <c r="G626" s="54">
        <v>48</v>
      </c>
      <c r="H626" s="95">
        <v>7971.8089090000003</v>
      </c>
      <c r="I626" s="95">
        <v>7971.8089090000003</v>
      </c>
      <c r="J626" s="95">
        <v>7971.8089090000003</v>
      </c>
      <c r="K626" s="83"/>
      <c r="L626" s="83"/>
      <c r="M626" s="83"/>
      <c r="N626" s="83">
        <f t="shared" si="120"/>
        <v>7971.8089090000003</v>
      </c>
      <c r="O626" s="57" t="s">
        <v>1105</v>
      </c>
    </row>
    <row r="627" spans="1:15" s="58" customFormat="1" ht="51" customHeight="1" x14ac:dyDescent="0.25">
      <c r="A627" s="54" t="s">
        <v>710</v>
      </c>
      <c r="B627" s="54" t="s">
        <v>718</v>
      </c>
      <c r="C627" s="55">
        <v>3</v>
      </c>
      <c r="D627" s="54" t="s">
        <v>721</v>
      </c>
      <c r="E627" s="55" t="s">
        <v>942</v>
      </c>
      <c r="F627" s="54" t="s">
        <v>6</v>
      </c>
      <c r="G627" s="55">
        <v>22</v>
      </c>
      <c r="H627" s="95">
        <v>11464.352788000002</v>
      </c>
      <c r="I627" s="95">
        <v>11464.352788000002</v>
      </c>
      <c r="J627" s="95">
        <v>11464.352788000002</v>
      </c>
      <c r="K627" s="83"/>
      <c r="L627" s="83"/>
      <c r="M627" s="83"/>
      <c r="N627" s="83">
        <f t="shared" si="120"/>
        <v>11464.352788000002</v>
      </c>
      <c r="O627" s="57" t="s">
        <v>1105</v>
      </c>
    </row>
    <row r="628" spans="1:15" s="58" customFormat="1" ht="26.25" customHeight="1" x14ac:dyDescent="0.25">
      <c r="A628" s="54" t="s">
        <v>710</v>
      </c>
      <c r="B628" s="54" t="s">
        <v>718</v>
      </c>
      <c r="C628" s="55">
        <v>4</v>
      </c>
      <c r="D628" s="54" t="s">
        <v>722</v>
      </c>
      <c r="E628" s="55" t="s">
        <v>943</v>
      </c>
      <c r="F628" s="54" t="s">
        <v>6</v>
      </c>
      <c r="G628" s="55">
        <v>21</v>
      </c>
      <c r="H628" s="95">
        <v>11464.352788000002</v>
      </c>
      <c r="I628" s="95">
        <v>11464.352788000002</v>
      </c>
      <c r="J628" s="95">
        <v>11464.352788000002</v>
      </c>
      <c r="K628" s="83"/>
      <c r="L628" s="83"/>
      <c r="M628" s="83"/>
      <c r="N628" s="83">
        <f t="shared" si="120"/>
        <v>11464.352788000002</v>
      </c>
      <c r="O628" s="57" t="s">
        <v>1105</v>
      </c>
    </row>
    <row r="629" spans="1:15" s="58" customFormat="1" ht="83.25" customHeight="1" x14ac:dyDescent="0.25">
      <c r="A629" s="54" t="s">
        <v>710</v>
      </c>
      <c r="B629" s="54" t="s">
        <v>723</v>
      </c>
      <c r="C629" s="55">
        <v>1</v>
      </c>
      <c r="D629" s="61" t="s">
        <v>724</v>
      </c>
      <c r="E629" s="62" t="s">
        <v>725</v>
      </c>
      <c r="F629" s="54" t="s">
        <v>6</v>
      </c>
      <c r="G629" s="56">
        <v>40</v>
      </c>
      <c r="H629" s="95">
        <v>8879.4213220000001</v>
      </c>
      <c r="I629" s="95">
        <v>8879.4213220000001</v>
      </c>
      <c r="J629" s="95">
        <v>8879.4213220000001</v>
      </c>
      <c r="K629" s="83"/>
      <c r="L629" s="83"/>
      <c r="M629" s="83"/>
      <c r="N629" s="83">
        <f t="shared" si="120"/>
        <v>8879.4213220000001</v>
      </c>
      <c r="O629" s="57" t="s">
        <v>1105</v>
      </c>
    </row>
    <row r="630" spans="1:15" s="58" customFormat="1" ht="83.25" customHeight="1" x14ac:dyDescent="0.25">
      <c r="A630" s="54" t="s">
        <v>710</v>
      </c>
      <c r="B630" s="54" t="s">
        <v>723</v>
      </c>
      <c r="C630" s="55">
        <v>2</v>
      </c>
      <c r="D630" s="63" t="s">
        <v>944</v>
      </c>
      <c r="E630" s="62" t="s">
        <v>708</v>
      </c>
      <c r="F630" s="54" t="s">
        <v>6</v>
      </c>
      <c r="G630" s="56">
        <v>19</v>
      </c>
      <c r="H630" s="95">
        <v>9550.7765579999996</v>
      </c>
      <c r="I630" s="95">
        <v>9550.7765579999996</v>
      </c>
      <c r="J630" s="95">
        <v>9550.7765579999996</v>
      </c>
      <c r="K630" s="83"/>
      <c r="L630" s="83"/>
      <c r="M630" s="83"/>
      <c r="N630" s="83">
        <f t="shared" si="120"/>
        <v>9550.7765579999996</v>
      </c>
      <c r="O630" s="57" t="s">
        <v>1105</v>
      </c>
    </row>
    <row r="631" spans="1:15" s="58" customFormat="1" ht="83.25" customHeight="1" x14ac:dyDescent="0.25">
      <c r="A631" s="54" t="s">
        <v>710</v>
      </c>
      <c r="B631" s="54" t="s">
        <v>723</v>
      </c>
      <c r="C631" s="55">
        <v>3</v>
      </c>
      <c r="D631" s="63" t="s">
        <v>945</v>
      </c>
      <c r="E631" s="62" t="s">
        <v>394</v>
      </c>
      <c r="F631" s="54" t="s">
        <v>6</v>
      </c>
      <c r="G631" s="56">
        <v>22</v>
      </c>
      <c r="H631" s="95">
        <v>12422.209940000001</v>
      </c>
      <c r="I631" s="95">
        <v>12422.209940000001</v>
      </c>
      <c r="J631" s="95">
        <v>12422.209940000001</v>
      </c>
      <c r="K631" s="83"/>
      <c r="L631" s="83"/>
      <c r="M631" s="83"/>
      <c r="N631" s="83">
        <f t="shared" si="120"/>
        <v>12422.209940000001</v>
      </c>
      <c r="O631" s="57" t="s">
        <v>1105</v>
      </c>
    </row>
    <row r="632" spans="1:15" s="58" customFormat="1" ht="83.25" customHeight="1" x14ac:dyDescent="0.25">
      <c r="A632" s="54" t="s">
        <v>710</v>
      </c>
      <c r="B632" s="54" t="s">
        <v>723</v>
      </c>
      <c r="C632" s="55">
        <v>4</v>
      </c>
      <c r="D632" s="63" t="s">
        <v>946</v>
      </c>
      <c r="E632" s="62" t="s">
        <v>392</v>
      </c>
      <c r="F632" s="54" t="s">
        <v>6</v>
      </c>
      <c r="G632" s="56">
        <v>16</v>
      </c>
      <c r="H632" s="95">
        <v>14662.911492000001</v>
      </c>
      <c r="I632" s="95">
        <v>14662.911492000001</v>
      </c>
      <c r="J632" s="95">
        <v>14662.911492000001</v>
      </c>
      <c r="K632" s="83"/>
      <c r="L632" s="83"/>
      <c r="M632" s="83"/>
      <c r="N632" s="83">
        <f t="shared" si="120"/>
        <v>14662.911492000001</v>
      </c>
      <c r="O632" s="57" t="s">
        <v>1105</v>
      </c>
    </row>
    <row r="633" spans="1:15" s="58" customFormat="1" ht="83.25" customHeight="1" x14ac:dyDescent="0.25">
      <c r="A633" s="54" t="s">
        <v>710</v>
      </c>
      <c r="B633" s="54" t="s">
        <v>723</v>
      </c>
      <c r="C633" s="55">
        <v>5</v>
      </c>
      <c r="D633" s="63" t="s">
        <v>947</v>
      </c>
      <c r="E633" s="62" t="s">
        <v>216</v>
      </c>
      <c r="F633" s="54" t="s">
        <v>6</v>
      </c>
      <c r="G633" s="56">
        <v>9</v>
      </c>
      <c r="H633" s="95">
        <v>16592.523277</v>
      </c>
      <c r="I633" s="95">
        <v>16592.523277</v>
      </c>
      <c r="J633" s="95">
        <v>16592.523277</v>
      </c>
      <c r="K633" s="83"/>
      <c r="L633" s="83"/>
      <c r="M633" s="83"/>
      <c r="N633" s="83">
        <f t="shared" si="120"/>
        <v>16592.523277</v>
      </c>
      <c r="O633" s="57" t="s">
        <v>1105</v>
      </c>
    </row>
    <row r="634" spans="1:15" s="58" customFormat="1" ht="83.25" customHeight="1" x14ac:dyDescent="0.25">
      <c r="A634" s="54" t="s">
        <v>710</v>
      </c>
      <c r="B634" s="54" t="s">
        <v>723</v>
      </c>
      <c r="C634" s="55">
        <v>6</v>
      </c>
      <c r="D634" s="63" t="s">
        <v>948</v>
      </c>
      <c r="E634" s="62" t="s">
        <v>224</v>
      </c>
      <c r="F634" s="54" t="s">
        <v>6</v>
      </c>
      <c r="G634" s="56">
        <v>12</v>
      </c>
      <c r="H634" s="95">
        <v>14662.911492000001</v>
      </c>
      <c r="I634" s="95">
        <v>14662.911492000001</v>
      </c>
      <c r="J634" s="95">
        <v>14662.911492000001</v>
      </c>
      <c r="K634" s="83"/>
      <c r="L634" s="83"/>
      <c r="M634" s="83"/>
      <c r="N634" s="83">
        <f t="shared" si="120"/>
        <v>14662.911492000001</v>
      </c>
      <c r="O634" s="57" t="s">
        <v>1105</v>
      </c>
    </row>
    <row r="635" spans="1:15" s="58" customFormat="1" ht="26.25" customHeight="1" x14ac:dyDescent="0.25">
      <c r="A635" s="54" t="s">
        <v>710</v>
      </c>
      <c r="B635" s="54" t="s">
        <v>727</v>
      </c>
      <c r="C635" s="55">
        <v>1</v>
      </c>
      <c r="D635" s="54" t="s">
        <v>728</v>
      </c>
      <c r="E635" s="55" t="s">
        <v>729</v>
      </c>
      <c r="F635" s="54" t="s">
        <v>6</v>
      </c>
      <c r="G635" s="55">
        <v>37</v>
      </c>
      <c r="H635" s="95">
        <v>9849.0378810000002</v>
      </c>
      <c r="I635" s="95">
        <v>9849.0378810000002</v>
      </c>
      <c r="J635" s="95">
        <v>9849.0378810000002</v>
      </c>
      <c r="K635" s="83"/>
      <c r="L635" s="83"/>
      <c r="M635" s="83"/>
      <c r="N635" s="83">
        <f t="shared" si="120"/>
        <v>9849.0378810000002</v>
      </c>
      <c r="O635" s="57" t="s">
        <v>1105</v>
      </c>
    </row>
    <row r="636" spans="1:15" s="58" customFormat="1" ht="26.25" customHeight="1" x14ac:dyDescent="0.25">
      <c r="A636" s="54" t="s">
        <v>710</v>
      </c>
      <c r="B636" s="54" t="s">
        <v>730</v>
      </c>
      <c r="C636" s="55">
        <v>1</v>
      </c>
      <c r="D636" s="54" t="s">
        <v>731</v>
      </c>
      <c r="E636" s="55" t="s">
        <v>732</v>
      </c>
      <c r="F636" s="54" t="s">
        <v>6</v>
      </c>
      <c r="G636" s="55">
        <v>15</v>
      </c>
      <c r="H636" s="95">
        <v>7557.0225530000007</v>
      </c>
      <c r="I636" s="95">
        <v>7557.0225530000007</v>
      </c>
      <c r="J636" s="95">
        <v>7557.0225530000007</v>
      </c>
      <c r="K636" s="83"/>
      <c r="L636" s="83"/>
      <c r="M636" s="83"/>
      <c r="N636" s="83">
        <f t="shared" si="120"/>
        <v>7557.0225529999998</v>
      </c>
      <c r="O636" s="57" t="s">
        <v>1105</v>
      </c>
    </row>
    <row r="637" spans="1:15" s="58" customFormat="1" ht="26.25" customHeight="1" x14ac:dyDescent="0.25">
      <c r="A637" s="54" t="s">
        <v>710</v>
      </c>
      <c r="B637" s="54" t="s">
        <v>730</v>
      </c>
      <c r="C637" s="55">
        <v>2</v>
      </c>
      <c r="D637" s="54" t="s">
        <v>733</v>
      </c>
      <c r="E637" s="55" t="s">
        <v>732</v>
      </c>
      <c r="F637" s="54" t="s">
        <v>6</v>
      </c>
      <c r="G637" s="55">
        <v>12</v>
      </c>
      <c r="H637" s="95">
        <v>7557.0225530000007</v>
      </c>
      <c r="I637" s="95">
        <v>7557.0225530000007</v>
      </c>
      <c r="J637" s="95">
        <v>7557.0225530000007</v>
      </c>
      <c r="K637" s="83"/>
      <c r="L637" s="83"/>
      <c r="M637" s="83"/>
      <c r="N637" s="83">
        <f t="shared" si="120"/>
        <v>7557.0225529999998</v>
      </c>
      <c r="O637" s="57" t="s">
        <v>1105</v>
      </c>
    </row>
    <row r="638" spans="1:15" s="58" customFormat="1" ht="76.5" customHeight="1" x14ac:dyDescent="0.25">
      <c r="A638" s="54" t="s">
        <v>710</v>
      </c>
      <c r="B638" s="54" t="s">
        <v>734</v>
      </c>
      <c r="C638" s="55">
        <v>1</v>
      </c>
      <c r="D638" s="54" t="s">
        <v>949</v>
      </c>
      <c r="E638" s="54" t="s">
        <v>735</v>
      </c>
      <c r="F638" s="54" t="s">
        <v>6</v>
      </c>
      <c r="G638" s="54">
        <v>70</v>
      </c>
      <c r="H638" s="84">
        <v>2098.11</v>
      </c>
      <c r="I638" s="84">
        <f>+H638*1.056</f>
        <v>2215.6041600000003</v>
      </c>
      <c r="J638" s="84">
        <f t="shared" ref="J638" si="121">+I638*G638</f>
        <v>155092.29120000004</v>
      </c>
      <c r="K638" s="56"/>
      <c r="L638" s="56"/>
      <c r="M638" s="83">
        <v>1500</v>
      </c>
      <c r="N638" s="83">
        <f>+AVERAGE(M638)</f>
        <v>1500</v>
      </c>
      <c r="O638" s="57" t="s">
        <v>1104</v>
      </c>
    </row>
    <row r="639" spans="1:15" s="58" customFormat="1" ht="26.25" customHeight="1" x14ac:dyDescent="0.25">
      <c r="A639" s="54" t="s">
        <v>710</v>
      </c>
      <c r="B639" s="54" t="s">
        <v>734</v>
      </c>
      <c r="C639" s="54">
        <v>2</v>
      </c>
      <c r="D639" s="54" t="s">
        <v>950</v>
      </c>
      <c r="E639" s="54" t="s">
        <v>736</v>
      </c>
      <c r="F639" s="54" t="s">
        <v>6</v>
      </c>
      <c r="G639" s="54">
        <v>5</v>
      </c>
      <c r="H639" s="95">
        <v>22920.153279999999</v>
      </c>
      <c r="I639" s="95">
        <v>22920.153279999999</v>
      </c>
      <c r="J639" s="95">
        <v>22920.153279999999</v>
      </c>
      <c r="K639" s="83"/>
      <c r="L639" s="83"/>
      <c r="M639" s="83"/>
      <c r="N639" s="83">
        <f t="shared" ref="N639:N653" si="122">+AVERAGE(H639:J639)</f>
        <v>22920.153279999999</v>
      </c>
      <c r="O639" s="57" t="s">
        <v>1105</v>
      </c>
    </row>
    <row r="640" spans="1:15" s="58" customFormat="1" ht="26.25" customHeight="1" x14ac:dyDescent="0.25">
      <c r="A640" s="54" t="s">
        <v>710</v>
      </c>
      <c r="B640" s="54" t="s">
        <v>734</v>
      </c>
      <c r="C640" s="54">
        <v>3</v>
      </c>
      <c r="D640" s="54" t="s">
        <v>1136</v>
      </c>
      <c r="E640" s="54" t="s">
        <v>712</v>
      </c>
      <c r="F640" s="54" t="s">
        <v>6</v>
      </c>
      <c r="G640" s="54">
        <v>15</v>
      </c>
      <c r="H640" s="95">
        <v>8474.2562990000006</v>
      </c>
      <c r="I640" s="95">
        <v>8474.2562990000006</v>
      </c>
      <c r="J640" s="95">
        <v>8474.2562990000006</v>
      </c>
      <c r="K640" s="83"/>
      <c r="L640" s="83"/>
      <c r="M640" s="83"/>
      <c r="N640" s="83">
        <f t="shared" si="122"/>
        <v>8474.2562990000006</v>
      </c>
      <c r="O640" s="57" t="s">
        <v>1105</v>
      </c>
    </row>
    <row r="641" spans="1:15" s="58" customFormat="1" ht="26.25" customHeight="1" x14ac:dyDescent="0.25">
      <c r="A641" s="54" t="s">
        <v>710</v>
      </c>
      <c r="B641" s="54" t="s">
        <v>734</v>
      </c>
      <c r="C641" s="54">
        <v>4</v>
      </c>
      <c r="D641" s="54" t="s">
        <v>737</v>
      </c>
      <c r="E641" s="54" t="s">
        <v>713</v>
      </c>
      <c r="F641" s="54" t="s">
        <v>6</v>
      </c>
      <c r="G641" s="54">
        <v>13</v>
      </c>
      <c r="H641" s="95">
        <v>13993.69433</v>
      </c>
      <c r="I641" s="95">
        <v>13993.69433</v>
      </c>
      <c r="J641" s="95">
        <v>13993.69433</v>
      </c>
      <c r="K641" s="83"/>
      <c r="L641" s="83"/>
      <c r="M641" s="83"/>
      <c r="N641" s="83">
        <f t="shared" si="122"/>
        <v>13993.69433</v>
      </c>
      <c r="O641" s="57" t="s">
        <v>1105</v>
      </c>
    </row>
    <row r="642" spans="1:15" s="58" customFormat="1" ht="26.25" customHeight="1" x14ac:dyDescent="0.25">
      <c r="A642" s="54" t="s">
        <v>710</v>
      </c>
      <c r="B642" s="54" t="s">
        <v>734</v>
      </c>
      <c r="C642" s="54">
        <v>5</v>
      </c>
      <c r="D642" s="54" t="s">
        <v>738</v>
      </c>
      <c r="E642" s="54" t="s">
        <v>739</v>
      </c>
      <c r="F642" s="54" t="s">
        <v>6</v>
      </c>
      <c r="G642" s="54">
        <v>5</v>
      </c>
      <c r="H642" s="95">
        <v>12081.187136999999</v>
      </c>
      <c r="I642" s="95">
        <v>12081.187136999999</v>
      </c>
      <c r="J642" s="95">
        <v>12081.187136999999</v>
      </c>
      <c r="K642" s="83"/>
      <c r="L642" s="83"/>
      <c r="M642" s="83"/>
      <c r="N642" s="83">
        <f t="shared" si="122"/>
        <v>12081.187136999999</v>
      </c>
      <c r="O642" s="57" t="s">
        <v>1105</v>
      </c>
    </row>
    <row r="643" spans="1:15" s="58" customFormat="1" ht="26.25" customHeight="1" x14ac:dyDescent="0.25">
      <c r="A643" s="54" t="s">
        <v>710</v>
      </c>
      <c r="B643" s="54" t="s">
        <v>734</v>
      </c>
      <c r="C643" s="54">
        <v>6</v>
      </c>
      <c r="D643" s="54" t="s">
        <v>740</v>
      </c>
      <c r="E643" s="54" t="s">
        <v>588</v>
      </c>
      <c r="F643" s="54" t="s">
        <v>6</v>
      </c>
      <c r="G643" s="54">
        <v>6</v>
      </c>
      <c r="H643" s="95">
        <v>16659.872608000001</v>
      </c>
      <c r="I643" s="95">
        <v>16659.872608000001</v>
      </c>
      <c r="J643" s="95">
        <v>16659.872608000001</v>
      </c>
      <c r="K643" s="83"/>
      <c r="L643" s="83"/>
      <c r="M643" s="83"/>
      <c r="N643" s="83">
        <f t="shared" si="122"/>
        <v>16659.872608000001</v>
      </c>
      <c r="O643" s="57" t="s">
        <v>1105</v>
      </c>
    </row>
    <row r="644" spans="1:15" s="58" customFormat="1" ht="47.25" customHeight="1" x14ac:dyDescent="0.25">
      <c r="A644" s="54" t="s">
        <v>710</v>
      </c>
      <c r="B644" s="54" t="s">
        <v>741</v>
      </c>
      <c r="C644" s="54">
        <v>1</v>
      </c>
      <c r="D644" s="54" t="s">
        <v>951</v>
      </c>
      <c r="E644" s="54" t="s">
        <v>736</v>
      </c>
      <c r="F644" s="54" t="s">
        <v>6</v>
      </c>
      <c r="G644" s="54">
        <v>5</v>
      </c>
      <c r="H644" s="95">
        <v>8239.0681590000004</v>
      </c>
      <c r="I644" s="95">
        <v>8239.0681590000004</v>
      </c>
      <c r="J644" s="95">
        <v>8239.0681590000004</v>
      </c>
      <c r="K644" s="83"/>
      <c r="L644" s="83"/>
      <c r="M644" s="83"/>
      <c r="N644" s="83">
        <f t="shared" si="122"/>
        <v>8239.0681590000004</v>
      </c>
      <c r="O644" s="57" t="s">
        <v>1105</v>
      </c>
    </row>
    <row r="645" spans="1:15" s="58" customFormat="1" ht="47.25" customHeight="1" x14ac:dyDescent="0.25">
      <c r="A645" s="54" t="s">
        <v>710</v>
      </c>
      <c r="B645" s="54" t="s">
        <v>741</v>
      </c>
      <c r="C645" s="54">
        <v>2</v>
      </c>
      <c r="D645" s="54" t="s">
        <v>952</v>
      </c>
      <c r="E645" s="54" t="s">
        <v>732</v>
      </c>
      <c r="F645" s="54" t="s">
        <v>6</v>
      </c>
      <c r="G645" s="54">
        <v>5</v>
      </c>
      <c r="H645" s="95">
        <v>9356.211824</v>
      </c>
      <c r="I645" s="95">
        <v>9356.211824</v>
      </c>
      <c r="J645" s="95">
        <v>9356.211824</v>
      </c>
      <c r="K645" s="83"/>
      <c r="L645" s="83"/>
      <c r="M645" s="83"/>
      <c r="N645" s="83">
        <f t="shared" si="122"/>
        <v>9356.211824</v>
      </c>
      <c r="O645" s="57" t="s">
        <v>1105</v>
      </c>
    </row>
    <row r="646" spans="1:15" s="58" customFormat="1" ht="47.25" customHeight="1" x14ac:dyDescent="0.25">
      <c r="A646" s="54" t="s">
        <v>710</v>
      </c>
      <c r="B646" s="54" t="s">
        <v>741</v>
      </c>
      <c r="C646" s="54">
        <v>3</v>
      </c>
      <c r="D646" s="54" t="s">
        <v>742</v>
      </c>
      <c r="E646" s="54" t="s">
        <v>743</v>
      </c>
      <c r="F646" s="54" t="s">
        <v>6</v>
      </c>
      <c r="G646" s="54">
        <v>5</v>
      </c>
      <c r="H646" s="95">
        <v>10825.068662</v>
      </c>
      <c r="I646" s="95">
        <v>10825.068662</v>
      </c>
      <c r="J646" s="95">
        <v>10825.068662</v>
      </c>
      <c r="K646" s="83"/>
      <c r="L646" s="83"/>
      <c r="M646" s="83"/>
      <c r="N646" s="83">
        <f t="shared" si="122"/>
        <v>10825.068662</v>
      </c>
      <c r="O646" s="57" t="s">
        <v>1105</v>
      </c>
    </row>
    <row r="647" spans="1:15" s="58" customFormat="1" ht="47.25" customHeight="1" x14ac:dyDescent="0.25">
      <c r="A647" s="54" t="s">
        <v>710</v>
      </c>
      <c r="B647" s="54" t="s">
        <v>741</v>
      </c>
      <c r="C647" s="54">
        <v>4</v>
      </c>
      <c r="D647" s="54" t="s">
        <v>744</v>
      </c>
      <c r="E647" s="54" t="s">
        <v>736</v>
      </c>
      <c r="F647" s="54" t="s">
        <v>6</v>
      </c>
      <c r="G647" s="54">
        <v>5</v>
      </c>
      <c r="H647" s="95">
        <v>10825.068662</v>
      </c>
      <c r="I647" s="95">
        <v>10825.068662</v>
      </c>
      <c r="J647" s="95">
        <v>10825.068662</v>
      </c>
      <c r="K647" s="83"/>
      <c r="L647" s="83"/>
      <c r="M647" s="83"/>
      <c r="N647" s="83">
        <f t="shared" si="122"/>
        <v>10825.068662</v>
      </c>
      <c r="O647" s="57" t="s">
        <v>1105</v>
      </c>
    </row>
    <row r="648" spans="1:15" s="58" customFormat="1" ht="47.25" customHeight="1" x14ac:dyDescent="0.25">
      <c r="A648" s="54" t="s">
        <v>710</v>
      </c>
      <c r="B648" s="54" t="s">
        <v>741</v>
      </c>
      <c r="C648" s="54">
        <v>5</v>
      </c>
      <c r="D648" s="54" t="s">
        <v>745</v>
      </c>
      <c r="E648" s="54">
        <v>14</v>
      </c>
      <c r="F648" s="54" t="s">
        <v>6</v>
      </c>
      <c r="G648" s="54">
        <v>8</v>
      </c>
      <c r="H648" s="95">
        <v>13117.083990000001</v>
      </c>
      <c r="I648" s="95">
        <v>13117.083990000001</v>
      </c>
      <c r="J648" s="95">
        <v>13117.083990000001</v>
      </c>
      <c r="K648" s="83"/>
      <c r="L648" s="83"/>
      <c r="M648" s="83"/>
      <c r="N648" s="83">
        <f t="shared" si="122"/>
        <v>13117.083990000001</v>
      </c>
      <c r="O648" s="57" t="s">
        <v>1105</v>
      </c>
    </row>
    <row r="649" spans="1:15" s="58" customFormat="1" ht="54.75" customHeight="1" x14ac:dyDescent="0.25">
      <c r="A649" s="54" t="s">
        <v>710</v>
      </c>
      <c r="B649" s="54" t="s">
        <v>953</v>
      </c>
      <c r="C649" s="54">
        <v>1</v>
      </c>
      <c r="D649" s="54" t="s">
        <v>954</v>
      </c>
      <c r="E649" s="54" t="s">
        <v>302</v>
      </c>
      <c r="F649" s="54" t="s">
        <v>955</v>
      </c>
      <c r="G649" s="54">
        <v>3</v>
      </c>
      <c r="H649" s="95">
        <v>8552.2960000000003</v>
      </c>
      <c r="I649" s="95">
        <v>8552.2960000000003</v>
      </c>
      <c r="J649" s="95">
        <v>8552.2960000000003</v>
      </c>
      <c r="K649" s="83"/>
      <c r="L649" s="83"/>
      <c r="M649" s="83"/>
      <c r="N649" s="83">
        <f t="shared" si="122"/>
        <v>8552.2960000000003</v>
      </c>
      <c r="O649" s="57" t="s">
        <v>1105</v>
      </c>
    </row>
    <row r="650" spans="1:15" s="58" customFormat="1" ht="54.75" customHeight="1" x14ac:dyDescent="0.25">
      <c r="A650" s="54" t="s">
        <v>710</v>
      </c>
      <c r="B650" s="54" t="s">
        <v>953</v>
      </c>
      <c r="C650" s="54">
        <v>2</v>
      </c>
      <c r="D650" s="54" t="s">
        <v>956</v>
      </c>
      <c r="E650" s="54" t="s">
        <v>9</v>
      </c>
      <c r="F650" s="54" t="s">
        <v>955</v>
      </c>
      <c r="G650" s="54">
        <v>3</v>
      </c>
      <c r="H650" s="95">
        <v>8552.2960000000003</v>
      </c>
      <c r="I650" s="95">
        <v>8552.2960000000003</v>
      </c>
      <c r="J650" s="95">
        <v>8552.2960000000003</v>
      </c>
      <c r="K650" s="83"/>
      <c r="L650" s="83"/>
      <c r="M650" s="83"/>
      <c r="N650" s="83">
        <f t="shared" si="122"/>
        <v>8552.2960000000003</v>
      </c>
      <c r="O650" s="57" t="s">
        <v>1105</v>
      </c>
    </row>
    <row r="651" spans="1:15" s="58" customFormat="1" ht="54.75" customHeight="1" x14ac:dyDescent="0.25">
      <c r="A651" s="54" t="s">
        <v>710</v>
      </c>
      <c r="B651" s="54" t="s">
        <v>953</v>
      </c>
      <c r="C651" s="54">
        <v>3</v>
      </c>
      <c r="D651" s="54" t="s">
        <v>957</v>
      </c>
      <c r="E651" s="54" t="s">
        <v>9</v>
      </c>
      <c r="F651" s="54" t="s">
        <v>955</v>
      </c>
      <c r="G651" s="54">
        <v>3</v>
      </c>
      <c r="H651" s="95">
        <v>8552.2960000000003</v>
      </c>
      <c r="I651" s="95">
        <v>8552.2960000000003</v>
      </c>
      <c r="J651" s="95">
        <v>8552.2960000000003</v>
      </c>
      <c r="K651" s="83"/>
      <c r="L651" s="83"/>
      <c r="M651" s="83"/>
      <c r="N651" s="83">
        <f t="shared" si="122"/>
        <v>8552.2960000000003</v>
      </c>
      <c r="O651" s="57" t="s">
        <v>1105</v>
      </c>
    </row>
    <row r="652" spans="1:15" s="58" customFormat="1" ht="54.75" customHeight="1" x14ac:dyDescent="0.25">
      <c r="A652" s="54" t="s">
        <v>710</v>
      </c>
      <c r="B652" s="54" t="s">
        <v>953</v>
      </c>
      <c r="C652" s="54">
        <v>4</v>
      </c>
      <c r="D652" s="54" t="s">
        <v>958</v>
      </c>
      <c r="E652" s="54" t="s">
        <v>9</v>
      </c>
      <c r="F652" s="54" t="s">
        <v>955</v>
      </c>
      <c r="G652" s="54">
        <v>4</v>
      </c>
      <c r="H652" s="95">
        <v>8552.2960000000003</v>
      </c>
      <c r="I652" s="95">
        <v>8552.2960000000003</v>
      </c>
      <c r="J652" s="95">
        <v>8552.2960000000003</v>
      </c>
      <c r="K652" s="83"/>
      <c r="L652" s="83"/>
      <c r="M652" s="83"/>
      <c r="N652" s="83">
        <f t="shared" si="122"/>
        <v>8552.2960000000003</v>
      </c>
      <c r="O652" s="57" t="s">
        <v>1105</v>
      </c>
    </row>
    <row r="653" spans="1:15" s="58" customFormat="1" ht="54.75" customHeight="1" x14ac:dyDescent="0.25">
      <c r="A653" s="54" t="s">
        <v>710</v>
      </c>
      <c r="B653" s="54" t="s">
        <v>953</v>
      </c>
      <c r="C653" s="54">
        <v>5</v>
      </c>
      <c r="D653" s="54" t="s">
        <v>959</v>
      </c>
      <c r="E653" s="54" t="s">
        <v>180</v>
      </c>
      <c r="F653" s="54" t="s">
        <v>955</v>
      </c>
      <c r="G653" s="54">
        <v>4</v>
      </c>
      <c r="H653" s="95">
        <v>10825.068662</v>
      </c>
      <c r="I653" s="95">
        <v>10825.068662</v>
      </c>
      <c r="J653" s="95">
        <v>10825.068662</v>
      </c>
      <c r="K653" s="83"/>
      <c r="L653" s="83"/>
      <c r="M653" s="83"/>
      <c r="N653" s="83">
        <f t="shared" si="122"/>
        <v>10825.068662</v>
      </c>
      <c r="O653" s="57" t="s">
        <v>1105</v>
      </c>
    </row>
    <row r="654" spans="1:15" s="9" customFormat="1" ht="36.75" hidden="1" customHeight="1" x14ac:dyDescent="0.25">
      <c r="A654" s="199" t="s">
        <v>746</v>
      </c>
      <c r="B654" s="200"/>
      <c r="C654" s="200"/>
      <c r="D654" s="200"/>
      <c r="E654" s="200"/>
      <c r="F654" s="201"/>
      <c r="G654" s="80">
        <f>SUM(G608:G653)</f>
        <v>945</v>
      </c>
      <c r="H654" s="14"/>
      <c r="I654" s="14"/>
      <c r="J654" s="14"/>
      <c r="K654" s="6"/>
      <c r="L654" s="6"/>
      <c r="M654" s="6"/>
      <c r="N654" s="7"/>
      <c r="O654" s="52"/>
    </row>
    <row r="655" spans="1:15" s="1" customFormat="1" ht="26.25" hidden="1" customHeight="1" x14ac:dyDescent="0.25">
      <c r="A655" s="157" t="s">
        <v>971</v>
      </c>
      <c r="B655" s="158"/>
      <c r="C655" s="158"/>
      <c r="D655" s="158"/>
      <c r="E655" s="158"/>
      <c r="F655" s="159"/>
      <c r="G655" s="15">
        <f>+G13+G126+G150+G191+G265+G299+G393+G415+G483+G497+G524+G607+G654</f>
        <v>13746</v>
      </c>
      <c r="H655" s="16"/>
      <c r="I655" s="16"/>
      <c r="J655" s="16">
        <f>+J13+J126+J150+J191+J265+J299+J393+J415+J483+J497+J524+J607+J654</f>
        <v>11997844.967416</v>
      </c>
      <c r="K655" s="4"/>
      <c r="L655" s="4"/>
      <c r="M655" s="4"/>
      <c r="N655" s="53">
        <f>+N13+N126+N150+N191+N265+N299+N393+N415+N483+N497+N524+N607+N654</f>
        <v>318434.38679066667</v>
      </c>
    </row>
    <row r="656" spans="1:15" s="1" customFormat="1" ht="26.25" hidden="1" customHeight="1" x14ac:dyDescent="0.25">
      <c r="A656" s="151" t="s">
        <v>1102</v>
      </c>
      <c r="B656" s="152"/>
      <c r="C656" s="152"/>
      <c r="D656" s="152"/>
      <c r="E656" s="152"/>
      <c r="F656" s="152"/>
      <c r="G656" s="152"/>
      <c r="H656" s="152"/>
      <c r="I656" s="152"/>
      <c r="J656" s="152"/>
      <c r="K656" s="153"/>
      <c r="L656" s="79"/>
      <c r="M656" s="79"/>
      <c r="N656" s="53">
        <f>+INTERVENTORIA!F42</f>
        <v>1425368371.5</v>
      </c>
    </row>
    <row r="657" spans="1:14" s="1" customFormat="1" ht="26.25" hidden="1" customHeight="1" x14ac:dyDescent="0.25">
      <c r="A657" s="151" t="s">
        <v>993</v>
      </c>
      <c r="B657" s="152"/>
      <c r="C657" s="152"/>
      <c r="D657" s="152"/>
      <c r="E657" s="152"/>
      <c r="F657" s="152"/>
      <c r="G657" s="152"/>
      <c r="H657" s="152"/>
      <c r="I657" s="152"/>
      <c r="J657" s="152"/>
      <c r="K657" s="153"/>
      <c r="L657" s="79"/>
      <c r="M657" s="79"/>
      <c r="N657" s="53">
        <f>+N656+N655</f>
        <v>1425686805.8867908</v>
      </c>
    </row>
    <row r="658" spans="1:14" s="1" customFormat="1" ht="26.25" x14ac:dyDescent="0.25">
      <c r="H658" s="97"/>
      <c r="I658" s="97"/>
      <c r="J658" s="97"/>
      <c r="K658" s="89"/>
      <c r="L658" s="89"/>
      <c r="M658" s="89"/>
      <c r="N658" s="100"/>
    </row>
    <row r="659" spans="1:14" s="1" customFormat="1" ht="35.25" customHeight="1" x14ac:dyDescent="0.25">
      <c r="A659" s="2" t="s">
        <v>1106</v>
      </c>
      <c r="H659" s="97"/>
      <c r="I659" s="97"/>
      <c r="J659" s="97"/>
      <c r="K659" s="89"/>
      <c r="L659" s="89"/>
      <c r="M659" s="89"/>
      <c r="N659" s="101"/>
    </row>
    <row r="660" spans="1:14" s="1" customFormat="1" ht="35.25" customHeight="1" x14ac:dyDescent="0.25">
      <c r="A660" s="2" t="s">
        <v>1107</v>
      </c>
      <c r="H660" s="97"/>
      <c r="I660" s="97"/>
      <c r="J660" s="97"/>
      <c r="K660" s="89"/>
      <c r="L660" s="89"/>
      <c r="M660" s="89"/>
      <c r="N660" s="101"/>
    </row>
    <row r="661" spans="1:14" ht="35.25" customHeight="1" x14ac:dyDescent="0.25">
      <c r="A661" s="2" t="s">
        <v>1108</v>
      </c>
    </row>
    <row r="662" spans="1:14" ht="35.25" customHeight="1" x14ac:dyDescent="0.25">
      <c r="A662" s="2" t="s">
        <v>1109</v>
      </c>
    </row>
    <row r="669" spans="1:14" ht="26.25" customHeight="1" x14ac:dyDescent="0.25"/>
    <row r="672" spans="1:14" ht="26.25" customHeight="1" x14ac:dyDescent="0.25"/>
  </sheetData>
  <autoFilter ref="A2:O657">
    <filterColumn colId="5">
      <customFilters>
        <customFilter operator="notEqual" val=" "/>
      </customFilters>
    </filterColumn>
  </autoFilter>
  <mergeCells count="17">
    <mergeCell ref="A1:O1"/>
    <mergeCell ref="A393:F393"/>
    <mergeCell ref="A415:F415"/>
    <mergeCell ref="A483:F483"/>
    <mergeCell ref="A497:F497"/>
    <mergeCell ref="A13:F13"/>
    <mergeCell ref="A126:F126"/>
    <mergeCell ref="A150:F150"/>
    <mergeCell ref="A191:F191"/>
    <mergeCell ref="A265:F265"/>
    <mergeCell ref="A299:F299"/>
    <mergeCell ref="A654:F654"/>
    <mergeCell ref="A655:F655"/>
    <mergeCell ref="A656:K656"/>
    <mergeCell ref="A657:K657"/>
    <mergeCell ref="A524:F524"/>
    <mergeCell ref="A607:F607"/>
  </mergeCells>
  <pageMargins left="0.70866141732283472" right="0.70866141732283472" top="0.74803149606299213" bottom="0.74803149606299213" header="0.31496062992125984" footer="0.31496062992125984"/>
  <pageSetup scale="19" orientation="landscape" r:id="rId1"/>
  <rowBreaks count="3" manualBreakCount="3">
    <brk id="542" max="14" man="1"/>
    <brk id="596" max="14" man="1"/>
    <brk id="63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RESUMEN </vt:lpstr>
      <vt:lpstr>PRESUPUESTO 2022</vt:lpstr>
      <vt:lpstr>INTERVENTORIA</vt:lpstr>
      <vt:lpstr>FACTOR MULTIPLICADOR</vt:lpstr>
      <vt:lpstr>ESTUDIO DE MERCADO</vt:lpstr>
      <vt:lpstr>'ESTUDIO DE MERCADO'!Área_de_impresión</vt:lpstr>
      <vt:lpstr>'FACTOR MULTIPLICADOR'!Área_de_impresión</vt:lpstr>
      <vt:lpstr>'PRESUPUESTO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COOTRANSPUTUMAYO GER</cp:lastModifiedBy>
  <cp:lastPrinted>2022-03-07T17:10:06Z</cp:lastPrinted>
  <dcterms:created xsi:type="dcterms:W3CDTF">2021-11-16T20:49:26Z</dcterms:created>
  <dcterms:modified xsi:type="dcterms:W3CDTF">2022-03-17T03:56:12Z</dcterms:modified>
</cp:coreProperties>
</file>