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120" yWindow="-120" windowWidth="20730" windowHeight="11040" activeTab="1"/>
  </bookViews>
  <sheets>
    <sheet name=" EXPERIENCIA " sheetId="1" r:id="rId1"/>
    <sheet name="FACTOR DE CALIDAD" sheetId="15" r:id="rId2"/>
  </sheets>
  <definedNames>
    <definedName name="_xlnm.Print_Area" localSheetId="0">' EXPERIENCIA '!$A$13:$S$16</definedName>
    <definedName name="_xlnm.Print_Titles" localSheetId="0">' EXPERIENCIA '!$1:$4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17" i="1" l="1"/>
  <c r="E6" i="15"/>
  <c r="E7" i="15"/>
  <c r="E8" i="15"/>
  <c r="E9" i="15"/>
  <c r="E10" i="15"/>
  <c r="E11" i="15"/>
  <c r="E12" i="15"/>
  <c r="E13" i="15"/>
  <c r="E14" i="15"/>
  <c r="E5" i="15"/>
  <c r="Q9" i="1"/>
  <c r="O20" i="1"/>
  <c r="P20" i="1" s="1"/>
  <c r="O19" i="1"/>
  <c r="P19" i="1" s="1"/>
  <c r="P17" i="1"/>
  <c r="O17" i="1"/>
  <c r="P16" i="1"/>
  <c r="O16" i="1"/>
  <c r="O15" i="1"/>
  <c r="P15" i="1" s="1"/>
  <c r="O14" i="1"/>
  <c r="P14" i="1" s="1"/>
  <c r="P13" i="1"/>
  <c r="O13" i="1"/>
  <c r="O11" i="1"/>
  <c r="P11" i="1" s="1"/>
  <c r="Q11" i="1" s="1"/>
  <c r="O9" i="1"/>
  <c r="P9" i="1" s="1"/>
  <c r="O7" i="1"/>
  <c r="P7" i="1" s="1"/>
  <c r="Q7" i="1" s="1"/>
  <c r="O6" i="1"/>
  <c r="P6" i="1" s="1"/>
  <c r="O5" i="1"/>
  <c r="P5" i="1" s="1"/>
  <c r="Q5" i="1" s="1"/>
  <c r="Q19" i="1" l="1"/>
  <c r="Q13" i="1"/>
  <c r="Q15" i="1"/>
  <c r="P23" i="1"/>
  <c r="Q23" i="1" s="1"/>
  <c r="P24" i="1"/>
  <c r="O24" i="1"/>
  <c r="O23" i="1"/>
  <c r="O21" i="1"/>
  <c r="O22" i="1"/>
  <c r="Q4" i="1" l="1"/>
</calcChain>
</file>

<file path=xl/sharedStrings.xml><?xml version="1.0" encoding="utf-8"?>
<sst xmlns="http://schemas.openxmlformats.org/spreadsheetml/2006/main" count="211" uniqueCount="140">
  <si>
    <t>Entidad Contratante</t>
  </si>
  <si>
    <t>Contrato o Resolución</t>
  </si>
  <si>
    <t xml:space="preserve">FORMAS DE EJECUCIÓN </t>
  </si>
  <si>
    <t xml:space="preserve">VALOR TOTAL DEL CONTRATO EN SMMLV </t>
  </si>
  <si>
    <t xml:space="preserve">VALOR TOTAL DEL CONTRATO EN SMMLV AFECTADO POR EL PORCENTAJE DE PARTICIPACIÓN  </t>
  </si>
  <si>
    <t xml:space="preserve">Fecha de Iniciación
</t>
  </si>
  <si>
    <t xml:space="preserve">Fecha de Terminación
</t>
  </si>
  <si>
    <t xml:space="preserve">VALOR TOTAL REPORTADO EN EL RUP </t>
  </si>
  <si>
    <t>CUMPLE / NO CUMPLE</t>
  </si>
  <si>
    <t>No.  de orden en el RUP</t>
  </si>
  <si>
    <t>No. de orden en la propuesta</t>
  </si>
  <si>
    <t>No. del contrato</t>
  </si>
  <si>
    <t xml:space="preserve">PROPONENTES
</t>
  </si>
  <si>
    <t>VALOR TOTAL ACREDITADO
Igual o superior al presupuesto oficial en smmlv</t>
  </si>
  <si>
    <t>I, C, UT</t>
  </si>
  <si>
    <t>%</t>
  </si>
  <si>
    <t>NOMBRE DEL PROPONENTE</t>
  </si>
  <si>
    <t>El proponente deberá acreditar hasta dos (02) contratos cuyo objeto, obligaciones, alcance o condiciones sean iguales al objeto de la presente selección abreviada</t>
  </si>
  <si>
    <t>PUNTAJE</t>
  </si>
  <si>
    <t>DOCUMENTOS QUE APORTA</t>
  </si>
  <si>
    <t>SELECCIÓN ABREVIADA DE MENOR CUANTÍA SA-001-2022
OBJETO: PRESTACIÓN DEL SERVICIO DE TRANSPORTE TERRESTRE ESPECIAL DESTINADO AL APOYO EN LA REALIZACIÓN DE LAS ACTIVIDADES LOGÍSTICAS Y/O DE DESPLAZAMIENTO PROPIAS DE LOS FUNCIONARIOS DE LAS DISTINTAS DEPENDENCIAS DE LA GOBERNACIÓN DEL DEPARTAMENTO DEL ATLÁNTICO</t>
  </si>
  <si>
    <r>
      <rPr>
        <b/>
        <sz val="11"/>
        <color theme="1"/>
        <rFont val="Arial"/>
        <family val="2"/>
      </rPr>
      <t xml:space="preserve">PUNTAJE POR FACTOR DE CALIDAD (MÁXIMO 240 PUNTOS) ANEXO No. 15   </t>
    </r>
    <r>
      <rPr>
        <sz val="11"/>
        <color theme="1"/>
        <rFont val="Arial"/>
        <family val="2"/>
      </rPr>
      <t xml:space="preserve">
Se asignarán 240 puntos a la propuesta que ofrezca mayor número de servicios prestados de Camperos 4x2 cerrada con aire acondicionado, modelo 2020 en adelante, cilindraje de 1.500 cc a 2.000, con combustible, pago de peajes y conductor
incluido de lunes a viernes. 7:00 a.m. a 8:00 p.m. y sábados: 8:00 a.m. a 5:00 p.m., se brindará un servicio gratuito a costo $ 0.00.
Fórmula a aplicar:
PO = (NSP / PMN) * 240
Dónde:
Dónde:
PO = Puntaje que obtiene la oferta en evaluación.
NSP = Número de servicios prestados del proponente en evaluación
PMN = Propuesta con mayor número de servicios prestados</t>
    </r>
  </si>
  <si>
    <t>DOCUMENTOS QUE APORTA: 
En todo caso se deberá presentar copia de cada contrato, acompañada del respectivo Certificado de Ejecución a satisfacción
expedido por la entidad contratante con fecha posterior a la terminación del contrato y/o Acta de Recibo Final y/o Acta de
Liquidación.</t>
  </si>
  <si>
    <t>INTEGRANTE QUE APORTA EXPERIENCIA  
En el caso de los consorcios o uniones temporales, la experiencia habilitante aportada por cada uno de los integrantes deberá ser proporcional a su porcentaje de participación en el respectivo consorcio o unión temporal que conforma para el presente proceso
.
En caso de estructuras plurales, cada uno de los integrantes deberá aportar como mínimo una (1) certificación de contratos que deberá referirse a uno o algunos de los servicios solicitados por EL DEPARTAMENTO que guarden relación con el objeto a contratar.</t>
  </si>
  <si>
    <t>DEBERÁN ESTAR
INSCRITOS DENTRO DE LA  CLASIFICACION SEÑALADA :
78111800</t>
  </si>
  <si>
    <t>En el caso de los consorcios o uniones temporales, la experiencia habilitante aportada por cada uno de los integrantes deberá ser proporcional a su porcentaje de participación en el respectivo consorcio o unión temporal que conforma para el 
presente proceso.
En caso de estructuras plurales, cada uno de los integrantes deberá aportar como mínimo una (1) certificación de contratos que deberá referirse a uno o algunos de los servicios solicitados por EL DEPARTAMENTO que guarden relación con el 
objeto a contratar.</t>
  </si>
  <si>
    <t>9.  UNIÓN TEMPORAL UNIDOS 2022 
(TRANSPORTES ESPECIALES FSG S.A.S  70%  -  TRANSPORTES ESPECIALES NUEVA ERA S.A.S  30%)</t>
  </si>
  <si>
    <t>CAJA DE LA VIVIENDA POPULAR</t>
  </si>
  <si>
    <t>618-2019</t>
  </si>
  <si>
    <t>PRESTAR EL SERVICIO PÚBLICO DE TRANSPORTE TERRESTRE AUTOMOTOR ESPECIAL PARA EL DESARROLLO DE LAS ACTIVIDADES MISIONALES DE LA CAJA DE LA VIVIENDA POPULAR</t>
  </si>
  <si>
    <t xml:space="preserve">TRANSPORTES ESPECIALES FSG S.A.S </t>
  </si>
  <si>
    <t>I</t>
  </si>
  <si>
    <t>02-7-14876-19</t>
  </si>
  <si>
    <t>UT</t>
  </si>
  <si>
    <t xml:space="preserve">  TRANSPORTES ESPECIALES NUEVA ERA S.A.S 
(UT TRANSPORTE NF 2019)</t>
  </si>
  <si>
    <t>PRESTACIÓN DE SERVICIO DE TRANSPORTE DE PERSONAL PARA LAS OPERACIONES DE ERRADICACION DE CULTIVOS ILICITOS A NIVEL NACIONAL DE LA DIRECCION DE ANTINARCOTICOS - POLICIA NACIOOAN</t>
  </si>
  <si>
    <t>2012/2019</t>
  </si>
  <si>
    <t>DIRECCION ANTINARCOTICOS POLICIA NACIONAL</t>
  </si>
  <si>
    <t>OK</t>
  </si>
  <si>
    <t>10.  TRANSPORTES CALDERON S.A.</t>
  </si>
  <si>
    <t>DEPARTAMENTO ADMINISTRTIVO PARA 
LA PROSPERIDAD SOCIAL</t>
  </si>
  <si>
    <t>PRESTAR EL SERVICIO DE TRNASPORTE PUBLICO TERRESTRE AUTOMOTOR ESPECIAL CON CONDUCTOR PARA PROSPERIDAD SOCIAL</t>
  </si>
  <si>
    <t>326 de 2017</t>
  </si>
  <si>
    <t xml:space="preserve"> 17/03/2019</t>
  </si>
  <si>
    <t>CORPORACIÓN AUTÓNOMA REGIONAL PARA LA DEFENSA DE LA MESETA DE BUCARAMANGA</t>
  </si>
  <si>
    <t>CONTRATAR EL SERVICIO DE TRANSPORTE PUBLICO TERRSTRE AUTOMOTOR ESPECIAL DE PASAJEROS PARA OPERAR EN LAS ÁREAS URBANAS Y RURALES DE LOS TRECE MUNICIPIOS DE ÁREA DE LA JURISDICCIÓN DE LA CDMB DE ACUERDO CON LAS ESPECIFICACIONES EXIGIDAS EN EL PLIEGO</t>
  </si>
  <si>
    <t>10619-03</t>
  </si>
  <si>
    <t>CONTRATO,  Y  CERTIFICACION DE JECUCION DEL CONTRATO EXPEDIDA POR LA ENTIDAD CONTRATANTE</t>
  </si>
  <si>
    <t xml:space="preserve"> TRANSPORTES CALDERON S.A.</t>
  </si>
  <si>
    <t>NA</t>
  </si>
  <si>
    <t>CUMPLE</t>
  </si>
  <si>
    <t>11.  TRANSPORTES MAJAGUA S.A.S.</t>
  </si>
  <si>
    <t>LEWIS ENERGY COLOMBIA, INC.</t>
  </si>
  <si>
    <t>LEC-045-19</t>
  </si>
  <si>
    <t>TRANSELCA S.A. E.S.P.</t>
  </si>
  <si>
    <t>BQC-23</t>
  </si>
  <si>
    <t>PRESTACIÓN DEL SERVICIO PÚBLICO DE TRANSPORTE TERRESTRE AUTOMOTOR ESPECIAL EN LA MODALIDAD DE CAMIONETAS, BUSES Y BUSETAS DE LOS EVENTOS Y ACTIVIDADES DE LOS PROYECTOS EN DESARROLLO EN LOS DEPARTAMENTOS DE LA REGIÓN CARIBE. (ATLANTICO, BOLÍVAR, CESAR, CÓRDOBA, MAGDALENA Y SUCRE).</t>
  </si>
  <si>
    <t>SERVICIO DE TRANSPORTE ESPECIAL DE PASAJEROS</t>
  </si>
  <si>
    <t xml:space="preserve">1. EMPRESA DE TRANSPORTE ESPECIAL ALEMAR S.A.S </t>
  </si>
  <si>
    <t xml:space="preserve">GOBERNACION DEL ATLANTICO - SECRETARIA DE SALUD </t>
  </si>
  <si>
    <t>0155*2018*000849</t>
  </si>
  <si>
    <t>EL CONTRATISTA SE OBLIGA PARA CON EL DEPARTAMENTO - SECRETARIA DE SALUD- A PRESTARLE SERVICIO DE TRANSPORTE PUBLICO TERRESTRE ESPECIAL CON CONDUCTOR PARA ATENDER EL DESPLAZAMIENTO DEL RECURSO HUMANO DE LA SECRETARIA DE SALUD DEPARTAMENTAL, MAQUINAS, EQUIPOS E INSUMOS DE LOS DIFERENTES PROGRAMAS CONTEMPLADOS EN EL PLAN TERRITORIAL DE SALUD HACIA LS 22 MUNICIPIOS DEL DEPARTAMENTO DEL ATLANTICO, INCLUYENDO EL DISTRO DE BARRANQUILLA.</t>
  </si>
  <si>
    <t>ACTA DE LIQUIDACION , ACTA DE INICION, COPIA DEL CONTRATO</t>
  </si>
  <si>
    <t xml:space="preserve">EMPRESA DE TRANSPORTE ESPECIAL ALEMAR S.A.S </t>
  </si>
  <si>
    <t>CORPORACION AUTONOMA REGIONAL DEL ATLANTICO C.R.A</t>
  </si>
  <si>
    <t>338 DE 2018</t>
  </si>
  <si>
    <t>PRESTAR EL SERVICIO PUBLICO DE TRANSPORTE TERRESTRE ESPECIAL DE NUEVE ( 9 ) VEHICULOS A TODO COSTO CON SERVICIO DE CONDUCCION, PAGO DE COMBUSTIBLE Y PEAJES, QUE CUMPLAN CON LAS CARACTERISTICAS QUE SE REQUIEREN PARA DESARROLLAR LAS ACTIVIDADES MISIONALES DE LA CORPORACION AUTONOMA REGIONAL DEL ATLANTICO .</t>
  </si>
  <si>
    <t xml:space="preserve">EMPRESA DE TRANSPORTE ESPECIAL ALEMAR S.A.S 
</t>
  </si>
  <si>
    <t>2. BIP TRANSPORTES S.A.S</t>
  </si>
  <si>
    <t>LEWIS ENERGY COLOMBIA INC</t>
  </si>
  <si>
    <t>LEC-012-18</t>
  </si>
  <si>
    <t>PRESTAR EL SERVICIO DE TRANSPORTE ESPECIAL DE PERSONAS, SEGÚN EL LLAMADO REALIZADO EN CADA MOMNETON POR LA COMPAÑÍA, PARA SU PERSONAL, CONTRATISTAS, SUBCONTRATISTAS O PERSONAS QUE ESTE INDIQUE, DE MANERA QUE LOS PASAJEROS SEAN RECOGIDAS DESDE SU UBICACION Y LLEVADOS A SU DESTINO FINAL, DENTRO DE UN PLAZO RAZONABLE DE ACUERDO CON CADA RECORRIDO.</t>
  </si>
  <si>
    <t>COPIA DEL CONTRATO, CERTIFICACION DE EJECUCION EXPEDIDA POR LA ENTIDAD CONTRATANTE</t>
  </si>
  <si>
    <t>BIP TRANSPORTES S.A.S</t>
  </si>
  <si>
    <t>3.  COOPERATIVA NORTEÑA DE TRANSPORTES INTEGRADOS
 ( COONORTIN )</t>
  </si>
  <si>
    <t>CRUZ BLANCA EPS</t>
  </si>
  <si>
    <t>CB-0025-2016</t>
  </si>
  <si>
    <t xml:space="preserve"> PRESTAR EL SERVICIO DE TRANSPORTE PÚBLICO TERRESTRE AUTOMOTOR ESPECIAL, CON INDEPENDENCIA Y AUTONOMÍA TÉCNICA Y ADMINISTRATIVA, UTILIZANDO SUS PROPIOS MEDIOS, DE ACUERDO CON SU IDONEIDAD, CONOCIMIENTO Y CRITERIO SEGÚN EL FIN PROPUESTO, Y ASUMIENDO TODA </t>
  </si>
  <si>
    <t>COOPERATIVA NORTEÑA DE TRANSPORTES INTEGRADOS
 ( COONORTIN )</t>
  </si>
  <si>
    <t>4.  TRANSPORTES ESPECIALES JMA S.A.S.</t>
  </si>
  <si>
    <t>SLT SUMINISTROS LOGÍSTICA, TECNOLOGÍAS S.A.S.</t>
  </si>
  <si>
    <t>2021-10</t>
  </si>
  <si>
    <t>TRANSPORTE ESPECIAL DE PASAJEROS, DEL PERSONAL DE NUESTRA OPERACIÓN LOGÍSTICA, EN DONDE LA EMPRESA LO DEMANDE, SEGÚN LAS NECESIDADES SUSCRITAS</t>
  </si>
  <si>
    <t xml:space="preserve"> TRANSPORTES ESPECIALES JMA S.A.S.</t>
  </si>
  <si>
    <t xml:space="preserve">DEPARTAMENTO ADMINISTRATIVO PARA LA PROSPERIDAD SOCIAL - PROSPERIDAD SOCIAL </t>
  </si>
  <si>
    <t>103 DE 2019</t>
  </si>
  <si>
    <t>PRESTAR A TODO COSTO EL SERVICIO DE 
TRANSPORTE PUBLICO TERRESTRE AUTOMOTOR ESPECIAL CON CONDUCTOR, PARA PROSPERIDAD SOCIAL</t>
  </si>
  <si>
    <t xml:space="preserve">CERTIFICADO DE EJECUCION EXPEDIDO POR LA ENTIDAD CONTRATANTE
COPIA DEL CONTRATO </t>
  </si>
  <si>
    <t>ASOCIACION DE TRASNSPORTADORES ESPECIALES AS TRANSPORTES
(UNION TEMPORAL ASOCIACION MULTIMODAL)</t>
  </si>
  <si>
    <t>9/04/20219</t>
  </si>
  <si>
    <t>N/A</t>
  </si>
  <si>
    <t xml:space="preserve">MUNICIPIO DE MEDELLIN 
</t>
  </si>
  <si>
    <t>4600069602 DE 2017</t>
  </si>
  <si>
    <t xml:space="preserve">PRESTAR EL SERVICIO DE TRANSPORTE TERRESTRE AUTOMOTOR ESPECIAL DE PASAJEROS </t>
  </si>
  <si>
    <t>ASOCIACION DE TRASNSPORTADORES ESPECIALES AS TRANSPORTES
(UNION TEMPORAL G4)</t>
  </si>
  <si>
    <t>6. UNION TEMPORAL UTESS 2022 GB 
(SERVITAC SAS - SERVICIOS DE ALQUILER Y TRANSPORTE ALVARADO Y CIA 50% - INVERSIONES TRANS SABANA SAS 50%)</t>
  </si>
  <si>
    <t xml:space="preserve">SECRETARIA DISTRITAL DE INTEGRACION SOCIAL </t>
  </si>
  <si>
    <t xml:space="preserve">PRESTACION DE SERVICIO PUBLICO DE TRANSPORTE TERRESTRE AUTOMOTOR ESPECIAL PARA LA SECRETARIA DISTRITAL DE INTEGRACION SOCIAL </t>
  </si>
  <si>
    <t>CERTIFICADO DE EJECUCION EXPEDIDO POR LA ENTIDAD CONTRATANTE
COPIA DEL CONTRATO 
ACTA DE LIQUIDACION DEL CONTRATO
INFORME FINAL DE SUPERVISION 
ORDENES DE PAGO 
ACTA DE INICIO 
DOCUMENTO CONSTITUCION PARA UNION TEMPORAL
RUT</t>
  </si>
  <si>
    <t>SERVITAC SAS - SERVICIOS DE ALQUILER Y TRANSPORTE ALVARADO Y CIA
(UNION TEMPORAL SCE)</t>
  </si>
  <si>
    <t xml:space="preserve">ASUAGRO SAS </t>
  </si>
  <si>
    <t xml:space="preserve">PRESTACION DE SERVICIO DE TRANSPORTE  DE PERSONAL Y HERRAMIENTAS </t>
  </si>
  <si>
    <t>CERTIFICADO DE EJECUCION EXPEDIDO POR LA ENTIDAD CONTRATANTE
COPIA DEL CONTRATO 
ACTA DE LIQUIDACION DEL CONTRATO</t>
  </si>
  <si>
    <t>INVERSIONES TRANS SABANA SAS</t>
  </si>
  <si>
    <t xml:space="preserve">7.  TRANSPORTES ESPECIALES A&amp;S S.A.S. </t>
  </si>
  <si>
    <t>AEROVIAS DEL CONTINENTE AMERICANO S.A AVIANCA</t>
  </si>
  <si>
    <t>S/N</t>
  </si>
  <si>
    <t>TRANSPORTE DE PERSONAL DE PASAJEROS Y  HERRAMIENTAS CAMIONETAS, CAMPEROS, AUTOMOVILES Y OTROS VEHICULOS A NIVEL  NACIONAL</t>
  </si>
  <si>
    <t xml:space="preserve">TRANSPORTES ESPECIALES A&amp;S S.A.S. </t>
  </si>
  <si>
    <t>8. UNIÓN TEMPORAL JPG POR EL ATLANTICO 2022 (PLATINO VIP S.A.S. 34% - TRANSPORTES GALAXIA S.A. 33% - TRANSPORTES ESPECIALIZADOS JR S.A.S. 33%)</t>
  </si>
  <si>
    <t>UNIDAD ADMINISTRATIVA ESPECIAL DE ATENCION Y REPARACION INTEGRAL A LAS VICTIMAS
A TRAVES DE AGROBOLSA COMO COMISIONISTA</t>
  </si>
  <si>
    <t>PRESTAR EL SERVICIO DE TRANSPORTE TERRESTRE AUTOMOTOR PUBLICO ESPECIAL CON CONDUCTOR  PARA TRANSPORTAR EN EL TERRITORIO NACIONAL RECURSO HUMANO DE LA ENTIDAD, MATERIALES DE CAPACITACION, POBLACION VICTIMA Y EQUIPAMIENTO REQUERIDO PARA LA REALIZACION DE LAS JORNADAS DE ATENCION, FORTALECIMIENTO DEL MANEJO DE LOS BIENES DENTRO DEL INVENTARIO DEL FONDO PARA LA REPARACION DE VICTIMAS FRV Y DEMAS ACTIVIDADES DE COBERTURA EN MATERIA DE ATENCION A VICTIMAS</t>
  </si>
  <si>
    <t>TRANSPORTES ESPECIALIZADOS JR S.A.S.</t>
  </si>
  <si>
    <t>NO CUMPLE</t>
  </si>
  <si>
    <t>INSTITUTO COLOMBIANO DE BIENESTAR FAMILIAR</t>
  </si>
  <si>
    <t xml:space="preserve">1252/2019 </t>
  </si>
  <si>
    <t>PRESTAR EL SERVICIO DE TRANSPORTE PÚBLICO TERRESTRE AUTOMOTOR ESPECIAL PARA EL INSTITUTO COLOMBIANO DE BIENESTAR FAMILIAR A NIVEL NACIONAL.</t>
  </si>
  <si>
    <t>57
37</t>
  </si>
  <si>
    <t xml:space="preserve">PLATINO VIP S.A.S. - TRANSPORTES ESPECIALIZADOS JR S.A.S.
(UNION TEMPORAL BIENESTAR MACRO 5)
</t>
  </si>
  <si>
    <t>5. ASOCIACION DE TRASNSPORTADORES ESPECIALES AS TRANSPORTES</t>
  </si>
  <si>
    <t>5. ASOCIACION DE TRANSPORTADORES ESPECIALES AS TRANSPORTES</t>
  </si>
  <si>
    <r>
      <t xml:space="preserve">CERTIFICADO DE EJECUCION EXPEDIDO POR LA ENTIDAD CONTRATANTE
</t>
    </r>
    <r>
      <rPr>
        <b/>
        <sz val="10"/>
        <rFont val="Arial"/>
        <family val="2"/>
      </rPr>
      <t xml:space="preserve">NO APORTA COPIA DEL CONTRATO </t>
    </r>
  </si>
  <si>
    <r>
      <t xml:space="preserve">CERTIFICADO DE EJECUCION EXPEDIDO POR AGROBOLSA S.A.
</t>
    </r>
    <r>
      <rPr>
        <b/>
        <sz val="10"/>
        <rFont val="Arial"/>
        <family val="2"/>
      </rPr>
      <t xml:space="preserve">NO APORTA COPIA DEL CONTRATO </t>
    </r>
  </si>
  <si>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t>
    </r>
    <r>
      <rPr>
        <sz val="10"/>
        <rFont val="Arial"/>
        <family val="2"/>
      </rPr>
      <t xml:space="preserve"> 
20 servicios adicionales con costo $ 0,00 ofrecidos
Asi mismo allega certificación suscrita por el Representante Legal de garantía de 
disponibilidad de los conductores para la ejecución de las actividades a contratar.</t>
    </r>
  </si>
  <si>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70 servicios gratuitos a costo $0.00 ofrecidos.
Asi mismo allega certificación suscrita por el Representante Legal de garantía de 
disponibilidad de los conductores para la ejecución de las actividades a contratar.</t>
    </r>
  </si>
  <si>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5 servicios gratuitos a costo $0.00 ofrecidos
</t>
    </r>
    <r>
      <rPr>
        <b/>
        <sz val="10"/>
        <rFont val="Arial"/>
        <family val="2"/>
      </rPr>
      <t>Sin embargo, no allega certificación suscrita por el Representante Legal de garantía de disponibilidad de los conductores para la ejecución de las actividades a contratar.</t>
    </r>
  </si>
  <si>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240 servicios gratuitos a costo $0.00 ofrecidos
</t>
    </r>
    <r>
      <rPr>
        <b/>
        <sz val="10"/>
        <rFont val="Arial"/>
        <family val="2"/>
      </rPr>
      <t>Sin embargo, no allega certificación suscrita por el Representante Legal de garantía de disponibilidad de los conductores para la ejecución de las actividades a contratar.</t>
    </r>
  </si>
  <si>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32 servicios gratuitos a costo $0.00 ofrecidos
Asi mismo allega certificación suscrita por el Representante Legal de garantía de 
disponibilidad de los conductores para la ejecución de las actividades a contratar.</t>
    </r>
  </si>
  <si>
    <r>
      <rPr>
        <b/>
        <sz val="10"/>
        <rFont val="Arial"/>
        <family val="2"/>
      </rPr>
      <t xml:space="preserve">El proponenteaporta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150 servicios gratuitos a costo $0.00 ofrecidos
Asi mismo allega certificación suscrita por el Representante Legal de garantía de 
disponibilidad de los conductores para la ejecución de las actividades a contratar.</t>
    </r>
  </si>
  <si>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133 servicios gratuitos a costo $0.00 ofrecidos
Asi mismo allega certificación suscrita por el Representante Legal de garantía de 
disponibilidad de los conductores para la ejecución de las actividades a contratar.</t>
    </r>
  </si>
  <si>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145 servicios gratuitos a costo $0.00 ofrecidos
</t>
    </r>
    <r>
      <rPr>
        <b/>
        <sz val="10"/>
        <rFont val="Arial"/>
        <family val="2"/>
      </rPr>
      <t>Sin embargo, no allega certificación suscrita por el Representante Legal de garantía de disponibilidad de los conductores para la ejecución de las actividades a contratar.</t>
    </r>
  </si>
  <si>
    <r>
      <rPr>
        <b/>
        <sz val="10"/>
        <rFont val="Arial"/>
        <family val="2"/>
      </rPr>
      <t>El proponente</t>
    </r>
    <r>
      <rPr>
        <b/>
        <i/>
        <u/>
        <sz val="10"/>
        <rFont val="Arial"/>
        <family val="2"/>
      </rPr>
      <t xml:space="preserve"> no aporta</t>
    </r>
    <r>
      <rPr>
        <b/>
        <sz val="10"/>
        <rFont val="Arial"/>
        <family val="2"/>
      </rPr>
      <t xml:space="preserve"> ANEXO No. 15 FACTOR DE CALIDAD</t>
    </r>
    <r>
      <rPr>
        <sz val="10"/>
        <rFont val="Arial"/>
        <family val="2"/>
      </rPr>
      <t xml:space="preserve">, diligenciado y firmado por el representante legal, con el cual presente ofrecimiento adicional requerido con el fin de obtener el puntaje por factor de calidad., tal como lo señala el </t>
    </r>
    <r>
      <rPr>
        <b/>
        <sz val="10"/>
        <rFont val="Arial"/>
        <family val="2"/>
      </rPr>
      <t>capitulo V. Los criterios de selección, factores de desempate e incentivos. Literal A. Criterios de selección. 
0 servicios gratuitos a costo $0.00 ofrecidos
Así nismo</t>
    </r>
    <r>
      <rPr>
        <sz val="10"/>
        <rFont val="Arial"/>
        <family val="2"/>
      </rPr>
      <t xml:space="preserve"> no allega certificación suscrita por el Representante Legal de garantía de disponibilidad de los conductores para la ejecución de las actividades a contratar.</t>
    </r>
  </si>
  <si>
    <r>
      <rPr>
        <b/>
        <sz val="10"/>
        <rFont val="Arial"/>
        <family val="2"/>
      </rPr>
      <t>El proponente aporta ANEXO No. 15 FACTOR DE CALIDAD</t>
    </r>
    <r>
      <rPr>
        <sz val="10"/>
        <rFont val="Arial"/>
        <family val="2"/>
      </rPr>
      <t xml:space="preserve">, debidamente diligenciado y firmado por el representante legal, con el cual presenta ofrecimiento adicional requerido con el fin de obtener el puntaje por factor de calidad, tal como lo señala el capitulo </t>
    </r>
    <r>
      <rPr>
        <b/>
        <sz val="10"/>
        <rFont val="Arial"/>
        <family val="2"/>
      </rPr>
      <t>V. Los criterios de selección, factores de desempate e incentivos. Literal A</t>
    </r>
    <r>
      <rPr>
        <sz val="10"/>
        <rFont val="Arial"/>
        <family val="2"/>
      </rPr>
      <t xml:space="preserve">. Criterios de selección 
10 servicios adicionales con costo $ 0,00 ofrecidos
</t>
    </r>
    <r>
      <rPr>
        <b/>
        <sz val="10"/>
        <rFont val="Arial"/>
        <family val="2"/>
      </rPr>
      <t>Sin embargo, no allega certificación suscrita por el Representante Legal de garantía de disponibilidad de los conductores para la ejecución de las actividades a contratar</t>
    </r>
    <r>
      <rPr>
        <sz val="10"/>
        <rFont val="Arial"/>
        <family val="2"/>
      </rPr>
      <t>.</t>
    </r>
  </si>
  <si>
    <t>No. DE SERVICIOS A EVALUAR</t>
  </si>
  <si>
    <r>
      <t xml:space="preserve">COPIA DEL CONTRATO, CERTIFICACION DE EJECUCION EXPEDIDA POR LA ENTIDAD CONTRATANTE
</t>
    </r>
    <r>
      <rPr>
        <b/>
        <sz val="10"/>
        <rFont val="Arial"/>
        <family val="2"/>
      </rPr>
      <t>DURANTE EL TERMINO DE TRASLADO DEL PRESENTE PROCESO EL PROPONENTE SUBSANO EN DEBIDA FORMA- CERTIFICACION DE EJECUCION EXPEDIDA POR LA ENTIDAD CONTRATANTE CON FECHA DE EXPEDICION POSTERIOS A LA FECHA DE TERMINACION DEL CONTRATO.</t>
    </r>
  </si>
  <si>
    <r>
      <t xml:space="preserve">CERTIFICACION DE JECUCION DEL CONTRATO EXPEDIDA POR LA ENTIDAD CONTRATANTE
</t>
    </r>
    <r>
      <rPr>
        <b/>
        <sz val="10"/>
        <rFont val="Arial"/>
        <family val="2"/>
      </rPr>
      <t>DURANTE EL TERMINO DE TRASLADO EL PROPONENTE NO SUBSANO DEBIDAMENTE - NO APORTÓ COPIA DEL RESPECTIVO  CONTRATO</t>
    </r>
  </si>
  <si>
    <t>NO VÁLIDO</t>
  </si>
  <si>
    <t>NO APORTA
DURANTE EL TERMINO DE TRASLADO EL PROPONENTE NO ALLEGO LA INFORMACION SOLICITADA COMO SUBSANACION</t>
  </si>
  <si>
    <r>
      <rPr>
        <b/>
        <sz val="10"/>
        <rFont val="Arial"/>
        <family val="2"/>
      </rPr>
      <t xml:space="preserve">El proponente aporta ANEXO No. 15 FACTOR DE CALIDAD, </t>
    </r>
    <r>
      <rPr>
        <sz val="10"/>
        <rFont val="Arial"/>
        <family val="2"/>
      </rPr>
      <t>debidamente diligenciado y firmado por el representante legal, con el cual presenta ofrecimiento adicional requerido con el fin de obtener el puntaje por factor de calidad, tal como lo señala el</t>
    </r>
    <r>
      <rPr>
        <b/>
        <sz val="10"/>
        <rFont val="Arial"/>
        <family val="2"/>
      </rPr>
      <t xml:space="preserve"> capitulo V. Los criterios de selección, factores de desempate e incentivos. Literal A. Criterios de selección </t>
    </r>
    <r>
      <rPr>
        <sz val="10"/>
        <rFont val="Arial"/>
        <family val="2"/>
      </rPr>
      <t xml:space="preserve">
225 servicios adicionales con costo $ 0,00 ofrecidos
Asi mismo allega certificación suscrita por el Representante Legal de garantía de 
disponibilidad de los conductores para la ejecución de las actividades a contratar.
</t>
    </r>
    <r>
      <rPr>
        <b/>
        <sz val="10"/>
        <rFont val="Arial"/>
        <family val="2"/>
      </rPr>
      <t>DURANTE EL TERMINO DE TRASLADO NO SUBSANA LA EXPERIENCIA</t>
    </r>
  </si>
  <si>
    <r>
      <t xml:space="preserve">CERTIFICADO DE EJECUCION EXPEDIDO POR LA ENTIDAD CONTRATANTE
</t>
    </r>
    <r>
      <rPr>
        <b/>
        <sz val="10"/>
        <rFont val="Arial"/>
        <family val="2"/>
      </rPr>
      <t xml:space="preserve">SUBSANO DEBIDAMENTE - DENTRO DEL TERMINO DE TRASLADO EL PROPONENTE APORTA COPIA DEL CONTRATO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</si>
</sst>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44" formatCode="_-&quot;$&quot;\ * #,##0.00_-;\-&quot;$&quot;\ * #,##0.00_-;_-&quot;$&quot;\ * &quot;-&quot;??_-;_-@_-"/>
    <numFmt numFmtId="43" formatCode="_-* #,##0.00_-;\-* #,##0.00_-;_-* &quot;-&quot;??_-;_-@_-"/>
  </numFmts>
  <fonts count="20" x14ac:knownFonts="1">
    <font>
      <sz val="11"/>
      <color theme="1"/>
      <name val="Calibri"/>
      <family val="2"/>
      <scheme val="minor"/>
    </font>
    <font>
      <sz val="11"/>
      <color theme="1"/>
      <name val="Calibri"/>
      <family val="2"/>
      <scheme val="minor"/>
    </font>
    <font>
      <sz val="12"/>
      <color indexed="8"/>
      <name val="Calibri"/>
      <family val="2"/>
    </font>
    <font>
      <sz val="10"/>
      <name val="Arial"/>
      <family val="2"/>
    </font>
    <font>
      <sz val="8"/>
      <name val="Calibri"/>
      <family val="2"/>
      <scheme val="minor"/>
    </font>
    <font>
      <sz val="10"/>
      <name val="Calibri"/>
      <family val="2"/>
      <scheme val="minor"/>
    </font>
    <font>
      <sz val="11"/>
      <name val="Calibri"/>
      <family val="2"/>
      <scheme val="minor"/>
    </font>
    <font>
      <b/>
      <sz val="10"/>
      <name val="Calibri"/>
      <family val="2"/>
      <scheme val="minor"/>
    </font>
    <font>
      <b/>
      <sz val="10"/>
      <name val="Arial"/>
      <family val="2"/>
    </font>
    <font>
      <sz val="11"/>
      <color theme="0"/>
      <name val="Calibri"/>
      <family val="2"/>
      <scheme val="minor"/>
    </font>
    <font>
      <b/>
      <sz val="10"/>
      <color theme="1"/>
      <name val="Arial"/>
      <family val="2"/>
    </font>
    <font>
      <b/>
      <sz val="12"/>
      <name val="Arial"/>
      <family val="2"/>
    </font>
    <font>
      <sz val="10"/>
      <color theme="1"/>
      <name val="Arial"/>
      <family val="2"/>
    </font>
    <font>
      <b/>
      <sz val="14"/>
      <color theme="1"/>
      <name val="Arial"/>
      <family val="2"/>
    </font>
    <font>
      <sz val="11"/>
      <color theme="1"/>
      <name val="Arial"/>
      <family val="2"/>
    </font>
    <font>
      <b/>
      <sz val="11"/>
      <color theme="1"/>
      <name val="Arial"/>
      <family val="2"/>
    </font>
    <font>
      <b/>
      <sz val="9"/>
      <name val="Calibri"/>
      <family val="2"/>
      <scheme val="minor"/>
    </font>
    <font>
      <b/>
      <sz val="9"/>
      <name val="Arial"/>
      <family val="2"/>
    </font>
    <font>
      <sz val="9"/>
      <name val="Calibri"/>
      <family val="2"/>
      <scheme val="minor"/>
    </font>
    <font>
      <b/>
      <i/>
      <u/>
      <sz val="10"/>
      <name val="Arial"/>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s>
  <borders count="30">
    <border>
      <left/>
      <right/>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thin">
        <color auto="1"/>
      </right>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style="double">
        <color auto="1"/>
      </top>
      <bottom/>
      <diagonal/>
    </border>
    <border>
      <left style="double">
        <color auto="1"/>
      </left>
      <right style="thin">
        <color auto="1"/>
      </right>
      <top/>
      <bottom/>
      <diagonal/>
    </border>
    <border>
      <left style="double">
        <color auto="1"/>
      </left>
      <right style="thin">
        <color auto="1"/>
      </right>
      <top/>
      <bottom style="double">
        <color auto="1"/>
      </bottom>
      <diagonal/>
    </border>
    <border>
      <left style="thin">
        <color auto="1"/>
      </left>
      <right style="thin">
        <color auto="1"/>
      </right>
      <top style="double">
        <color auto="1"/>
      </top>
      <bottom style="dotted">
        <color auto="1"/>
      </bottom>
      <diagonal/>
    </border>
    <border>
      <left/>
      <right style="thin">
        <color auto="1"/>
      </right>
      <top style="double">
        <color auto="1"/>
      </top>
      <bottom style="dotted">
        <color auto="1"/>
      </bottom>
      <diagonal/>
    </border>
    <border>
      <left style="thin">
        <color auto="1"/>
      </left>
      <right style="double">
        <color auto="1"/>
      </right>
      <top/>
      <bottom/>
      <diagonal/>
    </border>
    <border>
      <left/>
      <right/>
      <top style="double">
        <color auto="1"/>
      </top>
      <bottom style="double">
        <color auto="1"/>
      </bottom>
      <diagonal/>
    </border>
    <border>
      <left style="double">
        <color auto="1"/>
      </left>
      <right/>
      <top style="double">
        <color auto="1"/>
      </top>
      <bottom style="double">
        <color auto="1"/>
      </bottom>
      <diagonal/>
    </border>
    <border>
      <left style="thin">
        <color auto="1"/>
      </left>
      <right style="thin">
        <color auto="1"/>
      </right>
      <top style="thin">
        <color indexed="64"/>
      </top>
      <bottom style="double">
        <color auto="1"/>
      </bottom>
      <diagonal/>
    </border>
    <border>
      <left/>
      <right style="thin">
        <color auto="1"/>
      </right>
      <top style="thin">
        <color indexed="64"/>
      </top>
      <bottom style="double">
        <color auto="1"/>
      </bottom>
      <diagonal/>
    </border>
    <border>
      <left style="thin">
        <color indexed="64"/>
      </left>
      <right style="thin">
        <color indexed="64"/>
      </right>
      <top style="thin">
        <color indexed="64"/>
      </top>
      <bottom style="thin">
        <color indexed="64"/>
      </bottom>
      <diagonal/>
    </border>
    <border>
      <left style="thin">
        <color auto="1"/>
      </left>
      <right/>
      <top style="double">
        <color auto="1"/>
      </top>
      <bottom style="dotted">
        <color auto="1"/>
      </bottom>
      <diagonal/>
    </border>
    <border>
      <left style="thin">
        <color auto="1"/>
      </left>
      <right/>
      <top style="dotted">
        <color auto="1"/>
      </top>
      <bottom style="double">
        <color auto="1"/>
      </bottom>
      <diagonal/>
    </border>
    <border>
      <left style="thin">
        <color indexed="64"/>
      </left>
      <right style="thin">
        <color auto="1"/>
      </right>
      <top style="double">
        <color auto="1"/>
      </top>
      <bottom style="hair">
        <color indexed="64"/>
      </bottom>
      <diagonal/>
    </border>
  </borders>
  <cellStyleXfs count="8">
    <xf numFmtId="0" fontId="0" fillId="0" borderId="0"/>
    <xf numFmtId="44" fontId="1" fillId="0" borderId="0" applyFont="0" applyFill="0" applyBorder="0" applyAlignment="0" applyProtection="0"/>
    <xf numFmtId="0" fontId="2" fillId="0" borderId="0"/>
    <xf numFmtId="0" fontId="3" fillId="0" borderId="0"/>
    <xf numFmtId="0" fontId="3" fillId="0" borderId="0"/>
    <xf numFmtId="9" fontId="3"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cellStyleXfs>
  <cellXfs count="136">
    <xf numFmtId="0" fontId="0" fillId="0" borderId="0" xfId="0"/>
    <xf numFmtId="0" fontId="6" fillId="2" borderId="0" xfId="0" applyFont="1" applyFill="1"/>
    <xf numFmtId="0" fontId="5" fillId="2" borderId="0" xfId="0" applyFont="1" applyFill="1" applyAlignment="1">
      <alignment horizontal="center" vertical="center"/>
    </xf>
    <xf numFmtId="0" fontId="5" fillId="2" borderId="0" xfId="0" applyFont="1" applyFill="1"/>
    <xf numFmtId="0" fontId="6" fillId="2" borderId="0" xfId="0" applyFont="1" applyFill="1" applyAlignment="1">
      <alignment wrapText="1"/>
    </xf>
    <xf numFmtId="4" fontId="6" fillId="2" borderId="0" xfId="0" applyNumberFormat="1" applyFont="1" applyFill="1"/>
    <xf numFmtId="0" fontId="6" fillId="2" borderId="1" xfId="0" applyFont="1" applyFill="1" applyBorder="1"/>
    <xf numFmtId="4" fontId="6"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4" fontId="6" fillId="2" borderId="1" xfId="0" applyNumberFormat="1" applyFont="1" applyFill="1" applyBorder="1" applyAlignment="1"/>
    <xf numFmtId="0" fontId="3" fillId="2" borderId="26"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0" borderId="0" xfId="0" applyFont="1" applyFill="1"/>
    <xf numFmtId="0" fontId="5" fillId="0" borderId="0" xfId="0" applyFont="1"/>
    <xf numFmtId="0" fontId="12" fillId="2" borderId="0" xfId="0" applyFont="1" applyFill="1"/>
    <xf numFmtId="0" fontId="3" fillId="2" borderId="0" xfId="0" applyFont="1" applyFill="1"/>
    <xf numFmtId="0" fontId="13" fillId="2" borderId="0" xfId="0" applyFont="1" applyFill="1" applyAlignment="1">
      <alignment vertical="center" wrapText="1"/>
    </xf>
    <xf numFmtId="0" fontId="10" fillId="5" borderId="7"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0" borderId="20" xfId="3" applyFill="1" applyBorder="1" applyAlignment="1">
      <alignment horizontal="center" vertical="center"/>
    </xf>
    <xf numFmtId="0" fontId="3" fillId="0" borderId="20" xfId="3" applyFill="1" applyBorder="1" applyAlignment="1">
      <alignment horizontal="center" vertical="center" wrapText="1"/>
    </xf>
    <xf numFmtId="9" fontId="3" fillId="0" borderId="20" xfId="5" applyFont="1" applyFill="1" applyBorder="1" applyAlignment="1">
      <alignment horizontal="center" vertical="center" wrapText="1"/>
    </xf>
    <xf numFmtId="14" fontId="3" fillId="0" borderId="19" xfId="3" quotePrefix="1" applyNumberFormat="1" applyFill="1" applyBorder="1" applyAlignment="1">
      <alignment horizontal="center" vertical="center" wrapText="1"/>
    </xf>
    <xf numFmtId="4" fontId="3" fillId="0" borderId="19" xfId="1" applyNumberFormat="1" applyFont="1" applyFill="1" applyBorder="1" applyAlignment="1">
      <alignment horizontal="center" vertical="center" wrapText="1"/>
    </xf>
    <xf numFmtId="4" fontId="3" fillId="0" borderId="27" xfId="1" applyNumberFormat="1" applyFont="1" applyFill="1" applyBorder="1" applyAlignment="1">
      <alignment horizontal="center" vertical="center" wrapText="1"/>
    </xf>
    <xf numFmtId="0" fontId="3" fillId="0" borderId="4" xfId="3" applyFill="1" applyBorder="1" applyAlignment="1">
      <alignment horizontal="center" vertical="center"/>
    </xf>
    <xf numFmtId="0" fontId="3" fillId="0" borderId="4" xfId="3" applyFill="1" applyBorder="1" applyAlignment="1">
      <alignment horizontal="center" vertical="center" wrapText="1"/>
    </xf>
    <xf numFmtId="9" fontId="3" fillId="0" borderId="4" xfId="5" applyFont="1" applyFill="1" applyBorder="1" applyAlignment="1">
      <alignment horizontal="center" vertical="center" wrapText="1"/>
    </xf>
    <xf numFmtId="14" fontId="3" fillId="0" borderId="5" xfId="3" applyNumberFormat="1" applyFill="1" applyBorder="1" applyAlignment="1">
      <alignment horizontal="center" vertical="center" wrapText="1"/>
    </xf>
    <xf numFmtId="4" fontId="3" fillId="0" borderId="5" xfId="1" applyNumberFormat="1" applyFont="1" applyFill="1" applyBorder="1" applyAlignment="1">
      <alignment horizontal="center" vertical="center" wrapText="1"/>
    </xf>
    <xf numFmtId="4" fontId="3" fillId="0" borderId="28" xfId="1" applyNumberFormat="1" applyFont="1" applyFill="1" applyBorder="1" applyAlignment="1">
      <alignment horizontal="center" vertical="center" wrapText="1"/>
    </xf>
    <xf numFmtId="3" fontId="3" fillId="0" borderId="5" xfId="1" applyNumberFormat="1" applyFont="1" applyFill="1" applyBorder="1" applyAlignment="1">
      <alignment horizontal="center" vertical="center" wrapText="1"/>
    </xf>
    <xf numFmtId="4" fontId="3" fillId="0" borderId="3" xfId="1" applyNumberFormat="1" applyFont="1" applyFill="1" applyBorder="1" applyAlignment="1">
      <alignment horizontal="center" vertical="center" wrapText="1"/>
    </xf>
    <xf numFmtId="49" fontId="3" fillId="0" borderId="4" xfId="7" quotePrefix="1" applyNumberFormat="1" applyFont="1" applyFill="1" applyBorder="1" applyAlignment="1">
      <alignment horizontal="center" vertical="center" wrapText="1"/>
    </xf>
    <xf numFmtId="4" fontId="3" fillId="0" borderId="29" xfId="1" applyNumberFormat="1" applyFont="1" applyFill="1" applyBorder="1" applyAlignment="1">
      <alignment horizontal="center" vertical="center" wrapText="1"/>
    </xf>
    <xf numFmtId="2" fontId="3" fillId="0" borderId="5" xfId="1" applyNumberFormat="1" applyFont="1" applyFill="1" applyBorder="1" applyAlignment="1">
      <alignment horizontal="center" vertical="center" wrapText="1"/>
    </xf>
    <xf numFmtId="0" fontId="3" fillId="0" borderId="20" xfId="3" applyFont="1" applyFill="1" applyBorder="1" applyAlignment="1">
      <alignment horizontal="center" vertical="center"/>
    </xf>
    <xf numFmtId="0" fontId="3" fillId="0" borderId="20" xfId="3" applyFont="1" applyFill="1" applyBorder="1" applyAlignment="1">
      <alignment horizontal="center" vertical="center" wrapText="1"/>
    </xf>
    <xf numFmtId="14" fontId="3" fillId="0" borderId="19" xfId="3" quotePrefix="1" applyNumberFormat="1" applyFont="1" applyFill="1" applyBorder="1" applyAlignment="1">
      <alignment horizontal="center" vertical="center" wrapText="1"/>
    </xf>
    <xf numFmtId="0" fontId="3" fillId="0" borderId="4" xfId="3" applyFont="1" applyFill="1" applyBorder="1" applyAlignment="1">
      <alignment horizontal="center" vertical="center"/>
    </xf>
    <xf numFmtId="0" fontId="3" fillId="0" borderId="4" xfId="3" applyFont="1" applyFill="1" applyBorder="1" applyAlignment="1">
      <alignment horizontal="center" vertical="center" wrapText="1"/>
    </xf>
    <xf numFmtId="0" fontId="3" fillId="0" borderId="4" xfId="3" quotePrefix="1" applyFont="1" applyFill="1" applyBorder="1" applyAlignment="1">
      <alignment horizontal="center" vertical="center" wrapText="1"/>
    </xf>
    <xf numFmtId="14" fontId="3" fillId="0" borderId="5" xfId="3" applyNumberFormat="1" applyFont="1" applyFill="1" applyBorder="1" applyAlignment="1">
      <alignment horizontal="center" vertical="center" wrapText="1"/>
    </xf>
    <xf numFmtId="49" fontId="3" fillId="0" borderId="4" xfId="3" quotePrefix="1" applyNumberFormat="1" applyFill="1" applyBorder="1" applyAlignment="1">
      <alignment horizontal="center" vertical="center" wrapText="1"/>
    </xf>
    <xf numFmtId="4" fontId="3" fillId="0" borderId="2" xfId="1" applyNumberFormat="1" applyFont="1" applyFill="1" applyBorder="1" applyAlignment="1">
      <alignment horizontal="center" vertical="center" wrapText="1"/>
    </xf>
    <xf numFmtId="4" fontId="3" fillId="0" borderId="3" xfId="1" applyNumberFormat="1" applyFont="1" applyFill="1" applyBorder="1" applyAlignment="1">
      <alignment horizontal="center" vertical="center" wrapText="1"/>
    </xf>
    <xf numFmtId="4" fontId="3" fillId="0" borderId="15" xfId="1" applyNumberFormat="1" applyFont="1" applyFill="1" applyBorder="1" applyAlignment="1">
      <alignment horizontal="center" vertical="center" wrapText="1"/>
    </xf>
    <xf numFmtId="0" fontId="17" fillId="3" borderId="9" xfId="3" applyFont="1" applyFill="1" applyBorder="1" applyAlignment="1">
      <alignment horizontal="center" vertical="center" wrapText="1"/>
    </xf>
    <xf numFmtId="0" fontId="18" fillId="0" borderId="0" xfId="0" applyFont="1" applyFill="1"/>
    <xf numFmtId="0" fontId="17" fillId="3" borderId="7" xfId="3" applyFont="1" applyFill="1" applyBorder="1" applyAlignment="1">
      <alignment horizontal="center" vertical="center" wrapText="1"/>
    </xf>
    <xf numFmtId="0" fontId="17" fillId="3" borderId="13" xfId="3" applyFont="1" applyFill="1" applyBorder="1" applyAlignment="1">
      <alignment horizontal="center" vertical="center" wrapText="1"/>
    </xf>
    <xf numFmtId="0" fontId="16" fillId="3" borderId="24" xfId="0" applyFont="1" applyFill="1" applyBorder="1" applyAlignment="1">
      <alignment vertical="center" wrapText="1"/>
    </xf>
    <xf numFmtId="0" fontId="16" fillId="3" borderId="25" xfId="0" applyFont="1" applyFill="1" applyBorder="1" applyAlignment="1">
      <alignment horizontal="center" vertical="center" wrapText="1"/>
    </xf>
    <xf numFmtId="0" fontId="17" fillId="3" borderId="7" xfId="4" applyFont="1" applyFill="1" applyBorder="1" applyAlignment="1">
      <alignment horizontal="center" vertical="center" wrapText="1"/>
    </xf>
    <xf numFmtId="4" fontId="17" fillId="3" borderId="7" xfId="4" applyNumberFormat="1" applyFont="1" applyFill="1" applyBorder="1" applyAlignment="1">
      <alignment horizontal="center" vertical="center" wrapText="1"/>
    </xf>
    <xf numFmtId="2" fontId="17" fillId="3" borderId="9" xfId="3" applyNumberFormat="1" applyFont="1" applyFill="1" applyBorder="1" applyAlignment="1">
      <alignment horizontal="center" vertical="center" wrapText="1"/>
    </xf>
    <xf numFmtId="0" fontId="8" fillId="0" borderId="20" xfId="3" applyFont="1" applyFill="1" applyBorder="1" applyAlignment="1">
      <alignment horizontal="center" vertical="center" wrapText="1"/>
    </xf>
    <xf numFmtId="0" fontId="8" fillId="0" borderId="4" xfId="3" applyFont="1" applyFill="1" applyBorder="1" applyAlignment="1">
      <alignment horizontal="center" vertical="center" wrapText="1"/>
    </xf>
    <xf numFmtId="0" fontId="3" fillId="0" borderId="20" xfId="3" applyBorder="1" applyAlignment="1">
      <alignment horizontal="center" vertical="center"/>
    </xf>
    <xf numFmtId="0" fontId="3" fillId="0" borderId="20" xfId="3" applyBorder="1" applyAlignment="1">
      <alignment horizontal="center" vertical="center" wrapText="1"/>
    </xf>
    <xf numFmtId="14" fontId="3" fillId="0" borderId="19" xfId="3" quotePrefix="1" applyNumberFormat="1" applyBorder="1" applyAlignment="1">
      <alignment horizontal="center" vertical="center" wrapText="1"/>
    </xf>
    <xf numFmtId="0" fontId="3" fillId="0" borderId="4" xfId="3" applyBorder="1" applyAlignment="1">
      <alignment horizontal="center" vertical="center"/>
    </xf>
    <xf numFmtId="0" fontId="3" fillId="0" borderId="4" xfId="3" applyBorder="1" applyAlignment="1">
      <alignment horizontal="center" vertical="center" wrapText="1"/>
    </xf>
    <xf numFmtId="0" fontId="3" fillId="0" borderId="4" xfId="3" quotePrefix="1" applyBorder="1" applyAlignment="1">
      <alignment horizontal="center" vertical="center" wrapText="1"/>
    </xf>
    <xf numFmtId="14" fontId="3" fillId="0" borderId="5" xfId="3" applyNumberFormat="1" applyBorder="1" applyAlignment="1">
      <alignment horizontal="center" vertical="center" wrapText="1"/>
    </xf>
    <xf numFmtId="0" fontId="5" fillId="0" borderId="0" xfId="0" applyFont="1" applyAlignment="1">
      <alignment horizontal="center" vertical="center"/>
    </xf>
    <xf numFmtId="1" fontId="8" fillId="2" borderId="26" xfId="0" applyNumberFormat="1" applyFont="1" applyFill="1" applyBorder="1" applyAlignment="1">
      <alignment horizontal="center" vertical="center" wrapText="1"/>
    </xf>
    <xf numFmtId="0" fontId="3" fillId="6" borderId="26" xfId="0" applyFont="1" applyFill="1" applyBorder="1" applyAlignment="1">
      <alignment horizontal="center" vertical="center" wrapText="1"/>
    </xf>
    <xf numFmtId="1" fontId="8" fillId="6" borderId="26" xfId="0" applyNumberFormat="1" applyFont="1" applyFill="1" applyBorder="1" applyAlignment="1">
      <alignment horizontal="center" vertical="center" wrapText="1"/>
    </xf>
    <xf numFmtId="0" fontId="12" fillId="6" borderId="0" xfId="0" applyFont="1" applyFill="1"/>
    <xf numFmtId="0" fontId="8" fillId="6" borderId="26" xfId="0" applyFont="1" applyFill="1" applyBorder="1" applyAlignment="1">
      <alignment horizontal="center" vertical="center" wrapText="1"/>
    </xf>
    <xf numFmtId="0" fontId="3" fillId="2" borderId="20" xfId="3" applyFill="1" applyBorder="1" applyAlignment="1">
      <alignment horizontal="center" vertical="center"/>
    </xf>
    <xf numFmtId="0" fontId="3" fillId="2" borderId="20" xfId="3" applyFill="1" applyBorder="1" applyAlignment="1">
      <alignment horizontal="center" vertical="center" wrapText="1"/>
    </xf>
    <xf numFmtId="9" fontId="3" fillId="2" borderId="20" xfId="5" applyFont="1" applyFill="1" applyBorder="1" applyAlignment="1">
      <alignment horizontal="center" vertical="center" wrapText="1"/>
    </xf>
    <xf numFmtId="14" fontId="3" fillId="2" borderId="19" xfId="3" quotePrefix="1" applyNumberFormat="1" applyFill="1" applyBorder="1" applyAlignment="1">
      <alignment horizontal="center" vertical="center" wrapText="1"/>
    </xf>
    <xf numFmtId="4" fontId="3" fillId="2" borderId="19" xfId="1" applyNumberFormat="1" applyFont="1" applyFill="1" applyBorder="1" applyAlignment="1">
      <alignment horizontal="center" vertical="center" wrapText="1"/>
    </xf>
    <xf numFmtId="4" fontId="3" fillId="2" borderId="27" xfId="1" applyNumberFormat="1" applyFont="1" applyFill="1" applyBorder="1" applyAlignment="1">
      <alignment horizontal="center" vertical="center" wrapText="1"/>
    </xf>
    <xf numFmtId="4" fontId="3" fillId="2" borderId="2" xfId="1" applyNumberFormat="1" applyFont="1" applyFill="1" applyBorder="1" applyAlignment="1">
      <alignment horizontal="center" vertical="center" wrapText="1"/>
    </xf>
    <xf numFmtId="0" fontId="3" fillId="2" borderId="4" xfId="3" applyFill="1" applyBorder="1" applyAlignment="1">
      <alignment horizontal="center" vertical="center"/>
    </xf>
    <xf numFmtId="0" fontId="3" fillId="2" borderId="4" xfId="3" applyFill="1" applyBorder="1" applyAlignment="1">
      <alignment horizontal="center" vertical="center" wrapText="1"/>
    </xf>
    <xf numFmtId="0" fontId="3" fillId="2" borderId="4" xfId="3" quotePrefix="1" applyFill="1" applyBorder="1" applyAlignment="1">
      <alignment horizontal="center" vertical="center" wrapText="1"/>
    </xf>
    <xf numFmtId="9" fontId="3" fillId="2" borderId="4" xfId="5" applyFont="1" applyFill="1" applyBorder="1" applyAlignment="1">
      <alignment horizontal="center" vertical="center" wrapText="1"/>
    </xf>
    <xf numFmtId="14" fontId="3" fillId="2" borderId="5" xfId="3" applyNumberFormat="1" applyFill="1" applyBorder="1" applyAlignment="1">
      <alignment horizontal="center" vertical="center" wrapText="1"/>
    </xf>
    <xf numFmtId="4" fontId="3" fillId="2" borderId="5" xfId="1" applyNumberFormat="1" applyFont="1" applyFill="1" applyBorder="1" applyAlignment="1">
      <alignment horizontal="center" vertical="center" wrapText="1"/>
    </xf>
    <xf numFmtId="4" fontId="3" fillId="2" borderId="28" xfId="1" applyNumberFormat="1" applyFont="1" applyFill="1" applyBorder="1" applyAlignment="1">
      <alignment horizontal="center" vertical="center" wrapText="1"/>
    </xf>
    <xf numFmtId="4" fontId="3" fillId="2" borderId="3" xfId="1" applyNumberFormat="1" applyFont="1" applyFill="1" applyBorder="1" applyAlignment="1">
      <alignment horizontal="center" vertical="center" wrapText="1"/>
    </xf>
    <xf numFmtId="4" fontId="3" fillId="2" borderId="15" xfId="1" applyNumberFormat="1" applyFont="1" applyFill="1" applyBorder="1" applyAlignment="1">
      <alignment horizontal="center" vertical="center" wrapText="1"/>
    </xf>
    <xf numFmtId="49" fontId="3" fillId="2" borderId="4" xfId="7" quotePrefix="1" applyNumberFormat="1" applyFont="1" applyFill="1" applyBorder="1" applyAlignment="1">
      <alignment horizontal="center" vertical="center" wrapText="1"/>
    </xf>
    <xf numFmtId="4" fontId="3" fillId="2" borderId="29" xfId="1" applyNumberFormat="1" applyFont="1" applyFill="1" applyBorder="1" applyAlignment="1">
      <alignment horizontal="center" vertical="center" wrapText="1"/>
    </xf>
    <xf numFmtId="0" fontId="3" fillId="2" borderId="20" xfId="3" applyFont="1" applyFill="1" applyBorder="1" applyAlignment="1">
      <alignment horizontal="center" vertical="center"/>
    </xf>
    <xf numFmtId="0" fontId="3" fillId="2" borderId="20" xfId="3" applyFont="1" applyFill="1" applyBorder="1" applyAlignment="1">
      <alignment horizontal="center" vertical="center" wrapText="1"/>
    </xf>
    <xf numFmtId="14" fontId="3" fillId="2" borderId="19" xfId="3" quotePrefix="1" applyNumberFormat="1" applyFont="1" applyFill="1" applyBorder="1" applyAlignment="1">
      <alignment horizontal="center" vertical="center" wrapText="1"/>
    </xf>
    <xf numFmtId="0" fontId="3" fillId="2" borderId="4" xfId="3" applyFont="1" applyFill="1" applyBorder="1" applyAlignment="1">
      <alignment horizontal="center" vertical="center"/>
    </xf>
    <xf numFmtId="0" fontId="3" fillId="2" borderId="4" xfId="3" applyFont="1" applyFill="1" applyBorder="1" applyAlignment="1">
      <alignment horizontal="center" vertical="center" wrapText="1"/>
    </xf>
    <xf numFmtId="0" fontId="3" fillId="2" borderId="4" xfId="3" quotePrefix="1" applyFont="1" applyFill="1" applyBorder="1" applyAlignment="1">
      <alignment horizontal="center" vertical="center" wrapText="1"/>
    </xf>
    <xf numFmtId="14" fontId="3" fillId="2" borderId="5" xfId="3" applyNumberFormat="1"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8" xfId="0" applyFont="1" applyFill="1" applyBorder="1" applyAlignment="1">
      <alignment horizontal="center" vertical="center" wrapText="1"/>
    </xf>
    <xf numFmtId="3" fontId="3" fillId="0" borderId="2" xfId="1" applyNumberFormat="1" applyFont="1" applyFill="1" applyBorder="1" applyAlignment="1">
      <alignment horizontal="center" vertical="center" wrapText="1"/>
    </xf>
    <xf numFmtId="3" fontId="3" fillId="0" borderId="3" xfId="1" applyNumberFormat="1" applyFont="1" applyFill="1" applyBorder="1" applyAlignment="1">
      <alignment horizontal="center" vertical="center" wrapText="1"/>
    </xf>
    <xf numFmtId="4" fontId="8" fillId="0" borderId="2" xfId="1" applyNumberFormat="1" applyFont="1" applyFill="1" applyBorder="1" applyAlignment="1">
      <alignment horizontal="center" vertical="center" wrapText="1"/>
    </xf>
    <xf numFmtId="4" fontId="8" fillId="0" borderId="3" xfId="1" applyNumberFormat="1" applyFont="1" applyFill="1" applyBorder="1" applyAlignment="1">
      <alignment horizontal="center" vertical="center" wrapText="1"/>
    </xf>
    <xf numFmtId="0" fontId="17" fillId="3" borderId="2" xfId="3" applyFont="1" applyFill="1" applyBorder="1" applyAlignment="1">
      <alignment horizontal="center" vertical="center" wrapText="1"/>
    </xf>
    <xf numFmtId="0" fontId="17" fillId="3" borderId="3" xfId="3"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8" xfId="0" applyFont="1" applyFill="1" applyBorder="1" applyAlignment="1">
      <alignment horizontal="center" vertical="center" wrapText="1"/>
    </xf>
    <xf numFmtId="3" fontId="3" fillId="2" borderId="2" xfId="1" applyNumberFormat="1" applyFont="1" applyFill="1" applyBorder="1" applyAlignment="1">
      <alignment horizontal="center" vertical="center" wrapText="1"/>
    </xf>
    <xf numFmtId="3" fontId="3" fillId="2" borderId="3" xfId="1" applyNumberFormat="1" applyFont="1" applyFill="1" applyBorder="1" applyAlignment="1">
      <alignment horizontal="center" vertical="center" wrapText="1"/>
    </xf>
    <xf numFmtId="4" fontId="8" fillId="2" borderId="2" xfId="1" applyNumberFormat="1" applyFont="1" applyFill="1" applyBorder="1" applyAlignment="1">
      <alignment horizontal="center" vertical="center" wrapText="1"/>
    </xf>
    <xf numFmtId="4" fontId="8" fillId="2" borderId="3" xfId="1" applyNumberFormat="1" applyFont="1" applyFill="1" applyBorder="1" applyAlignment="1">
      <alignment horizontal="center" vertical="center"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4" fontId="3" fillId="2" borderId="2" xfId="1" applyNumberFormat="1" applyFont="1" applyFill="1" applyBorder="1" applyAlignment="1">
      <alignment horizontal="center" vertical="center" wrapText="1"/>
    </xf>
    <xf numFmtId="4" fontId="3" fillId="2" borderId="3" xfId="1" applyNumberFormat="1" applyFont="1" applyFill="1" applyBorder="1" applyAlignment="1">
      <alignment horizontal="center" vertical="center" wrapText="1"/>
    </xf>
    <xf numFmtId="4" fontId="3" fillId="2" borderId="15" xfId="1" applyNumberFormat="1" applyFont="1" applyFill="1" applyBorder="1" applyAlignment="1">
      <alignment horizontal="center" vertical="center" wrapText="1"/>
    </xf>
    <xf numFmtId="4" fontId="3" fillId="0" borderId="2" xfId="1" applyNumberFormat="1" applyFont="1" applyFill="1" applyBorder="1" applyAlignment="1">
      <alignment horizontal="center" vertical="center" wrapText="1"/>
    </xf>
    <xf numFmtId="4" fontId="3" fillId="0" borderId="3" xfId="1" applyNumberFormat="1" applyFont="1" applyFill="1" applyBorder="1" applyAlignment="1">
      <alignment horizontal="center" vertical="center" wrapText="1"/>
    </xf>
    <xf numFmtId="4" fontId="3" fillId="0" borderId="15" xfId="1"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4" fontId="17" fillId="3" borderId="12" xfId="3" applyNumberFormat="1" applyFont="1" applyFill="1" applyBorder="1" applyAlignment="1">
      <alignment horizontal="center" vertical="center" wrapText="1"/>
    </xf>
    <xf numFmtId="0" fontId="17" fillId="3" borderId="9" xfId="3" applyFont="1" applyFill="1" applyBorder="1" applyAlignment="1">
      <alignment horizontal="center" vertical="center" wrapText="1"/>
    </xf>
    <xf numFmtId="0" fontId="17" fillId="3" borderId="8" xfId="4" applyFont="1" applyFill="1" applyBorder="1" applyAlignment="1">
      <alignment horizontal="center" vertical="center" wrapText="1"/>
    </xf>
    <xf numFmtId="0" fontId="17" fillId="3" borderId="6" xfId="3" applyFont="1" applyFill="1" applyBorder="1" applyAlignment="1">
      <alignment horizontal="center" vertical="center" wrapText="1"/>
    </xf>
    <xf numFmtId="0" fontId="17" fillId="3" borderId="10" xfId="3" applyFont="1" applyFill="1" applyBorder="1" applyAlignment="1">
      <alignment horizontal="center" vertical="center"/>
    </xf>
    <xf numFmtId="0" fontId="17" fillId="3" borderId="11" xfId="3" applyFont="1" applyFill="1" applyBorder="1" applyAlignment="1">
      <alignment horizontal="center" vertical="center"/>
    </xf>
    <xf numFmtId="9" fontId="17" fillId="3" borderId="14" xfId="5" applyFont="1" applyFill="1" applyBorder="1" applyAlignment="1">
      <alignment horizontal="center" vertical="center" wrapText="1"/>
    </xf>
    <xf numFmtId="9" fontId="17" fillId="3" borderId="15" xfId="5" applyFont="1" applyFill="1" applyBorder="1" applyAlignment="1">
      <alignment horizontal="center" vertical="center" wrapText="1"/>
    </xf>
    <xf numFmtId="0" fontId="16" fillId="3" borderId="17" xfId="0" applyFont="1" applyFill="1" applyBorder="1" applyAlignment="1">
      <alignment horizontal="center" vertical="center" wrapText="1"/>
    </xf>
    <xf numFmtId="0" fontId="11" fillId="4" borderId="23" xfId="2" applyFont="1" applyFill="1" applyBorder="1" applyAlignment="1">
      <alignment horizontal="center" vertical="center" wrapText="1"/>
    </xf>
    <xf numFmtId="0" fontId="11" fillId="4" borderId="22" xfId="2" applyFont="1" applyFill="1" applyBorder="1" applyAlignment="1">
      <alignment horizontal="center" vertical="center" wrapText="1"/>
    </xf>
    <xf numFmtId="0" fontId="17" fillId="3" borderId="21" xfId="3" applyFont="1" applyFill="1" applyBorder="1" applyAlignment="1">
      <alignment horizontal="center" vertical="center" wrapText="1"/>
    </xf>
    <xf numFmtId="0" fontId="17" fillId="3" borderId="9" xfId="4" applyFont="1" applyFill="1" applyBorder="1" applyAlignment="1">
      <alignment horizontal="center" vertical="center" wrapText="1"/>
    </xf>
    <xf numFmtId="0" fontId="14" fillId="3" borderId="26" xfId="0" applyFont="1" applyFill="1" applyBorder="1" applyAlignment="1">
      <alignment horizontal="left" vertical="center" wrapText="1"/>
    </xf>
    <xf numFmtId="0" fontId="15" fillId="4" borderId="26" xfId="0" applyFont="1" applyFill="1" applyBorder="1" applyAlignment="1">
      <alignment horizontal="center" vertical="center" wrapText="1"/>
    </xf>
  </cellXfs>
  <cellStyles count="8">
    <cellStyle name="Millares" xfId="7" builtinId="3"/>
    <cellStyle name="Millares [0] 2" xfId="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zoomScale="75" zoomScaleNormal="75" workbookViewId="0">
      <pane xSplit="1" ySplit="4" topLeftCell="M5" activePane="bottomRight" state="frozen"/>
      <selection pane="topRight" activeCell="B1" sqref="B1"/>
      <selection pane="bottomLeft" activeCell="A5" sqref="A5"/>
      <selection pane="bottomRight" activeCell="E21" sqref="E21"/>
    </sheetView>
  </sheetViews>
  <sheetFormatPr baseColWidth="10" defaultColWidth="11.42578125" defaultRowHeight="15" x14ac:dyDescent="0.25"/>
  <cols>
    <col min="1" max="1" width="29.28515625" style="4" customWidth="1"/>
    <col min="2" max="2" width="14.28515625" style="1" customWidth="1"/>
    <col min="3" max="3" width="24.5703125" style="1" customWidth="1"/>
    <col min="4" max="4" width="15.85546875" style="1" customWidth="1"/>
    <col min="5" max="5" width="79.42578125" style="1" customWidth="1"/>
    <col min="6" max="6" width="46.42578125" style="1" customWidth="1"/>
    <col min="7" max="7" width="14.28515625" style="1" customWidth="1"/>
    <col min="8" max="8" width="25.5703125" style="1" customWidth="1"/>
    <col min="9" max="10" width="11.42578125" style="1"/>
    <col min="11" max="11" width="71.42578125" style="1" customWidth="1"/>
    <col min="12" max="12" width="15.42578125" style="1" customWidth="1"/>
    <col min="13" max="13" width="18" style="1" customWidth="1"/>
    <col min="14" max="14" width="22.42578125" style="1" customWidth="1"/>
    <col min="15" max="15" width="22.42578125" style="5" customWidth="1"/>
    <col min="16" max="16" width="29.42578125" style="5" customWidth="1"/>
    <col min="17" max="17" width="34.85546875" style="1" customWidth="1"/>
    <col min="18" max="18" width="54.42578125" style="1" customWidth="1"/>
    <col min="19" max="19" width="32.5703125" style="5" customWidth="1"/>
    <col min="20" max="16384" width="11.42578125" style="1"/>
  </cols>
  <sheetData>
    <row r="1" spans="1:19" ht="14.25" customHeight="1" thickBot="1" x14ac:dyDescent="0.3">
      <c r="A1" s="120"/>
      <c r="B1" s="120"/>
      <c r="C1" s="120"/>
      <c r="D1" s="120"/>
      <c r="E1" s="120"/>
      <c r="F1" s="120"/>
      <c r="G1" s="120"/>
      <c r="H1" s="120"/>
      <c r="I1" s="120"/>
      <c r="J1" s="120"/>
      <c r="K1" s="6"/>
      <c r="L1" s="6"/>
      <c r="M1" s="6"/>
      <c r="N1" s="6"/>
      <c r="O1" s="9"/>
      <c r="P1" s="7"/>
      <c r="Q1" s="8"/>
      <c r="R1" s="20"/>
      <c r="S1" s="7"/>
    </row>
    <row r="2" spans="1:19" s="13" customFormat="1" ht="61.5" customHeight="1" thickTop="1" thickBot="1" x14ac:dyDescent="0.3">
      <c r="A2" s="130" t="s">
        <v>20</v>
      </c>
      <c r="B2" s="131"/>
      <c r="C2" s="131"/>
      <c r="D2" s="131"/>
      <c r="E2" s="131"/>
      <c r="F2" s="131"/>
      <c r="G2" s="131"/>
      <c r="H2" s="131"/>
      <c r="I2" s="131"/>
      <c r="J2" s="131"/>
      <c r="K2" s="131"/>
      <c r="L2" s="131"/>
      <c r="M2" s="131"/>
      <c r="N2" s="131"/>
      <c r="O2" s="131"/>
      <c r="P2" s="131"/>
      <c r="Q2" s="131"/>
      <c r="R2" s="131"/>
      <c r="S2" s="131"/>
    </row>
    <row r="3" spans="1:19" s="50" customFormat="1" ht="43.5" customHeight="1" thickTop="1" x14ac:dyDescent="0.2">
      <c r="A3" s="129" t="s">
        <v>12</v>
      </c>
      <c r="B3" s="124" t="s">
        <v>10</v>
      </c>
      <c r="C3" s="122" t="s">
        <v>0</v>
      </c>
      <c r="D3" s="125" t="s">
        <v>1</v>
      </c>
      <c r="E3" s="126"/>
      <c r="F3" s="104" t="s">
        <v>22</v>
      </c>
      <c r="G3" s="133" t="s">
        <v>9</v>
      </c>
      <c r="H3" s="122" t="s">
        <v>24</v>
      </c>
      <c r="I3" s="127" t="s">
        <v>2</v>
      </c>
      <c r="J3" s="128"/>
      <c r="K3" s="122" t="s">
        <v>23</v>
      </c>
      <c r="L3" s="122" t="s">
        <v>5</v>
      </c>
      <c r="M3" s="122" t="s">
        <v>6</v>
      </c>
      <c r="N3" s="123" t="s">
        <v>3</v>
      </c>
      <c r="O3" s="123"/>
      <c r="P3" s="121" t="s">
        <v>4</v>
      </c>
      <c r="Q3" s="49" t="s">
        <v>13</v>
      </c>
      <c r="R3" s="104" t="s">
        <v>25</v>
      </c>
      <c r="S3" s="132" t="s">
        <v>8</v>
      </c>
    </row>
    <row r="4" spans="1:19" s="50" customFormat="1" ht="103.5" customHeight="1" thickBot="1" x14ac:dyDescent="0.25">
      <c r="A4" s="129"/>
      <c r="B4" s="124"/>
      <c r="C4" s="122"/>
      <c r="D4" s="51" t="s">
        <v>11</v>
      </c>
      <c r="E4" s="52" t="s">
        <v>17</v>
      </c>
      <c r="F4" s="122"/>
      <c r="G4" s="133"/>
      <c r="H4" s="122"/>
      <c r="I4" s="53" t="s">
        <v>14</v>
      </c>
      <c r="J4" s="54" t="s">
        <v>15</v>
      </c>
      <c r="K4" s="122"/>
      <c r="L4" s="122"/>
      <c r="M4" s="122"/>
      <c r="N4" s="55" t="s">
        <v>7</v>
      </c>
      <c r="O4" s="56" t="s">
        <v>3</v>
      </c>
      <c r="P4" s="121"/>
      <c r="Q4" s="57">
        <f>1000000000/1000000</f>
        <v>1000</v>
      </c>
      <c r="R4" s="105"/>
      <c r="S4" s="132"/>
    </row>
    <row r="5" spans="1:19" s="2" customFormat="1" ht="115.5" customHeight="1" thickTop="1" x14ac:dyDescent="0.25">
      <c r="A5" s="112" t="s">
        <v>58</v>
      </c>
      <c r="B5" s="60">
        <v>1</v>
      </c>
      <c r="C5" s="61" t="s">
        <v>59</v>
      </c>
      <c r="D5" s="61" t="s">
        <v>60</v>
      </c>
      <c r="E5" s="61" t="s">
        <v>61</v>
      </c>
      <c r="F5" s="61" t="s">
        <v>62</v>
      </c>
      <c r="G5" s="60">
        <v>28</v>
      </c>
      <c r="H5" s="61" t="s">
        <v>38</v>
      </c>
      <c r="I5" s="61" t="s">
        <v>31</v>
      </c>
      <c r="J5" s="23">
        <v>1</v>
      </c>
      <c r="K5" s="23" t="s">
        <v>63</v>
      </c>
      <c r="L5" s="62">
        <v>43208</v>
      </c>
      <c r="M5" s="62">
        <v>43481</v>
      </c>
      <c r="N5" s="25">
        <v>2174.94</v>
      </c>
      <c r="O5" s="26">
        <f>1699157862/781242</f>
        <v>2174.9443347899883</v>
      </c>
      <c r="P5" s="25">
        <f>O5*J5</f>
        <v>2174.9443347899883</v>
      </c>
      <c r="Q5" s="117">
        <f>P5+P6</f>
        <v>3105.6282969402182</v>
      </c>
      <c r="R5" s="46" t="s">
        <v>49</v>
      </c>
      <c r="S5" s="102" t="s">
        <v>50</v>
      </c>
    </row>
    <row r="6" spans="1:19" s="3" customFormat="1" ht="104.45" customHeight="1" thickBot="1" x14ac:dyDescent="0.25">
      <c r="A6" s="113"/>
      <c r="B6" s="63">
        <v>2</v>
      </c>
      <c r="C6" s="64" t="s">
        <v>64</v>
      </c>
      <c r="D6" s="65" t="s">
        <v>65</v>
      </c>
      <c r="E6" s="64" t="s">
        <v>66</v>
      </c>
      <c r="F6" s="64" t="s">
        <v>62</v>
      </c>
      <c r="G6" s="63">
        <v>38</v>
      </c>
      <c r="H6" s="64" t="s">
        <v>38</v>
      </c>
      <c r="I6" s="64" t="s">
        <v>31</v>
      </c>
      <c r="J6" s="29">
        <v>1</v>
      </c>
      <c r="K6" s="29" t="s">
        <v>67</v>
      </c>
      <c r="L6" s="66">
        <v>43291</v>
      </c>
      <c r="M6" s="66">
        <v>43236</v>
      </c>
      <c r="N6" s="31">
        <v>930.68</v>
      </c>
      <c r="O6" s="32">
        <f>770714280/828116</f>
        <v>930.68396215023017</v>
      </c>
      <c r="P6" s="31">
        <f>O6*J6</f>
        <v>930.68396215023017</v>
      </c>
      <c r="Q6" s="118"/>
      <c r="R6" s="47" t="s">
        <v>49</v>
      </c>
      <c r="S6" s="103"/>
    </row>
    <row r="7" spans="1:19" s="2" customFormat="1" ht="96.6" customHeight="1" thickTop="1" x14ac:dyDescent="0.25">
      <c r="A7" s="112" t="s">
        <v>68</v>
      </c>
      <c r="B7" s="60">
        <v>1</v>
      </c>
      <c r="C7" s="61" t="s">
        <v>69</v>
      </c>
      <c r="D7" s="61" t="s">
        <v>70</v>
      </c>
      <c r="E7" s="61" t="s">
        <v>71</v>
      </c>
      <c r="F7" s="61" t="s">
        <v>72</v>
      </c>
      <c r="G7" s="60">
        <v>71</v>
      </c>
      <c r="H7" s="61" t="s">
        <v>38</v>
      </c>
      <c r="I7" s="61" t="s">
        <v>31</v>
      </c>
      <c r="J7" s="23">
        <v>1</v>
      </c>
      <c r="K7" s="23" t="s">
        <v>73</v>
      </c>
      <c r="L7" s="62">
        <v>43300</v>
      </c>
      <c r="M7" s="62">
        <v>43697</v>
      </c>
      <c r="N7" s="67">
        <v>1706.24</v>
      </c>
      <c r="O7" s="26">
        <f>1412965944/828116</f>
        <v>1706.2415700215911</v>
      </c>
      <c r="P7" s="25">
        <f>O7*J7</f>
        <v>1706.2415700215911</v>
      </c>
      <c r="Q7" s="119">
        <f>P7</f>
        <v>1706.2415700215911</v>
      </c>
      <c r="R7" s="48" t="s">
        <v>49</v>
      </c>
      <c r="S7" s="102" t="s">
        <v>50</v>
      </c>
    </row>
    <row r="8" spans="1:19" s="3" customFormat="1" ht="30.75" customHeight="1" thickBot="1" x14ac:dyDescent="0.25">
      <c r="A8" s="113"/>
      <c r="B8" s="63"/>
      <c r="C8" s="64"/>
      <c r="D8" s="65"/>
      <c r="E8" s="64"/>
      <c r="F8" s="64"/>
      <c r="G8" s="63"/>
      <c r="H8" s="64"/>
      <c r="I8" s="64"/>
      <c r="J8" s="29"/>
      <c r="K8" s="29"/>
      <c r="L8" s="66"/>
      <c r="M8" s="66"/>
      <c r="N8" s="33"/>
      <c r="O8" s="32"/>
      <c r="P8" s="47"/>
      <c r="Q8" s="118"/>
      <c r="R8" s="47"/>
      <c r="S8" s="103"/>
    </row>
    <row r="9" spans="1:19" s="2" customFormat="1" ht="166.5" customHeight="1" thickTop="1" x14ac:dyDescent="0.25">
      <c r="A9" s="112" t="s">
        <v>74</v>
      </c>
      <c r="B9" s="60">
        <v>1</v>
      </c>
      <c r="C9" s="61" t="s">
        <v>75</v>
      </c>
      <c r="D9" s="61" t="s">
        <v>76</v>
      </c>
      <c r="E9" s="61" t="s">
        <v>77</v>
      </c>
      <c r="F9" s="61" t="s">
        <v>134</v>
      </c>
      <c r="G9" s="60">
        <v>4</v>
      </c>
      <c r="H9" s="61" t="s">
        <v>38</v>
      </c>
      <c r="I9" s="61" t="s">
        <v>31</v>
      </c>
      <c r="J9" s="23">
        <v>1</v>
      </c>
      <c r="K9" s="23" t="s">
        <v>78</v>
      </c>
      <c r="L9" s="62">
        <v>42521</v>
      </c>
      <c r="M9" s="62">
        <v>42794</v>
      </c>
      <c r="N9" s="25">
        <v>4541.03</v>
      </c>
      <c r="O9" s="26">
        <f>3350000000/737717</f>
        <v>4541.0367390205183</v>
      </c>
      <c r="P9" s="25">
        <f>O9*J9</f>
        <v>4541.0367390205183</v>
      </c>
      <c r="Q9" s="117">
        <f>P9</f>
        <v>4541.0367390205183</v>
      </c>
      <c r="R9" s="46" t="s">
        <v>49</v>
      </c>
      <c r="S9" s="102" t="s">
        <v>50</v>
      </c>
    </row>
    <row r="10" spans="1:19" s="3" customFormat="1" ht="26.25" customHeight="1" thickBot="1" x14ac:dyDescent="0.25">
      <c r="A10" s="113"/>
      <c r="B10" s="63"/>
      <c r="C10" s="64"/>
      <c r="D10" s="35"/>
      <c r="E10" s="64"/>
      <c r="F10" s="64"/>
      <c r="G10" s="63"/>
      <c r="H10" s="64"/>
      <c r="I10" s="64"/>
      <c r="J10" s="29"/>
      <c r="K10" s="29"/>
      <c r="L10" s="66"/>
      <c r="M10" s="66"/>
      <c r="N10" s="31"/>
      <c r="O10" s="32"/>
      <c r="P10" s="31"/>
      <c r="Q10" s="118"/>
      <c r="R10" s="47"/>
      <c r="S10" s="103"/>
    </row>
    <row r="11" spans="1:19" s="2" customFormat="1" ht="66.75" customHeight="1" thickTop="1" x14ac:dyDescent="0.25">
      <c r="A11" s="112" t="s">
        <v>79</v>
      </c>
      <c r="B11" s="60">
        <v>1</v>
      </c>
      <c r="C11" s="61" t="s">
        <v>80</v>
      </c>
      <c r="D11" s="61" t="s">
        <v>81</v>
      </c>
      <c r="E11" s="61" t="s">
        <v>82</v>
      </c>
      <c r="F11" s="61" t="s">
        <v>72</v>
      </c>
      <c r="G11" s="60">
        <v>3</v>
      </c>
      <c r="H11" s="61" t="s">
        <v>38</v>
      </c>
      <c r="I11" s="61" t="s">
        <v>31</v>
      </c>
      <c r="J11" s="23">
        <v>1</v>
      </c>
      <c r="K11" s="23" t="s">
        <v>83</v>
      </c>
      <c r="L11" s="62">
        <v>44229</v>
      </c>
      <c r="M11" s="62">
        <v>44561</v>
      </c>
      <c r="N11" s="25">
        <v>2586.6</v>
      </c>
      <c r="O11" s="26">
        <f>2350000000/908526</f>
        <v>2586.6073177872731</v>
      </c>
      <c r="P11" s="36">
        <f>O11*J11</f>
        <v>2586.6073177872731</v>
      </c>
      <c r="Q11" s="117">
        <f>P11</f>
        <v>2586.6073177872731</v>
      </c>
      <c r="R11" s="46" t="s">
        <v>49</v>
      </c>
      <c r="S11" s="102" t="s">
        <v>50</v>
      </c>
    </row>
    <row r="12" spans="1:19" s="14" customFormat="1" ht="25.5" customHeight="1" thickBot="1" x14ac:dyDescent="0.25">
      <c r="A12" s="113"/>
      <c r="B12" s="63"/>
      <c r="C12" s="64"/>
      <c r="D12" s="65"/>
      <c r="E12" s="64"/>
      <c r="F12" s="64"/>
      <c r="G12" s="63"/>
      <c r="H12" s="64"/>
      <c r="I12" s="64"/>
      <c r="J12" s="29"/>
      <c r="K12" s="29"/>
      <c r="L12" s="66"/>
      <c r="M12" s="66"/>
      <c r="N12" s="37"/>
      <c r="O12" s="32"/>
      <c r="P12" s="47"/>
      <c r="Q12" s="118"/>
      <c r="R12" s="47"/>
      <c r="S12" s="103"/>
    </row>
    <row r="13" spans="1:19" s="2" customFormat="1" ht="66.75" customHeight="1" thickTop="1" x14ac:dyDescent="0.25">
      <c r="A13" s="106" t="s">
        <v>120</v>
      </c>
      <c r="B13" s="73">
        <v>1</v>
      </c>
      <c r="C13" s="74" t="s">
        <v>84</v>
      </c>
      <c r="D13" s="74" t="s">
        <v>85</v>
      </c>
      <c r="E13" s="74" t="s">
        <v>86</v>
      </c>
      <c r="F13" s="74" t="s">
        <v>87</v>
      </c>
      <c r="G13" s="73">
        <v>58</v>
      </c>
      <c r="H13" s="74" t="s">
        <v>38</v>
      </c>
      <c r="I13" s="74" t="s">
        <v>33</v>
      </c>
      <c r="J13" s="75">
        <v>0.7</v>
      </c>
      <c r="K13" s="75" t="s">
        <v>88</v>
      </c>
      <c r="L13" s="76" t="s">
        <v>89</v>
      </c>
      <c r="M13" s="76">
        <v>43955</v>
      </c>
      <c r="N13" s="77">
        <v>5104.58</v>
      </c>
      <c r="O13" s="78">
        <f>(4480822116/877803)</f>
        <v>5104.5873800841418</v>
      </c>
      <c r="P13" s="77">
        <f>(O13*J13)</f>
        <v>3573.2111660588989</v>
      </c>
      <c r="Q13" s="114">
        <f>(P13+P14)</f>
        <v>7508.1564384328876</v>
      </c>
      <c r="R13" s="79" t="s">
        <v>90</v>
      </c>
      <c r="S13" s="110" t="s">
        <v>50</v>
      </c>
    </row>
    <row r="14" spans="1:19" s="3" customFormat="1" ht="58.5" customHeight="1" thickBot="1" x14ac:dyDescent="0.25">
      <c r="A14" s="107"/>
      <c r="B14" s="80">
        <v>2</v>
      </c>
      <c r="C14" s="81" t="s">
        <v>91</v>
      </c>
      <c r="D14" s="82" t="s">
        <v>92</v>
      </c>
      <c r="E14" s="81" t="s">
        <v>93</v>
      </c>
      <c r="F14" s="81" t="s">
        <v>87</v>
      </c>
      <c r="G14" s="80">
        <v>56</v>
      </c>
      <c r="H14" s="81" t="s">
        <v>38</v>
      </c>
      <c r="I14" s="81" t="s">
        <v>33</v>
      </c>
      <c r="J14" s="83">
        <v>0.18</v>
      </c>
      <c r="K14" s="83" t="s">
        <v>94</v>
      </c>
      <c r="L14" s="84">
        <v>42810</v>
      </c>
      <c r="M14" s="84">
        <v>43159</v>
      </c>
      <c r="N14" s="85">
        <v>21860.799999999999</v>
      </c>
      <c r="O14" s="86">
        <f>(17078580636/781242)</f>
        <v>21860.807068744383</v>
      </c>
      <c r="P14" s="85">
        <f>(O14*J14)</f>
        <v>3934.9452723739887</v>
      </c>
      <c r="Q14" s="115"/>
      <c r="R14" s="87" t="s">
        <v>90</v>
      </c>
      <c r="S14" s="111"/>
    </row>
    <row r="15" spans="1:19" s="2" customFormat="1" ht="134.25" customHeight="1" thickTop="1" x14ac:dyDescent="0.25">
      <c r="A15" s="106" t="s">
        <v>95</v>
      </c>
      <c r="B15" s="73">
        <v>1</v>
      </c>
      <c r="C15" s="74" t="s">
        <v>96</v>
      </c>
      <c r="D15" s="74">
        <v>8197</v>
      </c>
      <c r="E15" s="74" t="s">
        <v>97</v>
      </c>
      <c r="F15" s="74" t="s">
        <v>98</v>
      </c>
      <c r="G15" s="73">
        <v>33</v>
      </c>
      <c r="H15" s="74" t="s">
        <v>38</v>
      </c>
      <c r="I15" s="74" t="s">
        <v>33</v>
      </c>
      <c r="J15" s="75">
        <v>0.33</v>
      </c>
      <c r="K15" s="75" t="s">
        <v>99</v>
      </c>
      <c r="L15" s="76">
        <v>42471</v>
      </c>
      <c r="M15" s="76">
        <v>42925</v>
      </c>
      <c r="N15" s="2">
        <v>5862.14</v>
      </c>
      <c r="O15" s="78">
        <f>(4324606133/737717)</f>
        <v>5862.1478602228226</v>
      </c>
      <c r="P15" s="77">
        <f>(O15*J15)</f>
        <v>1934.5087938735317</v>
      </c>
      <c r="Q15" s="116">
        <f>(P15+P16)</f>
        <v>2775.4287939413084</v>
      </c>
      <c r="R15" s="88" t="s">
        <v>38</v>
      </c>
      <c r="S15" s="110" t="s">
        <v>50</v>
      </c>
    </row>
    <row r="16" spans="1:19" s="3" customFormat="1" ht="71.25" customHeight="1" thickBot="1" x14ac:dyDescent="0.25">
      <c r="A16" s="107"/>
      <c r="B16" s="80">
        <v>2</v>
      </c>
      <c r="C16" s="81" t="s">
        <v>100</v>
      </c>
      <c r="D16" s="82">
        <v>714</v>
      </c>
      <c r="E16" s="81" t="s">
        <v>101</v>
      </c>
      <c r="F16" s="81" t="s">
        <v>102</v>
      </c>
      <c r="G16" s="80">
        <v>1</v>
      </c>
      <c r="H16" s="81" t="s">
        <v>38</v>
      </c>
      <c r="I16" s="81" t="s">
        <v>31</v>
      </c>
      <c r="J16" s="83">
        <v>1</v>
      </c>
      <c r="K16" s="83" t="s">
        <v>103</v>
      </c>
      <c r="L16" s="84">
        <v>41730</v>
      </c>
      <c r="M16" s="84">
        <v>43099</v>
      </c>
      <c r="N16" s="85">
        <v>840.92</v>
      </c>
      <c r="O16" s="86">
        <f>(620360979.69/737717)</f>
        <v>840.92000006777675</v>
      </c>
      <c r="P16" s="87">
        <f>(O16*J16)</f>
        <v>840.92000006777675</v>
      </c>
      <c r="Q16" s="115"/>
      <c r="R16" s="87" t="s">
        <v>38</v>
      </c>
      <c r="S16" s="111"/>
    </row>
    <row r="17" spans="1:19" s="2" customFormat="1" ht="99" customHeight="1" thickTop="1" x14ac:dyDescent="0.25">
      <c r="A17" s="106" t="s">
        <v>104</v>
      </c>
      <c r="B17" s="73">
        <v>1</v>
      </c>
      <c r="C17" s="74" t="s">
        <v>105</v>
      </c>
      <c r="D17" s="74" t="s">
        <v>106</v>
      </c>
      <c r="E17" s="74" t="s">
        <v>107</v>
      </c>
      <c r="F17" s="61" t="s">
        <v>139</v>
      </c>
      <c r="G17" s="73">
        <v>27</v>
      </c>
      <c r="H17" s="74" t="s">
        <v>38</v>
      </c>
      <c r="I17" s="74" t="s">
        <v>31</v>
      </c>
      <c r="J17" s="75">
        <v>1</v>
      </c>
      <c r="K17" s="75" t="s">
        <v>108</v>
      </c>
      <c r="L17" s="76">
        <v>43076</v>
      </c>
      <c r="M17" s="76">
        <v>44283</v>
      </c>
      <c r="N17" s="77">
        <v>15059.99</v>
      </c>
      <c r="O17" s="78">
        <f>(13682395484/908526)</f>
        <v>15059.993312244229</v>
      </c>
      <c r="P17" s="77">
        <f>(O17*J17)</f>
        <v>15059.993312244229</v>
      </c>
      <c r="Q17" s="114">
        <f>O17</f>
        <v>15059.993312244229</v>
      </c>
      <c r="R17" s="79" t="s">
        <v>90</v>
      </c>
      <c r="S17" s="110" t="s">
        <v>50</v>
      </c>
    </row>
    <row r="18" spans="1:19" s="3" customFormat="1" ht="20.25" customHeight="1" thickBot="1" x14ac:dyDescent="0.25">
      <c r="A18" s="107"/>
      <c r="B18" s="80"/>
      <c r="C18" s="81"/>
      <c r="D18" s="89"/>
      <c r="E18" s="81"/>
      <c r="F18" s="81"/>
      <c r="G18" s="80"/>
      <c r="H18" s="81"/>
      <c r="I18" s="81"/>
      <c r="J18" s="83"/>
      <c r="K18" s="83"/>
      <c r="L18" s="84"/>
      <c r="M18" s="84"/>
      <c r="N18" s="85"/>
      <c r="O18" s="86"/>
      <c r="P18" s="85"/>
      <c r="Q18" s="115"/>
      <c r="R18" s="87"/>
      <c r="S18" s="111"/>
    </row>
    <row r="19" spans="1:19" s="2" customFormat="1" ht="112.5" customHeight="1" thickTop="1" x14ac:dyDescent="0.25">
      <c r="A19" s="106" t="s">
        <v>109</v>
      </c>
      <c r="B19" s="73">
        <v>1</v>
      </c>
      <c r="C19" s="74" t="s">
        <v>110</v>
      </c>
      <c r="D19" s="74">
        <v>25481010</v>
      </c>
      <c r="E19" s="74" t="s">
        <v>111</v>
      </c>
      <c r="F19" s="74" t="s">
        <v>122</v>
      </c>
      <c r="G19" s="73">
        <v>37</v>
      </c>
      <c r="H19" s="74" t="s">
        <v>38</v>
      </c>
      <c r="I19" s="74" t="s">
        <v>31</v>
      </c>
      <c r="J19" s="75">
        <v>1</v>
      </c>
      <c r="K19" s="75" t="s">
        <v>112</v>
      </c>
      <c r="L19" s="76">
        <v>42460</v>
      </c>
      <c r="M19" s="76">
        <v>42735</v>
      </c>
      <c r="N19" s="77">
        <v>4214.67</v>
      </c>
      <c r="O19" s="78">
        <f>(2905824463/689445)</f>
        <v>4214.7299102901607</v>
      </c>
      <c r="P19" s="90">
        <f>(O19*J19)</f>
        <v>4214.7299102901607</v>
      </c>
      <c r="Q19" s="114">
        <f>(P19+P20)</f>
        <v>7868.1205753938339</v>
      </c>
      <c r="R19" s="79" t="s">
        <v>113</v>
      </c>
      <c r="S19" s="110" t="s">
        <v>113</v>
      </c>
    </row>
    <row r="20" spans="1:19" s="3" customFormat="1" ht="83.25" customHeight="1" thickBot="1" x14ac:dyDescent="0.25">
      <c r="A20" s="107"/>
      <c r="B20" s="80">
        <v>2</v>
      </c>
      <c r="C20" s="81" t="s">
        <v>114</v>
      </c>
      <c r="D20" s="82" t="s">
        <v>115</v>
      </c>
      <c r="E20" s="81" t="s">
        <v>116</v>
      </c>
      <c r="F20" s="81" t="s">
        <v>121</v>
      </c>
      <c r="G20" s="81" t="s">
        <v>117</v>
      </c>
      <c r="H20" s="81" t="s">
        <v>38</v>
      </c>
      <c r="I20" s="81" t="s">
        <v>33</v>
      </c>
      <c r="J20" s="83">
        <v>0.5</v>
      </c>
      <c r="K20" s="83" t="s">
        <v>118</v>
      </c>
      <c r="L20" s="84">
        <v>43617</v>
      </c>
      <c r="M20" s="84">
        <v>43874</v>
      </c>
      <c r="N20" s="85">
        <v>7306.78</v>
      </c>
      <c r="O20" s="86">
        <f>(6413914572/877803)</f>
        <v>7306.7813302073473</v>
      </c>
      <c r="P20" s="85">
        <f>(O20*J20)</f>
        <v>3653.3906651036737</v>
      </c>
      <c r="Q20" s="115"/>
      <c r="R20" s="87" t="s">
        <v>113</v>
      </c>
      <c r="S20" s="111"/>
    </row>
    <row r="21" spans="1:19" s="2" customFormat="1" ht="99.75" customHeight="1" thickTop="1" x14ac:dyDescent="0.25">
      <c r="A21" s="106" t="s">
        <v>26</v>
      </c>
      <c r="B21" s="91">
        <v>1</v>
      </c>
      <c r="C21" s="92" t="s">
        <v>27</v>
      </c>
      <c r="D21" s="92" t="s">
        <v>28</v>
      </c>
      <c r="E21" s="92" t="s">
        <v>29</v>
      </c>
      <c r="F21" s="92" t="s">
        <v>135</v>
      </c>
      <c r="G21" s="91"/>
      <c r="H21" s="92"/>
      <c r="I21" s="92" t="s">
        <v>31</v>
      </c>
      <c r="J21" s="75">
        <v>1</v>
      </c>
      <c r="K21" s="75" t="s">
        <v>30</v>
      </c>
      <c r="L21" s="93">
        <v>43650</v>
      </c>
      <c r="M21" s="93">
        <v>44107</v>
      </c>
      <c r="N21" s="77"/>
      <c r="O21" s="78">
        <f>874876697/877803</f>
        <v>996.66633287878938</v>
      </c>
      <c r="P21" s="90"/>
      <c r="Q21" s="108"/>
      <c r="R21" s="77" t="s">
        <v>136</v>
      </c>
      <c r="S21" s="110" t="s">
        <v>113</v>
      </c>
    </row>
    <row r="22" spans="1:19" s="3" customFormat="1" ht="107.25" customHeight="1" thickBot="1" x14ac:dyDescent="0.25">
      <c r="A22" s="107"/>
      <c r="B22" s="94">
        <v>2</v>
      </c>
      <c r="C22" s="95" t="s">
        <v>37</v>
      </c>
      <c r="D22" s="96" t="s">
        <v>32</v>
      </c>
      <c r="E22" s="95" t="s">
        <v>35</v>
      </c>
      <c r="F22" s="95" t="s">
        <v>135</v>
      </c>
      <c r="G22" s="94">
        <v>12</v>
      </c>
      <c r="H22" s="95" t="s">
        <v>38</v>
      </c>
      <c r="I22" s="95" t="s">
        <v>33</v>
      </c>
      <c r="J22" s="83">
        <v>0.8</v>
      </c>
      <c r="K22" s="83" t="s">
        <v>34</v>
      </c>
      <c r="L22" s="97">
        <v>43665</v>
      </c>
      <c r="M22" s="97" t="s">
        <v>36</v>
      </c>
      <c r="N22" s="85">
        <v>1086.8</v>
      </c>
      <c r="O22" s="86">
        <f>900000000/828116</f>
        <v>1086.8042641369084</v>
      </c>
      <c r="P22" s="87"/>
      <c r="Q22" s="109"/>
      <c r="R22" s="85" t="s">
        <v>136</v>
      </c>
      <c r="S22" s="111"/>
    </row>
    <row r="23" spans="1:19" s="2" customFormat="1" ht="60.75" customHeight="1" thickTop="1" x14ac:dyDescent="0.25">
      <c r="A23" s="98" t="s">
        <v>39</v>
      </c>
      <c r="B23" s="38">
        <v>1</v>
      </c>
      <c r="C23" s="39" t="s">
        <v>40</v>
      </c>
      <c r="D23" s="39" t="s">
        <v>42</v>
      </c>
      <c r="E23" s="39" t="s">
        <v>41</v>
      </c>
      <c r="F23" s="39" t="s">
        <v>47</v>
      </c>
      <c r="G23" s="38">
        <v>14</v>
      </c>
      <c r="H23" s="39" t="s">
        <v>38</v>
      </c>
      <c r="I23" s="39" t="s">
        <v>31</v>
      </c>
      <c r="J23" s="23">
        <v>1</v>
      </c>
      <c r="K23" s="23" t="s">
        <v>48</v>
      </c>
      <c r="L23" s="40">
        <v>42892</v>
      </c>
      <c r="M23" s="40" t="s">
        <v>43</v>
      </c>
      <c r="N23" s="25">
        <v>11323.63</v>
      </c>
      <c r="O23" s="26">
        <f>9377284852/828116</f>
        <v>11323.636847977819</v>
      </c>
      <c r="P23" s="36">
        <f>O23</f>
        <v>11323.636847977819</v>
      </c>
      <c r="Q23" s="100">
        <f>P23+P24</f>
        <v>12481.313843356806</v>
      </c>
      <c r="R23" s="25" t="s">
        <v>49</v>
      </c>
      <c r="S23" s="102" t="s">
        <v>50</v>
      </c>
    </row>
    <row r="24" spans="1:19" s="3" customFormat="1" ht="78.75" customHeight="1" thickBot="1" x14ac:dyDescent="0.25">
      <c r="A24" s="99"/>
      <c r="B24" s="41">
        <v>2</v>
      </c>
      <c r="C24" s="42" t="s">
        <v>44</v>
      </c>
      <c r="D24" s="43" t="s">
        <v>46</v>
      </c>
      <c r="E24" s="42" t="s">
        <v>45</v>
      </c>
      <c r="F24" s="42" t="s">
        <v>47</v>
      </c>
      <c r="G24" s="41">
        <v>17</v>
      </c>
      <c r="H24" s="42" t="s">
        <v>38</v>
      </c>
      <c r="I24" s="42" t="s">
        <v>31</v>
      </c>
      <c r="J24" s="29">
        <v>1</v>
      </c>
      <c r="K24" s="29" t="s">
        <v>48</v>
      </c>
      <c r="L24" s="44">
        <v>42646</v>
      </c>
      <c r="M24" s="44">
        <v>43083</v>
      </c>
      <c r="N24" s="31">
        <v>1157.67</v>
      </c>
      <c r="O24" s="32">
        <f>854038000/737717</f>
        <v>1157.6769953789867</v>
      </c>
      <c r="P24" s="34">
        <f>O24</f>
        <v>1157.6769953789867</v>
      </c>
      <c r="Q24" s="101"/>
      <c r="R24" s="31" t="s">
        <v>49</v>
      </c>
      <c r="S24" s="103"/>
    </row>
    <row r="25" spans="1:19" s="2" customFormat="1" ht="93" customHeight="1" thickTop="1" x14ac:dyDescent="0.25">
      <c r="A25" s="98" t="s">
        <v>51</v>
      </c>
      <c r="B25" s="21">
        <v>1</v>
      </c>
      <c r="C25" s="22" t="s">
        <v>52</v>
      </c>
      <c r="D25" s="22" t="s">
        <v>53</v>
      </c>
      <c r="E25" s="22" t="s">
        <v>57</v>
      </c>
      <c r="F25" s="58" t="s">
        <v>137</v>
      </c>
      <c r="G25" s="21"/>
      <c r="H25" s="22"/>
      <c r="I25" s="22"/>
      <c r="J25" s="23"/>
      <c r="K25" s="23"/>
      <c r="L25" s="24"/>
      <c r="M25" s="24"/>
      <c r="N25" s="25"/>
      <c r="O25" s="26"/>
      <c r="P25" s="36"/>
      <c r="Q25" s="100"/>
      <c r="R25" s="25" t="s">
        <v>49</v>
      </c>
      <c r="S25" s="102" t="s">
        <v>113</v>
      </c>
    </row>
    <row r="26" spans="1:19" s="3" customFormat="1" ht="93.75" customHeight="1" thickBot="1" x14ac:dyDescent="0.25">
      <c r="A26" s="99"/>
      <c r="B26" s="27">
        <v>2</v>
      </c>
      <c r="C26" s="28" t="s">
        <v>54</v>
      </c>
      <c r="D26" s="45" t="s">
        <v>55</v>
      </c>
      <c r="E26" s="28" t="s">
        <v>56</v>
      </c>
      <c r="F26" s="59" t="s">
        <v>137</v>
      </c>
      <c r="G26" s="27"/>
      <c r="H26" s="28"/>
      <c r="I26" s="28"/>
      <c r="J26" s="29"/>
      <c r="K26" s="29"/>
      <c r="L26" s="30"/>
      <c r="M26" s="30"/>
      <c r="N26" s="31"/>
      <c r="O26" s="32"/>
      <c r="P26" s="34"/>
      <c r="Q26" s="101"/>
      <c r="R26" s="31" t="s">
        <v>49</v>
      </c>
      <c r="S26" s="103"/>
    </row>
    <row r="27" spans="1:19" s="2" customFormat="1" ht="66.75" customHeight="1" thickTop="1" x14ac:dyDescent="0.25">
      <c r="A27" s="4"/>
      <c r="B27" s="1"/>
      <c r="C27" s="1"/>
      <c r="D27" s="1"/>
      <c r="E27" s="1"/>
      <c r="F27" s="1"/>
      <c r="G27" s="1"/>
      <c r="H27" s="1"/>
      <c r="I27" s="1"/>
      <c r="J27" s="1"/>
      <c r="K27" s="1"/>
      <c r="L27" s="1"/>
      <c r="M27" s="1"/>
      <c r="N27" s="1"/>
      <c r="O27" s="5"/>
      <c r="P27" s="5"/>
      <c r="Q27" s="1"/>
      <c r="R27" s="1"/>
      <c r="S27" s="5"/>
    </row>
    <row r="28" spans="1:19" s="3" customFormat="1" ht="46.5" customHeight="1" x14ac:dyDescent="0.25">
      <c r="A28" s="4"/>
      <c r="B28" s="1"/>
      <c r="C28" s="1"/>
      <c r="D28" s="1"/>
      <c r="E28" s="1"/>
      <c r="F28" s="1"/>
      <c r="G28" s="1"/>
      <c r="H28" s="1"/>
      <c r="I28" s="1"/>
      <c r="J28" s="1"/>
      <c r="K28" s="1"/>
      <c r="L28" s="1"/>
      <c r="M28" s="1"/>
      <c r="N28" s="1"/>
      <c r="O28" s="5"/>
      <c r="P28" s="5"/>
      <c r="Q28" s="1"/>
      <c r="R28" s="1"/>
      <c r="S28" s="5"/>
    </row>
    <row r="29" spans="1:19" s="2" customFormat="1" ht="66.75" customHeight="1" x14ac:dyDescent="0.25">
      <c r="A29" s="4"/>
      <c r="B29" s="1"/>
      <c r="C29" s="1"/>
      <c r="D29" s="1"/>
      <c r="E29" s="1"/>
      <c r="F29" s="1"/>
      <c r="G29" s="1"/>
      <c r="H29" s="1"/>
      <c r="I29" s="1"/>
      <c r="J29" s="1"/>
      <c r="K29" s="1"/>
      <c r="L29" s="1"/>
      <c r="M29" s="1"/>
      <c r="N29" s="1"/>
      <c r="O29" s="5"/>
      <c r="P29" s="5"/>
      <c r="Q29" s="1"/>
      <c r="R29" s="1"/>
      <c r="S29" s="5"/>
    </row>
    <row r="30" spans="1:19" s="3" customFormat="1" ht="46.5" customHeight="1" x14ac:dyDescent="0.25">
      <c r="A30" s="4"/>
      <c r="B30" s="1"/>
      <c r="C30" s="1"/>
      <c r="D30" s="1"/>
      <c r="E30" s="1"/>
      <c r="F30" s="1"/>
      <c r="G30" s="1"/>
      <c r="H30" s="1"/>
      <c r="I30" s="1"/>
      <c r="J30" s="1"/>
      <c r="K30" s="1"/>
      <c r="L30" s="1"/>
      <c r="M30" s="1"/>
      <c r="N30" s="1"/>
      <c r="O30" s="5"/>
      <c r="P30" s="5"/>
      <c r="Q30" s="1"/>
      <c r="R30" s="1"/>
      <c r="S30" s="5"/>
    </row>
  </sheetData>
  <mergeCells count="50">
    <mergeCell ref="A1:J1"/>
    <mergeCell ref="P3:P4"/>
    <mergeCell ref="H3:H4"/>
    <mergeCell ref="K3:K4"/>
    <mergeCell ref="L3:L4"/>
    <mergeCell ref="M3:M4"/>
    <mergeCell ref="N3:O3"/>
    <mergeCell ref="B3:B4"/>
    <mergeCell ref="C3:C4"/>
    <mergeCell ref="D3:E3"/>
    <mergeCell ref="I3:J3"/>
    <mergeCell ref="A3:A4"/>
    <mergeCell ref="A2:S2"/>
    <mergeCell ref="S3:S4"/>
    <mergeCell ref="G3:G4"/>
    <mergeCell ref="F3:F4"/>
    <mergeCell ref="A5:A6"/>
    <mergeCell ref="Q5:Q6"/>
    <mergeCell ref="Q7:Q8"/>
    <mergeCell ref="A9:A10"/>
    <mergeCell ref="Q9:Q10"/>
    <mergeCell ref="Q19:Q20"/>
    <mergeCell ref="S7:S8"/>
    <mergeCell ref="A17:A18"/>
    <mergeCell ref="Q17:Q18"/>
    <mergeCell ref="S17:S18"/>
    <mergeCell ref="S13:S14"/>
    <mergeCell ref="S15:S16"/>
    <mergeCell ref="A13:A14"/>
    <mergeCell ref="A15:A16"/>
    <mergeCell ref="Q15:Q16"/>
    <mergeCell ref="Q13:Q14"/>
    <mergeCell ref="A11:A12"/>
    <mergeCell ref="Q11:Q12"/>
    <mergeCell ref="A25:A26"/>
    <mergeCell ref="Q25:Q26"/>
    <mergeCell ref="S25:S26"/>
    <mergeCell ref="R3:R4"/>
    <mergeCell ref="A21:A22"/>
    <mergeCell ref="Q21:Q22"/>
    <mergeCell ref="S21:S22"/>
    <mergeCell ref="A23:A24"/>
    <mergeCell ref="Q23:Q24"/>
    <mergeCell ref="S23:S24"/>
    <mergeCell ref="S5:S6"/>
    <mergeCell ref="A7:A8"/>
    <mergeCell ref="S11:S12"/>
    <mergeCell ref="S9:S10"/>
    <mergeCell ref="S19:S20"/>
    <mergeCell ref="A19:A20"/>
  </mergeCells>
  <phoneticPr fontId="4" type="noConversion"/>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68"/>
  <sheetViews>
    <sheetView tabSelected="1" zoomScale="84" zoomScaleNormal="84" workbookViewId="0">
      <selection activeCell="D8" sqref="D8"/>
    </sheetView>
  </sheetViews>
  <sheetFormatPr baseColWidth="10" defaultColWidth="11.42578125" defaultRowHeight="12.75" x14ac:dyDescent="0.2"/>
  <cols>
    <col min="1" max="1" width="5.140625" style="15" customWidth="1"/>
    <col min="2" max="2" width="44.42578125" style="15" customWidth="1"/>
    <col min="3" max="3" width="78.42578125" style="15" customWidth="1"/>
    <col min="4" max="4" width="31.7109375" style="15" customWidth="1"/>
    <col min="5" max="5" width="30.5703125" style="15" customWidth="1"/>
    <col min="6" max="16384" width="11.42578125" style="15"/>
  </cols>
  <sheetData>
    <row r="1" spans="2:13" ht="62.25" customHeight="1" x14ac:dyDescent="0.2">
      <c r="B1" s="135" t="s">
        <v>20</v>
      </c>
      <c r="C1" s="135"/>
      <c r="D1" s="135"/>
      <c r="E1" s="135"/>
      <c r="F1" s="17"/>
      <c r="G1" s="17"/>
      <c r="H1" s="17"/>
      <c r="I1" s="17"/>
      <c r="J1" s="17"/>
      <c r="K1" s="17"/>
      <c r="L1" s="17"/>
      <c r="M1" s="17"/>
    </row>
    <row r="2" spans="2:13" ht="192" customHeight="1" x14ac:dyDescent="0.2">
      <c r="B2" s="134" t="s">
        <v>21</v>
      </c>
      <c r="C2" s="134"/>
      <c r="D2" s="134"/>
      <c r="E2" s="134"/>
      <c r="F2" s="17"/>
      <c r="G2" s="17"/>
      <c r="H2" s="17"/>
      <c r="I2" s="17"/>
      <c r="J2" s="17"/>
      <c r="K2" s="17"/>
      <c r="L2" s="17"/>
      <c r="M2" s="17"/>
    </row>
    <row r="3" spans="2:13" ht="27" customHeight="1" x14ac:dyDescent="0.2">
      <c r="B3" s="18" t="s">
        <v>16</v>
      </c>
      <c r="C3" s="19" t="s">
        <v>19</v>
      </c>
      <c r="D3" s="19" t="s">
        <v>133</v>
      </c>
      <c r="E3" s="18" t="s">
        <v>18</v>
      </c>
    </row>
    <row r="4" spans="2:13" ht="121.5" customHeight="1" x14ac:dyDescent="0.2">
      <c r="B4" s="12" t="s">
        <v>58</v>
      </c>
      <c r="C4" s="10" t="s">
        <v>131</v>
      </c>
      <c r="D4" s="10">
        <v>0</v>
      </c>
      <c r="E4" s="68">
        <v>0</v>
      </c>
    </row>
    <row r="5" spans="2:13" ht="105.75" customHeight="1" x14ac:dyDescent="0.2">
      <c r="B5" s="12" t="s">
        <v>68</v>
      </c>
      <c r="C5" s="10" t="s">
        <v>128</v>
      </c>
      <c r="D5" s="10">
        <v>150</v>
      </c>
      <c r="E5" s="68">
        <f>(D5/150)*240</f>
        <v>240</v>
      </c>
    </row>
    <row r="6" spans="2:13" ht="114" customHeight="1" x14ac:dyDescent="0.2">
      <c r="B6" s="12" t="s">
        <v>74</v>
      </c>
      <c r="C6" s="10" t="s">
        <v>130</v>
      </c>
      <c r="D6" s="10">
        <v>0</v>
      </c>
      <c r="E6" s="68">
        <f t="shared" ref="E6:E14" si="0">(D6/150)*240</f>
        <v>0</v>
      </c>
    </row>
    <row r="7" spans="2:13" ht="111" customHeight="1" x14ac:dyDescent="0.2">
      <c r="B7" s="11" t="s">
        <v>79</v>
      </c>
      <c r="C7" s="10" t="s">
        <v>129</v>
      </c>
      <c r="D7" s="10">
        <v>133</v>
      </c>
      <c r="E7" s="68">
        <f t="shared" si="0"/>
        <v>212.8</v>
      </c>
    </row>
    <row r="8" spans="2:13" ht="120" customHeight="1" x14ac:dyDescent="0.2">
      <c r="B8" s="12" t="s">
        <v>119</v>
      </c>
      <c r="C8" s="10" t="s">
        <v>126</v>
      </c>
      <c r="D8" s="10">
        <v>0</v>
      </c>
      <c r="E8" s="68">
        <f t="shared" si="0"/>
        <v>0</v>
      </c>
    </row>
    <row r="9" spans="2:13" ht="114.75" customHeight="1" x14ac:dyDescent="0.2">
      <c r="B9" s="12" t="s">
        <v>95</v>
      </c>
      <c r="C9" s="10" t="s">
        <v>124</v>
      </c>
      <c r="D9" s="10">
        <v>70</v>
      </c>
      <c r="E9" s="68">
        <f t="shared" si="0"/>
        <v>112</v>
      </c>
    </row>
    <row r="10" spans="2:13" ht="104.25" customHeight="1" x14ac:dyDescent="0.2">
      <c r="B10" s="12" t="s">
        <v>104</v>
      </c>
      <c r="C10" s="10" t="s">
        <v>127</v>
      </c>
      <c r="D10" s="10">
        <v>32</v>
      </c>
      <c r="E10" s="68">
        <f t="shared" si="0"/>
        <v>51.2</v>
      </c>
    </row>
    <row r="11" spans="2:13" s="71" customFormat="1" ht="122.25" customHeight="1" x14ac:dyDescent="0.2">
      <c r="B11" s="72" t="s">
        <v>109</v>
      </c>
      <c r="C11" s="69" t="s">
        <v>125</v>
      </c>
      <c r="D11" s="69">
        <v>0</v>
      </c>
      <c r="E11" s="70">
        <f t="shared" si="0"/>
        <v>0</v>
      </c>
    </row>
    <row r="12" spans="2:13" ht="119.25" customHeight="1" x14ac:dyDescent="0.2">
      <c r="B12" s="11" t="s">
        <v>26</v>
      </c>
      <c r="C12" s="10" t="s">
        <v>132</v>
      </c>
      <c r="D12" s="10">
        <v>0</v>
      </c>
      <c r="E12" s="68">
        <f t="shared" si="0"/>
        <v>0</v>
      </c>
    </row>
    <row r="13" spans="2:13" ht="114.75" customHeight="1" x14ac:dyDescent="0.2">
      <c r="B13" s="11" t="s">
        <v>39</v>
      </c>
      <c r="C13" s="10" t="s">
        <v>123</v>
      </c>
      <c r="D13" s="10">
        <v>20</v>
      </c>
      <c r="E13" s="68">
        <f t="shared" si="0"/>
        <v>32</v>
      </c>
    </row>
    <row r="14" spans="2:13" ht="140.25" x14ac:dyDescent="0.2">
      <c r="B14" s="11" t="s">
        <v>51</v>
      </c>
      <c r="C14" s="10" t="s">
        <v>138</v>
      </c>
      <c r="D14" s="10">
        <v>0</v>
      </c>
      <c r="E14" s="68">
        <f t="shared" si="0"/>
        <v>0</v>
      </c>
    </row>
    <row r="15" spans="2:13" x14ac:dyDescent="0.2">
      <c r="B15" s="16"/>
      <c r="C15" s="16"/>
      <c r="D15" s="16"/>
      <c r="E15" s="16"/>
    </row>
    <row r="16" spans="2:13" x14ac:dyDescent="0.2">
      <c r="B16" s="16"/>
      <c r="C16" s="16"/>
      <c r="D16" s="16"/>
      <c r="E16" s="16"/>
    </row>
    <row r="17" spans="2:5" x14ac:dyDescent="0.2">
      <c r="B17" s="16"/>
      <c r="C17" s="16"/>
      <c r="D17" s="16"/>
      <c r="E17" s="16"/>
    </row>
    <row r="18" spans="2:5" x14ac:dyDescent="0.2">
      <c r="B18" s="16"/>
      <c r="C18" s="16"/>
      <c r="D18" s="16"/>
      <c r="E18" s="16"/>
    </row>
    <row r="19" spans="2:5" x14ac:dyDescent="0.2">
      <c r="B19" s="16"/>
      <c r="C19" s="16"/>
      <c r="D19" s="16"/>
      <c r="E19" s="16"/>
    </row>
    <row r="20" spans="2:5" x14ac:dyDescent="0.2">
      <c r="B20" s="16"/>
      <c r="C20" s="16"/>
      <c r="D20" s="16"/>
      <c r="E20" s="16"/>
    </row>
    <row r="21" spans="2:5" x14ac:dyDescent="0.2">
      <c r="B21" s="16"/>
      <c r="C21" s="16"/>
      <c r="D21" s="16"/>
      <c r="E21" s="16"/>
    </row>
    <row r="22" spans="2:5" x14ac:dyDescent="0.2">
      <c r="B22" s="16"/>
      <c r="C22" s="16"/>
      <c r="D22" s="16"/>
      <c r="E22" s="16"/>
    </row>
    <row r="23" spans="2:5" x14ac:dyDescent="0.2">
      <c r="B23" s="16"/>
      <c r="C23" s="16"/>
      <c r="D23" s="16"/>
      <c r="E23" s="16"/>
    </row>
    <row r="24" spans="2:5" x14ac:dyDescent="0.2">
      <c r="B24" s="16"/>
      <c r="C24" s="16"/>
      <c r="D24" s="16"/>
      <c r="E24" s="16"/>
    </row>
    <row r="25" spans="2:5" x14ac:dyDescent="0.2">
      <c r="B25" s="16"/>
      <c r="C25" s="16"/>
      <c r="D25" s="16"/>
      <c r="E25" s="16"/>
    </row>
    <row r="26" spans="2:5" x14ac:dyDescent="0.2">
      <c r="B26" s="16"/>
      <c r="C26" s="16"/>
      <c r="D26" s="16"/>
      <c r="E26" s="16"/>
    </row>
    <row r="27" spans="2:5" x14ac:dyDescent="0.2">
      <c r="B27" s="16"/>
      <c r="C27" s="16"/>
      <c r="D27" s="16"/>
      <c r="E27" s="16"/>
    </row>
    <row r="28" spans="2:5" x14ac:dyDescent="0.2">
      <c r="B28" s="16"/>
      <c r="C28" s="16"/>
      <c r="D28" s="16"/>
      <c r="E28" s="16"/>
    </row>
    <row r="29" spans="2:5" x14ac:dyDescent="0.2">
      <c r="B29" s="16"/>
      <c r="C29" s="16"/>
      <c r="D29" s="16"/>
      <c r="E29" s="16"/>
    </row>
    <row r="30" spans="2:5" x14ac:dyDescent="0.2">
      <c r="B30" s="16"/>
      <c r="C30" s="16"/>
      <c r="D30" s="16"/>
      <c r="E30" s="16"/>
    </row>
    <row r="31" spans="2:5" x14ac:dyDescent="0.2">
      <c r="B31" s="16"/>
      <c r="C31" s="16"/>
      <c r="D31" s="16"/>
      <c r="E31" s="16"/>
    </row>
    <row r="32" spans="2:5" x14ac:dyDescent="0.2">
      <c r="B32" s="16"/>
      <c r="C32" s="16"/>
      <c r="D32" s="16"/>
      <c r="E32" s="16"/>
    </row>
    <row r="33" spans="2:5" x14ac:dyDescent="0.2">
      <c r="B33" s="16"/>
      <c r="C33" s="16"/>
      <c r="D33" s="16"/>
      <c r="E33" s="16"/>
    </row>
    <row r="34" spans="2:5" x14ac:dyDescent="0.2">
      <c r="B34" s="16"/>
      <c r="C34" s="16"/>
      <c r="D34" s="16"/>
      <c r="E34" s="16"/>
    </row>
    <row r="35" spans="2:5" x14ac:dyDescent="0.2">
      <c r="B35" s="16"/>
      <c r="C35" s="16"/>
      <c r="D35" s="16"/>
      <c r="E35" s="16"/>
    </row>
    <row r="36" spans="2:5" x14ac:dyDescent="0.2">
      <c r="B36" s="16"/>
      <c r="C36" s="16"/>
      <c r="D36" s="16"/>
      <c r="E36" s="16"/>
    </row>
    <row r="37" spans="2:5" x14ac:dyDescent="0.2">
      <c r="B37" s="16"/>
      <c r="C37" s="16"/>
      <c r="D37" s="16"/>
      <c r="E37" s="16"/>
    </row>
    <row r="38" spans="2:5" x14ac:dyDescent="0.2">
      <c r="B38" s="16"/>
      <c r="C38" s="16"/>
      <c r="D38" s="16"/>
      <c r="E38" s="16"/>
    </row>
    <row r="39" spans="2:5" x14ac:dyDescent="0.2">
      <c r="B39" s="16"/>
      <c r="C39" s="16"/>
      <c r="D39" s="16"/>
      <c r="E39" s="16"/>
    </row>
    <row r="40" spans="2:5" x14ac:dyDescent="0.2">
      <c r="B40" s="16"/>
      <c r="C40" s="16"/>
      <c r="D40" s="16"/>
      <c r="E40" s="16"/>
    </row>
    <row r="41" spans="2:5" x14ac:dyDescent="0.2">
      <c r="B41" s="16"/>
      <c r="C41" s="16"/>
      <c r="D41" s="16"/>
      <c r="E41" s="16"/>
    </row>
    <row r="42" spans="2:5" x14ac:dyDescent="0.2">
      <c r="B42" s="16"/>
      <c r="C42" s="16"/>
      <c r="D42" s="16"/>
      <c r="E42" s="16"/>
    </row>
    <row r="43" spans="2:5" x14ac:dyDescent="0.2">
      <c r="B43" s="16"/>
      <c r="C43" s="16"/>
      <c r="D43" s="16"/>
      <c r="E43" s="16"/>
    </row>
    <row r="44" spans="2:5" x14ac:dyDescent="0.2">
      <c r="B44" s="16"/>
      <c r="C44" s="16"/>
      <c r="D44" s="16"/>
      <c r="E44" s="16"/>
    </row>
    <row r="45" spans="2:5" x14ac:dyDescent="0.2">
      <c r="B45" s="16"/>
      <c r="C45" s="16"/>
      <c r="D45" s="16"/>
      <c r="E45" s="16"/>
    </row>
    <row r="46" spans="2:5" x14ac:dyDescent="0.2">
      <c r="B46" s="16"/>
      <c r="C46" s="16"/>
      <c r="D46" s="16"/>
      <c r="E46" s="16"/>
    </row>
    <row r="47" spans="2:5" x14ac:dyDescent="0.2">
      <c r="B47" s="16"/>
      <c r="C47" s="16"/>
      <c r="D47" s="16"/>
      <c r="E47" s="16"/>
    </row>
    <row r="48" spans="2:5" x14ac:dyDescent="0.2">
      <c r="B48" s="16"/>
      <c r="C48" s="16"/>
      <c r="D48" s="16"/>
      <c r="E48" s="16"/>
    </row>
    <row r="49" spans="2:5" x14ac:dyDescent="0.2">
      <c r="B49" s="16"/>
      <c r="C49" s="16"/>
      <c r="D49" s="16"/>
      <c r="E49" s="16"/>
    </row>
    <row r="50" spans="2:5" x14ac:dyDescent="0.2">
      <c r="B50" s="16"/>
      <c r="C50" s="16"/>
      <c r="D50" s="16"/>
      <c r="E50" s="16"/>
    </row>
    <row r="51" spans="2:5" x14ac:dyDescent="0.2">
      <c r="B51" s="16"/>
      <c r="C51" s="16"/>
      <c r="D51" s="16"/>
      <c r="E51" s="16"/>
    </row>
    <row r="52" spans="2:5" x14ac:dyDescent="0.2">
      <c r="B52" s="16"/>
      <c r="C52" s="16"/>
      <c r="D52" s="16"/>
      <c r="E52" s="16"/>
    </row>
    <row r="53" spans="2:5" x14ac:dyDescent="0.2">
      <c r="B53" s="16"/>
      <c r="C53" s="16"/>
      <c r="D53" s="16"/>
      <c r="E53" s="16"/>
    </row>
    <row r="54" spans="2:5" x14ac:dyDescent="0.2">
      <c r="B54" s="16"/>
      <c r="C54" s="16"/>
      <c r="D54" s="16"/>
      <c r="E54" s="16"/>
    </row>
    <row r="55" spans="2:5" x14ac:dyDescent="0.2">
      <c r="B55" s="16"/>
      <c r="C55" s="16"/>
      <c r="D55" s="16"/>
      <c r="E55" s="16"/>
    </row>
    <row r="56" spans="2:5" x14ac:dyDescent="0.2">
      <c r="B56" s="16"/>
      <c r="C56" s="16"/>
      <c r="D56" s="16"/>
      <c r="E56" s="16"/>
    </row>
    <row r="57" spans="2:5" x14ac:dyDescent="0.2">
      <c r="B57" s="16"/>
      <c r="C57" s="16"/>
      <c r="D57" s="16"/>
      <c r="E57" s="16"/>
    </row>
    <row r="58" spans="2:5" x14ac:dyDescent="0.2">
      <c r="B58" s="16"/>
      <c r="C58" s="16"/>
      <c r="D58" s="16"/>
      <c r="E58" s="16"/>
    </row>
    <row r="59" spans="2:5" x14ac:dyDescent="0.2">
      <c r="B59" s="16"/>
      <c r="C59" s="16"/>
      <c r="D59" s="16"/>
      <c r="E59" s="16"/>
    </row>
    <row r="60" spans="2:5" x14ac:dyDescent="0.2">
      <c r="B60" s="16"/>
      <c r="C60" s="16"/>
      <c r="D60" s="16"/>
      <c r="E60" s="16"/>
    </row>
    <row r="61" spans="2:5" x14ac:dyDescent="0.2">
      <c r="B61" s="16"/>
      <c r="C61" s="16"/>
      <c r="D61" s="16"/>
      <c r="E61" s="16"/>
    </row>
    <row r="62" spans="2:5" x14ac:dyDescent="0.2">
      <c r="B62" s="16"/>
      <c r="C62" s="16"/>
      <c r="D62" s="16"/>
      <c r="E62" s="16"/>
    </row>
    <row r="63" spans="2:5" x14ac:dyDescent="0.2">
      <c r="B63" s="16"/>
      <c r="C63" s="16"/>
      <c r="D63" s="16"/>
      <c r="E63" s="16"/>
    </row>
    <row r="64" spans="2:5" x14ac:dyDescent="0.2">
      <c r="B64" s="16"/>
      <c r="C64" s="16"/>
      <c r="D64" s="16"/>
      <c r="E64" s="16"/>
    </row>
    <row r="65" spans="2:5" x14ac:dyDescent="0.2">
      <c r="B65" s="16"/>
      <c r="C65" s="16"/>
      <c r="D65" s="16"/>
      <c r="E65" s="16"/>
    </row>
    <row r="66" spans="2:5" x14ac:dyDescent="0.2">
      <c r="B66" s="16"/>
      <c r="C66" s="16"/>
      <c r="D66" s="16"/>
      <c r="E66" s="16"/>
    </row>
    <row r="67" spans="2:5" x14ac:dyDescent="0.2">
      <c r="B67" s="16"/>
      <c r="C67" s="16"/>
      <c r="D67" s="16"/>
      <c r="E67" s="16"/>
    </row>
    <row r="68" spans="2:5" x14ac:dyDescent="0.2">
      <c r="B68" s="16"/>
      <c r="C68" s="16"/>
      <c r="D68" s="16"/>
      <c r="E68" s="16"/>
    </row>
  </sheetData>
  <mergeCells count="2">
    <mergeCell ref="B2:E2"/>
    <mergeCell ref="B1:E1"/>
  </mergeCells>
  <phoneticPr fontId="4" type="noConversion"/>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 EXPERIENCIA </vt:lpstr>
      <vt:lpstr>FACTOR DE CALIDAD</vt:lpstr>
      <vt:lpstr>' EXPERIENCIA '!Área_de_impresión</vt:lpstr>
      <vt:lpstr>' EXPERIENCIA '!Títulos_a_imprimir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Ricardo Luna Luna</cp:lastModifiedBy>
  <cp:lastPrinted>2020-10-15T02:36:05Z</cp:lastPrinted>
  <dcterms:created xsi:type="dcterms:W3CDTF">2020-06-22T20:34:22Z</dcterms:created>
  <dcterms:modified xsi:type="dcterms:W3CDTF">2022-04-08T15:39:50Z</dcterms:modified>
</cp:coreProperties>
</file>