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/>
  <mc:AlternateContent xmlns:mc="http://schemas.openxmlformats.org/markup-compatibility/2006">
    <mc:Choice Requires="x15">
      <x15ac:absPath xmlns:x15ac="http://schemas.microsoft.com/office/spreadsheetml/2010/11/ac" url="C:\Users\ramir\Documents\Documentos\Grupo contractual IDPAC\Alimentos 2022\"/>
    </mc:Choice>
  </mc:AlternateContent>
  <xr:revisionPtr revIDLastSave="0" documentId="8_{067F5FD8-332E-45A9-898C-9C6A41564950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studio de mercado" sheetId="2" r:id="rId1"/>
    <sheet name="Resumen" sheetId="3" r:id="rId2"/>
    <sheet name="listado de unidades" sheetId="4" r:id="rId3"/>
  </sheets>
  <definedNames>
    <definedName name="_xlnm._FilterDatabase" localSheetId="0" hidden="1">'Estudio de mercado'!$C$5:$C$57</definedName>
    <definedName name="_xlnm.Print_Area" localSheetId="0">'Estudio de mercado'!$A$1:$T$57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4" i="3"/>
  <c r="S7" i="2" l="1"/>
  <c r="G5" i="3" s="1"/>
  <c r="H5" i="3" s="1"/>
  <c r="S8" i="2"/>
  <c r="G6" i="3" s="1"/>
  <c r="H6" i="3" s="1"/>
  <c r="S9" i="2"/>
  <c r="G7" i="3" s="1"/>
  <c r="H7" i="3" s="1"/>
  <c r="S10" i="2"/>
  <c r="G8" i="3" s="1"/>
  <c r="H8" i="3" s="1"/>
  <c r="S11" i="2"/>
  <c r="G9" i="3" s="1"/>
  <c r="H9" i="3" s="1"/>
  <c r="S12" i="2"/>
  <c r="G10" i="3" s="1"/>
  <c r="H10" i="3" s="1"/>
  <c r="S13" i="2"/>
  <c r="G11" i="3" s="1"/>
  <c r="H11" i="3" s="1"/>
  <c r="S14" i="2"/>
  <c r="G12" i="3" s="1"/>
  <c r="H12" i="3" s="1"/>
  <c r="S15" i="2"/>
  <c r="G13" i="3" s="1"/>
  <c r="H13" i="3" s="1"/>
  <c r="S16" i="2"/>
  <c r="G14" i="3" s="1"/>
  <c r="H14" i="3" s="1"/>
  <c r="S17" i="2"/>
  <c r="G15" i="3" s="1"/>
  <c r="H15" i="3" s="1"/>
  <c r="S18" i="2"/>
  <c r="G16" i="3" s="1"/>
  <c r="H16" i="3" s="1"/>
  <c r="S19" i="2"/>
  <c r="G17" i="3" s="1"/>
  <c r="H17" i="3" s="1"/>
  <c r="S20" i="2"/>
  <c r="G18" i="3" s="1"/>
  <c r="H18" i="3" s="1"/>
  <c r="S21" i="2"/>
  <c r="G19" i="3" s="1"/>
  <c r="H19" i="3" s="1"/>
  <c r="S22" i="2"/>
  <c r="G20" i="3" s="1"/>
  <c r="H20" i="3" s="1"/>
  <c r="S23" i="2"/>
  <c r="G21" i="3" s="1"/>
  <c r="H21" i="3" s="1"/>
  <c r="S24" i="2"/>
  <c r="G22" i="3" s="1"/>
  <c r="H22" i="3" s="1"/>
  <c r="S25" i="2"/>
  <c r="G23" i="3" s="1"/>
  <c r="H23" i="3" s="1"/>
  <c r="S26" i="2"/>
  <c r="G24" i="3" s="1"/>
  <c r="H24" i="3" s="1"/>
  <c r="S27" i="2"/>
  <c r="G25" i="3" s="1"/>
  <c r="H25" i="3" s="1"/>
  <c r="S28" i="2"/>
  <c r="G26" i="3" s="1"/>
  <c r="H26" i="3" s="1"/>
  <c r="S29" i="2"/>
  <c r="G27" i="3" s="1"/>
  <c r="H27" i="3" s="1"/>
  <c r="S30" i="2"/>
  <c r="G28" i="3" s="1"/>
  <c r="H28" i="3" s="1"/>
  <c r="S31" i="2"/>
  <c r="G29" i="3" s="1"/>
  <c r="H29" i="3" s="1"/>
  <c r="S33" i="2"/>
  <c r="G31" i="3" s="1"/>
  <c r="H31" i="3" s="1"/>
  <c r="S34" i="2"/>
  <c r="G32" i="3" s="1"/>
  <c r="H32" i="3" s="1"/>
  <c r="S35" i="2"/>
  <c r="G33" i="3" s="1"/>
  <c r="H33" i="3" s="1"/>
  <c r="S36" i="2"/>
  <c r="G34" i="3" s="1"/>
  <c r="H34" i="3" s="1"/>
  <c r="S38" i="2"/>
  <c r="G36" i="3" s="1"/>
  <c r="H36" i="3" s="1"/>
  <c r="S39" i="2"/>
  <c r="G37" i="3" s="1"/>
  <c r="H37" i="3" s="1"/>
  <c r="S40" i="2"/>
  <c r="G38" i="3" s="1"/>
  <c r="H38" i="3" s="1"/>
  <c r="S41" i="2"/>
  <c r="G39" i="3" s="1"/>
  <c r="H39" i="3" s="1"/>
  <c r="S42" i="2"/>
  <c r="G40" i="3" s="1"/>
  <c r="H40" i="3" s="1"/>
  <c r="S43" i="2"/>
  <c r="G41" i="3" s="1"/>
  <c r="H41" i="3" s="1"/>
  <c r="S44" i="2"/>
  <c r="G42" i="3" s="1"/>
  <c r="H42" i="3" s="1"/>
  <c r="S45" i="2"/>
  <c r="G43" i="3" s="1"/>
  <c r="H43" i="3" s="1"/>
  <c r="S47" i="2"/>
  <c r="G45" i="3" s="1"/>
  <c r="H45" i="3" s="1"/>
  <c r="S48" i="2"/>
  <c r="G46" i="3" s="1"/>
  <c r="H46" i="3" s="1"/>
  <c r="S49" i="2"/>
  <c r="G47" i="3" s="1"/>
  <c r="H47" i="3" s="1"/>
  <c r="S50" i="2"/>
  <c r="G48" i="3" s="1"/>
  <c r="H48" i="3" s="1"/>
  <c r="S53" i="2"/>
  <c r="G51" i="3" s="1"/>
  <c r="H51" i="3" s="1"/>
  <c r="S54" i="2"/>
  <c r="G52" i="3" s="1"/>
  <c r="H52" i="3" s="1"/>
  <c r="S55" i="2"/>
  <c r="G53" i="3" s="1"/>
  <c r="H53" i="3" s="1"/>
  <c r="S56" i="2"/>
  <c r="G54" i="3" s="1"/>
  <c r="H54" i="3" s="1"/>
  <c r="U7" i="2"/>
  <c r="V7" i="2"/>
  <c r="W7" i="2" s="1"/>
  <c r="X7" i="2" s="1"/>
  <c r="U8" i="2"/>
  <c r="V8" i="2"/>
  <c r="W8" i="2" s="1"/>
  <c r="X8" i="2" s="1"/>
  <c r="U9" i="2"/>
  <c r="V9" i="2"/>
  <c r="U10" i="2"/>
  <c r="V10" i="2"/>
  <c r="W10" i="2" s="1"/>
  <c r="X10" i="2" s="1"/>
  <c r="U11" i="2"/>
  <c r="V11" i="2"/>
  <c r="W11" i="2" s="1"/>
  <c r="X11" i="2" s="1"/>
  <c r="U12" i="2"/>
  <c r="V12" i="2"/>
  <c r="W12" i="2" s="1"/>
  <c r="X12" i="2" s="1"/>
  <c r="U13" i="2"/>
  <c r="V13" i="2"/>
  <c r="U14" i="2"/>
  <c r="V14" i="2"/>
  <c r="W14" i="2" s="1"/>
  <c r="X14" i="2" s="1"/>
  <c r="U15" i="2"/>
  <c r="V15" i="2"/>
  <c r="W15" i="2" s="1"/>
  <c r="X15" i="2" s="1"/>
  <c r="U16" i="2"/>
  <c r="V16" i="2"/>
  <c r="W16" i="2" s="1"/>
  <c r="X16" i="2" s="1"/>
  <c r="U17" i="2"/>
  <c r="V17" i="2"/>
  <c r="U18" i="2"/>
  <c r="V18" i="2"/>
  <c r="W18" i="2" s="1"/>
  <c r="X18" i="2" s="1"/>
  <c r="U19" i="2"/>
  <c r="V19" i="2"/>
  <c r="W19" i="2" s="1"/>
  <c r="X19" i="2" s="1"/>
  <c r="U20" i="2"/>
  <c r="V20" i="2"/>
  <c r="W20" i="2" s="1"/>
  <c r="X20" i="2" s="1"/>
  <c r="U21" i="2"/>
  <c r="V21" i="2"/>
  <c r="U22" i="2"/>
  <c r="V22" i="2"/>
  <c r="W22" i="2" s="1"/>
  <c r="X22" i="2" s="1"/>
  <c r="U23" i="2"/>
  <c r="V23" i="2"/>
  <c r="W23" i="2" s="1"/>
  <c r="X23" i="2" s="1"/>
  <c r="U24" i="2"/>
  <c r="V24" i="2"/>
  <c r="W24" i="2" s="1"/>
  <c r="X24" i="2" s="1"/>
  <c r="U25" i="2"/>
  <c r="V25" i="2"/>
  <c r="U26" i="2"/>
  <c r="V26" i="2"/>
  <c r="W26" i="2" s="1"/>
  <c r="X26" i="2" s="1"/>
  <c r="U27" i="2"/>
  <c r="V27" i="2"/>
  <c r="W27" i="2" s="1"/>
  <c r="X27" i="2" s="1"/>
  <c r="U28" i="2"/>
  <c r="V28" i="2"/>
  <c r="U29" i="2"/>
  <c r="V29" i="2"/>
  <c r="W29" i="2" s="1"/>
  <c r="X29" i="2" s="1"/>
  <c r="U30" i="2"/>
  <c r="V30" i="2"/>
  <c r="W30" i="2" s="1"/>
  <c r="X30" i="2" s="1"/>
  <c r="U31" i="2"/>
  <c r="V31" i="2"/>
  <c r="U33" i="2"/>
  <c r="V33" i="2"/>
  <c r="W33" i="2" s="1"/>
  <c r="X33" i="2" s="1"/>
  <c r="U34" i="2"/>
  <c r="V34" i="2"/>
  <c r="W34" i="2" s="1"/>
  <c r="X34" i="2" s="1"/>
  <c r="U35" i="2"/>
  <c r="V35" i="2"/>
  <c r="W35" i="2" s="1"/>
  <c r="X35" i="2" s="1"/>
  <c r="U36" i="2"/>
  <c r="V36" i="2"/>
  <c r="W36" i="2" s="1"/>
  <c r="X36" i="2" s="1"/>
  <c r="U38" i="2"/>
  <c r="V38" i="2"/>
  <c r="W38" i="2" s="1"/>
  <c r="X38" i="2" s="1"/>
  <c r="U39" i="2"/>
  <c r="V39" i="2"/>
  <c r="W39" i="2" s="1"/>
  <c r="X39" i="2" s="1"/>
  <c r="U40" i="2"/>
  <c r="V40" i="2"/>
  <c r="W40" i="2" s="1"/>
  <c r="X40" i="2" s="1"/>
  <c r="U41" i="2"/>
  <c r="V41" i="2"/>
  <c r="U42" i="2"/>
  <c r="V42" i="2"/>
  <c r="W42" i="2" s="1"/>
  <c r="X42" i="2" s="1"/>
  <c r="U43" i="2"/>
  <c r="V43" i="2"/>
  <c r="W43" i="2" s="1"/>
  <c r="X43" i="2" s="1"/>
  <c r="U44" i="2"/>
  <c r="V44" i="2"/>
  <c r="W44" i="2" s="1"/>
  <c r="X44" i="2" s="1"/>
  <c r="U45" i="2"/>
  <c r="V45" i="2"/>
  <c r="U47" i="2"/>
  <c r="V47" i="2"/>
  <c r="U48" i="2"/>
  <c r="V48" i="2"/>
  <c r="W48" i="2" s="1"/>
  <c r="X48" i="2" s="1"/>
  <c r="U49" i="2"/>
  <c r="V49" i="2"/>
  <c r="W49" i="2" s="1"/>
  <c r="X49" i="2" s="1"/>
  <c r="U50" i="2"/>
  <c r="V50" i="2"/>
  <c r="W50" i="2" s="1"/>
  <c r="X50" i="2" s="1"/>
  <c r="U53" i="2"/>
  <c r="V53" i="2"/>
  <c r="W53" i="2" s="1"/>
  <c r="X53" i="2" s="1"/>
  <c r="U54" i="2"/>
  <c r="V54" i="2"/>
  <c r="W54" i="2" s="1"/>
  <c r="X54" i="2" s="1"/>
  <c r="U55" i="2"/>
  <c r="V55" i="2"/>
  <c r="W55" i="2" s="1"/>
  <c r="X55" i="2" s="1"/>
  <c r="U56" i="2"/>
  <c r="V56" i="2"/>
  <c r="W56" i="2" s="1"/>
  <c r="X56" i="2" s="1"/>
  <c r="S6" i="2"/>
  <c r="G4" i="3" s="1"/>
  <c r="V6" i="2"/>
  <c r="U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6" i="2"/>
  <c r="W45" i="2" l="1"/>
  <c r="X45" i="2" s="1"/>
  <c r="W41" i="2"/>
  <c r="X41" i="2" s="1"/>
  <c r="W31" i="2"/>
  <c r="X31" i="2" s="1"/>
  <c r="W28" i="2"/>
  <c r="X28" i="2" s="1"/>
  <c r="W25" i="2"/>
  <c r="X25" i="2" s="1"/>
  <c r="W21" i="2"/>
  <c r="X21" i="2" s="1"/>
  <c r="W17" i="2"/>
  <c r="X17" i="2" s="1"/>
  <c r="W13" i="2"/>
  <c r="X13" i="2" s="1"/>
  <c r="W47" i="2"/>
  <c r="X47" i="2" s="1"/>
  <c r="W9" i="2"/>
  <c r="X9" i="2" s="1"/>
  <c r="P7" i="2" l="1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6" i="2"/>
  <c r="N37" i="2" l="1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36" i="2"/>
  <c r="M52" i="2"/>
  <c r="M51" i="2"/>
  <c r="N34" i="2"/>
  <c r="M32" i="2"/>
  <c r="U32" i="2" l="1"/>
  <c r="S32" i="2"/>
  <c r="G30" i="3" s="1"/>
  <c r="H30" i="3" s="1"/>
  <c r="V32" i="2"/>
  <c r="W32" i="2" s="1"/>
  <c r="X32" i="2" s="1"/>
  <c r="N32" i="2"/>
  <c r="U52" i="2"/>
  <c r="V52" i="2"/>
  <c r="W52" i="2" s="1"/>
  <c r="X52" i="2" s="1"/>
  <c r="S52" i="2"/>
  <c r="G50" i="3" s="1"/>
  <c r="H50" i="3" s="1"/>
  <c r="S51" i="2"/>
  <c r="G49" i="3" s="1"/>
  <c r="H49" i="3" s="1"/>
  <c r="U51" i="2"/>
  <c r="V51" i="2"/>
  <c r="W51" i="2" s="1"/>
  <c r="X51" i="2" s="1"/>
  <c r="L54" i="2"/>
  <c r="L55" i="2"/>
  <c r="L53" i="2"/>
  <c r="L52" i="2"/>
  <c r="L51" i="2"/>
  <c r="L45" i="2"/>
  <c r="L47" i="2"/>
  <c r="L48" i="2"/>
  <c r="L49" i="2"/>
  <c r="L50" i="2"/>
  <c r="L44" i="2"/>
  <c r="L39" i="2"/>
  <c r="L40" i="2"/>
  <c r="L41" i="2"/>
  <c r="L42" i="2"/>
  <c r="L38" i="2"/>
  <c r="L35" i="2"/>
  <c r="L36" i="2"/>
  <c r="L34" i="2"/>
  <c r="N35" i="2"/>
  <c r="N33" i="2"/>
  <c r="N31" i="2"/>
  <c r="N30" i="2"/>
  <c r="N27" i="2"/>
  <c r="N28" i="2"/>
  <c r="N29" i="2"/>
  <c r="N26" i="2"/>
  <c r="N25" i="2"/>
  <c r="N24" i="2"/>
  <c r="N23" i="2"/>
  <c r="K37" i="2"/>
  <c r="L37" i="2" s="1"/>
  <c r="U37" i="2" l="1"/>
  <c r="V37" i="2"/>
  <c r="W37" i="2" s="1"/>
  <c r="X37" i="2" s="1"/>
  <c r="S37" i="2"/>
  <c r="G35" i="3" s="1"/>
  <c r="H35" i="3" s="1"/>
  <c r="K46" i="2"/>
  <c r="U46" i="2" l="1"/>
  <c r="V46" i="2"/>
  <c r="W46" i="2" s="1"/>
  <c r="X46" i="2" s="1"/>
  <c r="S46" i="2"/>
  <c r="G44" i="3" s="1"/>
  <c r="H44" i="3" s="1"/>
  <c r="L46" i="2"/>
  <c r="AF7" i="2"/>
  <c r="AG7" i="2"/>
  <c r="AF8" i="2"/>
  <c r="AG8" i="2"/>
  <c r="AF9" i="2"/>
  <c r="AG9" i="2"/>
  <c r="AF10" i="2"/>
  <c r="AG10" i="2"/>
  <c r="AF11" i="2"/>
  <c r="AG11" i="2"/>
  <c r="AF12" i="2"/>
  <c r="AG12" i="2"/>
  <c r="AF13" i="2"/>
  <c r="AG13" i="2"/>
  <c r="AF14" i="2"/>
  <c r="AG14" i="2"/>
  <c r="AF15" i="2"/>
  <c r="AG15" i="2"/>
  <c r="AF16" i="2"/>
  <c r="AG16" i="2"/>
  <c r="AF17" i="2"/>
  <c r="AG17" i="2"/>
  <c r="AF18" i="2"/>
  <c r="AG18" i="2"/>
  <c r="AF19" i="2"/>
  <c r="AG19" i="2"/>
  <c r="AF20" i="2"/>
  <c r="AG20" i="2"/>
  <c r="AF21" i="2"/>
  <c r="AG21" i="2"/>
  <c r="AF22" i="2"/>
  <c r="AG22" i="2"/>
  <c r="AF23" i="2"/>
  <c r="AG23" i="2"/>
  <c r="AF24" i="2"/>
  <c r="AG24" i="2"/>
  <c r="AF25" i="2"/>
  <c r="AG25" i="2"/>
  <c r="AF26" i="2"/>
  <c r="AG26" i="2"/>
  <c r="AF27" i="2"/>
  <c r="AG27" i="2"/>
  <c r="AF28" i="2"/>
  <c r="AG28" i="2"/>
  <c r="AF29" i="2"/>
  <c r="AG29" i="2"/>
  <c r="AF30" i="2"/>
  <c r="AG30" i="2"/>
  <c r="AF31" i="2"/>
  <c r="AG31" i="2"/>
  <c r="AF32" i="2"/>
  <c r="AG32" i="2"/>
  <c r="AF33" i="2"/>
  <c r="AG33" i="2"/>
  <c r="AF34" i="2"/>
  <c r="AG34" i="2"/>
  <c r="AF35" i="2"/>
  <c r="AG35" i="2"/>
  <c r="AF36" i="2"/>
  <c r="AG36" i="2"/>
  <c r="AF37" i="2"/>
  <c r="AG37" i="2"/>
  <c r="AF38" i="2"/>
  <c r="AG38" i="2"/>
  <c r="AF39" i="2"/>
  <c r="AG39" i="2"/>
  <c r="AF40" i="2"/>
  <c r="AG40" i="2"/>
  <c r="AF41" i="2"/>
  <c r="AG41" i="2"/>
  <c r="AF42" i="2"/>
  <c r="AG42" i="2"/>
  <c r="AF43" i="2"/>
  <c r="AG43" i="2"/>
  <c r="AF44" i="2"/>
  <c r="AG44" i="2"/>
  <c r="AF45" i="2"/>
  <c r="AG45" i="2"/>
  <c r="AF46" i="2"/>
  <c r="AG46" i="2"/>
  <c r="AF47" i="2"/>
  <c r="AG47" i="2"/>
  <c r="AF48" i="2"/>
  <c r="AG48" i="2"/>
  <c r="AF49" i="2"/>
  <c r="AG49" i="2"/>
  <c r="AF50" i="2"/>
  <c r="AG50" i="2"/>
  <c r="AF51" i="2"/>
  <c r="AG51" i="2"/>
  <c r="AF52" i="2"/>
  <c r="AG52" i="2"/>
  <c r="AF53" i="2"/>
  <c r="AG53" i="2"/>
  <c r="AF54" i="2"/>
  <c r="AG54" i="2"/>
  <c r="AF55" i="2"/>
  <c r="AG55" i="2"/>
  <c r="AF56" i="2"/>
  <c r="AG56" i="2"/>
  <c r="AG6" i="2"/>
  <c r="AF6" i="2"/>
  <c r="AB7" i="2"/>
  <c r="AC7" i="2"/>
  <c r="AB8" i="2"/>
  <c r="AC8" i="2"/>
  <c r="AB9" i="2"/>
  <c r="AC9" i="2"/>
  <c r="AB10" i="2"/>
  <c r="AC10" i="2"/>
  <c r="AB11" i="2"/>
  <c r="AC11" i="2"/>
  <c r="AB12" i="2"/>
  <c r="AC12" i="2"/>
  <c r="AB13" i="2"/>
  <c r="AC13" i="2"/>
  <c r="AB14" i="2"/>
  <c r="AC14" i="2"/>
  <c r="AB15" i="2"/>
  <c r="AC15" i="2"/>
  <c r="AB16" i="2"/>
  <c r="AC16" i="2"/>
  <c r="AB17" i="2"/>
  <c r="AC17" i="2"/>
  <c r="AB18" i="2"/>
  <c r="AC18" i="2"/>
  <c r="AB19" i="2"/>
  <c r="AC19" i="2"/>
  <c r="AB20" i="2"/>
  <c r="AC20" i="2"/>
  <c r="AB21" i="2"/>
  <c r="AC21" i="2"/>
  <c r="AB22" i="2"/>
  <c r="AC22" i="2"/>
  <c r="AB23" i="2"/>
  <c r="AC23" i="2"/>
  <c r="AB24" i="2"/>
  <c r="AC24" i="2"/>
  <c r="AB25" i="2"/>
  <c r="AC25" i="2"/>
  <c r="AB26" i="2"/>
  <c r="AC26" i="2"/>
  <c r="AB27" i="2"/>
  <c r="AC27" i="2"/>
  <c r="AB28" i="2"/>
  <c r="AC28" i="2"/>
  <c r="AB29" i="2"/>
  <c r="AC29" i="2"/>
  <c r="AB30" i="2"/>
  <c r="AC30" i="2"/>
  <c r="AB31" i="2"/>
  <c r="AC31" i="2"/>
  <c r="AB32" i="2"/>
  <c r="AC32" i="2"/>
  <c r="AB33" i="2"/>
  <c r="AC33" i="2"/>
  <c r="AB34" i="2"/>
  <c r="AC34" i="2"/>
  <c r="AB35" i="2"/>
  <c r="AC35" i="2"/>
  <c r="AB36" i="2"/>
  <c r="AC36" i="2"/>
  <c r="AB37" i="2"/>
  <c r="AC37" i="2"/>
  <c r="AB38" i="2"/>
  <c r="AC38" i="2"/>
  <c r="AB39" i="2"/>
  <c r="AC39" i="2"/>
  <c r="AB40" i="2"/>
  <c r="AC40" i="2"/>
  <c r="AB41" i="2"/>
  <c r="AC41" i="2"/>
  <c r="AB42" i="2"/>
  <c r="AC42" i="2"/>
  <c r="AB43" i="2"/>
  <c r="AC43" i="2"/>
  <c r="AB44" i="2"/>
  <c r="AC44" i="2"/>
  <c r="AB45" i="2"/>
  <c r="AC45" i="2"/>
  <c r="AB46" i="2"/>
  <c r="AC46" i="2"/>
  <c r="AB47" i="2"/>
  <c r="AC47" i="2"/>
  <c r="AB48" i="2"/>
  <c r="AC48" i="2"/>
  <c r="AB49" i="2"/>
  <c r="AC49" i="2"/>
  <c r="AB50" i="2"/>
  <c r="AC50" i="2"/>
  <c r="AB51" i="2"/>
  <c r="AC51" i="2"/>
  <c r="AB52" i="2"/>
  <c r="AC52" i="2"/>
  <c r="AB53" i="2"/>
  <c r="AC53" i="2"/>
  <c r="AB54" i="2"/>
  <c r="AC54" i="2"/>
  <c r="AB55" i="2"/>
  <c r="AC55" i="2"/>
  <c r="AB56" i="2"/>
  <c r="AC56" i="2"/>
  <c r="AC6" i="2"/>
  <c r="AB6" i="2"/>
  <c r="H7" i="2"/>
  <c r="J7" i="2"/>
  <c r="H8" i="2"/>
  <c r="J8" i="2"/>
  <c r="H9" i="2"/>
  <c r="J9" i="2"/>
  <c r="H10" i="2"/>
  <c r="J10" i="2"/>
  <c r="H11" i="2"/>
  <c r="J11" i="2"/>
  <c r="H12" i="2"/>
  <c r="J12" i="2"/>
  <c r="H13" i="2"/>
  <c r="J13" i="2"/>
  <c r="H14" i="2"/>
  <c r="J14" i="2"/>
  <c r="H15" i="2"/>
  <c r="J15" i="2"/>
  <c r="H16" i="2"/>
  <c r="J16" i="2"/>
  <c r="H17" i="2"/>
  <c r="J17" i="2"/>
  <c r="H18" i="2"/>
  <c r="J18" i="2"/>
  <c r="H19" i="2"/>
  <c r="J19" i="2"/>
  <c r="H20" i="2"/>
  <c r="J20" i="2"/>
  <c r="H21" i="2"/>
  <c r="J21" i="2"/>
  <c r="H22" i="2"/>
  <c r="J22" i="2"/>
  <c r="H23" i="2"/>
  <c r="J23" i="2"/>
  <c r="H24" i="2"/>
  <c r="J24" i="2"/>
  <c r="H25" i="2"/>
  <c r="J25" i="2"/>
  <c r="H26" i="2"/>
  <c r="J26" i="2"/>
  <c r="H27" i="2"/>
  <c r="J27" i="2"/>
  <c r="H28" i="2"/>
  <c r="J28" i="2"/>
  <c r="H29" i="2"/>
  <c r="J29" i="2"/>
  <c r="H30" i="2"/>
  <c r="J30" i="2"/>
  <c r="H31" i="2"/>
  <c r="J31" i="2"/>
  <c r="H32" i="2"/>
  <c r="J32" i="2"/>
  <c r="H33" i="2"/>
  <c r="J33" i="2"/>
  <c r="H34" i="2"/>
  <c r="J34" i="2"/>
  <c r="H35" i="2"/>
  <c r="J35" i="2"/>
  <c r="H36" i="2"/>
  <c r="J36" i="2"/>
  <c r="H37" i="2"/>
  <c r="J37" i="2"/>
  <c r="H38" i="2"/>
  <c r="J38" i="2"/>
  <c r="H39" i="2"/>
  <c r="J39" i="2"/>
  <c r="H40" i="2"/>
  <c r="J40" i="2"/>
  <c r="H41" i="2"/>
  <c r="J41" i="2"/>
  <c r="H42" i="2"/>
  <c r="J42" i="2"/>
  <c r="H43" i="2"/>
  <c r="J43" i="2"/>
  <c r="H44" i="2"/>
  <c r="J44" i="2"/>
  <c r="H45" i="2"/>
  <c r="J45" i="2"/>
  <c r="H46" i="2"/>
  <c r="J46" i="2"/>
  <c r="H47" i="2"/>
  <c r="J47" i="2"/>
  <c r="H48" i="2"/>
  <c r="J48" i="2"/>
  <c r="H49" i="2"/>
  <c r="J49" i="2"/>
  <c r="H50" i="2"/>
  <c r="J50" i="2"/>
  <c r="H51" i="2"/>
  <c r="J51" i="2"/>
  <c r="H52" i="2"/>
  <c r="J52" i="2"/>
  <c r="H53" i="2"/>
  <c r="J53" i="2"/>
  <c r="H54" i="2"/>
  <c r="J54" i="2"/>
  <c r="H55" i="2"/>
  <c r="J55" i="2"/>
  <c r="H56" i="2"/>
  <c r="J5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H4" i="3" l="1"/>
  <c r="H55" i="3" l="1"/>
  <c r="T6" i="2"/>
  <c r="J6" i="2"/>
  <c r="H6" i="2"/>
  <c r="W6" i="2" l="1"/>
  <c r="X6" i="2" s="1"/>
  <c r="T5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Valentina Vasquez Sanchez</author>
  </authors>
  <commentList>
    <comment ref="I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Valentina Vasquez Sanchez:</t>
        </r>
        <r>
          <rPr>
            <sz val="9"/>
            <color indexed="81"/>
            <rFont val="Tahoma"/>
            <family val="2"/>
          </rPr>
          <t xml:space="preserve">
Inserte el número de proveedores que considere necesarios. La información de proveedores siempre deberá llevar precio unitario estimado y precio total estimando</t>
        </r>
      </text>
    </comment>
    <comment ref="A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Valentina Vasquez Sanchez:</t>
        </r>
        <r>
          <rPr>
            <sz val="9"/>
            <color indexed="81"/>
            <rFont val="Tahoma"/>
            <family val="2"/>
          </rPr>
          <t xml:space="preserve">
Inserte el numero de filas requeridas de acuerdo con su necesidad de compra </t>
        </r>
      </text>
    </comment>
  </commentList>
</comments>
</file>

<file path=xl/sharedStrings.xml><?xml version="1.0" encoding="utf-8"?>
<sst xmlns="http://schemas.openxmlformats.org/spreadsheetml/2006/main" count="781" uniqueCount="495">
  <si>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</si>
  <si>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</si>
  <si>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</si>
  <si>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</si>
  <si>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</si>
  <si>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</si>
  <si>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</si>
  <si>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</si>
  <si>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1</t>
  </si>
  <si>
    <t>UN</t>
  </si>
  <si>
    <t xml:space="preserve">PROMEDIO </t>
  </si>
  <si>
    <t>VALOR TOTAL ESTUDIO DE MERCADO</t>
  </si>
  <si>
    <t xml:space="preserve">Lista de necesidades </t>
  </si>
  <si>
    <t>UNIDADES</t>
  </si>
  <si>
    <t>Nombre</t>
  </si>
  <si>
    <t>YD</t>
  </si>
  <si>
    <t>Yarda</t>
  </si>
  <si>
    <t>Y2D</t>
  </si>
  <si>
    <t>Yarda Cuadrada</t>
  </si>
  <si>
    <t>VPM</t>
  </si>
  <si>
    <t>Partes por millón (Volumen)</t>
  </si>
  <si>
    <t>VPB</t>
  </si>
  <si>
    <t>Partes por billón (Volumen)</t>
  </si>
  <si>
    <t>ViG</t>
  </si>
  <si>
    <t>Viga</t>
  </si>
  <si>
    <t>VG</t>
  </si>
  <si>
    <t>Valor Global</t>
  </si>
  <si>
    <t>VAL</t>
  </si>
  <si>
    <t>Valor artículo</t>
  </si>
  <si>
    <t>V%O</t>
  </si>
  <si>
    <t>Proporción por mil (Volumen)</t>
  </si>
  <si>
    <t>V</t>
  </si>
  <si>
    <t>Voltio</t>
  </si>
  <si>
    <t>US</t>
  </si>
  <si>
    <t>Unidad de subcontratación</t>
  </si>
  <si>
    <t xml:space="preserve">Unidad   </t>
  </si>
  <si>
    <t>UE</t>
  </si>
  <si>
    <t>Unidad de enzima</t>
  </si>
  <si>
    <t>UA</t>
  </si>
  <si>
    <t>Unidad de actividad</t>
  </si>
  <si>
    <t>TUS</t>
  </si>
  <si>
    <t>Tonelada US</t>
  </si>
  <si>
    <t>TON</t>
  </si>
  <si>
    <t xml:space="preserve">Tonelada   </t>
  </si>
  <si>
    <t>TOM</t>
  </si>
  <si>
    <t>Tonelada/Metro cúbico</t>
  </si>
  <si>
    <t>TES</t>
  </si>
  <si>
    <t>Tesla</t>
  </si>
  <si>
    <t>TAM</t>
  </si>
  <si>
    <t>Tambor</t>
  </si>
  <si>
    <t>T*K</t>
  </si>
  <si>
    <t>Tonelada/Milla</t>
  </si>
  <si>
    <t>SEM</t>
  </si>
  <si>
    <t>Semana</t>
  </si>
  <si>
    <t>SC</t>
  </si>
  <si>
    <t>Bolsa</t>
  </si>
  <si>
    <t>S</t>
  </si>
  <si>
    <t>Segundo</t>
  </si>
  <si>
    <t>ROL</t>
  </si>
  <si>
    <t>Rollo</t>
  </si>
  <si>
    <t>RHO</t>
  </si>
  <si>
    <t>Gramo/Centímetro Cúbico</t>
  </si>
  <si>
    <t>REC</t>
  </si>
  <si>
    <t>Contenedor</t>
  </si>
  <si>
    <t>PS</t>
  </si>
  <si>
    <t>Picosegundo</t>
  </si>
  <si>
    <t>PRS</t>
  </si>
  <si>
    <t>Número de personas</t>
  </si>
  <si>
    <t>PPT</t>
  </si>
  <si>
    <t>Partes por trillón</t>
  </si>
  <si>
    <t>PPM</t>
  </si>
  <si>
    <t xml:space="preserve">Partes por millón   </t>
  </si>
  <si>
    <t>PPB</t>
  </si>
  <si>
    <t xml:space="preserve">Partes por billón  </t>
  </si>
  <si>
    <t>POL</t>
  </si>
  <si>
    <t>Pulgada</t>
  </si>
  <si>
    <t>PMI</t>
  </si>
  <si>
    <t>1/Minuto</t>
  </si>
  <si>
    <t>PIP</t>
  </si>
  <si>
    <t>Barril</t>
  </si>
  <si>
    <t>Peç</t>
  </si>
  <si>
    <t>Pieza</t>
  </si>
  <si>
    <t>PÉ2</t>
  </si>
  <si>
    <t>Pie cuadrado</t>
  </si>
  <si>
    <t>PÉ</t>
  </si>
  <si>
    <t>Pie</t>
  </si>
  <si>
    <t>PAR</t>
  </si>
  <si>
    <t>Par</t>
  </si>
  <si>
    <t>PAL</t>
  </si>
  <si>
    <t>Paleta</t>
  </si>
  <si>
    <t>PAD</t>
  </si>
  <si>
    <t>Partes por trillón (Volumen)</t>
  </si>
  <si>
    <t>PAC</t>
  </si>
  <si>
    <t>Paquete</t>
  </si>
  <si>
    <t>PA</t>
  </si>
  <si>
    <t>Pascal</t>
  </si>
  <si>
    <t>OZ</t>
  </si>
  <si>
    <t>Onza</t>
  </si>
  <si>
    <t>ORC</t>
  </si>
  <si>
    <t>Presupuesto</t>
  </si>
  <si>
    <t>OHM</t>
  </si>
  <si>
    <t>NS</t>
  </si>
  <si>
    <t>Nano - segundos</t>
  </si>
  <si>
    <t>NR</t>
  </si>
  <si>
    <t>Nanoamperio</t>
  </si>
  <si>
    <t>NAM</t>
  </si>
  <si>
    <t>Nanometro</t>
  </si>
  <si>
    <t>N.M</t>
  </si>
  <si>
    <t>Newton.metro</t>
  </si>
  <si>
    <t>N</t>
  </si>
  <si>
    <t xml:space="preserve">Newton  </t>
  </si>
  <si>
    <t>MWH</t>
  </si>
  <si>
    <t>Megavatios/Hora</t>
  </si>
  <si>
    <t>MTE</t>
  </si>
  <si>
    <t>Militesla</t>
  </si>
  <si>
    <t>MS</t>
  </si>
  <si>
    <t>Milisegundos</t>
  </si>
  <si>
    <t>MPZ</t>
  </si>
  <si>
    <t>Metropascal/Segundo</t>
  </si>
  <si>
    <t>MPT</t>
  </si>
  <si>
    <t>Partes por trillón (Masa)</t>
  </si>
  <si>
    <t>MPM</t>
  </si>
  <si>
    <t>Partes por millón (Masa)</t>
  </si>
  <si>
    <t>MPB</t>
  </si>
  <si>
    <t>Partes por billón (Masa)</t>
  </si>
  <si>
    <t>MPA</t>
  </si>
  <si>
    <t>Megapascal</t>
  </si>
  <si>
    <t>MN</t>
  </si>
  <si>
    <t>Meganewton</t>
  </si>
  <si>
    <t>MMS</t>
  </si>
  <si>
    <t>Milimetro/Segundo</t>
  </si>
  <si>
    <t>MMH</t>
  </si>
  <si>
    <t>Milimetro/Hora</t>
  </si>
  <si>
    <t>MMA</t>
  </si>
  <si>
    <t>Milimetro/Año</t>
  </si>
  <si>
    <t>MM2</t>
  </si>
  <si>
    <t>Milimetro cuadrado</t>
  </si>
  <si>
    <t>MM</t>
  </si>
  <si>
    <t xml:space="preserve">Milimetro   </t>
  </si>
  <si>
    <t>MLW</t>
  </si>
  <si>
    <t>ml Reactivo</t>
  </si>
  <si>
    <t xml:space="preserve">ML  </t>
  </si>
  <si>
    <t>Metro líneal</t>
  </si>
  <si>
    <t>MIS</t>
  </si>
  <si>
    <t>Microsegundo</t>
  </si>
  <si>
    <t>MIN</t>
  </si>
  <si>
    <t>Minuto</t>
  </si>
  <si>
    <t>MIL</t>
  </si>
  <si>
    <t>Mil</t>
  </si>
  <si>
    <t>Milijoule</t>
  </si>
  <si>
    <t>MIJ</t>
  </si>
  <si>
    <t>MI2</t>
  </si>
  <si>
    <t>Milla cuadrada</t>
  </si>
  <si>
    <t>MI</t>
  </si>
  <si>
    <t xml:space="preserve">Milla   </t>
  </si>
  <si>
    <t>MHZ</t>
  </si>
  <si>
    <t>Megahertz</t>
  </si>
  <si>
    <t>MGQ</t>
  </si>
  <si>
    <t>Miligramos/Metro cúbico</t>
  </si>
  <si>
    <t>MGL</t>
  </si>
  <si>
    <t>Miligramo/Litro</t>
  </si>
  <si>
    <t>MGK</t>
  </si>
  <si>
    <t>Miligramos/Kilogramo</t>
  </si>
  <si>
    <t>MGG</t>
  </si>
  <si>
    <t>Miligramos/Gramo</t>
  </si>
  <si>
    <t>MGF</t>
  </si>
  <si>
    <t>Miligramos/Centímetro Cúbico</t>
  </si>
  <si>
    <t>MG</t>
  </si>
  <si>
    <t>Miligramo</t>
  </si>
  <si>
    <t>MES</t>
  </si>
  <si>
    <t>Mes</t>
  </si>
  <si>
    <t>MEJ</t>
  </si>
  <si>
    <t>Megajoule</t>
  </si>
  <si>
    <t>MBZ</t>
  </si>
  <si>
    <t>Metro-bar/Segundo</t>
  </si>
  <si>
    <t>MBA</t>
  </si>
  <si>
    <t>Milibar</t>
  </si>
  <si>
    <t>Maç</t>
  </si>
  <si>
    <t xml:space="preserve">MA  </t>
  </si>
  <si>
    <t>Miliamperio</t>
  </si>
  <si>
    <t>M3S</t>
  </si>
  <si>
    <t>Metro Cúbico/ Segundo</t>
  </si>
  <si>
    <t>M3H</t>
  </si>
  <si>
    <t>Metro cúbico hora</t>
  </si>
  <si>
    <t>M3</t>
  </si>
  <si>
    <t xml:space="preserve">Metro cúbico   </t>
  </si>
  <si>
    <t>M2</t>
  </si>
  <si>
    <t>Metro cuadrado</t>
  </si>
  <si>
    <t>M/S</t>
  </si>
  <si>
    <t>Metro/Segundo</t>
  </si>
  <si>
    <t>M/L</t>
  </si>
  <si>
    <t>Mol por litro</t>
  </si>
  <si>
    <t>M/H</t>
  </si>
  <si>
    <t>Metros/Hora</t>
  </si>
  <si>
    <t>M%O</t>
  </si>
  <si>
    <t>Porcentaje por mil (Masa)</t>
  </si>
  <si>
    <t xml:space="preserve">M% </t>
  </si>
  <si>
    <t>Porcentaje (Masa)</t>
  </si>
  <si>
    <t>M</t>
  </si>
  <si>
    <t>Metro</t>
  </si>
  <si>
    <t>LPH</t>
  </si>
  <si>
    <t>Litros por hora</t>
  </si>
  <si>
    <t>LCK</t>
  </si>
  <si>
    <t>Litros por 100km</t>
  </si>
  <si>
    <t>LB</t>
  </si>
  <si>
    <t>Libra US</t>
  </si>
  <si>
    <t>L</t>
  </si>
  <si>
    <t>Litro</t>
  </si>
  <si>
    <t>KWK</t>
  </si>
  <si>
    <t>Reactivo kg/kg</t>
  </si>
  <si>
    <t>KWH</t>
  </si>
  <si>
    <t>Kilovatios hora</t>
  </si>
  <si>
    <t>KW</t>
  </si>
  <si>
    <t>Kilo vatios</t>
  </si>
  <si>
    <t>KVA</t>
  </si>
  <si>
    <t>Kilo voltios amperios</t>
  </si>
  <si>
    <t xml:space="preserve">KV  </t>
  </si>
  <si>
    <t>KiloVoltios</t>
  </si>
  <si>
    <t>KPA</t>
  </si>
  <si>
    <t>Kilopascals</t>
  </si>
  <si>
    <t>KNM</t>
  </si>
  <si>
    <t>Kilonewton por metro cuadrado</t>
  </si>
  <si>
    <t xml:space="preserve">KN  </t>
  </si>
  <si>
    <t xml:space="preserve">Kilonewton   </t>
  </si>
  <si>
    <t>KMH</t>
  </si>
  <si>
    <t>Kilometro/Hora</t>
  </si>
  <si>
    <t>KM2</t>
  </si>
  <si>
    <t>Kilometro cuadrado</t>
  </si>
  <si>
    <t>KM</t>
  </si>
  <si>
    <t>Kilometro</t>
  </si>
  <si>
    <t>KJM</t>
  </si>
  <si>
    <t>Kilojoule/Mole</t>
  </si>
  <si>
    <t>KJK</t>
  </si>
  <si>
    <t>Kilojoule/Kilogramo</t>
  </si>
  <si>
    <t>KJ</t>
  </si>
  <si>
    <t>Kilojoule</t>
  </si>
  <si>
    <t>KHZ</t>
  </si>
  <si>
    <t>Kilohertz</t>
  </si>
  <si>
    <t>KGR</t>
  </si>
  <si>
    <t>Kilogramo reactivo</t>
  </si>
  <si>
    <t>KGM</t>
  </si>
  <si>
    <t>Kilogramo/Metro cúbico</t>
  </si>
  <si>
    <t>KGF</t>
  </si>
  <si>
    <t>Kilogramo/Metro cuadrado</t>
  </si>
  <si>
    <t>KG</t>
  </si>
  <si>
    <t>Kilogramo</t>
  </si>
  <si>
    <t>KD3</t>
  </si>
  <si>
    <t>Kilopgramo/Decímetro cúbico</t>
  </si>
  <si>
    <t>KA</t>
  </si>
  <si>
    <t>Kiloamperio</t>
  </si>
  <si>
    <t>JMO</t>
  </si>
  <si>
    <t>Joule/Mole</t>
  </si>
  <si>
    <t>JKG</t>
  </si>
  <si>
    <t>Joule/Kilogramo</t>
  </si>
  <si>
    <t>JG</t>
  </si>
  <si>
    <t>Juego</t>
  </si>
  <si>
    <t>J</t>
  </si>
  <si>
    <t>Joule</t>
  </si>
  <si>
    <t>IN</t>
  </si>
  <si>
    <t>HZ</t>
  </si>
  <si>
    <t>Heartz (1/Seg)</t>
  </si>
  <si>
    <t>HV</t>
  </si>
  <si>
    <t>Escoba hora</t>
  </si>
  <si>
    <t>HUT</t>
  </si>
  <si>
    <t>Tiempo de uso</t>
  </si>
  <si>
    <t>HR</t>
  </si>
  <si>
    <t>Hora destajo</t>
  </si>
  <si>
    <t>HO</t>
  </si>
  <si>
    <t>Hora orden</t>
  </si>
  <si>
    <t>HM</t>
  </si>
  <si>
    <t>Martillo/Hora</t>
  </si>
  <si>
    <t>HL</t>
  </si>
  <si>
    <t>Hora local</t>
  </si>
  <si>
    <t>HF</t>
  </si>
  <si>
    <t>Horas de fin de semana y festivos</t>
  </si>
  <si>
    <t>HE</t>
  </si>
  <si>
    <t>Horas extra</t>
  </si>
  <si>
    <t>HB</t>
  </si>
  <si>
    <t>Hora cubo</t>
  </si>
  <si>
    <t>HA</t>
  </si>
  <si>
    <t>Hectaréa</t>
  </si>
  <si>
    <t>H/H</t>
  </si>
  <si>
    <t>Hora hombre</t>
  </si>
  <si>
    <t>H</t>
  </si>
  <si>
    <t>Hora</t>
  </si>
  <si>
    <t>GRO</t>
  </si>
  <si>
    <t>Bruto</t>
  </si>
  <si>
    <t>GRD</t>
  </si>
  <si>
    <t>Tapas</t>
  </si>
  <si>
    <t>GRA</t>
  </si>
  <si>
    <t xml:space="preserve">Grado  </t>
  </si>
  <si>
    <t>GR</t>
  </si>
  <si>
    <t>Hierba reactiva</t>
  </si>
  <si>
    <t>GPM</t>
  </si>
  <si>
    <t>Galones por milla (US)</t>
  </si>
  <si>
    <t>GM3</t>
  </si>
  <si>
    <t>Gramos/Metro cúbico</t>
  </si>
  <si>
    <t>GM2</t>
  </si>
  <si>
    <t>Grams/Square meter</t>
  </si>
  <si>
    <t>GLI</t>
  </si>
  <si>
    <t>Gramos/Litro</t>
  </si>
  <si>
    <t>GJ</t>
  </si>
  <si>
    <t>Giga-joule</t>
  </si>
  <si>
    <t>GAU</t>
  </si>
  <si>
    <t>Hierba de oro</t>
  </si>
  <si>
    <t>GAR</t>
  </si>
  <si>
    <t>Botella</t>
  </si>
  <si>
    <t>G/L</t>
  </si>
  <si>
    <t>Reactivo gramo/Litro</t>
  </si>
  <si>
    <t>G</t>
  </si>
  <si>
    <t>Gramo</t>
  </si>
  <si>
    <t>FUN</t>
  </si>
  <si>
    <t>Función</t>
  </si>
  <si>
    <t>FRT</t>
  </si>
  <si>
    <t>Flete</t>
  </si>
  <si>
    <t>FLH</t>
  </si>
  <si>
    <t>Hoja</t>
  </si>
  <si>
    <t>EML</t>
  </si>
  <si>
    <t>Unidades enzima/ml</t>
  </si>
  <si>
    <t>EMB</t>
  </si>
  <si>
    <t>DZ</t>
  </si>
  <si>
    <t>Docena</t>
  </si>
  <si>
    <t>DM3</t>
  </si>
  <si>
    <t>Decimetro cúbico</t>
  </si>
  <si>
    <t xml:space="preserve">DM </t>
  </si>
  <si>
    <t>Decímetro</t>
  </si>
  <si>
    <t>DIV</t>
  </si>
  <si>
    <t>Diverso</t>
  </si>
  <si>
    <t>D</t>
  </si>
  <si>
    <t>Día</t>
  </si>
  <si>
    <t>Cxt</t>
  </si>
  <si>
    <t>Caja</t>
  </si>
  <si>
    <t>CXC</t>
  </si>
  <si>
    <t>Caja de cartón</t>
  </si>
  <si>
    <t xml:space="preserve">CX  </t>
  </si>
  <si>
    <t>CT</t>
  </si>
  <si>
    <t>Cien</t>
  </si>
  <si>
    <t>CON</t>
  </si>
  <si>
    <t>Cono</t>
  </si>
  <si>
    <t>CNJ</t>
  </si>
  <si>
    <t>Conjunto</t>
  </si>
  <si>
    <t xml:space="preserve">CM2 </t>
  </si>
  <si>
    <t>Centímetro cuadrado</t>
  </si>
  <si>
    <t xml:space="preserve">CM  </t>
  </si>
  <si>
    <t xml:space="preserve">Centímetro   </t>
  </si>
  <si>
    <t>CDA</t>
  </si>
  <si>
    <t>Cada</t>
  </si>
  <si>
    <t>CAR</t>
  </si>
  <si>
    <t>Carga</t>
  </si>
  <si>
    <t>BT</t>
  </si>
  <si>
    <t>Botija</t>
  </si>
  <si>
    <t>BOB</t>
  </si>
  <si>
    <t>Carrete</t>
  </si>
  <si>
    <t>BLD</t>
  </si>
  <si>
    <t>Cubo</t>
  </si>
  <si>
    <t>BDN</t>
  </si>
  <si>
    <t>Bidón</t>
  </si>
  <si>
    <t>AT</t>
  </si>
  <si>
    <t>Hierro atado</t>
  </si>
  <si>
    <t>ARR</t>
  </si>
  <si>
    <t>Arroba</t>
  </si>
  <si>
    <t>ANO</t>
  </si>
  <si>
    <t>Año</t>
  </si>
  <si>
    <t>ACR</t>
  </si>
  <si>
    <t>Acre</t>
  </si>
  <si>
    <t>A</t>
  </si>
  <si>
    <t>Amperio</t>
  </si>
  <si>
    <t>2IN</t>
  </si>
  <si>
    <t>Pulgada cuadrada</t>
  </si>
  <si>
    <t>Micrómetro</t>
  </si>
  <si>
    <r>
      <rPr>
        <sz val="10"/>
        <color theme="1"/>
        <rFont val="Calibri"/>
        <family val="2"/>
      </rPr>
      <t>µ</t>
    </r>
    <r>
      <rPr>
        <sz val="10"/>
        <color theme="1"/>
        <rFont val="Arial"/>
        <family val="2"/>
      </rPr>
      <t>M</t>
    </r>
  </si>
  <si>
    <t>µGQ</t>
  </si>
  <si>
    <t>Microgramos/ Metro cúbico</t>
  </si>
  <si>
    <t>µGL</t>
  </si>
  <si>
    <t>Microgramos/Litro</t>
  </si>
  <si>
    <t>µA</t>
  </si>
  <si>
    <t>Microamperio</t>
  </si>
  <si>
    <t>GESTIÓN CONTRACTUAL</t>
  </si>
  <si>
    <t>FORMATO ELABORACIÓN ESTUDIOS DE MERCADO - PROCESOS DE GESTIÓN CONTRACTUAL</t>
  </si>
  <si>
    <t xml:space="preserve">Observaciones: </t>
  </si>
  <si>
    <t>Código: IDPAC-GC-FT-29
Versión: 1
Fecha: 06/03/2018
Página: 1 de 1</t>
  </si>
  <si>
    <t>VR MÍNIMO</t>
  </si>
  <si>
    <t>VR MAYOR</t>
  </si>
  <si>
    <t xml:space="preserve">DIFERENCIA </t>
  </si>
  <si>
    <t xml:space="preserve">VARIACIÓN PORCENTUAL 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</si>
  <si>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</si>
  <si>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</si>
  <si>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</si>
  <si>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</si>
  <si>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</si>
  <si>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</si>
  <si>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</si>
  <si>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</si>
  <si>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</si>
  <si>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</si>
  <si>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</si>
  <si>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</si>
  <si>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</si>
  <si>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</si>
  <si>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</si>
  <si>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</si>
  <si>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</si>
  <si>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</si>
  <si>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</si>
  <si>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</si>
  <si>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</si>
  <si>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</si>
  <si>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</si>
  <si>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</si>
  <si>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</si>
  <si>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</si>
  <si>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</si>
  <si>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</si>
  <si>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</si>
  <si>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</si>
  <si>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</si>
  <si>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Agua en botella 250 ml x 24unidades</t>
  </si>
  <si>
    <t>Porción de fruta picada (Papaya, Melon, Mango), 150 gr, empaque Biodegradable</t>
  </si>
  <si>
    <t>Paquete de fritos surtidos x 45 gr (tipo todo rico o detodito) x 12 unidades</t>
  </si>
  <si>
    <t>Bebidas gaseosas (3 lts)</t>
  </si>
  <si>
    <t>Jugo de Caja tetrapack (200 ml)</t>
  </si>
  <si>
    <t>Maiz Pira</t>
  </si>
  <si>
    <t>Mantecada 60-80 gr 8 porc</t>
  </si>
  <si>
    <t>Ponqué personal achocolatado x 20 gr aprox x 20 un</t>
  </si>
  <si>
    <t>Ponqué personal achocolatado x 70 gr aprox x 5 un</t>
  </si>
  <si>
    <t>Estación de café: que ofrezca  aromáticas, café y agua potable para 100 personas, durante el evento (se debera preveer suministrar como minimo 200 liquidos en el evento), incluye mesero.</t>
  </si>
  <si>
    <t>Desayuno Op1: 1/4 lb de queso campesino +Vaso de chocolate o Café o Té (en leche) 12 Onzas + Almohabana o Pan de bono 200 gramos , empaque Biodegradable y cubiertos</t>
  </si>
  <si>
    <t>Desayuno Op2: 1/4 lb de queso campesino +Vaso de chocolate o Café o Té (en leche) 12 Onzas +Almohabana o Pan de bono 200 gramos, servidos con menaje</t>
  </si>
  <si>
    <t xml:space="preserve">Desayuno Op3: Desayunos de acuerdo a especificaciones técnicas // (1) Bebida: Te, Café, Chocolate, Yogurt , Kumis ó Avena. Cantidad: 12 onzas (2) Proteína: Huevo, Queso ó Carne 150 gramos. Cantidad: 150 gramos (3) Cereal :Pan – Arepa – Galletas. Cantidad: 100 gramos (4)  Fruta: Fruta de cosecha. Cantidad: 100 gramos (5)Grasa: Mantequilla. Cantidad: 10 gramos (6) Dulce: Mermelada. 15 gramos. Empaque biodegradable con cubiertos </t>
  </si>
  <si>
    <t>Desayuno Op4: Desayunos de acuerdo a especificaciones técnicas // (1) Bebida: Te, Café, Chocolate, Yogurt , Kumis ó Avena. Cantidad: 12 onzas (2) Proteína: Huevo, Queso ó Carne 150 gramos. Cantidad: 150 gramos (3) Cereal :Pan – Arepa – Galletas. Cantidad: 100 gramos (4)  Fruta: Fruta de cosecha. Cantidad: 100 gramos (5)Grasa: Mantequilla. Cantidad: 10 gramos (6) Dulce: Mermelada. 15 gramos. servidos con menaje</t>
  </si>
  <si>
    <t>Desayuno Op5:consta de: Sandwich pan especial con jamón de cerdo y queso (150gr) + Café (125ml) o Capuchino (125ml), o Aromática (125ml) o jugo Natural (125ml) + fruta (papaya, ,melón y fresas) (80gr) en empaque biodegradable con cubiertos</t>
  </si>
  <si>
    <t>Desayuno Op6: consta de: Sandwich pan especial con jamón de cerdo y queso (150gr) + Café (125ml) o Capuchino (125ml), o Aromática (125ml) o jugo Natural (125ml) + fruta (papaya, ,melón y fresas) (80gr) servidos con menaje</t>
  </si>
  <si>
    <t>Almuerzos y cenas Op1:  (1) Entrada: Sopa 250 ml o 16 onzas de fruta de cosecha. Cantidad: 100 gramos. (2) Plato fuerte: Proteína de origen animal 100% (Carnes vacuna, cerdo, pollo ó pescado) Cantidad: 200 gramos (3) Cereal (Arroz) Cantidad: 100 gramos (4) Ensalada de verduras o fruta. Cantidad: 100 gramos (5) Papa – yuca-plátano. Cantidad: 100 gramos (6) Bebida: Jugo de fruta o Gaseosa. 16 onzas. Empaque biodegradable con cubiertos</t>
  </si>
  <si>
    <t>Almuerzos y cenas Op2: (1) Entrada: Sopa 250 ml o 16 onzas de fruta de cosecha. Cantidad: 100 gramos. (2) Plato fuerte: Proteína de origen animal 100% (Carnes vacuna, cerdo, pollo ó pescado) Cantidad: 200 gramos (3) Cereal (Arroz) Cantidad: 100 gramos (4) Ensalada de verduras o fruta. Cantidad: 100 gramos (5) Papa – yuca-plátano. Cantidad: 100 gramos (6) Bebida: Jugo de fruta o Gaseosa. 16 onzas. Empaque biodegradable servido con menaje</t>
  </si>
  <si>
    <t>Servicio de bufet para 100 personas que ofrezca: plato fuerte proteína de origen animal 100% (Carnes vacuna, cerdo, pollo ó pescado) Cantidad: 200 gramos, Cereal (Arroz) Cantidad: 100 gramos, Ensalada de verduras o fruta. Cantidad: 100 gramos, Papa o yuca o plátano. Cantidad: 100 gramos, bebida: Jugo natural y/o agua 16 onzas. Servicio de meseros.</t>
  </si>
  <si>
    <t>Servicio de bufet para 200 personas que ofrezca: plato fuerte proteína de origen animal 100% (Carnes vacuna, cerdo, pollo ó pescado) Cantidad: 200 gramos, Cereal (Arroz) Cantidad: 100 gramos, Ensalada de verduras o fruta. Cantidad: 100 gramos, Papa o yuca o plátano. Cantidad: 100 gramos, bebida: Jugo natural y/o agua 16 onzas. Servicio de meseros.</t>
  </si>
  <si>
    <t>Servicio de bufet para 300 personas que ofrezca: plato fuerte proteína de origen animal 100% (Carnes vacuna, cerdo, pollo ó pescado) Cantidad: 200 gramos, Cereal (Arroz) Cantidad: 100 gramos, Ensalada de verduras o fruta. Cantidad: 100 gramos, Papa o yuca o plátano. Cantidad: 100 gramos, bebida: Jugo natural y/o agua 16 onzas. Servicio de meseros.</t>
  </si>
  <si>
    <t>Refrigerio Op 1: Pan de bono o arepa (200 gr) +Avena o yogurt en bolsa (150 gr) +Manzana, empaque Biodegradable</t>
  </si>
  <si>
    <t>Refrigerio Op 2: Sandwich de Pan fresco con Jamón y Queso (150gr), &amp; Jugo caja tetrapack (200ml), empaque Biodegradable</t>
  </si>
  <si>
    <t>Refrigerio Op 3: Pastel de Pollo (150gr) +  Jugo Caja Tetrapack (200ml), empaque Biodegradable</t>
  </si>
  <si>
    <t>Refrigerio Op 4: Refrigerio AM Sándwich 127 gramos aproximadamente (pan árabe, tajada de jamón de cerdo ahumado o jamón de pavo o jamón de cordero, queso tipo mozarella, salsa y lechuga), porción de fruta, bebida (café, aromática, jugo de caja 200ml) y golosina, empaque biodegradable.</t>
  </si>
  <si>
    <t>Refrigerio Op 5. Sandwich de Pan fresco con doble queso (150gr), &amp; Jugo caja tetrapack (200ml), (vegetariano), empaque biodegradable</t>
  </si>
  <si>
    <t>Galletas de mantequilla cada una de 8 gramos aproximadamente x 100 unidades</t>
  </si>
  <si>
    <t>Cojín de lechona para 100 personas (cada porción de 300gr)</t>
  </si>
  <si>
    <t>Mojarra Roja de 500 gr aprox.</t>
  </si>
  <si>
    <t>Carne Centro de cadera</t>
  </si>
  <si>
    <t>Pollo entero sin viceras de 500 gr aprox</t>
  </si>
  <si>
    <t>Manzana de agua 80 gr aproximadamente</t>
  </si>
  <si>
    <t>Piña Perolera</t>
  </si>
  <si>
    <t>Guanabana</t>
  </si>
  <si>
    <t>Azúcar Blanca por libra</t>
  </si>
  <si>
    <t>Cebolla Cabezona</t>
  </si>
  <si>
    <t>Tomate Chonto</t>
  </si>
  <si>
    <t>Cabeza de Ajo</t>
  </si>
  <si>
    <t>Sal por libra</t>
  </si>
  <si>
    <t>Arroz por libra</t>
  </si>
  <si>
    <t>Huevos cubeta tipo AA x 30 unidades</t>
  </si>
  <si>
    <t>Harina de trigo</t>
  </si>
  <si>
    <t>Banano</t>
  </si>
  <si>
    <t>Mango Tommy</t>
  </si>
  <si>
    <t>Lulo</t>
  </si>
  <si>
    <t>Panelon 250 gramos</t>
  </si>
  <si>
    <t>Panelon 500 gramos</t>
  </si>
  <si>
    <t>Platano maduro</t>
  </si>
  <si>
    <t>Platano verde</t>
  </si>
  <si>
    <t>Papa Pastusa</t>
  </si>
  <si>
    <t>Servicio de mesero</t>
  </si>
  <si>
    <t>Horas</t>
  </si>
  <si>
    <t>P1</t>
  </si>
  <si>
    <t>P2</t>
  </si>
  <si>
    <t>CORPORACION SOLIDARIDAD Y TRABAJO</t>
  </si>
  <si>
    <t>ROCHA´S LUXURY CATERING EXPERIENCE SAS</t>
  </si>
  <si>
    <t>CENTRAL DE PRECIOS 
CORABASTOS</t>
  </si>
  <si>
    <t>PRECIOS INDEXADOS 2021</t>
  </si>
  <si>
    <t>TEQUENDAMA SUITES AND HOTEL</t>
  </si>
  <si>
    <t>LONCH REFRIGERIOS SAS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</si>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</sst>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_-;\-* #,##0_-;_-* &quot;-&quot;_-;_-@_-"/>
    <numFmt numFmtId="165" formatCode="_-* #,##0.00_-;\-* #,##0.00_-;_-* &quot;-&quot;??_-;_-@_-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#,##0.00\ \€"/>
    <numFmt numFmtId="169" formatCode="[$$-240A]\ #,##0.00"/>
  </numFmts>
  <fonts count="1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0"/>
      <name val="Verdana"/>
      <family val="2"/>
    </font>
    <font>
      <b/>
      <sz val="10"/>
      <color theme="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9" fillId="0" borderId="0"/>
    <xf numFmtId="9" fontId="4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wrapText="1"/>
    </xf>
    <xf numFmtId="0" fontId="2" fillId="3" borderId="1" xfId="8" applyBorder="1" applyAlignment="1">
      <alignment horizontal="center" vertical="center" wrapText="1"/>
    </xf>
    <xf numFmtId="0" fontId="2" fillId="3" borderId="1" xfId="8" applyBorder="1" applyAlignment="1" applyProtection="1">
      <alignment horizontal="center" vertical="center" wrapText="1"/>
    </xf>
    <xf numFmtId="0" fontId="0" fillId="0" borderId="0" xfId="0" applyAlignment="1" applyProtection="1">
      <alignment wrapText="1"/>
      <protection locked="0"/>
    </xf>
    <xf numFmtId="3" fontId="1" fillId="0" borderId="1" xfId="20" applyBorder="1">
      <alignment horizontal="right" vertical="center"/>
    </xf>
    <xf numFmtId="49" fontId="1" fillId="0" borderId="1" xfId="14" applyBorder="1">
      <alignment horizontal="left" vertical="center"/>
    </xf>
    <xf numFmtId="0" fontId="0" fillId="0" borderId="1" xfId="0" applyBorder="1" applyAlignment="1" applyProtection="1">
      <alignment wrapText="1"/>
      <protection locked="0"/>
    </xf>
    <xf numFmtId="166" fontId="0" fillId="6" borderId="1" xfId="1" applyFont="1" applyFill="1" applyBorder="1" applyProtection="1">
      <protection locked="0"/>
    </xf>
    <xf numFmtId="0" fontId="0" fillId="0" borderId="1" xfId="0" applyBorder="1"/>
    <xf numFmtId="0" fontId="6" fillId="0" borderId="1" xfId="0" applyFont="1" applyBorder="1"/>
    <xf numFmtId="0" fontId="10" fillId="0" borderId="0" xfId="27" applyFont="1"/>
    <xf numFmtId="0" fontId="11" fillId="0" borderId="0" xfId="27" applyFont="1" applyBorder="1" applyAlignment="1">
      <alignment horizontal="center" vertical="center"/>
    </xf>
    <xf numFmtId="0" fontId="13" fillId="7" borderId="1" xfId="7" applyFont="1" applyFill="1" applyBorder="1" applyProtection="1">
      <alignment horizontal="left" vertical="center"/>
    </xf>
    <xf numFmtId="0" fontId="2" fillId="8" borderId="1" xfId="8" applyFill="1" applyBorder="1" applyAlignment="1">
      <alignment horizontal="center" vertical="center" wrapText="1"/>
    </xf>
    <xf numFmtId="0" fontId="2" fillId="8" borderId="1" xfId="8" applyFill="1" applyBorder="1" applyAlignment="1" applyProtection="1">
      <alignment horizontal="center" vertical="center" wrapText="1"/>
    </xf>
    <xf numFmtId="0" fontId="14" fillId="7" borderId="1" xfId="8" applyFont="1" applyFill="1" applyBorder="1" applyAlignment="1">
      <alignment horizontal="center" vertical="center" wrapText="1"/>
    </xf>
    <xf numFmtId="0" fontId="14" fillId="7" borderId="1" xfId="8" applyFont="1" applyFill="1" applyBorder="1" applyAlignment="1" applyProtection="1">
      <alignment horizontal="center" vertical="center" wrapText="1"/>
    </xf>
    <xf numFmtId="0" fontId="13" fillId="7" borderId="1" xfId="7" applyFont="1" applyFill="1" applyBorder="1" applyAlignment="1" applyProtection="1">
      <alignment horizontal="center" vertical="center"/>
    </xf>
    <xf numFmtId="0" fontId="0" fillId="0" borderId="0" xfId="0" applyAlignment="1">
      <alignment horizontal="center" wrapText="1"/>
    </xf>
    <xf numFmtId="0" fontId="1" fillId="0" borderId="1" xfId="14" applyNumberFormat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169" fontId="0" fillId="0" borderId="1" xfId="0" applyNumberFormat="1" applyBorder="1" applyAlignment="1" applyProtection="1">
      <alignment wrapText="1"/>
      <protection locked="0"/>
    </xf>
    <xf numFmtId="169" fontId="0" fillId="6" borderId="1" xfId="0" applyNumberFormat="1" applyFill="1" applyBorder="1" applyAlignment="1" applyProtection="1">
      <protection locked="0"/>
    </xf>
    <xf numFmtId="0" fontId="0" fillId="0" borderId="1" xfId="0" applyBorder="1" applyAlignment="1" applyProtection="1">
      <alignment horizontal="center" wrapText="1"/>
      <protection locked="0"/>
    </xf>
    <xf numFmtId="49" fontId="1" fillId="0" borderId="1" xfId="14" applyBorder="1" applyAlignment="1">
      <alignment horizontal="center" vertical="center" wrapText="1"/>
    </xf>
    <xf numFmtId="3" fontId="1" fillId="0" borderId="1" xfId="20" applyBorder="1" applyAlignment="1">
      <alignment horizontal="center" vertical="center" wrapText="1"/>
    </xf>
    <xf numFmtId="0" fontId="11" fillId="0" borderId="1" xfId="27" applyFont="1" applyBorder="1" applyAlignment="1">
      <alignment horizontal="center" vertical="center"/>
    </xf>
    <xf numFmtId="0" fontId="0" fillId="9" borderId="0" xfId="0" applyFill="1"/>
    <xf numFmtId="0" fontId="0" fillId="0" borderId="0" xfId="0" applyNumberFormat="1"/>
    <xf numFmtId="0" fontId="0" fillId="10" borderId="1" xfId="0" applyFill="1" applyBorder="1" applyAlignment="1" applyProtection="1">
      <alignment wrapText="1"/>
      <protection locked="0"/>
    </xf>
    <xf numFmtId="0" fontId="0" fillId="10" borderId="1" xfId="0" applyFill="1" applyBorder="1" applyProtection="1">
      <protection locked="0"/>
    </xf>
    <xf numFmtId="49" fontId="1" fillId="10" borderId="1" xfId="14" applyFill="1" applyBorder="1">
      <alignment horizontal="left" vertical="center"/>
    </xf>
    <xf numFmtId="166" fontId="0" fillId="10" borderId="1" xfId="1" applyFont="1" applyFill="1" applyBorder="1" applyProtection="1">
      <protection locked="0"/>
    </xf>
    <xf numFmtId="165" fontId="0" fillId="10" borderId="1" xfId="1" applyNumberFormat="1" applyFont="1" applyFill="1" applyBorder="1" applyProtection="1">
      <protection locked="0"/>
    </xf>
    <xf numFmtId="166" fontId="0" fillId="10" borderId="0" xfId="0" applyNumberFormat="1" applyFill="1"/>
    <xf numFmtId="166" fontId="0" fillId="10" borderId="0" xfId="28" applyNumberFormat="1" applyFont="1" applyFill="1"/>
    <xf numFmtId="10" fontId="0" fillId="10" borderId="0" xfId="28" applyNumberFormat="1" applyFont="1" applyFill="1" applyAlignment="1">
      <alignment horizontal="center"/>
    </xf>
    <xf numFmtId="0" fontId="11" fillId="0" borderId="1" xfId="27" applyFon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wrapText="1"/>
      <protection locked="0"/>
    </xf>
    <xf numFmtId="49" fontId="1" fillId="0" borderId="1" xfId="14" applyNumberFormat="1" applyBorder="1" applyAlignment="1">
      <alignment horizontal="center" vertical="center" wrapText="1"/>
    </xf>
    <xf numFmtId="0" fontId="12" fillId="0" borderId="1" xfId="27" applyFont="1" applyBorder="1" applyAlignment="1">
      <alignment horizontal="center" vertical="center" wrapText="1"/>
    </xf>
    <xf numFmtId="0" fontId="12" fillId="0" borderId="1" xfId="27" applyFont="1" applyBorder="1" applyAlignment="1">
      <alignment horizontal="center" vertical="center"/>
    </xf>
    <xf numFmtId="0" fontId="13" fillId="7" borderId="1" xfId="7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11" fillId="0" borderId="1" xfId="27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3" fillId="7" borderId="10" xfId="7" applyFont="1" applyFill="1" applyBorder="1" applyAlignment="1" applyProtection="1">
      <alignment horizontal="center" vertical="center" wrapText="1"/>
    </xf>
    <xf numFmtId="0" fontId="13" fillId="7" borderId="11" xfId="7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/>
      <protection locked="0"/>
    </xf>
    <xf numFmtId="0" fontId="0" fillId="8" borderId="1" xfId="0" applyFill="1" applyBorder="1" applyAlignment="1" applyProtection="1">
      <alignment horizontal="center"/>
      <protection locked="0"/>
    </xf>
    <xf numFmtId="0" fontId="13" fillId="7" borderId="1" xfId="7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11" fillId="0" borderId="1" xfId="27" applyFont="1" applyBorder="1" applyAlignment="1">
      <alignment horizontal="center" vertical="center" wrapText="1"/>
    </xf>
    <xf numFmtId="0" fontId="3" fillId="2" borderId="1" xfId="7" applyBorder="1" applyAlignment="1" applyProtection="1">
      <alignment horizontal="center" vertical="center" wrapText="1"/>
    </xf>
  </cellXfs>
  <cellStyles count="29">
    <cellStyle name="BodyStyle" xfId="14" xr:uid="{00000000-0005-0000-0000-000000000000}"/>
    <cellStyle name="BodyStyleBold" xfId="15" xr:uid="{00000000-0005-0000-0000-000001000000}"/>
    <cellStyle name="BodyStyleBoldRight" xfId="16" xr:uid="{00000000-0005-0000-0000-000002000000}"/>
    <cellStyle name="BodyStyleWithBorder" xfId="22" xr:uid="{00000000-0005-0000-0000-000003000000}"/>
    <cellStyle name="BorderThinBlack" xfId="26" xr:uid="{00000000-0005-0000-0000-000004000000}"/>
    <cellStyle name="Comma" xfId="5" xr:uid="{00000000-0005-0000-0000-000005000000}"/>
    <cellStyle name="Comma [0]" xfId="6" xr:uid="{00000000-0005-0000-0000-000006000000}"/>
    <cellStyle name="Currency" xfId="3" xr:uid="{00000000-0005-0000-0000-000007000000}"/>
    <cellStyle name="Currency [0]" xfId="4" xr:uid="{00000000-0005-0000-0000-000008000000}"/>
    <cellStyle name="DateStyle" xfId="18" xr:uid="{00000000-0005-0000-0000-000009000000}"/>
    <cellStyle name="DateTimeStyle" xfId="19" xr:uid="{00000000-0005-0000-0000-00000A000000}"/>
    <cellStyle name="Decimal" xfId="21" xr:uid="{00000000-0005-0000-0000-00000B000000}"/>
    <cellStyle name="DecimalWithBorder" xfId="25" xr:uid="{00000000-0005-0000-0000-00000C000000}"/>
    <cellStyle name="EuroCurrency" xfId="17" xr:uid="{00000000-0005-0000-0000-00000D000000}"/>
    <cellStyle name="EuroCurrencyWithBorder" xfId="23" xr:uid="{00000000-0005-0000-0000-00000E000000}"/>
    <cellStyle name="HeaderStyle" xfId="8" xr:uid="{00000000-0005-0000-0000-00000F000000}"/>
    <cellStyle name="HeaderSubTop" xfId="12" xr:uid="{00000000-0005-0000-0000-000010000000}"/>
    <cellStyle name="HeaderSubTopNoBold" xfId="13" xr:uid="{00000000-0005-0000-0000-000011000000}"/>
    <cellStyle name="HeaderTopBuyer" xfId="9" xr:uid="{00000000-0005-0000-0000-000012000000}"/>
    <cellStyle name="HeaderTopStyle" xfId="10" xr:uid="{00000000-0005-0000-0000-000013000000}"/>
    <cellStyle name="HeaderTopStyleAlignRight" xfId="11" xr:uid="{00000000-0005-0000-0000-000014000000}"/>
    <cellStyle name="MainTitle" xfId="7" xr:uid="{00000000-0005-0000-0000-000015000000}"/>
    <cellStyle name="Moneda [0]" xfId="1" builtinId="7"/>
    <cellStyle name="Normal" xfId="0" builtinId="0"/>
    <cellStyle name="Normal 2" xfId="27" xr:uid="{00000000-0005-0000-0000-000018000000}"/>
    <cellStyle name="Numeric" xfId="20" xr:uid="{00000000-0005-0000-0000-000019000000}"/>
    <cellStyle name="NumericWithBorder" xfId="24" xr:uid="{00000000-0005-0000-0000-00001A000000}"/>
    <cellStyle name="Percent" xfId="2" xr:uid="{00000000-0005-0000-0000-00001B000000}"/>
    <cellStyle name="Porcentaje" xfId="28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179294</xdr:colOff>
      <xdr:row>0</xdr:row>
      <xdr:rowOff>190501</xdr:rowOff>
    </xdr:from>
    <xdr:to>
      <xdr:col>2</xdr:col>
      <xdr:colOff>1154204</xdr:colOff>
      <xdr:row>1</xdr:row>
      <xdr:rowOff>336177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44FB53-A181-428C-940F-BC4A1280B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" y="190501"/>
          <a:ext cx="2543734" cy="571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1</xdr:col>
      <xdr:colOff>1153084</xdr:colOff>
      <xdr:row>1</xdr:row>
      <xdr:rowOff>279986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170CB55-C515-4062-8544-4AF3C9C0E6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14300"/>
          <a:ext cx="2543734" cy="5752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57"/>
  <sheetViews>
    <sheetView tabSelected="1" topLeftCell="B1" zoomScale="75" zoomScaleNormal="75" workbookViewId="0">
      <selection activeCell="D8" sqref="D8"/>
    </sheetView>
  </sheetViews>
  <sheetFormatPr baseColWidth="10" defaultColWidth="9.1328125" defaultRowHeight="12.75" x14ac:dyDescent="0.35"/>
  <cols>
    <col min="1" max="2" width="11.73046875" style="1" customWidth="1"/>
    <col min="3" max="3" width="18.265625" style="22" customWidth="1"/>
    <col min="4" max="4" width="46" style="1" customWidth="1"/>
    <col min="5" max="5" width="13" style="1" customWidth="1"/>
    <col min="6" max="6" width="10.265625" style="1" customWidth="1"/>
    <col min="7" max="7" width="25.265625" style="1" customWidth="1"/>
    <col min="8" max="8" width="19.73046875" style="1" customWidth="1"/>
    <col min="9" max="9" width="20.59765625" style="1" customWidth="1"/>
    <col min="10" max="18" width="20.1328125" style="1" customWidth="1"/>
    <col min="19" max="19" width="23.59765625" style="1" customWidth="1"/>
    <col min="20" max="20" width="20" style="1" customWidth="1"/>
    <col min="21" max="21" width="15" customWidth="1"/>
    <col min="22" max="22" width="13.3984375" customWidth="1"/>
    <col min="23" max="23" width="13.59765625" customWidth="1"/>
    <col min="24" max="24" width="15" customWidth="1"/>
    <col min="25" max="25" width="9.1328125" customWidth="1"/>
    <col min="28" max="29" width="12.73046875" bestFit="1" customWidth="1"/>
    <col min="32" max="33" width="12.73046875" bestFit="1" customWidth="1"/>
  </cols>
  <sheetData>
    <row r="1" spans="1:33" s="12" customFormat="1" ht="33.75" customHeight="1" x14ac:dyDescent="0.4">
      <c r="A1" s="45"/>
      <c r="B1" s="45"/>
      <c r="C1" s="45"/>
      <c r="D1" s="46" t="s">
        <v>377</v>
      </c>
      <c r="E1" s="46"/>
      <c r="F1" s="46"/>
      <c r="G1" s="46"/>
      <c r="H1" s="46"/>
      <c r="I1" s="46"/>
      <c r="J1" s="46"/>
      <c r="K1" s="28"/>
      <c r="L1" s="28"/>
      <c r="M1" s="28"/>
      <c r="N1" s="28"/>
      <c r="O1" s="39"/>
      <c r="P1" s="39"/>
      <c r="Q1" s="39"/>
      <c r="R1" s="39"/>
      <c r="S1" s="42" t="s">
        <v>380</v>
      </c>
      <c r="T1" s="43"/>
    </row>
    <row r="2" spans="1:33" s="12" customFormat="1" ht="38.25" customHeight="1" x14ac:dyDescent="0.4">
      <c r="A2" s="45"/>
      <c r="B2" s="45"/>
      <c r="C2" s="45"/>
      <c r="D2" s="46" t="s">
        <v>378</v>
      </c>
      <c r="E2" s="46"/>
      <c r="F2" s="46"/>
      <c r="G2" s="46"/>
      <c r="H2" s="46"/>
      <c r="I2" s="46"/>
      <c r="J2" s="46"/>
      <c r="K2" s="28"/>
      <c r="L2" s="28"/>
      <c r="M2" s="28"/>
      <c r="N2" s="28"/>
      <c r="O2" s="39"/>
      <c r="P2" s="39"/>
      <c r="Q2" s="39"/>
      <c r="R2" s="39"/>
      <c r="S2" s="43"/>
      <c r="T2" s="43"/>
    </row>
    <row r="3" spans="1:33" ht="17.649999999999999" x14ac:dyDescent="0.35">
      <c r="A3" s="44" t="s">
        <v>12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33" ht="57.75" customHeight="1" x14ac:dyDescent="0.35">
      <c r="A4" s="14"/>
      <c r="B4" s="14"/>
      <c r="C4" s="19"/>
      <c r="D4" s="14"/>
      <c r="E4" s="14"/>
      <c r="F4" s="14"/>
      <c r="G4" s="52" t="s">
        <v>470</v>
      </c>
      <c r="H4" s="52"/>
      <c r="I4" s="52" t="s">
        <v>471</v>
      </c>
      <c r="J4" s="52"/>
      <c r="K4" s="48" t="s">
        <v>472</v>
      </c>
      <c r="L4" s="49"/>
      <c r="M4" s="48" t="s">
        <v>473</v>
      </c>
      <c r="N4" s="49"/>
      <c r="O4" s="48" t="s">
        <v>474</v>
      </c>
      <c r="P4" s="49"/>
      <c r="Q4" s="48" t="s">
        <v>475</v>
      </c>
      <c r="R4" s="49"/>
      <c r="S4" s="44" t="s">
        <v>10</v>
      </c>
      <c r="T4" s="44"/>
    </row>
    <row r="5" spans="1:33" s="2" customFormat="1" ht="25.5" x14ac:dyDescent="0.35">
      <c r="A5" s="15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6</v>
      </c>
      <c r="J5" s="16" t="s">
        <v>7</v>
      </c>
      <c r="K5" s="16" t="s">
        <v>6</v>
      </c>
      <c r="L5" s="16" t="s">
        <v>7</v>
      </c>
      <c r="M5" s="16" t="s">
        <v>6</v>
      </c>
      <c r="N5" s="16" t="s">
        <v>7</v>
      </c>
      <c r="O5" s="16" t="s">
        <v>6</v>
      </c>
      <c r="P5" s="16" t="s">
        <v>7</v>
      </c>
      <c r="Q5" s="16" t="s">
        <v>6</v>
      </c>
      <c r="R5" s="16" t="s">
        <v>7</v>
      </c>
      <c r="S5" s="16" t="s">
        <v>6</v>
      </c>
      <c r="T5" s="16" t="s">
        <v>7</v>
      </c>
      <c r="U5" s="20" t="s">
        <v>381</v>
      </c>
      <c r="V5" s="20" t="s">
        <v>382</v>
      </c>
      <c r="W5" s="20" t="s">
        <v>383</v>
      </c>
      <c r="X5" s="20" t="s">
        <v>384</v>
      </c>
      <c r="Z5" s="47" t="s">
        <v>468</v>
      </c>
      <c r="AA5" s="47"/>
      <c r="AB5" s="47"/>
      <c r="AC5" s="47"/>
      <c r="AD5" s="47" t="s">
        <v>469</v>
      </c>
      <c r="AE5" s="47"/>
      <c r="AF5" s="47"/>
      <c r="AG5" s="47"/>
    </row>
    <row r="6" spans="1:33" ht="51" x14ac:dyDescent="0.35">
      <c r="A6" s="6">
        <v>1</v>
      </c>
      <c r="B6" s="7" t="s">
        <v>8</v>
      </c>
      <c r="C6" s="21"/>
      <c r="D6" s="31" t="s">
        <v>426</v>
      </c>
      <c r="E6" s="32">
        <v>1</v>
      </c>
      <c r="F6" s="33" t="s">
        <v>9</v>
      </c>
      <c r="G6" s="34">
        <v>17300</v>
      </c>
      <c r="H6" s="34">
        <f>E6*G6</f>
        <v>17300</v>
      </c>
      <c r="I6" s="34"/>
      <c r="J6" s="35">
        <f>I6*E6</f>
        <v>0</v>
      </c>
      <c r="K6" s="35"/>
      <c r="L6" s="35"/>
      <c r="M6" s="35"/>
      <c r="N6" s="35"/>
      <c r="O6" s="35">
        <v>24000</v>
      </c>
      <c r="P6" s="35">
        <f>O6*E6</f>
        <v>24000</v>
      </c>
      <c r="Q6" s="35"/>
      <c r="R6" s="35">
        <f>Q6*E6</f>
        <v>0</v>
      </c>
      <c r="S6" s="34">
        <f>ROUND(AVERAGE(G6,I6,K6,M6,O6,Q6),0)</f>
        <v>20650</v>
      </c>
      <c r="T6" s="35">
        <f t="shared" ref="T6:T37" si="0">S6*E6</f>
        <v>20650</v>
      </c>
      <c r="U6" s="36">
        <f>MIN(G6,I6,K6,M6,O6,Q6)</f>
        <v>17300</v>
      </c>
      <c r="V6" s="36">
        <f>MAX(G6,I6,K6,M6,O6,Q6)</f>
        <v>24000</v>
      </c>
      <c r="W6" s="37">
        <f>V6-U6</f>
        <v>6700</v>
      </c>
      <c r="X6" s="38">
        <f>W6/V6</f>
        <v>0.27916666666666667</v>
      </c>
      <c r="Z6" t="s">
        <v>426</v>
      </c>
      <c r="AA6" t="s">
        <v>9</v>
      </c>
      <c r="AB6" t="b">
        <f t="shared" ref="AB6:AB37" si="1">Z6=D6</f>
        <v>1</v>
      </c>
      <c r="AC6" t="b">
        <f t="shared" ref="AC6:AC37" si="2">AA6=F6</f>
        <v>1</v>
      </c>
      <c r="AD6" t="s">
        <v>426</v>
      </c>
      <c r="AE6" t="s">
        <v>9</v>
      </c>
      <c r="AF6" t="b">
        <f t="shared" ref="AF6:AF37" si="3">AD6=D6</f>
        <v>1</v>
      </c>
      <c r="AG6" s="30" t="b">
        <f t="shared" ref="AG6:AG37" si="4">AE6=F6</f>
        <v>1</v>
      </c>
    </row>
    <row r="7" spans="1:33" ht="51" x14ac:dyDescent="0.35">
      <c r="A7" s="6">
        <v>2</v>
      </c>
      <c r="B7" s="7"/>
      <c r="C7" s="21"/>
      <c r="D7" s="31" t="s">
        <v>427</v>
      </c>
      <c r="E7" s="32">
        <v>1</v>
      </c>
      <c r="F7" s="33" t="s">
        <v>9</v>
      </c>
      <c r="G7" s="34">
        <v>18900</v>
      </c>
      <c r="H7" s="34">
        <f t="shared" ref="H7:H56" si="5">E7*G7</f>
        <v>18900</v>
      </c>
      <c r="I7" s="34"/>
      <c r="J7" s="35">
        <f t="shared" ref="J7:J56" si="6">I7*E7</f>
        <v>0</v>
      </c>
      <c r="K7" s="35"/>
      <c r="L7" s="35"/>
      <c r="M7" s="35"/>
      <c r="N7" s="35"/>
      <c r="O7" s="35">
        <v>24000</v>
      </c>
      <c r="P7" s="35">
        <f t="shared" ref="P7:P56" si="7">O7*E7</f>
        <v>24000</v>
      </c>
      <c r="Q7" s="35">
        <v>22400</v>
      </c>
      <c r="R7" s="35">
        <f t="shared" ref="R7:R56" si="8">Q7*E7</f>
        <v>22400</v>
      </c>
      <c r="S7" s="34">
        <f t="shared" ref="S7:S56" si="9">ROUND(AVERAGE(G7,I7,K7,M7,O7,Q7),0)</f>
        <v>21767</v>
      </c>
      <c r="T7" s="35">
        <f t="shared" si="0"/>
        <v>21767</v>
      </c>
      <c r="U7" s="36">
        <f t="shared" ref="U7:U56" si="10">MIN(G7,I7,K7,M7,O7,Q7)</f>
        <v>18900</v>
      </c>
      <c r="V7" s="36">
        <f t="shared" ref="V7:V56" si="11">MAX(G7,I7,K7,M7,O7,Q7)</f>
        <v>24000</v>
      </c>
      <c r="W7" s="37">
        <f t="shared" ref="W7:W56" si="12">V7-U7</f>
        <v>5100</v>
      </c>
      <c r="X7" s="38">
        <f t="shared" ref="X7:X56" si="13">W7/V7</f>
        <v>0.21249999999999999</v>
      </c>
      <c r="Z7" t="s">
        <v>427</v>
      </c>
      <c r="AA7" t="s">
        <v>9</v>
      </c>
      <c r="AB7" t="b">
        <f t="shared" si="1"/>
        <v>1</v>
      </c>
      <c r="AC7" t="b">
        <f t="shared" si="2"/>
        <v>1</v>
      </c>
      <c r="AD7" t="s">
        <v>427</v>
      </c>
      <c r="AE7" t="s">
        <v>9</v>
      </c>
      <c r="AF7" t="b">
        <f t="shared" si="3"/>
        <v>1</v>
      </c>
      <c r="AG7" s="30" t="b">
        <f t="shared" si="4"/>
        <v>1</v>
      </c>
    </row>
    <row r="8" spans="1:33" ht="127.5" x14ac:dyDescent="0.35">
      <c r="A8" s="6">
        <v>3</v>
      </c>
      <c r="B8" s="7"/>
      <c r="C8" s="21"/>
      <c r="D8" s="31" t="s">
        <v>428</v>
      </c>
      <c r="E8" s="32">
        <v>1</v>
      </c>
      <c r="F8" s="33" t="s">
        <v>9</v>
      </c>
      <c r="G8" s="34">
        <v>21000</v>
      </c>
      <c r="H8" s="34">
        <f t="shared" si="5"/>
        <v>21000</v>
      </c>
      <c r="I8" s="34"/>
      <c r="J8" s="35">
        <f t="shared" si="6"/>
        <v>0</v>
      </c>
      <c r="K8" s="35"/>
      <c r="L8" s="35"/>
      <c r="M8" s="35"/>
      <c r="N8" s="35"/>
      <c r="O8" s="35"/>
      <c r="P8" s="35">
        <f t="shared" si="7"/>
        <v>0</v>
      </c>
      <c r="Q8" s="35">
        <v>20864</v>
      </c>
      <c r="R8" s="35">
        <f t="shared" si="8"/>
        <v>20864</v>
      </c>
      <c r="S8" s="34">
        <f t="shared" si="9"/>
        <v>20932</v>
      </c>
      <c r="T8" s="35">
        <f t="shared" si="0"/>
        <v>20932</v>
      </c>
      <c r="U8" s="36">
        <f t="shared" si="10"/>
        <v>20864</v>
      </c>
      <c r="V8" s="36">
        <f t="shared" si="11"/>
        <v>21000</v>
      </c>
      <c r="W8" s="37">
        <f t="shared" si="12"/>
        <v>136</v>
      </c>
      <c r="X8" s="38">
        <f t="shared" si="13"/>
        <v>6.4761904761904765E-3</v>
      </c>
      <c r="Z8" t="s">
        <v>428</v>
      </c>
      <c r="AA8" t="s">
        <v>9</v>
      </c>
      <c r="AB8" t="b">
        <f t="shared" si="1"/>
        <v>1</v>
      </c>
      <c r="AC8" t="b">
        <f t="shared" si="2"/>
        <v>1</v>
      </c>
      <c r="AD8" t="s">
        <v>428</v>
      </c>
      <c r="AE8" t="s">
        <v>9</v>
      </c>
      <c r="AF8" t="b">
        <f t="shared" si="3"/>
        <v>1</v>
      </c>
      <c r="AG8" s="30" t="b">
        <f t="shared" si="4"/>
        <v>1</v>
      </c>
    </row>
    <row r="9" spans="1:33" ht="114.75" x14ac:dyDescent="0.35">
      <c r="A9" s="6">
        <v>4</v>
      </c>
      <c r="B9" s="7"/>
      <c r="C9" s="21"/>
      <c r="D9" s="31" t="s">
        <v>429</v>
      </c>
      <c r="E9" s="32">
        <v>1</v>
      </c>
      <c r="F9" s="33" t="s">
        <v>9</v>
      </c>
      <c r="G9" s="34"/>
      <c r="H9" s="34">
        <f t="shared" si="5"/>
        <v>0</v>
      </c>
      <c r="I9" s="34"/>
      <c r="J9" s="35">
        <f t="shared" si="6"/>
        <v>0</v>
      </c>
      <c r="K9" s="35"/>
      <c r="L9" s="35"/>
      <c r="M9" s="35"/>
      <c r="N9" s="35"/>
      <c r="O9" s="35">
        <v>34000</v>
      </c>
      <c r="P9" s="35">
        <f t="shared" si="7"/>
        <v>34000</v>
      </c>
      <c r="Q9" s="35">
        <v>40704</v>
      </c>
      <c r="R9" s="35">
        <f t="shared" si="8"/>
        <v>40704</v>
      </c>
      <c r="S9" s="34">
        <f t="shared" si="9"/>
        <v>37352</v>
      </c>
      <c r="T9" s="35">
        <f t="shared" si="0"/>
        <v>37352</v>
      </c>
      <c r="U9" s="36">
        <f t="shared" si="10"/>
        <v>34000</v>
      </c>
      <c r="V9" s="36">
        <f t="shared" si="11"/>
        <v>40704</v>
      </c>
      <c r="W9" s="37">
        <f t="shared" si="12"/>
        <v>6704</v>
      </c>
      <c r="X9" s="38">
        <f t="shared" si="13"/>
        <v>0.16470125786163523</v>
      </c>
      <c r="Z9" t="s">
        <v>429</v>
      </c>
      <c r="AA9" t="s">
        <v>9</v>
      </c>
      <c r="AB9" t="b">
        <f t="shared" si="1"/>
        <v>1</v>
      </c>
      <c r="AC9" t="b">
        <f t="shared" si="2"/>
        <v>1</v>
      </c>
      <c r="AD9" t="s">
        <v>429</v>
      </c>
      <c r="AE9" t="s">
        <v>9</v>
      </c>
      <c r="AF9" t="b">
        <f t="shared" si="3"/>
        <v>1</v>
      </c>
      <c r="AG9" s="30" t="b">
        <f t="shared" si="4"/>
        <v>1</v>
      </c>
    </row>
    <row r="10" spans="1:33" ht="63.75" x14ac:dyDescent="0.35">
      <c r="A10" s="6">
        <v>5</v>
      </c>
      <c r="B10" s="7"/>
      <c r="C10" s="21"/>
      <c r="D10" s="31" t="s">
        <v>430</v>
      </c>
      <c r="E10" s="32">
        <v>1</v>
      </c>
      <c r="F10" s="33" t="s">
        <v>9</v>
      </c>
      <c r="G10" s="34">
        <v>19500</v>
      </c>
      <c r="H10" s="34">
        <f t="shared" si="5"/>
        <v>19500</v>
      </c>
      <c r="I10" s="34">
        <v>16500</v>
      </c>
      <c r="J10" s="35">
        <f t="shared" si="6"/>
        <v>16500</v>
      </c>
      <c r="K10" s="35"/>
      <c r="L10" s="35"/>
      <c r="M10" s="35"/>
      <c r="N10" s="35"/>
      <c r="O10" s="35"/>
      <c r="P10" s="35">
        <f t="shared" si="7"/>
        <v>0</v>
      </c>
      <c r="Q10" s="35">
        <v>19968</v>
      </c>
      <c r="R10" s="35">
        <f t="shared" si="8"/>
        <v>19968</v>
      </c>
      <c r="S10" s="34">
        <f t="shared" si="9"/>
        <v>18656</v>
      </c>
      <c r="T10" s="35">
        <f t="shared" si="0"/>
        <v>18656</v>
      </c>
      <c r="U10" s="36">
        <f t="shared" si="10"/>
        <v>16500</v>
      </c>
      <c r="V10" s="36">
        <f t="shared" si="11"/>
        <v>19968</v>
      </c>
      <c r="W10" s="37">
        <f t="shared" si="12"/>
        <v>3468</v>
      </c>
      <c r="X10" s="38">
        <f t="shared" si="13"/>
        <v>0.17367788461538461</v>
      </c>
      <c r="Z10" t="s">
        <v>430</v>
      </c>
      <c r="AA10" t="s">
        <v>9</v>
      </c>
      <c r="AB10" t="b">
        <f t="shared" si="1"/>
        <v>1</v>
      </c>
      <c r="AC10" t="b">
        <f t="shared" si="2"/>
        <v>1</v>
      </c>
      <c r="AD10" t="s">
        <v>430</v>
      </c>
      <c r="AE10" t="s">
        <v>9</v>
      </c>
      <c r="AF10" t="b">
        <f t="shared" si="3"/>
        <v>1</v>
      </c>
      <c r="AG10" s="30" t="b">
        <f t="shared" si="4"/>
        <v>1</v>
      </c>
    </row>
    <row r="11" spans="1:33" ht="63.75" x14ac:dyDescent="0.35">
      <c r="A11" s="6">
        <v>6</v>
      </c>
      <c r="B11" s="7"/>
      <c r="C11" s="21"/>
      <c r="D11" s="31" t="s">
        <v>431</v>
      </c>
      <c r="E11" s="32">
        <v>1</v>
      </c>
      <c r="F11" s="33" t="s">
        <v>9</v>
      </c>
      <c r="G11" s="34">
        <v>23000</v>
      </c>
      <c r="H11" s="34">
        <f t="shared" si="5"/>
        <v>23000</v>
      </c>
      <c r="I11" s="34"/>
      <c r="J11" s="35">
        <f t="shared" si="6"/>
        <v>0</v>
      </c>
      <c r="K11" s="35"/>
      <c r="L11" s="35"/>
      <c r="M11" s="35"/>
      <c r="N11" s="35"/>
      <c r="O11" s="35"/>
      <c r="P11" s="35">
        <f t="shared" si="7"/>
        <v>0</v>
      </c>
      <c r="Q11" s="35">
        <v>33152</v>
      </c>
      <c r="R11" s="35">
        <f t="shared" si="8"/>
        <v>33152</v>
      </c>
      <c r="S11" s="34">
        <f t="shared" si="9"/>
        <v>28076</v>
      </c>
      <c r="T11" s="35">
        <f t="shared" si="0"/>
        <v>28076</v>
      </c>
      <c r="U11" s="36">
        <f t="shared" si="10"/>
        <v>23000</v>
      </c>
      <c r="V11" s="36">
        <f t="shared" si="11"/>
        <v>33152</v>
      </c>
      <c r="W11" s="37">
        <f t="shared" si="12"/>
        <v>10152</v>
      </c>
      <c r="X11" s="38">
        <f t="shared" si="13"/>
        <v>0.30622586872586871</v>
      </c>
      <c r="Z11" t="s">
        <v>431</v>
      </c>
      <c r="AA11" t="s">
        <v>9</v>
      </c>
      <c r="AB11" t="b">
        <f t="shared" si="1"/>
        <v>1</v>
      </c>
      <c r="AC11" t="b">
        <f t="shared" si="2"/>
        <v>1</v>
      </c>
      <c r="AD11" t="s">
        <v>431</v>
      </c>
      <c r="AE11" t="s">
        <v>9</v>
      </c>
      <c r="AF11" t="b">
        <f t="shared" si="3"/>
        <v>1</v>
      </c>
      <c r="AG11" s="30" t="b">
        <f t="shared" si="4"/>
        <v>1</v>
      </c>
    </row>
    <row r="12" spans="1:33" ht="114.75" x14ac:dyDescent="0.35">
      <c r="A12" s="6">
        <v>7</v>
      </c>
      <c r="B12" s="7"/>
      <c r="C12" s="21"/>
      <c r="D12" s="31" t="s">
        <v>432</v>
      </c>
      <c r="E12" s="32">
        <v>1</v>
      </c>
      <c r="F12" s="33" t="s">
        <v>9</v>
      </c>
      <c r="G12" s="34">
        <v>23000</v>
      </c>
      <c r="H12" s="34">
        <f t="shared" si="5"/>
        <v>23000</v>
      </c>
      <c r="I12" s="34"/>
      <c r="J12" s="35">
        <f t="shared" si="6"/>
        <v>0</v>
      </c>
      <c r="K12" s="35"/>
      <c r="L12" s="35"/>
      <c r="M12" s="35"/>
      <c r="N12" s="35"/>
      <c r="O12" s="35"/>
      <c r="P12" s="35">
        <f t="shared" si="7"/>
        <v>0</v>
      </c>
      <c r="Q12" s="35">
        <v>19712</v>
      </c>
      <c r="R12" s="35">
        <f t="shared" si="8"/>
        <v>19712</v>
      </c>
      <c r="S12" s="34">
        <f t="shared" si="9"/>
        <v>21356</v>
      </c>
      <c r="T12" s="35">
        <f t="shared" si="0"/>
        <v>21356</v>
      </c>
      <c r="U12" s="36">
        <f t="shared" si="10"/>
        <v>19712</v>
      </c>
      <c r="V12" s="36">
        <f t="shared" si="11"/>
        <v>23000</v>
      </c>
      <c r="W12" s="37">
        <f t="shared" si="12"/>
        <v>3288</v>
      </c>
      <c r="X12" s="38">
        <f t="shared" si="13"/>
        <v>0.14295652173913043</v>
      </c>
      <c r="Z12" t="s">
        <v>432</v>
      </c>
      <c r="AA12" t="s">
        <v>9</v>
      </c>
      <c r="AB12" t="b">
        <f t="shared" si="1"/>
        <v>1</v>
      </c>
      <c r="AC12" t="b">
        <f t="shared" si="2"/>
        <v>1</v>
      </c>
      <c r="AD12" t="s">
        <v>432</v>
      </c>
      <c r="AE12" t="s">
        <v>9</v>
      </c>
      <c r="AF12" t="b">
        <f t="shared" si="3"/>
        <v>1</v>
      </c>
      <c r="AG12" s="30" t="b">
        <f t="shared" si="4"/>
        <v>1</v>
      </c>
    </row>
    <row r="13" spans="1:33" ht="114.75" x14ac:dyDescent="0.35">
      <c r="A13" s="6">
        <v>8</v>
      </c>
      <c r="B13" s="7"/>
      <c r="C13" s="21"/>
      <c r="D13" s="31" t="s">
        <v>433</v>
      </c>
      <c r="E13" s="32">
        <v>1</v>
      </c>
      <c r="F13" s="33" t="s">
        <v>9</v>
      </c>
      <c r="G13" s="34">
        <v>26000</v>
      </c>
      <c r="H13" s="34">
        <f t="shared" si="5"/>
        <v>26000</v>
      </c>
      <c r="I13" s="34"/>
      <c r="J13" s="35">
        <f t="shared" si="6"/>
        <v>0</v>
      </c>
      <c r="K13" s="35"/>
      <c r="L13" s="35"/>
      <c r="M13" s="35"/>
      <c r="N13" s="35"/>
      <c r="O13" s="35"/>
      <c r="P13" s="35">
        <f t="shared" si="7"/>
        <v>0</v>
      </c>
      <c r="Q13" s="35">
        <v>34816</v>
      </c>
      <c r="R13" s="35">
        <f t="shared" si="8"/>
        <v>34816</v>
      </c>
      <c r="S13" s="34">
        <f t="shared" si="9"/>
        <v>30408</v>
      </c>
      <c r="T13" s="35">
        <f t="shared" si="0"/>
        <v>30408</v>
      </c>
      <c r="U13" s="36">
        <f t="shared" si="10"/>
        <v>26000</v>
      </c>
      <c r="V13" s="36">
        <f t="shared" si="11"/>
        <v>34816</v>
      </c>
      <c r="W13" s="37">
        <f t="shared" si="12"/>
        <v>8816</v>
      </c>
      <c r="X13" s="38">
        <f t="shared" si="13"/>
        <v>0.2532169117647059</v>
      </c>
      <c r="Z13" t="s">
        <v>433</v>
      </c>
      <c r="AA13" t="s">
        <v>9</v>
      </c>
      <c r="AB13" t="b">
        <f t="shared" si="1"/>
        <v>1</v>
      </c>
      <c r="AC13" t="b">
        <f t="shared" si="2"/>
        <v>1</v>
      </c>
      <c r="AD13" t="s">
        <v>433</v>
      </c>
      <c r="AE13" t="s">
        <v>9</v>
      </c>
      <c r="AF13" t="b">
        <f t="shared" si="3"/>
        <v>1</v>
      </c>
      <c r="AG13" s="30" t="b">
        <f t="shared" si="4"/>
        <v>1</v>
      </c>
    </row>
    <row r="14" spans="1:33" ht="89.25" x14ac:dyDescent="0.35">
      <c r="A14" s="6">
        <v>9</v>
      </c>
      <c r="B14" s="7"/>
      <c r="C14" s="21"/>
      <c r="D14" s="31" t="s">
        <v>434</v>
      </c>
      <c r="E14" s="32">
        <v>1</v>
      </c>
      <c r="F14" s="33" t="s">
        <v>9</v>
      </c>
      <c r="G14" s="34"/>
      <c r="H14" s="34">
        <f t="shared" si="5"/>
        <v>0</v>
      </c>
      <c r="I14" s="34">
        <v>4500000</v>
      </c>
      <c r="J14" s="35">
        <f t="shared" si="6"/>
        <v>4500000</v>
      </c>
      <c r="K14" s="35"/>
      <c r="L14" s="35"/>
      <c r="M14" s="35"/>
      <c r="N14" s="35"/>
      <c r="O14" s="35"/>
      <c r="P14" s="35">
        <f t="shared" si="7"/>
        <v>0</v>
      </c>
      <c r="Q14" s="35">
        <v>4480000</v>
      </c>
      <c r="R14" s="35">
        <f t="shared" si="8"/>
        <v>4480000</v>
      </c>
      <c r="S14" s="34">
        <f t="shared" si="9"/>
        <v>4490000</v>
      </c>
      <c r="T14" s="35">
        <f t="shared" si="0"/>
        <v>4490000</v>
      </c>
      <c r="U14" s="36">
        <f t="shared" si="10"/>
        <v>4480000</v>
      </c>
      <c r="V14" s="36">
        <f t="shared" si="11"/>
        <v>4500000</v>
      </c>
      <c r="W14" s="37">
        <f t="shared" si="12"/>
        <v>20000</v>
      </c>
      <c r="X14" s="38">
        <f t="shared" si="13"/>
        <v>4.4444444444444444E-3</v>
      </c>
      <c r="Z14" t="s">
        <v>434</v>
      </c>
      <c r="AA14" t="s">
        <v>9</v>
      </c>
      <c r="AB14" t="b">
        <f t="shared" si="1"/>
        <v>1</v>
      </c>
      <c r="AC14" t="b">
        <f t="shared" si="2"/>
        <v>1</v>
      </c>
      <c r="AD14" t="s">
        <v>434</v>
      </c>
      <c r="AE14" t="s">
        <v>9</v>
      </c>
      <c r="AF14" t="b">
        <f t="shared" si="3"/>
        <v>1</v>
      </c>
      <c r="AG14" s="30" t="b">
        <f t="shared" si="4"/>
        <v>1</v>
      </c>
    </row>
    <row r="15" spans="1:33" ht="89.25" x14ac:dyDescent="0.35">
      <c r="A15" s="6">
        <v>10</v>
      </c>
      <c r="B15" s="7"/>
      <c r="C15" s="21"/>
      <c r="D15" s="31" t="s">
        <v>435</v>
      </c>
      <c r="E15" s="32">
        <v>1</v>
      </c>
      <c r="F15" s="33" t="s">
        <v>9</v>
      </c>
      <c r="G15" s="34"/>
      <c r="H15" s="34">
        <f t="shared" si="5"/>
        <v>0</v>
      </c>
      <c r="I15" s="34">
        <v>8700000</v>
      </c>
      <c r="J15" s="35">
        <f t="shared" si="6"/>
        <v>8700000</v>
      </c>
      <c r="K15" s="35"/>
      <c r="L15" s="35"/>
      <c r="M15" s="35"/>
      <c r="N15" s="35"/>
      <c r="O15" s="35"/>
      <c r="P15" s="35">
        <f t="shared" si="7"/>
        <v>0</v>
      </c>
      <c r="Q15" s="35">
        <v>8960000</v>
      </c>
      <c r="R15" s="35">
        <f t="shared" si="8"/>
        <v>8960000</v>
      </c>
      <c r="S15" s="34">
        <f t="shared" si="9"/>
        <v>8830000</v>
      </c>
      <c r="T15" s="35">
        <f t="shared" si="0"/>
        <v>8830000</v>
      </c>
      <c r="U15" s="36">
        <f t="shared" si="10"/>
        <v>8700000</v>
      </c>
      <c r="V15" s="36">
        <f t="shared" si="11"/>
        <v>8960000</v>
      </c>
      <c r="W15" s="37">
        <f t="shared" si="12"/>
        <v>260000</v>
      </c>
      <c r="X15" s="38">
        <f t="shared" si="13"/>
        <v>2.9017857142857144E-2</v>
      </c>
      <c r="Z15" t="s">
        <v>435</v>
      </c>
      <c r="AA15" t="s">
        <v>9</v>
      </c>
      <c r="AB15" t="b">
        <f t="shared" si="1"/>
        <v>1</v>
      </c>
      <c r="AC15" t="b">
        <f t="shared" si="2"/>
        <v>1</v>
      </c>
      <c r="AD15" t="s">
        <v>435</v>
      </c>
      <c r="AE15" t="s">
        <v>9</v>
      </c>
      <c r="AF15" t="b">
        <f t="shared" si="3"/>
        <v>1</v>
      </c>
      <c r="AG15" s="30" t="b">
        <f t="shared" si="4"/>
        <v>1</v>
      </c>
    </row>
    <row r="16" spans="1:33" ht="89.25" x14ac:dyDescent="0.35">
      <c r="A16" s="6">
        <v>11</v>
      </c>
      <c r="B16" s="7"/>
      <c r="C16" s="21"/>
      <c r="D16" s="31" t="s">
        <v>436</v>
      </c>
      <c r="E16" s="32">
        <v>1</v>
      </c>
      <c r="F16" s="33" t="s">
        <v>9</v>
      </c>
      <c r="G16" s="34"/>
      <c r="H16" s="34">
        <f t="shared" si="5"/>
        <v>0</v>
      </c>
      <c r="I16" s="34">
        <v>13000000</v>
      </c>
      <c r="J16" s="35">
        <f t="shared" si="6"/>
        <v>13000000</v>
      </c>
      <c r="K16" s="35"/>
      <c r="L16" s="35"/>
      <c r="M16" s="35"/>
      <c r="N16" s="35"/>
      <c r="O16" s="35"/>
      <c r="P16" s="35">
        <f t="shared" si="7"/>
        <v>0</v>
      </c>
      <c r="Q16" s="35">
        <v>12800000</v>
      </c>
      <c r="R16" s="35">
        <f t="shared" si="8"/>
        <v>12800000</v>
      </c>
      <c r="S16" s="34">
        <f t="shared" si="9"/>
        <v>12900000</v>
      </c>
      <c r="T16" s="35">
        <f t="shared" si="0"/>
        <v>12900000</v>
      </c>
      <c r="U16" s="36">
        <f t="shared" si="10"/>
        <v>12800000</v>
      </c>
      <c r="V16" s="36">
        <f t="shared" si="11"/>
        <v>13000000</v>
      </c>
      <c r="W16" s="37">
        <f t="shared" si="12"/>
        <v>200000</v>
      </c>
      <c r="X16" s="38">
        <f t="shared" si="13"/>
        <v>1.5384615384615385E-2</v>
      </c>
      <c r="Z16" t="s">
        <v>436</v>
      </c>
      <c r="AA16" t="s">
        <v>9</v>
      </c>
      <c r="AB16" t="b">
        <f t="shared" si="1"/>
        <v>1</v>
      </c>
      <c r="AC16" t="b">
        <f t="shared" si="2"/>
        <v>1</v>
      </c>
      <c r="AD16" t="s">
        <v>436</v>
      </c>
      <c r="AE16" t="s">
        <v>9</v>
      </c>
      <c r="AF16" t="b">
        <f t="shared" si="3"/>
        <v>1</v>
      </c>
      <c r="AG16" s="30" t="b">
        <f t="shared" si="4"/>
        <v>1</v>
      </c>
    </row>
    <row r="17" spans="1:33" ht="38.25" x14ac:dyDescent="0.35">
      <c r="A17" s="6">
        <v>12</v>
      </c>
      <c r="B17" s="7"/>
      <c r="C17" s="21"/>
      <c r="D17" s="31" t="s">
        <v>437</v>
      </c>
      <c r="E17" s="32">
        <v>1</v>
      </c>
      <c r="F17" s="33" t="s">
        <v>9</v>
      </c>
      <c r="G17" s="34"/>
      <c r="H17" s="34">
        <f t="shared" si="5"/>
        <v>0</v>
      </c>
      <c r="I17" s="34">
        <v>6500</v>
      </c>
      <c r="J17" s="35">
        <f t="shared" si="6"/>
        <v>6500</v>
      </c>
      <c r="K17" s="35"/>
      <c r="L17" s="35"/>
      <c r="M17" s="35"/>
      <c r="N17" s="35"/>
      <c r="O17" s="35"/>
      <c r="P17" s="35">
        <f t="shared" si="7"/>
        <v>0</v>
      </c>
      <c r="Q17" s="35">
        <v>7040</v>
      </c>
      <c r="R17" s="35">
        <f t="shared" si="8"/>
        <v>7040</v>
      </c>
      <c r="S17" s="34">
        <f t="shared" si="9"/>
        <v>6770</v>
      </c>
      <c r="T17" s="35">
        <f t="shared" si="0"/>
        <v>6770</v>
      </c>
      <c r="U17" s="36">
        <f t="shared" si="10"/>
        <v>6500</v>
      </c>
      <c r="V17" s="36">
        <f t="shared" si="11"/>
        <v>7040</v>
      </c>
      <c r="W17" s="37">
        <f t="shared" si="12"/>
        <v>540</v>
      </c>
      <c r="X17" s="38">
        <f t="shared" si="13"/>
        <v>7.6704545454545456E-2</v>
      </c>
      <c r="Z17" t="s">
        <v>437</v>
      </c>
      <c r="AA17" t="s">
        <v>9</v>
      </c>
      <c r="AB17" t="b">
        <f t="shared" si="1"/>
        <v>1</v>
      </c>
      <c r="AC17" t="b">
        <f t="shared" si="2"/>
        <v>1</v>
      </c>
      <c r="AD17" t="s">
        <v>437</v>
      </c>
      <c r="AE17" t="s">
        <v>9</v>
      </c>
      <c r="AF17" t="b">
        <f t="shared" si="3"/>
        <v>1</v>
      </c>
      <c r="AG17" s="30" t="b">
        <f t="shared" si="4"/>
        <v>1</v>
      </c>
    </row>
    <row r="18" spans="1:33" ht="38.25" x14ac:dyDescent="0.35">
      <c r="A18" s="6">
        <v>13</v>
      </c>
      <c r="B18" s="7"/>
      <c r="C18" s="21"/>
      <c r="D18" s="31" t="s">
        <v>438</v>
      </c>
      <c r="E18" s="32">
        <v>1</v>
      </c>
      <c r="F18" s="33" t="s">
        <v>9</v>
      </c>
      <c r="G18" s="34"/>
      <c r="H18" s="34">
        <f t="shared" si="5"/>
        <v>0</v>
      </c>
      <c r="I18" s="34">
        <v>4500</v>
      </c>
      <c r="J18" s="35">
        <f t="shared" si="6"/>
        <v>4500</v>
      </c>
      <c r="K18" s="35"/>
      <c r="L18" s="35"/>
      <c r="M18" s="35"/>
      <c r="N18" s="35"/>
      <c r="O18" s="35"/>
      <c r="P18" s="35">
        <f t="shared" si="7"/>
        <v>0</v>
      </c>
      <c r="Q18" s="35">
        <v>6016</v>
      </c>
      <c r="R18" s="35">
        <f t="shared" si="8"/>
        <v>6016</v>
      </c>
      <c r="S18" s="34">
        <f t="shared" si="9"/>
        <v>5258</v>
      </c>
      <c r="T18" s="35">
        <f t="shared" si="0"/>
        <v>5258</v>
      </c>
      <c r="U18" s="36">
        <f t="shared" si="10"/>
        <v>4500</v>
      </c>
      <c r="V18" s="36">
        <f t="shared" si="11"/>
        <v>6016</v>
      </c>
      <c r="W18" s="37">
        <f t="shared" si="12"/>
        <v>1516</v>
      </c>
      <c r="X18" s="38">
        <f t="shared" si="13"/>
        <v>0.25199468085106386</v>
      </c>
      <c r="Z18" t="s">
        <v>438</v>
      </c>
      <c r="AA18" t="s">
        <v>9</v>
      </c>
      <c r="AB18" t="b">
        <f t="shared" si="1"/>
        <v>1</v>
      </c>
      <c r="AC18" t="b">
        <f t="shared" si="2"/>
        <v>1</v>
      </c>
      <c r="AD18" t="s">
        <v>438</v>
      </c>
      <c r="AE18" t="s">
        <v>9</v>
      </c>
      <c r="AF18" t="b">
        <f t="shared" si="3"/>
        <v>1</v>
      </c>
      <c r="AG18" s="30" t="b">
        <f t="shared" si="4"/>
        <v>1</v>
      </c>
    </row>
    <row r="19" spans="1:33" ht="25.5" x14ac:dyDescent="0.35">
      <c r="A19" s="6">
        <v>14</v>
      </c>
      <c r="B19" s="7"/>
      <c r="C19" s="21"/>
      <c r="D19" s="31" t="s">
        <v>439</v>
      </c>
      <c r="E19" s="32">
        <v>1</v>
      </c>
      <c r="F19" s="33" t="s">
        <v>9</v>
      </c>
      <c r="G19" s="34">
        <v>9000</v>
      </c>
      <c r="H19" s="34">
        <f t="shared" si="5"/>
        <v>9000</v>
      </c>
      <c r="I19" s="34"/>
      <c r="J19" s="35">
        <f t="shared" si="6"/>
        <v>0</v>
      </c>
      <c r="K19" s="35"/>
      <c r="L19" s="35"/>
      <c r="M19" s="35"/>
      <c r="N19" s="35"/>
      <c r="O19" s="35"/>
      <c r="P19" s="35">
        <f t="shared" si="7"/>
        <v>0</v>
      </c>
      <c r="Q19" s="35">
        <v>6016</v>
      </c>
      <c r="R19" s="35">
        <f t="shared" si="8"/>
        <v>6016</v>
      </c>
      <c r="S19" s="34">
        <f t="shared" si="9"/>
        <v>7508</v>
      </c>
      <c r="T19" s="35">
        <f t="shared" si="0"/>
        <v>7508</v>
      </c>
      <c r="U19" s="36">
        <f t="shared" si="10"/>
        <v>6016</v>
      </c>
      <c r="V19" s="36">
        <f t="shared" si="11"/>
        <v>9000</v>
      </c>
      <c r="W19" s="37">
        <f t="shared" si="12"/>
        <v>2984</v>
      </c>
      <c r="X19" s="38">
        <f t="shared" si="13"/>
        <v>0.33155555555555555</v>
      </c>
      <c r="Z19" t="s">
        <v>439</v>
      </c>
      <c r="AA19" t="s">
        <v>9</v>
      </c>
      <c r="AB19" t="b">
        <f t="shared" si="1"/>
        <v>1</v>
      </c>
      <c r="AC19" t="b">
        <f t="shared" si="2"/>
        <v>1</v>
      </c>
      <c r="AD19" t="s">
        <v>439</v>
      </c>
      <c r="AE19" t="s">
        <v>9</v>
      </c>
      <c r="AF19" t="b">
        <f t="shared" si="3"/>
        <v>1</v>
      </c>
      <c r="AG19" s="30" t="b">
        <f t="shared" si="4"/>
        <v>1</v>
      </c>
    </row>
    <row r="20" spans="1:33" ht="76.5" x14ac:dyDescent="0.35">
      <c r="A20" s="6">
        <v>15</v>
      </c>
      <c r="B20" s="7"/>
      <c r="C20" s="21"/>
      <c r="D20" s="31" t="s">
        <v>440</v>
      </c>
      <c r="E20" s="32">
        <v>1</v>
      </c>
      <c r="F20" s="33" t="s">
        <v>9</v>
      </c>
      <c r="G20" s="34"/>
      <c r="H20" s="34">
        <f t="shared" si="5"/>
        <v>0</v>
      </c>
      <c r="I20" s="34">
        <v>6800</v>
      </c>
      <c r="J20" s="35">
        <f t="shared" si="6"/>
        <v>6800</v>
      </c>
      <c r="K20" s="35"/>
      <c r="L20" s="35"/>
      <c r="M20" s="35"/>
      <c r="N20" s="35"/>
      <c r="O20" s="35"/>
      <c r="P20" s="35">
        <f t="shared" si="7"/>
        <v>0</v>
      </c>
      <c r="Q20" s="35">
        <v>8320</v>
      </c>
      <c r="R20" s="35">
        <f t="shared" si="8"/>
        <v>8320</v>
      </c>
      <c r="S20" s="34">
        <f t="shared" si="9"/>
        <v>7560</v>
      </c>
      <c r="T20" s="35">
        <f t="shared" si="0"/>
        <v>7560</v>
      </c>
      <c r="U20" s="36">
        <f t="shared" si="10"/>
        <v>6800</v>
      </c>
      <c r="V20" s="36">
        <f t="shared" si="11"/>
        <v>8320</v>
      </c>
      <c r="W20" s="37">
        <f t="shared" si="12"/>
        <v>1520</v>
      </c>
      <c r="X20" s="38">
        <f t="shared" si="13"/>
        <v>0.18269230769230768</v>
      </c>
      <c r="Z20" t="s">
        <v>440</v>
      </c>
      <c r="AA20" t="s">
        <v>9</v>
      </c>
      <c r="AB20" t="b">
        <f t="shared" si="1"/>
        <v>1</v>
      </c>
      <c r="AC20" t="b">
        <f t="shared" si="2"/>
        <v>1</v>
      </c>
      <c r="AD20" t="s">
        <v>440</v>
      </c>
      <c r="AE20" t="s">
        <v>9</v>
      </c>
      <c r="AF20" t="b">
        <f t="shared" si="3"/>
        <v>1</v>
      </c>
      <c r="AG20" s="30" t="b">
        <f t="shared" si="4"/>
        <v>1</v>
      </c>
    </row>
    <row r="21" spans="1:33" ht="38.25" x14ac:dyDescent="0.35">
      <c r="A21" s="6">
        <v>16</v>
      </c>
      <c r="B21" s="7"/>
      <c r="C21" s="21"/>
      <c r="D21" s="31" t="s">
        <v>441</v>
      </c>
      <c r="E21" s="32">
        <v>1</v>
      </c>
      <c r="F21" s="33" t="s">
        <v>9</v>
      </c>
      <c r="G21" s="34"/>
      <c r="H21" s="34">
        <f t="shared" si="5"/>
        <v>0</v>
      </c>
      <c r="I21" s="34">
        <v>5200</v>
      </c>
      <c r="J21" s="35">
        <f t="shared" si="6"/>
        <v>5200</v>
      </c>
      <c r="K21" s="35"/>
      <c r="L21" s="35"/>
      <c r="M21" s="35"/>
      <c r="N21" s="35"/>
      <c r="O21" s="35"/>
      <c r="P21" s="35">
        <f t="shared" si="7"/>
        <v>0</v>
      </c>
      <c r="Q21" s="35">
        <v>6400</v>
      </c>
      <c r="R21" s="35">
        <f t="shared" si="8"/>
        <v>6400</v>
      </c>
      <c r="S21" s="34">
        <f t="shared" si="9"/>
        <v>5800</v>
      </c>
      <c r="T21" s="35">
        <f t="shared" si="0"/>
        <v>5800</v>
      </c>
      <c r="U21" s="36">
        <f t="shared" si="10"/>
        <v>5200</v>
      </c>
      <c r="V21" s="36">
        <f t="shared" si="11"/>
        <v>6400</v>
      </c>
      <c r="W21" s="37">
        <f t="shared" si="12"/>
        <v>1200</v>
      </c>
      <c r="X21" s="38">
        <f t="shared" si="13"/>
        <v>0.1875</v>
      </c>
      <c r="Z21" t="s">
        <v>441</v>
      </c>
      <c r="AA21" t="s">
        <v>9</v>
      </c>
      <c r="AB21" t="b">
        <f t="shared" si="1"/>
        <v>1</v>
      </c>
      <c r="AC21" t="b">
        <f t="shared" si="2"/>
        <v>1</v>
      </c>
      <c r="AD21" t="s">
        <v>441</v>
      </c>
      <c r="AE21" t="s">
        <v>9</v>
      </c>
      <c r="AF21" t="b">
        <f t="shared" si="3"/>
        <v>1</v>
      </c>
      <c r="AG21" s="30" t="b">
        <f t="shared" si="4"/>
        <v>1</v>
      </c>
    </row>
    <row r="22" spans="1:33" ht="25.5" x14ac:dyDescent="0.35">
      <c r="A22" s="6">
        <v>17</v>
      </c>
      <c r="B22" s="7"/>
      <c r="C22" s="21"/>
      <c r="D22" s="31" t="s">
        <v>417</v>
      </c>
      <c r="E22" s="32">
        <v>1</v>
      </c>
      <c r="F22" s="33" t="s">
        <v>9</v>
      </c>
      <c r="G22" s="34"/>
      <c r="H22" s="34">
        <f t="shared" si="5"/>
        <v>0</v>
      </c>
      <c r="I22" s="34">
        <v>3000</v>
      </c>
      <c r="J22" s="35">
        <f t="shared" si="6"/>
        <v>3000</v>
      </c>
      <c r="K22" s="35"/>
      <c r="L22" s="35"/>
      <c r="M22" s="35"/>
      <c r="N22" s="35"/>
      <c r="O22" s="35"/>
      <c r="P22" s="35">
        <f t="shared" si="7"/>
        <v>0</v>
      </c>
      <c r="Q22" s="35">
        <v>4480</v>
      </c>
      <c r="R22" s="35">
        <f t="shared" si="8"/>
        <v>4480</v>
      </c>
      <c r="S22" s="34">
        <f t="shared" si="9"/>
        <v>3740</v>
      </c>
      <c r="T22" s="35">
        <f t="shared" si="0"/>
        <v>3740</v>
      </c>
      <c r="U22" s="36">
        <f t="shared" si="10"/>
        <v>3000</v>
      </c>
      <c r="V22" s="36">
        <f t="shared" si="11"/>
        <v>4480</v>
      </c>
      <c r="W22" s="37">
        <f t="shared" si="12"/>
        <v>1480</v>
      </c>
      <c r="X22" s="38">
        <f t="shared" si="13"/>
        <v>0.33035714285714285</v>
      </c>
      <c r="Z22" t="s">
        <v>417</v>
      </c>
      <c r="AA22" t="s">
        <v>9</v>
      </c>
      <c r="AB22" t="b">
        <f t="shared" si="1"/>
        <v>1</v>
      </c>
      <c r="AC22" t="b">
        <f t="shared" si="2"/>
        <v>1</v>
      </c>
      <c r="AD22" t="s">
        <v>417</v>
      </c>
      <c r="AE22" t="s">
        <v>9</v>
      </c>
      <c r="AF22" t="b">
        <f t="shared" si="3"/>
        <v>1</v>
      </c>
      <c r="AG22" s="30" t="b">
        <f t="shared" si="4"/>
        <v>1</v>
      </c>
    </row>
    <row r="23" spans="1:33" ht="25.5" x14ac:dyDescent="0.35">
      <c r="A23" s="6">
        <v>18</v>
      </c>
      <c r="B23" s="7"/>
      <c r="C23" s="21"/>
      <c r="D23" s="31" t="s">
        <v>418</v>
      </c>
      <c r="E23" s="32">
        <v>1</v>
      </c>
      <c r="F23" s="33" t="s">
        <v>9</v>
      </c>
      <c r="G23" s="34"/>
      <c r="H23" s="34">
        <f t="shared" si="5"/>
        <v>0</v>
      </c>
      <c r="I23" s="34"/>
      <c r="J23" s="35">
        <f t="shared" si="6"/>
        <v>0</v>
      </c>
      <c r="K23" s="35"/>
      <c r="L23" s="35"/>
      <c r="M23" s="35">
        <v>28667</v>
      </c>
      <c r="N23" s="35">
        <f>E23*M23</f>
        <v>28667</v>
      </c>
      <c r="O23" s="35">
        <v>36000</v>
      </c>
      <c r="P23" s="35">
        <f t="shared" si="7"/>
        <v>36000</v>
      </c>
      <c r="Q23" s="35"/>
      <c r="R23" s="35">
        <f t="shared" si="8"/>
        <v>0</v>
      </c>
      <c r="S23" s="34">
        <f t="shared" si="9"/>
        <v>32334</v>
      </c>
      <c r="T23" s="35">
        <f t="shared" si="0"/>
        <v>32334</v>
      </c>
      <c r="U23" s="36">
        <f t="shared" si="10"/>
        <v>28667</v>
      </c>
      <c r="V23" s="36">
        <f t="shared" si="11"/>
        <v>36000</v>
      </c>
      <c r="W23" s="37">
        <f t="shared" si="12"/>
        <v>7333</v>
      </c>
      <c r="X23" s="38">
        <f t="shared" si="13"/>
        <v>0.20369444444444446</v>
      </c>
      <c r="Z23" t="s">
        <v>418</v>
      </c>
      <c r="AA23" t="s">
        <v>9</v>
      </c>
      <c r="AB23" t="b">
        <f t="shared" si="1"/>
        <v>1</v>
      </c>
      <c r="AC23" t="b">
        <f t="shared" si="2"/>
        <v>1</v>
      </c>
      <c r="AD23" t="s">
        <v>418</v>
      </c>
      <c r="AE23" t="s">
        <v>9</v>
      </c>
      <c r="AF23" t="b">
        <f t="shared" si="3"/>
        <v>1</v>
      </c>
      <c r="AG23" s="30" t="b">
        <f t="shared" si="4"/>
        <v>1</v>
      </c>
    </row>
    <row r="24" spans="1:33" x14ac:dyDescent="0.35">
      <c r="A24" s="6">
        <v>19</v>
      </c>
      <c r="B24" s="7"/>
      <c r="C24" s="21"/>
      <c r="D24" s="31" t="s">
        <v>416</v>
      </c>
      <c r="E24" s="32">
        <v>1</v>
      </c>
      <c r="F24" s="33" t="s">
        <v>319</v>
      </c>
      <c r="G24" s="34"/>
      <c r="H24" s="34">
        <f t="shared" si="5"/>
        <v>0</v>
      </c>
      <c r="I24" s="34"/>
      <c r="J24" s="35">
        <f t="shared" si="6"/>
        <v>0</v>
      </c>
      <c r="K24" s="35"/>
      <c r="L24" s="35"/>
      <c r="M24" s="35">
        <v>19800</v>
      </c>
      <c r="N24" s="35">
        <f>E24*M24</f>
        <v>19800</v>
      </c>
      <c r="O24" s="35"/>
      <c r="P24" s="35">
        <f t="shared" si="7"/>
        <v>0</v>
      </c>
      <c r="Q24" s="35">
        <v>19200</v>
      </c>
      <c r="R24" s="35">
        <f t="shared" si="8"/>
        <v>19200</v>
      </c>
      <c r="S24" s="34">
        <f t="shared" si="9"/>
        <v>19500</v>
      </c>
      <c r="T24" s="35">
        <f t="shared" si="0"/>
        <v>19500</v>
      </c>
      <c r="U24" s="36">
        <f t="shared" si="10"/>
        <v>19200</v>
      </c>
      <c r="V24" s="36">
        <f t="shared" si="11"/>
        <v>19800</v>
      </c>
      <c r="W24" s="37">
        <f t="shared" si="12"/>
        <v>600</v>
      </c>
      <c r="X24" s="38">
        <f t="shared" si="13"/>
        <v>3.0303030303030304E-2</v>
      </c>
      <c r="Z24" t="s">
        <v>416</v>
      </c>
      <c r="AA24" t="s">
        <v>319</v>
      </c>
      <c r="AB24" t="b">
        <f t="shared" si="1"/>
        <v>1</v>
      </c>
      <c r="AC24" t="b">
        <f t="shared" si="2"/>
        <v>1</v>
      </c>
      <c r="AD24" t="s">
        <v>416</v>
      </c>
      <c r="AE24" t="s">
        <v>319</v>
      </c>
      <c r="AF24" t="b">
        <f t="shared" si="3"/>
        <v>1</v>
      </c>
      <c r="AG24" s="30" t="b">
        <f t="shared" si="4"/>
        <v>1</v>
      </c>
    </row>
    <row r="25" spans="1:33" ht="25.5" x14ac:dyDescent="0.35">
      <c r="A25" s="6">
        <v>20</v>
      </c>
      <c r="B25" s="7"/>
      <c r="C25" s="21"/>
      <c r="D25" s="31" t="s">
        <v>442</v>
      </c>
      <c r="E25" s="32">
        <v>1</v>
      </c>
      <c r="F25" s="33" t="s">
        <v>319</v>
      </c>
      <c r="G25" s="34"/>
      <c r="H25" s="34">
        <f t="shared" si="5"/>
        <v>0</v>
      </c>
      <c r="I25" s="34"/>
      <c r="J25" s="35">
        <f t="shared" si="6"/>
        <v>0</v>
      </c>
      <c r="K25" s="35"/>
      <c r="L25" s="35"/>
      <c r="M25" s="35">
        <v>52000</v>
      </c>
      <c r="N25" s="35">
        <f>M25*E25</f>
        <v>52000</v>
      </c>
      <c r="O25" s="35"/>
      <c r="P25" s="35">
        <f t="shared" si="7"/>
        <v>0</v>
      </c>
      <c r="Q25" s="35"/>
      <c r="R25" s="35">
        <f t="shared" si="8"/>
        <v>0</v>
      </c>
      <c r="S25" s="34">
        <f t="shared" si="9"/>
        <v>52000</v>
      </c>
      <c r="T25" s="35">
        <f t="shared" si="0"/>
        <v>52000</v>
      </c>
      <c r="U25" s="36">
        <f t="shared" si="10"/>
        <v>52000</v>
      </c>
      <c r="V25" s="36">
        <f t="shared" si="11"/>
        <v>52000</v>
      </c>
      <c r="W25" s="37">
        <f t="shared" si="12"/>
        <v>0</v>
      </c>
      <c r="X25" s="38">
        <f t="shared" si="13"/>
        <v>0</v>
      </c>
      <c r="Y25" s="29"/>
      <c r="Z25" s="29" t="s">
        <v>442</v>
      </c>
      <c r="AA25" s="29" t="s">
        <v>9</v>
      </c>
      <c r="AB25" s="29" t="b">
        <f t="shared" si="1"/>
        <v>1</v>
      </c>
      <c r="AC25" s="29" t="b">
        <f t="shared" si="2"/>
        <v>0</v>
      </c>
      <c r="AD25" t="s">
        <v>442</v>
      </c>
      <c r="AE25" t="s">
        <v>319</v>
      </c>
      <c r="AF25" t="b">
        <f t="shared" si="3"/>
        <v>1</v>
      </c>
      <c r="AG25" s="30" t="b">
        <f t="shared" si="4"/>
        <v>1</v>
      </c>
    </row>
    <row r="26" spans="1:33" x14ac:dyDescent="0.35">
      <c r="A26" s="6">
        <v>21</v>
      </c>
      <c r="B26" s="7"/>
      <c r="C26" s="21"/>
      <c r="D26" s="31" t="s">
        <v>419</v>
      </c>
      <c r="E26" s="32">
        <v>1</v>
      </c>
      <c r="F26" s="33" t="s">
        <v>9</v>
      </c>
      <c r="G26" s="34"/>
      <c r="H26" s="34">
        <f t="shared" si="5"/>
        <v>0</v>
      </c>
      <c r="I26" s="34"/>
      <c r="J26" s="35">
        <f t="shared" si="6"/>
        <v>0</v>
      </c>
      <c r="K26" s="35"/>
      <c r="L26" s="35"/>
      <c r="M26" s="35">
        <v>10667</v>
      </c>
      <c r="N26" s="35">
        <f>M26*E26</f>
        <v>10667</v>
      </c>
      <c r="O26" s="35">
        <v>9950</v>
      </c>
      <c r="P26" s="35">
        <f t="shared" si="7"/>
        <v>9950</v>
      </c>
      <c r="Q26" s="35">
        <v>8960</v>
      </c>
      <c r="R26" s="35">
        <f t="shared" si="8"/>
        <v>8960</v>
      </c>
      <c r="S26" s="34">
        <f t="shared" si="9"/>
        <v>9859</v>
      </c>
      <c r="T26" s="35">
        <f t="shared" si="0"/>
        <v>9859</v>
      </c>
      <c r="U26" s="36">
        <f t="shared" si="10"/>
        <v>8960</v>
      </c>
      <c r="V26" s="36">
        <f t="shared" si="11"/>
        <v>10667</v>
      </c>
      <c r="W26" s="37">
        <f t="shared" si="12"/>
        <v>1707</v>
      </c>
      <c r="X26" s="38">
        <f t="shared" si="13"/>
        <v>0.16002624917971314</v>
      </c>
      <c r="Z26" t="s">
        <v>419</v>
      </c>
      <c r="AA26" t="s">
        <v>9</v>
      </c>
      <c r="AB26" t="b">
        <f t="shared" si="1"/>
        <v>1</v>
      </c>
      <c r="AC26" t="b">
        <f t="shared" si="2"/>
        <v>1</v>
      </c>
      <c r="AD26" t="s">
        <v>419</v>
      </c>
      <c r="AE26" t="s">
        <v>9</v>
      </c>
      <c r="AF26" t="b">
        <f t="shared" si="3"/>
        <v>1</v>
      </c>
      <c r="AG26" s="30" t="b">
        <f t="shared" si="4"/>
        <v>1</v>
      </c>
    </row>
    <row r="27" spans="1:33" x14ac:dyDescent="0.35">
      <c r="A27" s="6">
        <v>22</v>
      </c>
      <c r="B27" s="7"/>
      <c r="C27" s="21"/>
      <c r="D27" s="31" t="s">
        <v>420</v>
      </c>
      <c r="E27" s="32">
        <v>1</v>
      </c>
      <c r="F27" s="33" t="s">
        <v>9</v>
      </c>
      <c r="G27" s="34">
        <v>1100</v>
      </c>
      <c r="H27" s="34">
        <f t="shared" si="5"/>
        <v>1100</v>
      </c>
      <c r="I27" s="34"/>
      <c r="J27" s="35">
        <f t="shared" si="6"/>
        <v>0</v>
      </c>
      <c r="K27" s="35"/>
      <c r="L27" s="35"/>
      <c r="M27" s="35">
        <v>1300</v>
      </c>
      <c r="N27" s="35">
        <f t="shared" ref="N27:N29" si="14">M27*E27</f>
        <v>1300</v>
      </c>
      <c r="O27" s="35">
        <v>1450</v>
      </c>
      <c r="P27" s="35">
        <f t="shared" si="7"/>
        <v>1450</v>
      </c>
      <c r="Q27" s="35">
        <v>1536</v>
      </c>
      <c r="R27" s="35">
        <f t="shared" si="8"/>
        <v>1536</v>
      </c>
      <c r="S27" s="34">
        <f t="shared" si="9"/>
        <v>1347</v>
      </c>
      <c r="T27" s="35">
        <f t="shared" si="0"/>
        <v>1347</v>
      </c>
      <c r="U27" s="36">
        <f t="shared" si="10"/>
        <v>1100</v>
      </c>
      <c r="V27" s="36">
        <f t="shared" si="11"/>
        <v>1536</v>
      </c>
      <c r="W27" s="37">
        <f t="shared" si="12"/>
        <v>436</v>
      </c>
      <c r="X27" s="38">
        <f t="shared" si="13"/>
        <v>0.28385416666666669</v>
      </c>
      <c r="Z27" t="s">
        <v>420</v>
      </c>
      <c r="AA27" t="s">
        <v>9</v>
      </c>
      <c r="AB27" t="b">
        <f t="shared" si="1"/>
        <v>1</v>
      </c>
      <c r="AC27" t="b">
        <f t="shared" si="2"/>
        <v>1</v>
      </c>
      <c r="AD27" t="s">
        <v>420</v>
      </c>
      <c r="AE27" t="s">
        <v>9</v>
      </c>
      <c r="AF27" t="b">
        <f t="shared" si="3"/>
        <v>1</v>
      </c>
      <c r="AG27" s="30" t="b">
        <f t="shared" si="4"/>
        <v>1</v>
      </c>
    </row>
    <row r="28" spans="1:33" x14ac:dyDescent="0.35">
      <c r="A28" s="6">
        <v>23</v>
      </c>
      <c r="B28" s="7"/>
      <c r="C28" s="21"/>
      <c r="D28" s="31" t="s">
        <v>421</v>
      </c>
      <c r="E28" s="32">
        <v>1</v>
      </c>
      <c r="F28" s="33" t="s">
        <v>244</v>
      </c>
      <c r="G28" s="34"/>
      <c r="H28" s="34">
        <f t="shared" si="5"/>
        <v>0</v>
      </c>
      <c r="I28" s="34"/>
      <c r="J28" s="35">
        <f t="shared" si="6"/>
        <v>0</v>
      </c>
      <c r="K28" s="35"/>
      <c r="L28" s="35"/>
      <c r="M28" s="35">
        <v>7250</v>
      </c>
      <c r="N28" s="35">
        <f t="shared" si="14"/>
        <v>7250</v>
      </c>
      <c r="O28" s="35">
        <v>8200</v>
      </c>
      <c r="P28" s="35">
        <f t="shared" si="7"/>
        <v>8200</v>
      </c>
      <c r="Q28" s="35">
        <v>10240</v>
      </c>
      <c r="R28" s="35">
        <f t="shared" si="8"/>
        <v>10240</v>
      </c>
      <c r="S28" s="34">
        <f t="shared" si="9"/>
        <v>8563</v>
      </c>
      <c r="T28" s="35">
        <f t="shared" si="0"/>
        <v>8563</v>
      </c>
      <c r="U28" s="36">
        <f t="shared" si="10"/>
        <v>7250</v>
      </c>
      <c r="V28" s="36">
        <f t="shared" si="11"/>
        <v>10240</v>
      </c>
      <c r="W28" s="37">
        <f t="shared" si="12"/>
        <v>2990</v>
      </c>
      <c r="X28" s="38">
        <f t="shared" si="13"/>
        <v>0.2919921875</v>
      </c>
      <c r="Z28" t="s">
        <v>421</v>
      </c>
      <c r="AA28" t="s">
        <v>244</v>
      </c>
      <c r="AB28" t="b">
        <f t="shared" si="1"/>
        <v>1</v>
      </c>
      <c r="AC28" t="b">
        <f t="shared" si="2"/>
        <v>1</v>
      </c>
      <c r="AD28" t="s">
        <v>421</v>
      </c>
      <c r="AE28" t="s">
        <v>244</v>
      </c>
      <c r="AF28" t="b">
        <f t="shared" si="3"/>
        <v>1</v>
      </c>
      <c r="AG28" s="30" t="b">
        <f t="shared" si="4"/>
        <v>1</v>
      </c>
    </row>
    <row r="29" spans="1:33" x14ac:dyDescent="0.35">
      <c r="A29" s="6">
        <v>24</v>
      </c>
      <c r="B29" s="7"/>
      <c r="C29" s="21"/>
      <c r="D29" s="31" t="s">
        <v>422</v>
      </c>
      <c r="E29" s="32">
        <v>1</v>
      </c>
      <c r="F29" s="33" t="s">
        <v>9</v>
      </c>
      <c r="G29" s="34"/>
      <c r="H29" s="34">
        <f t="shared" si="5"/>
        <v>0</v>
      </c>
      <c r="I29" s="34">
        <v>12000</v>
      </c>
      <c r="J29" s="35">
        <f t="shared" si="6"/>
        <v>12000</v>
      </c>
      <c r="K29" s="35"/>
      <c r="L29" s="35"/>
      <c r="M29" s="35">
        <v>15000</v>
      </c>
      <c r="N29" s="35">
        <f t="shared" si="14"/>
        <v>15000</v>
      </c>
      <c r="O29" s="35"/>
      <c r="P29" s="35">
        <f t="shared" si="7"/>
        <v>0</v>
      </c>
      <c r="Q29" s="35"/>
      <c r="R29" s="35">
        <f t="shared" si="8"/>
        <v>0</v>
      </c>
      <c r="S29" s="34">
        <f t="shared" si="9"/>
        <v>13500</v>
      </c>
      <c r="T29" s="35">
        <f t="shared" si="0"/>
        <v>13500</v>
      </c>
      <c r="U29" s="36">
        <f t="shared" si="10"/>
        <v>12000</v>
      </c>
      <c r="V29" s="36">
        <f t="shared" si="11"/>
        <v>15000</v>
      </c>
      <c r="W29" s="37">
        <f t="shared" si="12"/>
        <v>3000</v>
      </c>
      <c r="X29" s="38">
        <f t="shared" si="13"/>
        <v>0.2</v>
      </c>
      <c r="Z29" t="s">
        <v>422</v>
      </c>
      <c r="AA29" t="s">
        <v>9</v>
      </c>
      <c r="AB29" t="b">
        <f t="shared" si="1"/>
        <v>1</v>
      </c>
      <c r="AC29" t="b">
        <f t="shared" si="2"/>
        <v>1</v>
      </c>
      <c r="AD29" t="s">
        <v>422</v>
      </c>
      <c r="AE29" t="s">
        <v>9</v>
      </c>
      <c r="AF29" t="b">
        <f t="shared" si="3"/>
        <v>1</v>
      </c>
      <c r="AG29" s="30" t="b">
        <f t="shared" si="4"/>
        <v>1</v>
      </c>
    </row>
    <row r="30" spans="1:33" x14ac:dyDescent="0.35">
      <c r="A30" s="6">
        <v>25</v>
      </c>
      <c r="B30" s="7"/>
      <c r="C30" s="21"/>
      <c r="D30" s="31" t="s">
        <v>423</v>
      </c>
      <c r="E30" s="32">
        <v>1</v>
      </c>
      <c r="F30" s="33" t="s">
        <v>319</v>
      </c>
      <c r="G30" s="34"/>
      <c r="H30" s="34">
        <f t="shared" si="5"/>
        <v>0</v>
      </c>
      <c r="I30" s="34">
        <v>16000</v>
      </c>
      <c r="J30" s="35">
        <f t="shared" si="6"/>
        <v>16000</v>
      </c>
      <c r="K30" s="35"/>
      <c r="L30" s="35"/>
      <c r="M30" s="35"/>
      <c r="N30" s="35">
        <f t="shared" ref="N30:N36" si="15">M30*E30</f>
        <v>0</v>
      </c>
      <c r="O30" s="35"/>
      <c r="P30" s="35">
        <f t="shared" si="7"/>
        <v>0</v>
      </c>
      <c r="Q30" s="35">
        <v>13824</v>
      </c>
      <c r="R30" s="35">
        <f t="shared" si="8"/>
        <v>13824</v>
      </c>
      <c r="S30" s="34">
        <f t="shared" si="9"/>
        <v>14912</v>
      </c>
      <c r="T30" s="35">
        <f t="shared" si="0"/>
        <v>14912</v>
      </c>
      <c r="U30" s="36">
        <f t="shared" si="10"/>
        <v>13824</v>
      </c>
      <c r="V30" s="36">
        <f t="shared" si="11"/>
        <v>16000</v>
      </c>
      <c r="W30" s="37">
        <f t="shared" si="12"/>
        <v>2176</v>
      </c>
      <c r="X30" s="38">
        <f t="shared" si="13"/>
        <v>0.13600000000000001</v>
      </c>
      <c r="Y30" s="29"/>
      <c r="Z30" s="29" t="s">
        <v>423</v>
      </c>
      <c r="AA30" s="29" t="s">
        <v>9</v>
      </c>
      <c r="AB30" s="29" t="b">
        <f t="shared" si="1"/>
        <v>1</v>
      </c>
      <c r="AC30" s="29" t="b">
        <f t="shared" si="2"/>
        <v>0</v>
      </c>
      <c r="AD30" t="s">
        <v>423</v>
      </c>
      <c r="AE30" t="s">
        <v>319</v>
      </c>
      <c r="AF30" t="b">
        <f t="shared" si="3"/>
        <v>1</v>
      </c>
      <c r="AG30" s="30" t="b">
        <f t="shared" si="4"/>
        <v>1</v>
      </c>
    </row>
    <row r="31" spans="1:33" x14ac:dyDescent="0.35">
      <c r="A31" s="6">
        <v>26</v>
      </c>
      <c r="B31" s="7"/>
      <c r="C31" s="21"/>
      <c r="D31" s="31" t="s">
        <v>424</v>
      </c>
      <c r="E31" s="32">
        <v>1</v>
      </c>
      <c r="F31" s="33" t="s">
        <v>319</v>
      </c>
      <c r="G31" s="34"/>
      <c r="H31" s="34">
        <f t="shared" si="5"/>
        <v>0</v>
      </c>
      <c r="I31" s="34">
        <v>7500</v>
      </c>
      <c r="J31" s="35">
        <f t="shared" si="6"/>
        <v>7500</v>
      </c>
      <c r="K31" s="35"/>
      <c r="L31" s="35"/>
      <c r="M31" s="35">
        <v>6500</v>
      </c>
      <c r="N31" s="35">
        <f t="shared" si="15"/>
        <v>6500</v>
      </c>
      <c r="O31" s="35"/>
      <c r="P31" s="35">
        <f t="shared" si="7"/>
        <v>0</v>
      </c>
      <c r="Q31" s="35"/>
      <c r="R31" s="35">
        <f t="shared" si="8"/>
        <v>0</v>
      </c>
      <c r="S31" s="34">
        <f t="shared" si="9"/>
        <v>7000</v>
      </c>
      <c r="T31" s="35">
        <f t="shared" si="0"/>
        <v>7000</v>
      </c>
      <c r="U31" s="36">
        <f t="shared" si="10"/>
        <v>6500</v>
      </c>
      <c r="V31" s="36">
        <f t="shared" si="11"/>
        <v>7500</v>
      </c>
      <c r="W31" s="37">
        <f t="shared" si="12"/>
        <v>1000</v>
      </c>
      <c r="X31" s="38">
        <f t="shared" si="13"/>
        <v>0.13333333333333333</v>
      </c>
      <c r="Y31" s="29"/>
      <c r="Z31" s="29" t="s">
        <v>424</v>
      </c>
      <c r="AA31" s="29" t="s">
        <v>9</v>
      </c>
      <c r="AB31" s="29" t="b">
        <f t="shared" si="1"/>
        <v>1</v>
      </c>
      <c r="AC31" s="29" t="b">
        <f t="shared" si="2"/>
        <v>0</v>
      </c>
      <c r="AD31" t="s">
        <v>424</v>
      </c>
      <c r="AE31" t="s">
        <v>319</v>
      </c>
      <c r="AF31" t="b">
        <f t="shared" si="3"/>
        <v>1</v>
      </c>
      <c r="AG31" s="30" t="b">
        <f t="shared" si="4"/>
        <v>1</v>
      </c>
    </row>
    <row r="32" spans="1:33" ht="25.5" x14ac:dyDescent="0.35">
      <c r="A32" s="6">
        <v>27</v>
      </c>
      <c r="B32" s="7"/>
      <c r="C32" s="21"/>
      <c r="D32" s="31" t="s">
        <v>443</v>
      </c>
      <c r="E32" s="32">
        <v>1</v>
      </c>
      <c r="F32" s="33" t="s">
        <v>9</v>
      </c>
      <c r="G32" s="34"/>
      <c r="H32" s="34">
        <f t="shared" si="5"/>
        <v>0</v>
      </c>
      <c r="I32" s="34"/>
      <c r="J32" s="35">
        <f t="shared" si="6"/>
        <v>0</v>
      </c>
      <c r="K32" s="35"/>
      <c r="L32" s="35"/>
      <c r="M32" s="35">
        <f>14000*100</f>
        <v>1400000</v>
      </c>
      <c r="N32" s="35">
        <f t="shared" si="15"/>
        <v>1400000</v>
      </c>
      <c r="O32" s="35">
        <v>1500000</v>
      </c>
      <c r="P32" s="35">
        <f t="shared" si="7"/>
        <v>1500000</v>
      </c>
      <c r="Q32" s="35"/>
      <c r="R32" s="35">
        <f t="shared" si="8"/>
        <v>0</v>
      </c>
      <c r="S32" s="34">
        <f t="shared" si="9"/>
        <v>1450000</v>
      </c>
      <c r="T32" s="35">
        <f t="shared" si="0"/>
        <v>1450000</v>
      </c>
      <c r="U32" s="36">
        <f t="shared" si="10"/>
        <v>1400000</v>
      </c>
      <c r="V32" s="36">
        <f t="shared" si="11"/>
        <v>1500000</v>
      </c>
      <c r="W32" s="37">
        <f t="shared" si="12"/>
        <v>100000</v>
      </c>
      <c r="X32" s="38">
        <f t="shared" si="13"/>
        <v>6.6666666666666666E-2</v>
      </c>
      <c r="Z32" t="s">
        <v>443</v>
      </c>
      <c r="AA32" t="s">
        <v>9</v>
      </c>
      <c r="AB32" t="b">
        <f t="shared" si="1"/>
        <v>1</v>
      </c>
      <c r="AC32" t="b">
        <f t="shared" si="2"/>
        <v>1</v>
      </c>
      <c r="AD32" t="s">
        <v>443</v>
      </c>
      <c r="AE32" t="s">
        <v>9</v>
      </c>
      <c r="AF32" t="b">
        <f t="shared" si="3"/>
        <v>1</v>
      </c>
      <c r="AG32" s="30" t="b">
        <f t="shared" si="4"/>
        <v>1</v>
      </c>
    </row>
    <row r="33" spans="1:33" ht="51" x14ac:dyDescent="0.35">
      <c r="A33" s="6">
        <v>28</v>
      </c>
      <c r="B33" s="7"/>
      <c r="C33" s="21"/>
      <c r="D33" s="31" t="s">
        <v>425</v>
      </c>
      <c r="E33" s="32">
        <v>1</v>
      </c>
      <c r="F33" s="33" t="s">
        <v>9</v>
      </c>
      <c r="G33" s="34"/>
      <c r="H33" s="34">
        <f t="shared" si="5"/>
        <v>0</v>
      </c>
      <c r="I33" s="34">
        <v>620000</v>
      </c>
      <c r="J33" s="35">
        <f t="shared" si="6"/>
        <v>620000</v>
      </c>
      <c r="K33" s="35"/>
      <c r="L33" s="35"/>
      <c r="M33" s="35">
        <v>850000</v>
      </c>
      <c r="N33" s="35">
        <f t="shared" si="15"/>
        <v>850000</v>
      </c>
      <c r="O33" s="35"/>
      <c r="P33" s="35">
        <f t="shared" si="7"/>
        <v>0</v>
      </c>
      <c r="Q33" s="35"/>
      <c r="R33" s="35">
        <f t="shared" si="8"/>
        <v>0</v>
      </c>
      <c r="S33" s="34">
        <f t="shared" si="9"/>
        <v>735000</v>
      </c>
      <c r="T33" s="35">
        <f t="shared" si="0"/>
        <v>735000</v>
      </c>
      <c r="U33" s="36">
        <f t="shared" si="10"/>
        <v>620000</v>
      </c>
      <c r="V33" s="36">
        <f t="shared" si="11"/>
        <v>850000</v>
      </c>
      <c r="W33" s="37">
        <f t="shared" si="12"/>
        <v>230000</v>
      </c>
      <c r="X33" s="38">
        <f t="shared" si="13"/>
        <v>0.27058823529411763</v>
      </c>
      <c r="Z33" t="s">
        <v>425</v>
      </c>
      <c r="AA33" t="s">
        <v>9</v>
      </c>
      <c r="AB33" t="b">
        <f t="shared" si="1"/>
        <v>1</v>
      </c>
      <c r="AC33" t="b">
        <f t="shared" si="2"/>
        <v>1</v>
      </c>
      <c r="AD33" t="s">
        <v>425</v>
      </c>
      <c r="AE33" t="s">
        <v>9</v>
      </c>
      <c r="AF33" t="b">
        <f t="shared" si="3"/>
        <v>1</v>
      </c>
      <c r="AG33" s="30" t="b">
        <f t="shared" si="4"/>
        <v>1</v>
      </c>
    </row>
    <row r="34" spans="1:33" x14ac:dyDescent="0.35">
      <c r="A34" s="6">
        <v>29</v>
      </c>
      <c r="B34" s="7"/>
      <c r="C34" s="21"/>
      <c r="D34" s="31" t="s">
        <v>444</v>
      </c>
      <c r="E34" s="32">
        <v>1</v>
      </c>
      <c r="F34" s="33" t="s">
        <v>9</v>
      </c>
      <c r="G34" s="34">
        <v>10000</v>
      </c>
      <c r="H34" s="34">
        <f t="shared" si="5"/>
        <v>10000</v>
      </c>
      <c r="I34" s="34"/>
      <c r="J34" s="35">
        <f t="shared" si="6"/>
        <v>0</v>
      </c>
      <c r="K34" s="35"/>
      <c r="L34" s="35">
        <f>K34*E34</f>
        <v>0</v>
      </c>
      <c r="M34" s="35">
        <v>12500</v>
      </c>
      <c r="N34" s="35">
        <f t="shared" si="15"/>
        <v>12500</v>
      </c>
      <c r="O34" s="35">
        <v>9700</v>
      </c>
      <c r="P34" s="35">
        <f t="shared" si="7"/>
        <v>9700</v>
      </c>
      <c r="Q34" s="35">
        <v>10880</v>
      </c>
      <c r="R34" s="35">
        <f t="shared" si="8"/>
        <v>10880</v>
      </c>
      <c r="S34" s="34">
        <f t="shared" si="9"/>
        <v>10770</v>
      </c>
      <c r="T34" s="35">
        <f t="shared" si="0"/>
        <v>10770</v>
      </c>
      <c r="U34" s="36">
        <f t="shared" si="10"/>
        <v>9700</v>
      </c>
      <c r="V34" s="36">
        <f t="shared" si="11"/>
        <v>12500</v>
      </c>
      <c r="W34" s="37">
        <f t="shared" si="12"/>
        <v>2800</v>
      </c>
      <c r="X34" s="38">
        <f t="shared" si="13"/>
        <v>0.224</v>
      </c>
      <c r="Z34" t="s">
        <v>444</v>
      </c>
      <c r="AA34" t="s">
        <v>9</v>
      </c>
      <c r="AB34" t="b">
        <f t="shared" si="1"/>
        <v>1</v>
      </c>
      <c r="AC34" t="b">
        <f t="shared" si="2"/>
        <v>1</v>
      </c>
      <c r="AD34" t="s">
        <v>444</v>
      </c>
      <c r="AE34" t="s">
        <v>9</v>
      </c>
      <c r="AF34" t="b">
        <f t="shared" si="3"/>
        <v>1</v>
      </c>
      <c r="AG34" s="30" t="b">
        <f t="shared" si="4"/>
        <v>1</v>
      </c>
    </row>
    <row r="35" spans="1:33" x14ac:dyDescent="0.35">
      <c r="A35" s="6">
        <v>30</v>
      </c>
      <c r="B35" s="7"/>
      <c r="C35" s="21"/>
      <c r="D35" s="31" t="s">
        <v>445</v>
      </c>
      <c r="E35" s="32">
        <v>1</v>
      </c>
      <c r="F35" s="33" t="s">
        <v>244</v>
      </c>
      <c r="G35" s="34">
        <v>24000</v>
      </c>
      <c r="H35" s="34">
        <f t="shared" si="5"/>
        <v>24000</v>
      </c>
      <c r="I35" s="34"/>
      <c r="J35" s="35">
        <f t="shared" si="6"/>
        <v>0</v>
      </c>
      <c r="K35" s="35">
        <v>25000</v>
      </c>
      <c r="L35" s="35">
        <f t="shared" ref="L35:L36" si="16">K35*E35</f>
        <v>25000</v>
      </c>
      <c r="M35" s="35"/>
      <c r="N35" s="35">
        <f t="shared" si="15"/>
        <v>0</v>
      </c>
      <c r="O35" s="35">
        <v>25500</v>
      </c>
      <c r="P35" s="35">
        <f t="shared" si="7"/>
        <v>25500</v>
      </c>
      <c r="Q35" s="35"/>
      <c r="R35" s="35">
        <f t="shared" si="8"/>
        <v>0</v>
      </c>
      <c r="S35" s="34">
        <f t="shared" si="9"/>
        <v>24833</v>
      </c>
      <c r="T35" s="35">
        <f t="shared" si="0"/>
        <v>24833</v>
      </c>
      <c r="U35" s="36">
        <f t="shared" si="10"/>
        <v>24000</v>
      </c>
      <c r="V35" s="36">
        <f t="shared" si="11"/>
        <v>25500</v>
      </c>
      <c r="W35" s="37">
        <f t="shared" si="12"/>
        <v>1500</v>
      </c>
      <c r="X35" s="38">
        <f t="shared" si="13"/>
        <v>5.8823529411764705E-2</v>
      </c>
      <c r="Z35" t="s">
        <v>445</v>
      </c>
      <c r="AA35" t="s">
        <v>244</v>
      </c>
      <c r="AB35" t="b">
        <f t="shared" si="1"/>
        <v>1</v>
      </c>
      <c r="AC35" t="b">
        <f t="shared" si="2"/>
        <v>1</v>
      </c>
      <c r="AD35" t="s">
        <v>445</v>
      </c>
      <c r="AE35" t="s">
        <v>244</v>
      </c>
      <c r="AF35" t="b">
        <f t="shared" si="3"/>
        <v>1</v>
      </c>
      <c r="AG35" s="30" t="b">
        <f t="shared" si="4"/>
        <v>1</v>
      </c>
    </row>
    <row r="36" spans="1:33" x14ac:dyDescent="0.35">
      <c r="A36" s="6">
        <v>31</v>
      </c>
      <c r="B36" s="7"/>
      <c r="C36" s="21"/>
      <c r="D36" s="31" t="s">
        <v>446</v>
      </c>
      <c r="E36" s="32">
        <v>1</v>
      </c>
      <c r="F36" s="33" t="s">
        <v>9</v>
      </c>
      <c r="G36" s="34"/>
      <c r="H36" s="34">
        <f t="shared" si="5"/>
        <v>0</v>
      </c>
      <c r="I36" s="34"/>
      <c r="J36" s="35">
        <f t="shared" si="6"/>
        <v>0</v>
      </c>
      <c r="K36" s="35"/>
      <c r="L36" s="35">
        <f t="shared" si="16"/>
        <v>0</v>
      </c>
      <c r="M36" s="35">
        <v>18000</v>
      </c>
      <c r="N36" s="35">
        <f t="shared" si="15"/>
        <v>18000</v>
      </c>
      <c r="O36" s="35">
        <v>14200</v>
      </c>
      <c r="P36" s="35">
        <f t="shared" si="7"/>
        <v>14200</v>
      </c>
      <c r="Q36" s="35">
        <v>16640</v>
      </c>
      <c r="R36" s="35">
        <f t="shared" si="8"/>
        <v>16640</v>
      </c>
      <c r="S36" s="34">
        <f t="shared" si="9"/>
        <v>16280</v>
      </c>
      <c r="T36" s="35">
        <f t="shared" si="0"/>
        <v>16280</v>
      </c>
      <c r="U36" s="36">
        <f t="shared" si="10"/>
        <v>14200</v>
      </c>
      <c r="V36" s="36">
        <f t="shared" si="11"/>
        <v>18000</v>
      </c>
      <c r="W36" s="37">
        <f t="shared" si="12"/>
        <v>3800</v>
      </c>
      <c r="X36" s="38">
        <f t="shared" si="13"/>
        <v>0.21111111111111111</v>
      </c>
      <c r="Z36" t="s">
        <v>446</v>
      </c>
      <c r="AA36" t="s">
        <v>9</v>
      </c>
      <c r="AB36" t="b">
        <f t="shared" si="1"/>
        <v>1</v>
      </c>
      <c r="AC36" t="b">
        <f t="shared" si="2"/>
        <v>1</v>
      </c>
      <c r="AD36" t="s">
        <v>446</v>
      </c>
      <c r="AE36" t="s">
        <v>9</v>
      </c>
      <c r="AF36" t="b">
        <f t="shared" si="3"/>
        <v>1</v>
      </c>
      <c r="AG36" s="30" t="b">
        <f t="shared" si="4"/>
        <v>1</v>
      </c>
    </row>
    <row r="37" spans="1:33" x14ac:dyDescent="0.35">
      <c r="A37" s="6">
        <v>32</v>
      </c>
      <c r="B37" s="7"/>
      <c r="C37" s="21"/>
      <c r="D37" s="31" t="s">
        <v>447</v>
      </c>
      <c r="E37" s="32">
        <v>1</v>
      </c>
      <c r="F37" s="33" t="s">
        <v>9</v>
      </c>
      <c r="G37" s="34"/>
      <c r="H37" s="34">
        <f t="shared" si="5"/>
        <v>0</v>
      </c>
      <c r="I37" s="34"/>
      <c r="J37" s="35">
        <f t="shared" si="6"/>
        <v>0</v>
      </c>
      <c r="K37" s="35">
        <f>3500/2</f>
        <v>1750</v>
      </c>
      <c r="L37" s="35">
        <f>K37*E37</f>
        <v>1750</v>
      </c>
      <c r="M37" s="35"/>
      <c r="N37" s="35">
        <f t="shared" ref="N37:N54" si="17">M37*E37</f>
        <v>0</v>
      </c>
      <c r="O37" s="35">
        <v>1400</v>
      </c>
      <c r="P37" s="35">
        <f t="shared" si="7"/>
        <v>1400</v>
      </c>
      <c r="Q37" s="35">
        <v>1536</v>
      </c>
      <c r="R37" s="35">
        <f t="shared" si="8"/>
        <v>1536</v>
      </c>
      <c r="S37" s="34">
        <f t="shared" si="9"/>
        <v>1562</v>
      </c>
      <c r="T37" s="35">
        <f t="shared" si="0"/>
        <v>1562</v>
      </c>
      <c r="U37" s="36">
        <f t="shared" si="10"/>
        <v>1400</v>
      </c>
      <c r="V37" s="36">
        <f t="shared" si="11"/>
        <v>1750</v>
      </c>
      <c r="W37" s="37">
        <f t="shared" si="12"/>
        <v>350</v>
      </c>
      <c r="X37" s="38">
        <f t="shared" si="13"/>
        <v>0.2</v>
      </c>
      <c r="Y37" s="29"/>
      <c r="Z37" s="29" t="s">
        <v>447</v>
      </c>
      <c r="AA37" s="29" t="s">
        <v>244</v>
      </c>
      <c r="AB37" s="29" t="b">
        <f t="shared" si="1"/>
        <v>1</v>
      </c>
      <c r="AC37" s="29" t="b">
        <f t="shared" si="2"/>
        <v>0</v>
      </c>
      <c r="AD37" t="s">
        <v>447</v>
      </c>
      <c r="AE37" t="s">
        <v>9</v>
      </c>
      <c r="AF37" t="b">
        <f t="shared" si="3"/>
        <v>1</v>
      </c>
      <c r="AG37" s="30" t="b">
        <f t="shared" si="4"/>
        <v>1</v>
      </c>
    </row>
    <row r="38" spans="1:33" x14ac:dyDescent="0.35">
      <c r="A38" s="6">
        <v>33</v>
      </c>
      <c r="B38" s="7"/>
      <c r="C38" s="21"/>
      <c r="D38" s="31" t="s">
        <v>448</v>
      </c>
      <c r="E38" s="32">
        <v>1</v>
      </c>
      <c r="F38" s="33" t="s">
        <v>244</v>
      </c>
      <c r="G38" s="34">
        <v>3000</v>
      </c>
      <c r="H38" s="34">
        <f t="shared" si="5"/>
        <v>3000</v>
      </c>
      <c r="I38" s="34"/>
      <c r="J38" s="35">
        <f t="shared" si="6"/>
        <v>0</v>
      </c>
      <c r="K38" s="35"/>
      <c r="L38" s="35">
        <f>K38*E38</f>
        <v>0</v>
      </c>
      <c r="M38" s="35"/>
      <c r="N38" s="35">
        <f t="shared" si="17"/>
        <v>0</v>
      </c>
      <c r="O38" s="35">
        <v>4400</v>
      </c>
      <c r="P38" s="35">
        <f t="shared" si="7"/>
        <v>4400</v>
      </c>
      <c r="Q38" s="35"/>
      <c r="R38" s="35">
        <f t="shared" si="8"/>
        <v>0</v>
      </c>
      <c r="S38" s="34">
        <f t="shared" si="9"/>
        <v>3700</v>
      </c>
      <c r="T38" s="35">
        <f t="shared" ref="T38:T56" si="18">S38*E38</f>
        <v>3700</v>
      </c>
      <c r="U38" s="36">
        <f t="shared" si="10"/>
        <v>3000</v>
      </c>
      <c r="V38" s="36">
        <f t="shared" si="11"/>
        <v>4400</v>
      </c>
      <c r="W38" s="37">
        <f t="shared" si="12"/>
        <v>1400</v>
      </c>
      <c r="X38" s="38">
        <f t="shared" si="13"/>
        <v>0.31818181818181818</v>
      </c>
      <c r="Z38" t="s">
        <v>448</v>
      </c>
      <c r="AA38" t="s">
        <v>244</v>
      </c>
      <c r="AB38" t="b">
        <f t="shared" ref="AB38:AB56" si="19">Z38=D38</f>
        <v>1</v>
      </c>
      <c r="AC38" t="b">
        <f t="shared" ref="AC38:AC56" si="20">AA38=F38</f>
        <v>1</v>
      </c>
      <c r="AD38" t="s">
        <v>448</v>
      </c>
      <c r="AE38" t="s">
        <v>244</v>
      </c>
      <c r="AF38" t="b">
        <f t="shared" ref="AF38:AF56" si="21">AD38=D38</f>
        <v>1</v>
      </c>
      <c r="AG38" s="30" t="b">
        <f t="shared" ref="AG38:AG56" si="22">AE38=F38</f>
        <v>1</v>
      </c>
    </row>
    <row r="39" spans="1:33" x14ac:dyDescent="0.35">
      <c r="A39" s="6">
        <v>34</v>
      </c>
      <c r="B39" s="7"/>
      <c r="C39" s="21"/>
      <c r="D39" s="31" t="s">
        <v>449</v>
      </c>
      <c r="E39" s="32">
        <v>1</v>
      </c>
      <c r="F39" s="33" t="s">
        <v>244</v>
      </c>
      <c r="G39" s="34">
        <v>4000</v>
      </c>
      <c r="H39" s="34">
        <f t="shared" si="5"/>
        <v>4000</v>
      </c>
      <c r="I39" s="34"/>
      <c r="J39" s="35">
        <f t="shared" si="6"/>
        <v>0</v>
      </c>
      <c r="K39" s="35">
        <v>3500</v>
      </c>
      <c r="L39" s="35">
        <f t="shared" ref="L39:L42" si="23">K39*E39</f>
        <v>3500</v>
      </c>
      <c r="M39" s="35"/>
      <c r="N39" s="35">
        <f t="shared" si="17"/>
        <v>0</v>
      </c>
      <c r="O39" s="35"/>
      <c r="P39" s="35">
        <f t="shared" si="7"/>
        <v>0</v>
      </c>
      <c r="Q39" s="35">
        <v>3840</v>
      </c>
      <c r="R39" s="35">
        <f t="shared" si="8"/>
        <v>3840</v>
      </c>
      <c r="S39" s="34">
        <f t="shared" si="9"/>
        <v>3780</v>
      </c>
      <c r="T39" s="35">
        <f t="shared" si="18"/>
        <v>3780</v>
      </c>
      <c r="U39" s="36">
        <f t="shared" si="10"/>
        <v>3500</v>
      </c>
      <c r="V39" s="36">
        <f t="shared" si="11"/>
        <v>4000</v>
      </c>
      <c r="W39" s="37">
        <f t="shared" si="12"/>
        <v>500</v>
      </c>
      <c r="X39" s="38">
        <f t="shared" si="13"/>
        <v>0.125</v>
      </c>
      <c r="Z39" t="s">
        <v>449</v>
      </c>
      <c r="AA39" t="s">
        <v>244</v>
      </c>
      <c r="AB39" t="b">
        <f t="shared" si="19"/>
        <v>1</v>
      </c>
      <c r="AC39" t="b">
        <f t="shared" si="20"/>
        <v>1</v>
      </c>
      <c r="AD39" t="s">
        <v>449</v>
      </c>
      <c r="AE39" t="s">
        <v>244</v>
      </c>
      <c r="AF39" t="b">
        <f t="shared" si="21"/>
        <v>1</v>
      </c>
      <c r="AG39" s="30" t="b">
        <f t="shared" si="22"/>
        <v>1</v>
      </c>
    </row>
    <row r="40" spans="1:33" x14ac:dyDescent="0.35">
      <c r="A40" s="6">
        <v>35</v>
      </c>
      <c r="B40" s="7"/>
      <c r="C40" s="21"/>
      <c r="D40" s="31" t="s">
        <v>450</v>
      </c>
      <c r="E40" s="32">
        <v>1</v>
      </c>
      <c r="F40" s="33" t="s">
        <v>9</v>
      </c>
      <c r="G40" s="34">
        <v>1900</v>
      </c>
      <c r="H40" s="34">
        <f t="shared" si="5"/>
        <v>1900</v>
      </c>
      <c r="I40" s="34"/>
      <c r="J40" s="35">
        <f t="shared" si="6"/>
        <v>0</v>
      </c>
      <c r="K40" s="35">
        <v>1600</v>
      </c>
      <c r="L40" s="35">
        <f t="shared" si="23"/>
        <v>1600</v>
      </c>
      <c r="M40" s="35">
        <v>2000</v>
      </c>
      <c r="N40" s="35">
        <f t="shared" si="17"/>
        <v>2000</v>
      </c>
      <c r="O40" s="35"/>
      <c r="P40" s="35">
        <f t="shared" si="7"/>
        <v>0</v>
      </c>
      <c r="Q40" s="35"/>
      <c r="R40" s="35">
        <f t="shared" si="8"/>
        <v>0</v>
      </c>
      <c r="S40" s="34">
        <f t="shared" si="9"/>
        <v>1833</v>
      </c>
      <c r="T40" s="35">
        <f t="shared" si="18"/>
        <v>1833</v>
      </c>
      <c r="U40" s="36">
        <f t="shared" si="10"/>
        <v>1600</v>
      </c>
      <c r="V40" s="36">
        <f t="shared" si="11"/>
        <v>2000</v>
      </c>
      <c r="W40" s="37">
        <f t="shared" si="12"/>
        <v>400</v>
      </c>
      <c r="X40" s="38">
        <f t="shared" si="13"/>
        <v>0.2</v>
      </c>
      <c r="Z40" t="s">
        <v>450</v>
      </c>
      <c r="AA40" t="s">
        <v>9</v>
      </c>
      <c r="AB40" t="b">
        <f t="shared" si="19"/>
        <v>1</v>
      </c>
      <c r="AC40" t="b">
        <f t="shared" si="20"/>
        <v>1</v>
      </c>
      <c r="AD40" t="s">
        <v>450</v>
      </c>
      <c r="AE40" t="s">
        <v>9</v>
      </c>
      <c r="AF40" t="b">
        <f t="shared" si="21"/>
        <v>1</v>
      </c>
      <c r="AG40" s="30" t="b">
        <f t="shared" si="22"/>
        <v>1</v>
      </c>
    </row>
    <row r="41" spans="1:33" x14ac:dyDescent="0.35">
      <c r="A41" s="6">
        <v>36</v>
      </c>
      <c r="B41" s="7"/>
      <c r="C41" s="21"/>
      <c r="D41" s="31" t="s">
        <v>451</v>
      </c>
      <c r="E41" s="32">
        <v>1</v>
      </c>
      <c r="F41" s="33" t="s">
        <v>244</v>
      </c>
      <c r="G41" s="34"/>
      <c r="H41" s="34">
        <f t="shared" si="5"/>
        <v>0</v>
      </c>
      <c r="I41" s="34"/>
      <c r="J41" s="35">
        <f t="shared" si="6"/>
        <v>0</v>
      </c>
      <c r="K41" s="35"/>
      <c r="L41" s="35">
        <f t="shared" si="23"/>
        <v>0</v>
      </c>
      <c r="M41" s="35">
        <v>4000</v>
      </c>
      <c r="N41" s="35">
        <f t="shared" si="17"/>
        <v>4000</v>
      </c>
      <c r="O41" s="35">
        <v>5000</v>
      </c>
      <c r="P41" s="35">
        <f t="shared" si="7"/>
        <v>5000</v>
      </c>
      <c r="Q41" s="35"/>
      <c r="R41" s="35">
        <f t="shared" si="8"/>
        <v>0</v>
      </c>
      <c r="S41" s="34">
        <f t="shared" si="9"/>
        <v>4500</v>
      </c>
      <c r="T41" s="35">
        <f t="shared" si="18"/>
        <v>4500</v>
      </c>
      <c r="U41" s="36">
        <f t="shared" si="10"/>
        <v>4000</v>
      </c>
      <c r="V41" s="36">
        <f t="shared" si="11"/>
        <v>5000</v>
      </c>
      <c r="W41" s="37">
        <f t="shared" si="12"/>
        <v>1000</v>
      </c>
      <c r="X41" s="38">
        <f t="shared" si="13"/>
        <v>0.2</v>
      </c>
      <c r="Z41" t="s">
        <v>451</v>
      </c>
      <c r="AA41" t="s">
        <v>244</v>
      </c>
      <c r="AB41" t="b">
        <f t="shared" si="19"/>
        <v>1</v>
      </c>
      <c r="AC41" t="b">
        <f t="shared" si="20"/>
        <v>1</v>
      </c>
      <c r="AD41" t="s">
        <v>451</v>
      </c>
      <c r="AE41" t="s">
        <v>244</v>
      </c>
      <c r="AF41" t="b">
        <f t="shared" si="21"/>
        <v>1</v>
      </c>
      <c r="AG41" s="30" t="b">
        <f t="shared" si="22"/>
        <v>1</v>
      </c>
    </row>
    <row r="42" spans="1:33" x14ac:dyDescent="0.35">
      <c r="A42" s="6">
        <v>37</v>
      </c>
      <c r="B42" s="7"/>
      <c r="C42" s="21"/>
      <c r="D42" s="31" t="s">
        <v>452</v>
      </c>
      <c r="E42" s="32">
        <v>1</v>
      </c>
      <c r="F42" s="33" t="s">
        <v>244</v>
      </c>
      <c r="G42" s="34"/>
      <c r="H42" s="34">
        <f t="shared" si="5"/>
        <v>0</v>
      </c>
      <c r="I42" s="34"/>
      <c r="J42" s="35">
        <f t="shared" si="6"/>
        <v>0</v>
      </c>
      <c r="K42" s="35">
        <v>3200</v>
      </c>
      <c r="L42" s="35">
        <f t="shared" si="23"/>
        <v>3200</v>
      </c>
      <c r="M42" s="35">
        <v>4100</v>
      </c>
      <c r="N42" s="35">
        <f t="shared" si="17"/>
        <v>4100</v>
      </c>
      <c r="O42" s="35"/>
      <c r="P42" s="35">
        <f t="shared" si="7"/>
        <v>0</v>
      </c>
      <c r="Q42" s="35">
        <v>3840</v>
      </c>
      <c r="R42" s="35">
        <f t="shared" si="8"/>
        <v>3840</v>
      </c>
      <c r="S42" s="34">
        <f t="shared" si="9"/>
        <v>3713</v>
      </c>
      <c r="T42" s="35">
        <f t="shared" si="18"/>
        <v>3713</v>
      </c>
      <c r="U42" s="36">
        <f t="shared" si="10"/>
        <v>3200</v>
      </c>
      <c r="V42" s="36">
        <f t="shared" si="11"/>
        <v>4100</v>
      </c>
      <c r="W42" s="37">
        <f t="shared" si="12"/>
        <v>900</v>
      </c>
      <c r="X42" s="38">
        <f t="shared" si="13"/>
        <v>0.21951219512195122</v>
      </c>
      <c r="Z42" t="s">
        <v>452</v>
      </c>
      <c r="AA42" t="s">
        <v>244</v>
      </c>
      <c r="AB42" t="b">
        <f t="shared" si="19"/>
        <v>1</v>
      </c>
      <c r="AC42" t="b">
        <f t="shared" si="20"/>
        <v>1</v>
      </c>
      <c r="AD42" t="s">
        <v>452</v>
      </c>
      <c r="AE42" t="s">
        <v>244</v>
      </c>
      <c r="AF42" t="b">
        <f t="shared" si="21"/>
        <v>1</v>
      </c>
      <c r="AG42" s="30" t="b">
        <f t="shared" si="22"/>
        <v>1</v>
      </c>
    </row>
    <row r="43" spans="1:33" x14ac:dyDescent="0.35">
      <c r="A43" s="6">
        <v>38</v>
      </c>
      <c r="B43" s="7"/>
      <c r="C43" s="21"/>
      <c r="D43" s="31" t="s">
        <v>453</v>
      </c>
      <c r="E43" s="32">
        <v>1</v>
      </c>
      <c r="F43" s="33" t="s">
        <v>9</v>
      </c>
      <c r="G43" s="34">
        <v>7500</v>
      </c>
      <c r="H43" s="34">
        <f t="shared" si="5"/>
        <v>7500</v>
      </c>
      <c r="I43" s="34"/>
      <c r="J43" s="35">
        <f t="shared" si="6"/>
        <v>0</v>
      </c>
      <c r="K43" s="35"/>
      <c r="L43" s="35"/>
      <c r="M43" s="35"/>
      <c r="N43" s="35">
        <f t="shared" si="17"/>
        <v>0</v>
      </c>
      <c r="O43" s="35"/>
      <c r="P43" s="35">
        <f t="shared" si="7"/>
        <v>0</v>
      </c>
      <c r="Q43" s="35">
        <v>6400</v>
      </c>
      <c r="R43" s="35">
        <f t="shared" si="8"/>
        <v>6400</v>
      </c>
      <c r="S43" s="34">
        <f t="shared" si="9"/>
        <v>6950</v>
      </c>
      <c r="T43" s="35">
        <f t="shared" si="18"/>
        <v>6950</v>
      </c>
      <c r="U43" s="36">
        <f t="shared" si="10"/>
        <v>6400</v>
      </c>
      <c r="V43" s="36">
        <f t="shared" si="11"/>
        <v>7500</v>
      </c>
      <c r="W43" s="37">
        <f t="shared" si="12"/>
        <v>1100</v>
      </c>
      <c r="X43" s="38">
        <f t="shared" si="13"/>
        <v>0.14666666666666667</v>
      </c>
      <c r="Y43" s="29"/>
      <c r="Z43" s="29" t="s">
        <v>453</v>
      </c>
      <c r="AA43" s="29" t="s">
        <v>244</v>
      </c>
      <c r="AB43" s="29" t="b">
        <f t="shared" si="19"/>
        <v>1</v>
      </c>
      <c r="AC43" s="29" t="b">
        <f t="shared" si="20"/>
        <v>0</v>
      </c>
      <c r="AD43" t="s">
        <v>453</v>
      </c>
      <c r="AE43" t="s">
        <v>9</v>
      </c>
      <c r="AF43" t="b">
        <f t="shared" si="21"/>
        <v>1</v>
      </c>
      <c r="AG43" s="30" t="b">
        <f t="shared" si="22"/>
        <v>1</v>
      </c>
    </row>
    <row r="44" spans="1:33" x14ac:dyDescent="0.35">
      <c r="A44" s="6">
        <v>39</v>
      </c>
      <c r="B44" s="7"/>
      <c r="C44" s="21"/>
      <c r="D44" s="31" t="s">
        <v>454</v>
      </c>
      <c r="E44" s="32">
        <v>1</v>
      </c>
      <c r="F44" s="33" t="s">
        <v>9</v>
      </c>
      <c r="G44" s="34"/>
      <c r="H44" s="34">
        <f t="shared" si="5"/>
        <v>0</v>
      </c>
      <c r="I44" s="34"/>
      <c r="J44" s="35">
        <f t="shared" si="6"/>
        <v>0</v>
      </c>
      <c r="K44" s="35"/>
      <c r="L44" s="35">
        <f>K44*E44</f>
        <v>0</v>
      </c>
      <c r="M44" s="35">
        <v>1450</v>
      </c>
      <c r="N44" s="35">
        <f t="shared" si="17"/>
        <v>1450</v>
      </c>
      <c r="O44" s="35"/>
      <c r="P44" s="35">
        <f t="shared" si="7"/>
        <v>0</v>
      </c>
      <c r="Q44" s="35">
        <v>1536</v>
      </c>
      <c r="R44" s="35">
        <f t="shared" si="8"/>
        <v>1536</v>
      </c>
      <c r="S44" s="34">
        <f t="shared" si="9"/>
        <v>1493</v>
      </c>
      <c r="T44" s="35">
        <f t="shared" si="18"/>
        <v>1493</v>
      </c>
      <c r="U44" s="36">
        <f t="shared" si="10"/>
        <v>1450</v>
      </c>
      <c r="V44" s="36">
        <f t="shared" si="11"/>
        <v>1536</v>
      </c>
      <c r="W44" s="37">
        <f t="shared" si="12"/>
        <v>86</v>
      </c>
      <c r="X44" s="38">
        <f t="shared" si="13"/>
        <v>5.5989583333333336E-2</v>
      </c>
      <c r="Z44" t="s">
        <v>454</v>
      </c>
      <c r="AA44" t="s">
        <v>9</v>
      </c>
      <c r="AB44" t="b">
        <f t="shared" si="19"/>
        <v>1</v>
      </c>
      <c r="AC44" t="b">
        <f t="shared" si="20"/>
        <v>1</v>
      </c>
      <c r="AD44" t="s">
        <v>454</v>
      </c>
      <c r="AE44" t="s">
        <v>9</v>
      </c>
      <c r="AF44" t="b">
        <f t="shared" si="21"/>
        <v>1</v>
      </c>
      <c r="AG44" s="30" t="b">
        <f t="shared" si="22"/>
        <v>1</v>
      </c>
    </row>
    <row r="45" spans="1:33" x14ac:dyDescent="0.35">
      <c r="A45" s="6">
        <v>40</v>
      </c>
      <c r="B45" s="7"/>
      <c r="C45" s="21"/>
      <c r="D45" s="31" t="s">
        <v>455</v>
      </c>
      <c r="E45" s="32">
        <v>1</v>
      </c>
      <c r="F45" s="33" t="s">
        <v>9</v>
      </c>
      <c r="G45" s="34">
        <v>2500</v>
      </c>
      <c r="H45" s="34">
        <f t="shared" si="5"/>
        <v>2500</v>
      </c>
      <c r="I45" s="34"/>
      <c r="J45" s="35">
        <f t="shared" si="6"/>
        <v>0</v>
      </c>
      <c r="K45" s="35"/>
      <c r="L45" s="35">
        <f t="shared" ref="L45:L50" si="24">K45*E45</f>
        <v>0</v>
      </c>
      <c r="M45" s="35">
        <v>2000</v>
      </c>
      <c r="N45" s="35">
        <f t="shared" si="17"/>
        <v>2000</v>
      </c>
      <c r="O45" s="35"/>
      <c r="P45" s="35">
        <f t="shared" si="7"/>
        <v>0</v>
      </c>
      <c r="Q45" s="35"/>
      <c r="R45" s="35">
        <f t="shared" si="8"/>
        <v>0</v>
      </c>
      <c r="S45" s="34">
        <f t="shared" si="9"/>
        <v>2250</v>
      </c>
      <c r="T45" s="35">
        <f t="shared" si="18"/>
        <v>2250</v>
      </c>
      <c r="U45" s="36">
        <f t="shared" si="10"/>
        <v>2000</v>
      </c>
      <c r="V45" s="36">
        <f t="shared" si="11"/>
        <v>2500</v>
      </c>
      <c r="W45" s="37">
        <f t="shared" si="12"/>
        <v>500</v>
      </c>
      <c r="X45" s="38">
        <f t="shared" si="13"/>
        <v>0.2</v>
      </c>
      <c r="Z45" t="s">
        <v>455</v>
      </c>
      <c r="AA45" t="s">
        <v>9</v>
      </c>
      <c r="AB45" t="b">
        <f t="shared" si="19"/>
        <v>1</v>
      </c>
      <c r="AC45" t="b">
        <f t="shared" si="20"/>
        <v>1</v>
      </c>
      <c r="AD45" t="s">
        <v>455</v>
      </c>
      <c r="AE45" t="s">
        <v>9</v>
      </c>
      <c r="AF45" t="b">
        <f t="shared" si="21"/>
        <v>1</v>
      </c>
      <c r="AG45" s="30" t="b">
        <f t="shared" si="22"/>
        <v>1</v>
      </c>
    </row>
    <row r="46" spans="1:33" x14ac:dyDescent="0.35">
      <c r="A46" s="6">
        <v>41</v>
      </c>
      <c r="B46" s="7"/>
      <c r="C46" s="21"/>
      <c r="D46" s="31" t="s">
        <v>456</v>
      </c>
      <c r="E46" s="32">
        <v>1</v>
      </c>
      <c r="F46" s="33" t="s">
        <v>9</v>
      </c>
      <c r="G46" s="34">
        <v>13000</v>
      </c>
      <c r="H46" s="34">
        <f t="shared" si="5"/>
        <v>13000</v>
      </c>
      <c r="I46" s="34"/>
      <c r="J46" s="35">
        <f t="shared" si="6"/>
        <v>0</v>
      </c>
      <c r="K46" s="35">
        <f>440*30</f>
        <v>13200</v>
      </c>
      <c r="L46" s="35">
        <f t="shared" si="24"/>
        <v>13200</v>
      </c>
      <c r="M46" s="35">
        <v>15500</v>
      </c>
      <c r="N46" s="35">
        <f t="shared" si="17"/>
        <v>15500</v>
      </c>
      <c r="O46" s="35"/>
      <c r="P46" s="35">
        <f t="shared" si="7"/>
        <v>0</v>
      </c>
      <c r="Q46" s="35">
        <v>16640</v>
      </c>
      <c r="R46" s="35">
        <f t="shared" si="8"/>
        <v>16640</v>
      </c>
      <c r="S46" s="34">
        <f t="shared" si="9"/>
        <v>14585</v>
      </c>
      <c r="T46" s="35">
        <f t="shared" si="18"/>
        <v>14585</v>
      </c>
      <c r="U46" s="36">
        <f t="shared" si="10"/>
        <v>13000</v>
      </c>
      <c r="V46" s="36">
        <f t="shared" si="11"/>
        <v>16640</v>
      </c>
      <c r="W46" s="37">
        <f t="shared" si="12"/>
        <v>3640</v>
      </c>
      <c r="X46" s="38">
        <f t="shared" si="13"/>
        <v>0.21875</v>
      </c>
      <c r="Z46" t="s">
        <v>456</v>
      </c>
      <c r="AA46" t="s">
        <v>9</v>
      </c>
      <c r="AB46" t="b">
        <f t="shared" si="19"/>
        <v>1</v>
      </c>
      <c r="AC46" t="b">
        <f t="shared" si="20"/>
        <v>1</v>
      </c>
      <c r="AD46" t="s">
        <v>456</v>
      </c>
      <c r="AE46" t="s">
        <v>9</v>
      </c>
      <c r="AF46" t="b">
        <f t="shared" si="21"/>
        <v>1</v>
      </c>
      <c r="AG46" s="30" t="b">
        <f t="shared" si="22"/>
        <v>1</v>
      </c>
    </row>
    <row r="47" spans="1:33" x14ac:dyDescent="0.35">
      <c r="A47" s="6">
        <v>42</v>
      </c>
      <c r="B47" s="7"/>
      <c r="C47" s="21"/>
      <c r="D47" s="31" t="s">
        <v>457</v>
      </c>
      <c r="E47" s="32">
        <v>1</v>
      </c>
      <c r="F47" s="33" t="s">
        <v>244</v>
      </c>
      <c r="G47" s="34">
        <v>4000</v>
      </c>
      <c r="H47" s="34">
        <f t="shared" si="5"/>
        <v>4000</v>
      </c>
      <c r="I47" s="34"/>
      <c r="J47" s="35">
        <f t="shared" si="6"/>
        <v>0</v>
      </c>
      <c r="K47" s="35"/>
      <c r="L47" s="35">
        <f t="shared" si="24"/>
        <v>0</v>
      </c>
      <c r="M47" s="35">
        <v>4700</v>
      </c>
      <c r="N47" s="35">
        <f t="shared" si="17"/>
        <v>4700</v>
      </c>
      <c r="O47" s="35"/>
      <c r="P47" s="35">
        <f t="shared" si="7"/>
        <v>0</v>
      </c>
      <c r="Q47" s="35"/>
      <c r="R47" s="35">
        <f t="shared" si="8"/>
        <v>0</v>
      </c>
      <c r="S47" s="34">
        <f t="shared" si="9"/>
        <v>4350</v>
      </c>
      <c r="T47" s="35">
        <f t="shared" si="18"/>
        <v>4350</v>
      </c>
      <c r="U47" s="36">
        <f t="shared" si="10"/>
        <v>4000</v>
      </c>
      <c r="V47" s="36">
        <f t="shared" si="11"/>
        <v>4700</v>
      </c>
      <c r="W47" s="37">
        <f t="shared" si="12"/>
        <v>700</v>
      </c>
      <c r="X47" s="38">
        <f t="shared" si="13"/>
        <v>0.14893617021276595</v>
      </c>
      <c r="Z47" t="s">
        <v>457</v>
      </c>
      <c r="AA47" t="s">
        <v>244</v>
      </c>
      <c r="AB47" t="b">
        <f t="shared" si="19"/>
        <v>1</v>
      </c>
      <c r="AC47" t="b">
        <f t="shared" si="20"/>
        <v>1</v>
      </c>
      <c r="AD47" t="s">
        <v>457</v>
      </c>
      <c r="AE47" t="s">
        <v>244</v>
      </c>
      <c r="AF47" t="b">
        <f t="shared" si="21"/>
        <v>1</v>
      </c>
      <c r="AG47" s="30" t="b">
        <f t="shared" si="22"/>
        <v>1</v>
      </c>
    </row>
    <row r="48" spans="1:33" x14ac:dyDescent="0.35">
      <c r="A48" s="6">
        <v>43</v>
      </c>
      <c r="B48" s="7"/>
      <c r="C48" s="21"/>
      <c r="D48" s="31" t="s">
        <v>458</v>
      </c>
      <c r="E48" s="32">
        <v>1</v>
      </c>
      <c r="F48" s="33" t="s">
        <v>244</v>
      </c>
      <c r="G48" s="34"/>
      <c r="H48" s="34">
        <f t="shared" si="5"/>
        <v>0</v>
      </c>
      <c r="I48" s="34"/>
      <c r="J48" s="35">
        <f t="shared" si="6"/>
        <v>0</v>
      </c>
      <c r="K48" s="35"/>
      <c r="L48" s="35">
        <f t="shared" si="24"/>
        <v>0</v>
      </c>
      <c r="M48" s="35">
        <v>3100</v>
      </c>
      <c r="N48" s="35">
        <f t="shared" si="17"/>
        <v>3100</v>
      </c>
      <c r="O48" s="35">
        <v>3350</v>
      </c>
      <c r="P48" s="35">
        <f t="shared" si="7"/>
        <v>3350</v>
      </c>
      <c r="Q48" s="35"/>
      <c r="R48" s="35">
        <f t="shared" si="8"/>
        <v>0</v>
      </c>
      <c r="S48" s="34">
        <f t="shared" si="9"/>
        <v>3225</v>
      </c>
      <c r="T48" s="35">
        <f t="shared" si="18"/>
        <v>3225</v>
      </c>
      <c r="U48" s="36">
        <f t="shared" si="10"/>
        <v>3100</v>
      </c>
      <c r="V48" s="36">
        <f t="shared" si="11"/>
        <v>3350</v>
      </c>
      <c r="W48" s="37">
        <f t="shared" si="12"/>
        <v>250</v>
      </c>
      <c r="X48" s="38">
        <f t="shared" si="13"/>
        <v>7.4626865671641784E-2</v>
      </c>
      <c r="Z48" t="s">
        <v>458</v>
      </c>
      <c r="AA48" t="s">
        <v>244</v>
      </c>
      <c r="AB48" t="b">
        <f t="shared" si="19"/>
        <v>1</v>
      </c>
      <c r="AC48" t="b">
        <f t="shared" si="20"/>
        <v>1</v>
      </c>
      <c r="AD48" t="s">
        <v>458</v>
      </c>
      <c r="AE48" t="s">
        <v>244</v>
      </c>
      <c r="AF48" t="b">
        <f t="shared" si="21"/>
        <v>1</v>
      </c>
      <c r="AG48" s="30" t="b">
        <f t="shared" si="22"/>
        <v>1</v>
      </c>
    </row>
    <row r="49" spans="1:33" x14ac:dyDescent="0.35">
      <c r="A49" s="6">
        <v>44</v>
      </c>
      <c r="B49" s="7"/>
      <c r="C49" s="21"/>
      <c r="D49" s="31" t="s">
        <v>459</v>
      </c>
      <c r="E49" s="32">
        <v>1</v>
      </c>
      <c r="F49" s="33" t="s">
        <v>244</v>
      </c>
      <c r="G49" s="34"/>
      <c r="H49" s="34">
        <f t="shared" si="5"/>
        <v>0</v>
      </c>
      <c r="I49" s="34"/>
      <c r="J49" s="35">
        <f t="shared" si="6"/>
        <v>0</v>
      </c>
      <c r="K49" s="35">
        <v>4091</v>
      </c>
      <c r="L49" s="35">
        <f t="shared" si="24"/>
        <v>4091</v>
      </c>
      <c r="M49" s="35">
        <v>4700</v>
      </c>
      <c r="N49" s="35">
        <f t="shared" si="17"/>
        <v>4700</v>
      </c>
      <c r="O49" s="35"/>
      <c r="P49" s="35">
        <f t="shared" si="7"/>
        <v>0</v>
      </c>
      <c r="Q49" s="35">
        <v>4480</v>
      </c>
      <c r="R49" s="35">
        <f t="shared" si="8"/>
        <v>4480</v>
      </c>
      <c r="S49" s="34">
        <f t="shared" si="9"/>
        <v>4424</v>
      </c>
      <c r="T49" s="35">
        <f t="shared" si="18"/>
        <v>4424</v>
      </c>
      <c r="U49" s="36">
        <f t="shared" si="10"/>
        <v>4091</v>
      </c>
      <c r="V49" s="36">
        <f t="shared" si="11"/>
        <v>4700</v>
      </c>
      <c r="W49" s="37">
        <f t="shared" si="12"/>
        <v>609</v>
      </c>
      <c r="X49" s="38">
        <f t="shared" si="13"/>
        <v>0.12957446808510639</v>
      </c>
      <c r="Z49" t="s">
        <v>459</v>
      </c>
      <c r="AA49" t="s">
        <v>244</v>
      </c>
      <c r="AB49" t="b">
        <f t="shared" si="19"/>
        <v>1</v>
      </c>
      <c r="AC49" t="b">
        <f t="shared" si="20"/>
        <v>1</v>
      </c>
      <c r="AD49" t="s">
        <v>459</v>
      </c>
      <c r="AE49" t="s">
        <v>244</v>
      </c>
      <c r="AF49" t="b">
        <f t="shared" si="21"/>
        <v>1</v>
      </c>
      <c r="AG49" s="30" t="b">
        <f t="shared" si="22"/>
        <v>1</v>
      </c>
    </row>
    <row r="50" spans="1:33" x14ac:dyDescent="0.35">
      <c r="A50" s="6">
        <v>45</v>
      </c>
      <c r="B50" s="7"/>
      <c r="C50" s="21"/>
      <c r="D50" s="31" t="s">
        <v>460</v>
      </c>
      <c r="E50" s="32">
        <v>1</v>
      </c>
      <c r="F50" s="33" t="s">
        <v>244</v>
      </c>
      <c r="G50" s="34"/>
      <c r="H50" s="34">
        <f t="shared" si="5"/>
        <v>0</v>
      </c>
      <c r="I50" s="34"/>
      <c r="J50" s="35">
        <f t="shared" si="6"/>
        <v>0</v>
      </c>
      <c r="K50" s="35">
        <v>4200</v>
      </c>
      <c r="L50" s="35">
        <f t="shared" si="24"/>
        <v>4200</v>
      </c>
      <c r="M50" s="35">
        <v>4550</v>
      </c>
      <c r="N50" s="35">
        <f t="shared" si="17"/>
        <v>4550</v>
      </c>
      <c r="O50" s="35"/>
      <c r="P50" s="35">
        <f t="shared" si="7"/>
        <v>0</v>
      </c>
      <c r="Q50" s="35"/>
      <c r="R50" s="35">
        <f t="shared" si="8"/>
        <v>0</v>
      </c>
      <c r="S50" s="34">
        <f t="shared" si="9"/>
        <v>4375</v>
      </c>
      <c r="T50" s="35">
        <f t="shared" si="18"/>
        <v>4375</v>
      </c>
      <c r="U50" s="36">
        <f t="shared" si="10"/>
        <v>4200</v>
      </c>
      <c r="V50" s="36">
        <f t="shared" si="11"/>
        <v>4550</v>
      </c>
      <c r="W50" s="37">
        <f t="shared" si="12"/>
        <v>350</v>
      </c>
      <c r="X50" s="38">
        <f t="shared" si="13"/>
        <v>7.6923076923076927E-2</v>
      </c>
      <c r="Z50" t="s">
        <v>460</v>
      </c>
      <c r="AA50" t="s">
        <v>244</v>
      </c>
      <c r="AB50" t="b">
        <f t="shared" si="19"/>
        <v>1</v>
      </c>
      <c r="AC50" t="b">
        <f t="shared" si="20"/>
        <v>1</v>
      </c>
      <c r="AD50" t="s">
        <v>460</v>
      </c>
      <c r="AE50" t="s">
        <v>244</v>
      </c>
      <c r="AF50" t="b">
        <f t="shared" si="21"/>
        <v>1</v>
      </c>
      <c r="AG50" s="30" t="b">
        <f t="shared" si="22"/>
        <v>1</v>
      </c>
    </row>
    <row r="51" spans="1:33" x14ac:dyDescent="0.35">
      <c r="A51" s="6">
        <v>46</v>
      </c>
      <c r="B51" s="7"/>
      <c r="C51" s="21"/>
      <c r="D51" s="31" t="s">
        <v>461</v>
      </c>
      <c r="E51" s="32">
        <v>1</v>
      </c>
      <c r="F51" s="33" t="s">
        <v>9</v>
      </c>
      <c r="G51" s="34"/>
      <c r="H51" s="34">
        <f t="shared" si="5"/>
        <v>0</v>
      </c>
      <c r="I51" s="34"/>
      <c r="J51" s="35">
        <f t="shared" si="6"/>
        <v>0</v>
      </c>
      <c r="K51" s="35"/>
      <c r="L51" s="35">
        <f>K51*E51</f>
        <v>0</v>
      </c>
      <c r="M51" s="35">
        <f>(7250/1000)*250</f>
        <v>1812.5</v>
      </c>
      <c r="N51" s="35">
        <f t="shared" si="17"/>
        <v>1812.5</v>
      </c>
      <c r="O51" s="35"/>
      <c r="P51" s="35">
        <f t="shared" si="7"/>
        <v>0</v>
      </c>
      <c r="Q51" s="35">
        <v>2048</v>
      </c>
      <c r="R51" s="35">
        <f t="shared" si="8"/>
        <v>2048</v>
      </c>
      <c r="S51" s="34">
        <f t="shared" si="9"/>
        <v>1930</v>
      </c>
      <c r="T51" s="35">
        <f t="shared" si="18"/>
        <v>1930</v>
      </c>
      <c r="U51" s="36">
        <f t="shared" si="10"/>
        <v>1812.5</v>
      </c>
      <c r="V51" s="36">
        <f t="shared" si="11"/>
        <v>2048</v>
      </c>
      <c r="W51" s="37">
        <f t="shared" si="12"/>
        <v>235.5</v>
      </c>
      <c r="X51" s="38">
        <f t="shared" si="13"/>
        <v>0.114990234375</v>
      </c>
      <c r="Y51" s="29"/>
      <c r="Z51" s="29" t="s">
        <v>461</v>
      </c>
      <c r="AA51" s="29" t="s">
        <v>244</v>
      </c>
      <c r="AB51" s="29" t="b">
        <f t="shared" si="19"/>
        <v>1</v>
      </c>
      <c r="AC51" s="29" t="b">
        <f t="shared" si="20"/>
        <v>0</v>
      </c>
      <c r="AD51" t="s">
        <v>461</v>
      </c>
      <c r="AE51" t="s">
        <v>9</v>
      </c>
      <c r="AF51" t="b">
        <f t="shared" si="21"/>
        <v>1</v>
      </c>
      <c r="AG51" s="30" t="b">
        <f t="shared" si="22"/>
        <v>1</v>
      </c>
    </row>
    <row r="52" spans="1:33" x14ac:dyDescent="0.35">
      <c r="A52" s="6">
        <v>47</v>
      </c>
      <c r="B52" s="7"/>
      <c r="C52" s="21"/>
      <c r="D52" s="31" t="s">
        <v>462</v>
      </c>
      <c r="E52" s="32">
        <v>1</v>
      </c>
      <c r="F52" s="33" t="s">
        <v>9</v>
      </c>
      <c r="G52" s="34"/>
      <c r="H52" s="34">
        <f t="shared" si="5"/>
        <v>0</v>
      </c>
      <c r="I52" s="34"/>
      <c r="J52" s="35">
        <f t="shared" si="6"/>
        <v>0</v>
      </c>
      <c r="K52" s="35"/>
      <c r="L52" s="35">
        <f>K52*E52</f>
        <v>0</v>
      </c>
      <c r="M52" s="35">
        <f>(7250/1000)*500</f>
        <v>3625</v>
      </c>
      <c r="N52" s="35">
        <f t="shared" si="17"/>
        <v>3625</v>
      </c>
      <c r="O52" s="35"/>
      <c r="P52" s="35">
        <f t="shared" si="7"/>
        <v>0</v>
      </c>
      <c r="Q52" s="35">
        <v>4096</v>
      </c>
      <c r="R52" s="35">
        <f t="shared" si="8"/>
        <v>4096</v>
      </c>
      <c r="S52" s="34">
        <f t="shared" si="9"/>
        <v>3861</v>
      </c>
      <c r="T52" s="35">
        <f t="shared" si="18"/>
        <v>3861</v>
      </c>
      <c r="U52" s="36">
        <f t="shared" si="10"/>
        <v>3625</v>
      </c>
      <c r="V52" s="36">
        <f t="shared" si="11"/>
        <v>4096</v>
      </c>
      <c r="W52" s="37">
        <f t="shared" si="12"/>
        <v>471</v>
      </c>
      <c r="X52" s="38">
        <f t="shared" si="13"/>
        <v>0.114990234375</v>
      </c>
      <c r="Y52" s="29"/>
      <c r="Z52" s="29" t="s">
        <v>462</v>
      </c>
      <c r="AA52" s="29" t="s">
        <v>244</v>
      </c>
      <c r="AB52" s="29" t="b">
        <f t="shared" si="19"/>
        <v>1</v>
      </c>
      <c r="AC52" s="29" t="b">
        <f t="shared" si="20"/>
        <v>0</v>
      </c>
      <c r="AD52" t="s">
        <v>462</v>
      </c>
      <c r="AE52" t="s">
        <v>9</v>
      </c>
      <c r="AF52" t="b">
        <f t="shared" si="21"/>
        <v>1</v>
      </c>
      <c r="AG52" s="30" t="b">
        <f t="shared" si="22"/>
        <v>1</v>
      </c>
    </row>
    <row r="53" spans="1:33" x14ac:dyDescent="0.35">
      <c r="A53" s="6">
        <v>48</v>
      </c>
      <c r="B53" s="7"/>
      <c r="C53" s="21"/>
      <c r="D53" s="31" t="s">
        <v>463</v>
      </c>
      <c r="E53" s="32">
        <v>1</v>
      </c>
      <c r="F53" s="33" t="s">
        <v>244</v>
      </c>
      <c r="G53" s="34"/>
      <c r="H53" s="34">
        <f t="shared" si="5"/>
        <v>0</v>
      </c>
      <c r="I53" s="34"/>
      <c r="J53" s="35">
        <f t="shared" si="6"/>
        <v>0</v>
      </c>
      <c r="K53" s="35">
        <v>3864</v>
      </c>
      <c r="L53" s="35">
        <f>K53*E53</f>
        <v>3864</v>
      </c>
      <c r="M53" s="35">
        <v>3850</v>
      </c>
      <c r="N53" s="35">
        <f t="shared" si="17"/>
        <v>3850</v>
      </c>
      <c r="O53" s="35"/>
      <c r="P53" s="35">
        <f t="shared" si="7"/>
        <v>0</v>
      </c>
      <c r="Q53" s="35"/>
      <c r="R53" s="35">
        <f t="shared" si="8"/>
        <v>0</v>
      </c>
      <c r="S53" s="34">
        <f t="shared" si="9"/>
        <v>3857</v>
      </c>
      <c r="T53" s="35">
        <f t="shared" si="18"/>
        <v>3857</v>
      </c>
      <c r="U53" s="36">
        <f t="shared" si="10"/>
        <v>3850</v>
      </c>
      <c r="V53" s="36">
        <f t="shared" si="11"/>
        <v>3864</v>
      </c>
      <c r="W53" s="37">
        <f t="shared" si="12"/>
        <v>14</v>
      </c>
      <c r="X53" s="38">
        <f t="shared" si="13"/>
        <v>3.6231884057971015E-3</v>
      </c>
      <c r="Z53" t="s">
        <v>463</v>
      </c>
      <c r="AA53" t="s">
        <v>244</v>
      </c>
      <c r="AB53" t="b">
        <f t="shared" si="19"/>
        <v>1</v>
      </c>
      <c r="AC53" t="b">
        <f t="shared" si="20"/>
        <v>1</v>
      </c>
      <c r="AD53" t="s">
        <v>463</v>
      </c>
      <c r="AE53" t="s">
        <v>244</v>
      </c>
      <c r="AF53" t="b">
        <f t="shared" si="21"/>
        <v>1</v>
      </c>
      <c r="AG53" s="30" t="b">
        <f t="shared" si="22"/>
        <v>1</v>
      </c>
    </row>
    <row r="54" spans="1:33" x14ac:dyDescent="0.35">
      <c r="A54" s="6">
        <v>49</v>
      </c>
      <c r="B54" s="7"/>
      <c r="C54" s="21"/>
      <c r="D54" s="31" t="s">
        <v>464</v>
      </c>
      <c r="E54" s="32">
        <v>1</v>
      </c>
      <c r="F54" s="33" t="s">
        <v>244</v>
      </c>
      <c r="G54" s="34"/>
      <c r="H54" s="34">
        <f t="shared" si="5"/>
        <v>0</v>
      </c>
      <c r="I54" s="34"/>
      <c r="J54" s="35">
        <f t="shared" si="6"/>
        <v>0</v>
      </c>
      <c r="K54" s="35">
        <v>3864</v>
      </c>
      <c r="L54" s="35">
        <f t="shared" ref="L54:L55" si="25">K54*E54</f>
        <v>3864</v>
      </c>
      <c r="M54" s="35">
        <v>3850</v>
      </c>
      <c r="N54" s="35">
        <f t="shared" si="17"/>
        <v>3850</v>
      </c>
      <c r="O54" s="35"/>
      <c r="P54" s="35">
        <f t="shared" si="7"/>
        <v>0</v>
      </c>
      <c r="Q54" s="35"/>
      <c r="R54" s="35">
        <f t="shared" si="8"/>
        <v>0</v>
      </c>
      <c r="S54" s="34">
        <f t="shared" si="9"/>
        <v>3857</v>
      </c>
      <c r="T54" s="35">
        <f t="shared" si="18"/>
        <v>3857</v>
      </c>
      <c r="U54" s="36">
        <f t="shared" si="10"/>
        <v>3850</v>
      </c>
      <c r="V54" s="36">
        <f t="shared" si="11"/>
        <v>3864</v>
      </c>
      <c r="W54" s="37">
        <f t="shared" si="12"/>
        <v>14</v>
      </c>
      <c r="X54" s="38">
        <f t="shared" si="13"/>
        <v>3.6231884057971015E-3</v>
      </c>
      <c r="Z54" t="s">
        <v>464</v>
      </c>
      <c r="AA54" t="s">
        <v>244</v>
      </c>
      <c r="AB54" t="b">
        <f t="shared" si="19"/>
        <v>1</v>
      </c>
      <c r="AC54" t="b">
        <f t="shared" si="20"/>
        <v>1</v>
      </c>
      <c r="AD54" t="s">
        <v>464</v>
      </c>
      <c r="AE54" t="s">
        <v>244</v>
      </c>
      <c r="AF54" t="b">
        <f t="shared" si="21"/>
        <v>1</v>
      </c>
      <c r="AG54" s="30" t="b">
        <f t="shared" si="22"/>
        <v>1</v>
      </c>
    </row>
    <row r="55" spans="1:33" x14ac:dyDescent="0.35">
      <c r="A55" s="6">
        <v>50</v>
      </c>
      <c r="B55" s="7"/>
      <c r="C55" s="21"/>
      <c r="D55" s="31" t="s">
        <v>465</v>
      </c>
      <c r="E55" s="32">
        <v>1</v>
      </c>
      <c r="F55" s="33" t="s">
        <v>244</v>
      </c>
      <c r="G55" s="34">
        <v>7500</v>
      </c>
      <c r="H55" s="34">
        <f t="shared" si="5"/>
        <v>7500</v>
      </c>
      <c r="I55" s="34"/>
      <c r="J55" s="35">
        <f t="shared" si="6"/>
        <v>0</v>
      </c>
      <c r="K55" s="35"/>
      <c r="L55" s="35">
        <f t="shared" si="25"/>
        <v>0</v>
      </c>
      <c r="M55" s="35"/>
      <c r="N55" s="35"/>
      <c r="O55" s="35"/>
      <c r="P55" s="35">
        <f t="shared" si="7"/>
        <v>0</v>
      </c>
      <c r="Q55" s="35">
        <v>7680</v>
      </c>
      <c r="R55" s="35">
        <f t="shared" si="8"/>
        <v>7680</v>
      </c>
      <c r="S55" s="34">
        <f t="shared" si="9"/>
        <v>7590</v>
      </c>
      <c r="T55" s="35">
        <f t="shared" si="18"/>
        <v>7590</v>
      </c>
      <c r="U55" s="36">
        <f t="shared" si="10"/>
        <v>7500</v>
      </c>
      <c r="V55" s="36">
        <f t="shared" si="11"/>
        <v>7680</v>
      </c>
      <c r="W55" s="37">
        <f t="shared" si="12"/>
        <v>180</v>
      </c>
      <c r="X55" s="38">
        <f t="shared" si="13"/>
        <v>2.34375E-2</v>
      </c>
      <c r="Z55" t="s">
        <v>465</v>
      </c>
      <c r="AA55" t="s">
        <v>244</v>
      </c>
      <c r="AB55" t="b">
        <f t="shared" si="19"/>
        <v>1</v>
      </c>
      <c r="AC55" t="b">
        <f t="shared" si="20"/>
        <v>1</v>
      </c>
      <c r="AD55" t="s">
        <v>465</v>
      </c>
      <c r="AE55" t="s">
        <v>244</v>
      </c>
      <c r="AF55" t="b">
        <f t="shared" si="21"/>
        <v>1</v>
      </c>
      <c r="AG55" s="30" t="b">
        <f t="shared" si="22"/>
        <v>1</v>
      </c>
    </row>
    <row r="56" spans="1:33" ht="15.75" customHeight="1" x14ac:dyDescent="0.35">
      <c r="A56" s="6">
        <v>51</v>
      </c>
      <c r="B56" s="7"/>
      <c r="C56" s="21"/>
      <c r="D56" s="31" t="s">
        <v>466</v>
      </c>
      <c r="E56" s="32">
        <v>1</v>
      </c>
      <c r="F56" s="33" t="s">
        <v>467</v>
      </c>
      <c r="G56" s="34"/>
      <c r="H56" s="34">
        <f t="shared" si="5"/>
        <v>0</v>
      </c>
      <c r="I56" s="34">
        <v>35000</v>
      </c>
      <c r="J56" s="35">
        <f t="shared" si="6"/>
        <v>35000</v>
      </c>
      <c r="K56" s="35"/>
      <c r="L56" s="35"/>
      <c r="M56" s="35"/>
      <c r="N56" s="35"/>
      <c r="O56" s="35"/>
      <c r="P56" s="35">
        <f t="shared" si="7"/>
        <v>0</v>
      </c>
      <c r="Q56" s="35">
        <v>25600</v>
      </c>
      <c r="R56" s="35">
        <f t="shared" si="8"/>
        <v>25600</v>
      </c>
      <c r="S56" s="34">
        <f t="shared" si="9"/>
        <v>30300</v>
      </c>
      <c r="T56" s="35">
        <f t="shared" si="18"/>
        <v>30300</v>
      </c>
      <c r="U56" s="36">
        <f t="shared" si="10"/>
        <v>25600</v>
      </c>
      <c r="V56" s="36">
        <f t="shared" si="11"/>
        <v>35000</v>
      </c>
      <c r="W56" s="37">
        <f t="shared" si="12"/>
        <v>9400</v>
      </c>
      <c r="X56" s="38">
        <f t="shared" si="13"/>
        <v>0.26857142857142857</v>
      </c>
      <c r="Z56" t="s">
        <v>466</v>
      </c>
      <c r="AA56" t="s">
        <v>467</v>
      </c>
      <c r="AB56" t="b">
        <f t="shared" si="19"/>
        <v>1</v>
      </c>
      <c r="AC56" t="b">
        <f t="shared" si="20"/>
        <v>1</v>
      </c>
      <c r="AD56" t="s">
        <v>466</v>
      </c>
      <c r="AE56" t="s">
        <v>467</v>
      </c>
      <c r="AF56" t="b">
        <f t="shared" si="21"/>
        <v>1</v>
      </c>
      <c r="AG56" s="30" t="b">
        <f t="shared" si="22"/>
        <v>1</v>
      </c>
    </row>
    <row r="57" spans="1:33" ht="15" x14ac:dyDescent="0.4">
      <c r="A57" s="50" t="s">
        <v>11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9">
        <f>SUM(T6:T56)</f>
        <v>28963866</v>
      </c>
    </row>
  </sheetData>
  <autoFilter ref="C5:C57" xr:uid="{00000000-0009-0000-0000-000000000000}"/>
  <mergeCells count="15">
    <mergeCell ref="Z5:AC5"/>
    <mergeCell ref="AD5:AG5"/>
    <mergeCell ref="K4:L4"/>
    <mergeCell ref="M4:N4"/>
    <mergeCell ref="A57:S57"/>
    <mergeCell ref="G4:H4"/>
    <mergeCell ref="I4:J4"/>
    <mergeCell ref="O4:P4"/>
    <mergeCell ref="Q4:R4"/>
    <mergeCell ref="S1:T2"/>
    <mergeCell ref="S4:T4"/>
    <mergeCell ref="A3:T3"/>
    <mergeCell ref="A1:C2"/>
    <mergeCell ref="D1:J1"/>
    <mergeCell ref="D2:J2"/>
  </mergeCells>
  <conditionalFormatting sqref="D1:D2">
    <cfRule type="duplicateValues" dxfId="2" priority="1"/>
  </conditionalFormatting>
  <printOptions horizontalCentered="1"/>
  <pageMargins left="0.74803149606299213" right="0.74803149606299213" top="0.98425196850393704" bottom="0.98425196850393704" header="0.51181102362204722" footer="0.51181102362204722"/>
  <pageSetup paperSize="41" scale="6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60"/>
  <sheetViews>
    <sheetView topLeftCell="D39" workbookViewId="0">
      <selection activeCell="A58" sqref="A58:H60"/>
    </sheetView>
  </sheetViews>
  <sheetFormatPr baseColWidth="10" defaultColWidth="9.1328125" defaultRowHeight="12.75" x14ac:dyDescent="0.35"/>
  <cols>
    <col min="1" max="3" width="21.73046875" style="5" customWidth="1"/>
    <col min="4" max="4" width="52.86328125" style="5" customWidth="1"/>
    <col min="5" max="8" width="21.73046875" style="5" customWidth="1"/>
  </cols>
  <sheetData>
    <row r="1" spans="1:9" ht="32.25" customHeight="1" x14ac:dyDescent="0.35">
      <c r="A1" s="45"/>
      <c r="B1" s="45"/>
      <c r="C1" s="46" t="s">
        <v>377</v>
      </c>
      <c r="D1" s="46"/>
      <c r="E1" s="46"/>
      <c r="F1" s="46"/>
      <c r="G1" s="46"/>
      <c r="H1" s="62" t="s">
        <v>380</v>
      </c>
      <c r="I1" s="13"/>
    </row>
    <row r="2" spans="1:9" ht="32.25" customHeight="1" x14ac:dyDescent="0.35">
      <c r="A2" s="45"/>
      <c r="B2" s="45"/>
      <c r="C2" s="46" t="s">
        <v>378</v>
      </c>
      <c r="D2" s="46"/>
      <c r="E2" s="46"/>
      <c r="F2" s="46"/>
      <c r="G2" s="46"/>
      <c r="H2" s="62"/>
      <c r="I2" s="13"/>
    </row>
    <row r="3" spans="1:9" ht="24.75" x14ac:dyDescent="0.35">
      <c r="A3" s="17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</row>
    <row r="4" spans="1:9" ht="46.5" customHeight="1" x14ac:dyDescent="0.35">
      <c r="A4" s="27">
        <v>1</v>
      </c>
      <c r="B4" s="26" t="s">
        <v>8</v>
      </c>
      <c r="C4" s="21">
        <v>93131610</v>
      </c>
      <c r="D4" s="8" t="str">
        <f>+'Estudio de mercado'!D6</f>
        <v>Desayuno Op1: 1/4 lb de queso campesino +Vaso de chocolate o Café o Té (en leche) 12 Onzas + Almohabana o Pan de bono 200 gramos , empaque Biodegradable y cubiertos</v>
      </c>
      <c r="E4" s="40" t="s">
        <v>8</v>
      </c>
      <c r="F4" s="41" t="str">
        <f>+'Estudio de mercado'!F6</f>
        <v>UN</v>
      </c>
      <c r="G4" s="23">
        <f>+'Estudio de mercado'!S6</f>
        <v>20650</v>
      </c>
      <c r="H4" s="23">
        <f>E4*G4</f>
        <v>20650</v>
      </c>
    </row>
    <row r="5" spans="1:9" ht="38.25" x14ac:dyDescent="0.35">
      <c r="A5" s="27">
        <v>1</v>
      </c>
      <c r="B5" s="26" t="s">
        <v>385</v>
      </c>
      <c r="C5" s="21">
        <v>93131610</v>
      </c>
      <c r="D5" s="8" t="str">
        <f>+'Estudio de mercado'!D7</f>
        <v>Desayuno Op2: 1/4 lb de queso campesino +Vaso de chocolate o Café o Té (en leche) 12 Onzas +Almohabana o Pan de bono 200 gramos, servidos con menaje</v>
      </c>
      <c r="E5" s="25">
        <v>1</v>
      </c>
      <c r="F5" s="41" t="str">
        <f>+'Estudio de mercado'!F7</f>
        <v>UN</v>
      </c>
      <c r="G5" s="23">
        <f>+'Estudio de mercado'!S7</f>
        <v>21767</v>
      </c>
      <c r="H5" s="23">
        <f t="shared" ref="H5:H54" si="0">E5*G5</f>
        <v>21767</v>
      </c>
    </row>
    <row r="6" spans="1:9" ht="102" x14ac:dyDescent="0.35">
      <c r="A6" s="27">
        <v>1</v>
      </c>
      <c r="B6" s="26" t="s">
        <v>386</v>
      </c>
      <c r="C6" s="21">
        <v>93131610</v>
      </c>
      <c r="D6" s="8" t="str">
        <f>+'Estudio de mercado'!D8</f>
        <v xml:space="preserve">Desayuno Op3: Desayunos de acuerdo a especificaciones técnicas // (1) Bebida: Te, Café, Chocolate, Yogurt , Kumis ó Avena. Cantidad: 12 onzas (2) Proteína: Huevo, Queso ó Carne 150 gramos. Cantidad: 150 gramos (3) Cereal :Pan – Arepa – Galletas. Cantidad: 100 gramos (4)  Fruta: Fruta de cosecha. Cantidad: 100 gramos (5)Grasa: Mantequilla. Cantidad: 10 gramos (6) Dulce: Mermelada. 15 gramos. Empaque biodegradable con cubiertos </v>
      </c>
      <c r="E6" s="25">
        <v>1</v>
      </c>
      <c r="F6" s="41" t="str">
        <f>+'Estudio de mercado'!F8</f>
        <v>UN</v>
      </c>
      <c r="G6" s="23">
        <f>+'Estudio de mercado'!S8</f>
        <v>20932</v>
      </c>
      <c r="H6" s="23">
        <f t="shared" si="0"/>
        <v>20932</v>
      </c>
    </row>
    <row r="7" spans="1:9" ht="102" x14ac:dyDescent="0.35">
      <c r="A7" s="27">
        <v>1</v>
      </c>
      <c r="B7" s="26" t="s">
        <v>387</v>
      </c>
      <c r="C7" s="21">
        <v>93131610</v>
      </c>
      <c r="D7" s="8" t="str">
        <f>+'Estudio de mercado'!D9</f>
        <v>Desayuno Op4: Desayunos de acuerdo a especificaciones técnicas // (1) Bebida: Te, Café, Chocolate, Yogurt , Kumis ó Avena. Cantidad: 12 onzas (2) Proteína: Huevo, Queso ó Carne 150 gramos. Cantidad: 150 gramos (3) Cereal :Pan – Arepa – Galletas. Cantidad: 100 gramos (4)  Fruta: Fruta de cosecha. Cantidad: 100 gramos (5)Grasa: Mantequilla. Cantidad: 10 gramos (6) Dulce: Mermelada. 15 gramos. servidos con menaje</v>
      </c>
      <c r="E7" s="25">
        <v>1</v>
      </c>
      <c r="F7" s="41" t="str">
        <f>+'Estudio de mercado'!F9</f>
        <v>UN</v>
      </c>
      <c r="G7" s="23">
        <f>+'Estudio de mercado'!S9</f>
        <v>37352</v>
      </c>
      <c r="H7" s="23">
        <f t="shared" si="0"/>
        <v>37352</v>
      </c>
    </row>
    <row r="8" spans="1:9" ht="63.75" x14ac:dyDescent="0.35">
      <c r="A8" s="27">
        <v>1</v>
      </c>
      <c r="B8" s="26" t="s">
        <v>388</v>
      </c>
      <c r="C8" s="21">
        <v>93131610</v>
      </c>
      <c r="D8" s="8" t="str">
        <f>+'Estudio de mercado'!D10</f>
        <v>Desayuno Op5:consta de: Sandwich pan especial con jamón de cerdo y queso (150gr) + Café (125ml) o Capuchino (125ml), o Aromática (125ml) o jugo Natural (125ml) + fruta (papaya, ,melón y fresas) (80gr) en empaque biodegradable con cubiertos</v>
      </c>
      <c r="E8" s="25">
        <v>1</v>
      </c>
      <c r="F8" s="41" t="str">
        <f>+'Estudio de mercado'!F10</f>
        <v>UN</v>
      </c>
      <c r="G8" s="23">
        <f>+'Estudio de mercado'!S10</f>
        <v>18656</v>
      </c>
      <c r="H8" s="23">
        <f t="shared" si="0"/>
        <v>18656</v>
      </c>
    </row>
    <row r="9" spans="1:9" ht="51" x14ac:dyDescent="0.35">
      <c r="A9" s="27">
        <v>1</v>
      </c>
      <c r="B9" s="26" t="s">
        <v>389</v>
      </c>
      <c r="C9" s="21">
        <v>93131610</v>
      </c>
      <c r="D9" s="8" t="str">
        <f>+'Estudio de mercado'!D11</f>
        <v>Desayuno Op6: consta de: Sandwich pan especial con jamón de cerdo y queso (150gr) + Café (125ml) o Capuchino (125ml), o Aromática (125ml) o jugo Natural (125ml) + fruta (papaya, ,melón y fresas) (80gr) servidos con menaje</v>
      </c>
      <c r="E9" s="25">
        <v>1</v>
      </c>
      <c r="F9" s="41" t="str">
        <f>+'Estudio de mercado'!F11</f>
        <v>UN</v>
      </c>
      <c r="G9" s="23">
        <f>+'Estudio de mercado'!S11</f>
        <v>28076</v>
      </c>
      <c r="H9" s="23">
        <f t="shared" si="0"/>
        <v>28076</v>
      </c>
    </row>
    <row r="10" spans="1:9" ht="102" x14ac:dyDescent="0.35">
      <c r="A10" s="27">
        <v>1</v>
      </c>
      <c r="B10" s="26" t="s">
        <v>390</v>
      </c>
      <c r="C10" s="21">
        <v>93131610</v>
      </c>
      <c r="D10" s="8" t="str">
        <f>+'Estudio de mercado'!D12</f>
        <v>Almuerzos y cenas Op1:  (1) Entrada: Sopa 250 ml o 16 onzas de fruta de cosecha. Cantidad: 100 gramos. (2) Plato fuerte: Proteína de origen animal 100% (Carnes vacuna, cerdo, pollo ó pescado) Cantidad: 200 gramos (3) Cereal (Arroz) Cantidad: 100 gramos (4) Ensalada de verduras o fruta. Cantidad: 100 gramos (5) Papa – yuca-plátano. Cantidad: 100 gramos (6) Bebida: Jugo de fruta o Gaseosa. 16 onzas. Empaque biodegradable con cubiertos</v>
      </c>
      <c r="E10" s="25">
        <v>1</v>
      </c>
      <c r="F10" s="41" t="str">
        <f>+'Estudio de mercado'!F12</f>
        <v>UN</v>
      </c>
      <c r="G10" s="23">
        <f>+'Estudio de mercado'!S12</f>
        <v>21356</v>
      </c>
      <c r="H10" s="23">
        <f t="shared" si="0"/>
        <v>21356</v>
      </c>
    </row>
    <row r="11" spans="1:9" ht="102" x14ac:dyDescent="0.35">
      <c r="A11" s="27">
        <v>1</v>
      </c>
      <c r="B11" s="26" t="s">
        <v>391</v>
      </c>
      <c r="C11" s="21">
        <v>93131610</v>
      </c>
      <c r="D11" s="8" t="str">
        <f>+'Estudio de mercado'!D13</f>
        <v>Almuerzos y cenas Op2: (1) Entrada: Sopa 250 ml o 16 onzas de fruta de cosecha. Cantidad: 100 gramos. (2) Plato fuerte: Proteína de origen animal 100% (Carnes vacuna, cerdo, pollo ó pescado) Cantidad: 200 gramos (3) Cereal (Arroz) Cantidad: 100 gramos (4) Ensalada de verduras o fruta. Cantidad: 100 gramos (5) Papa – yuca-plátano. Cantidad: 100 gramos (6) Bebida: Jugo de fruta o Gaseosa. 16 onzas. Empaque biodegradable servido con menaje</v>
      </c>
      <c r="E11" s="25">
        <v>1</v>
      </c>
      <c r="F11" s="41" t="str">
        <f>+'Estudio de mercado'!F13</f>
        <v>UN</v>
      </c>
      <c r="G11" s="23">
        <f>+'Estudio de mercado'!S13</f>
        <v>30408</v>
      </c>
      <c r="H11" s="23">
        <f t="shared" si="0"/>
        <v>30408</v>
      </c>
    </row>
    <row r="12" spans="1:9" ht="76.5" x14ac:dyDescent="0.35">
      <c r="A12" s="27">
        <v>1</v>
      </c>
      <c r="B12" s="26" t="s">
        <v>392</v>
      </c>
      <c r="C12" s="21">
        <v>93131610</v>
      </c>
      <c r="D12" s="8" t="str">
        <f>+'Estudio de mercado'!D14</f>
        <v>Servicio de bufet para 100 personas que ofrezca: plato fuerte proteína de origen animal 100% (Carnes vacuna, cerdo, pollo ó pescado) Cantidad: 200 gramos, Cereal (Arroz) Cantidad: 100 gramos, Ensalada de verduras o fruta. Cantidad: 100 gramos, Papa o yuca o plátano. Cantidad: 100 gramos, bebida: Jugo natural y/o agua 16 onzas. Servicio de meseros.</v>
      </c>
      <c r="E12" s="25">
        <v>1</v>
      </c>
      <c r="F12" s="41" t="str">
        <f>+'Estudio de mercado'!F14</f>
        <v>UN</v>
      </c>
      <c r="G12" s="23">
        <f>+'Estudio de mercado'!S14</f>
        <v>4490000</v>
      </c>
      <c r="H12" s="23">
        <f t="shared" si="0"/>
        <v>4490000</v>
      </c>
    </row>
    <row r="13" spans="1:9" ht="76.5" x14ac:dyDescent="0.35">
      <c r="A13" s="27">
        <v>1</v>
      </c>
      <c r="B13" s="26" t="s">
        <v>393</v>
      </c>
      <c r="C13" s="21">
        <v>93131610</v>
      </c>
      <c r="D13" s="8" t="str">
        <f>+'Estudio de mercado'!D15</f>
        <v>Servicio de bufet para 200 personas que ofrezca: plato fuerte proteína de origen animal 100% (Carnes vacuna, cerdo, pollo ó pescado) Cantidad: 200 gramos, Cereal (Arroz) Cantidad: 100 gramos, Ensalada de verduras o fruta. Cantidad: 100 gramos, Papa o yuca o plátano. Cantidad: 100 gramos, bebida: Jugo natural y/o agua 16 onzas. Servicio de meseros.</v>
      </c>
      <c r="E13" s="25">
        <v>1</v>
      </c>
      <c r="F13" s="41" t="str">
        <f>+'Estudio de mercado'!F15</f>
        <v>UN</v>
      </c>
      <c r="G13" s="23">
        <f>+'Estudio de mercado'!S15</f>
        <v>8830000</v>
      </c>
      <c r="H13" s="23">
        <f t="shared" si="0"/>
        <v>8830000</v>
      </c>
    </row>
    <row r="14" spans="1:9" ht="76.5" x14ac:dyDescent="0.35">
      <c r="A14" s="27">
        <v>1</v>
      </c>
      <c r="B14" s="26" t="s">
        <v>394</v>
      </c>
      <c r="C14" s="21">
        <v>93131610</v>
      </c>
      <c r="D14" s="8" t="str">
        <f>+'Estudio de mercado'!D16</f>
        <v>Servicio de bufet para 300 personas que ofrezca: plato fuerte proteína de origen animal 100% (Carnes vacuna, cerdo, pollo ó pescado) Cantidad: 200 gramos, Cereal (Arroz) Cantidad: 100 gramos, Ensalada de verduras o fruta. Cantidad: 100 gramos, Papa o yuca o plátano. Cantidad: 100 gramos, bebida: Jugo natural y/o agua 16 onzas. Servicio de meseros.</v>
      </c>
      <c r="E14" s="25">
        <v>1</v>
      </c>
      <c r="F14" s="41" t="str">
        <f>+'Estudio de mercado'!F16</f>
        <v>UN</v>
      </c>
      <c r="G14" s="23">
        <f>+'Estudio de mercado'!S16</f>
        <v>12900000</v>
      </c>
      <c r="H14" s="23">
        <f t="shared" si="0"/>
        <v>12900000</v>
      </c>
    </row>
    <row r="15" spans="1:9" ht="25.5" x14ac:dyDescent="0.35">
      <c r="A15" s="27">
        <v>1</v>
      </c>
      <c r="B15" s="26" t="s">
        <v>395</v>
      </c>
      <c r="C15" s="21">
        <v>93131610</v>
      </c>
      <c r="D15" s="8" t="str">
        <f>+'Estudio de mercado'!D17</f>
        <v>Refrigerio Op 1: Pan de bono o arepa (200 gr) +Avena o yogurt en bolsa (150 gr) +Manzana, empaque Biodegradable</v>
      </c>
      <c r="E15" s="25">
        <v>1</v>
      </c>
      <c r="F15" s="41" t="str">
        <f>+'Estudio de mercado'!F17</f>
        <v>UN</v>
      </c>
      <c r="G15" s="23">
        <f>+'Estudio de mercado'!S17</f>
        <v>6770</v>
      </c>
      <c r="H15" s="23">
        <f t="shared" si="0"/>
        <v>6770</v>
      </c>
    </row>
    <row r="16" spans="1:9" ht="38.25" x14ac:dyDescent="0.35">
      <c r="A16" s="27">
        <v>1</v>
      </c>
      <c r="B16" s="26" t="s">
        <v>396</v>
      </c>
      <c r="C16" s="21">
        <v>93131610</v>
      </c>
      <c r="D16" s="8" t="str">
        <f>+'Estudio de mercado'!D18</f>
        <v>Refrigerio Op 2: Sandwich de Pan fresco con Jamón y Queso (150gr), &amp; Jugo caja tetrapack (200ml), empaque Biodegradable</v>
      </c>
      <c r="E16" s="25">
        <v>1</v>
      </c>
      <c r="F16" s="41" t="str">
        <f>+'Estudio de mercado'!F18</f>
        <v>UN</v>
      </c>
      <c r="G16" s="23">
        <f>+'Estudio de mercado'!S18</f>
        <v>5258</v>
      </c>
      <c r="H16" s="23">
        <f t="shared" si="0"/>
        <v>5258</v>
      </c>
    </row>
    <row r="17" spans="1:8" ht="25.5" x14ac:dyDescent="0.35">
      <c r="A17" s="27">
        <v>1</v>
      </c>
      <c r="B17" s="26" t="s">
        <v>397</v>
      </c>
      <c r="C17" s="21">
        <v>93131610</v>
      </c>
      <c r="D17" s="8" t="str">
        <f>+'Estudio de mercado'!D19</f>
        <v>Refrigerio Op 3: Pastel de Pollo (150gr) +  Jugo Caja Tetrapack (200ml), empaque Biodegradable</v>
      </c>
      <c r="E17" s="25">
        <v>1</v>
      </c>
      <c r="F17" s="41" t="str">
        <f>+'Estudio de mercado'!F19</f>
        <v>UN</v>
      </c>
      <c r="G17" s="23">
        <f>+'Estudio de mercado'!S19</f>
        <v>7508</v>
      </c>
      <c r="H17" s="23">
        <f t="shared" si="0"/>
        <v>7508</v>
      </c>
    </row>
    <row r="18" spans="1:8" ht="76.5" x14ac:dyDescent="0.35">
      <c r="A18" s="27">
        <v>1</v>
      </c>
      <c r="B18" s="26" t="s">
        <v>398</v>
      </c>
      <c r="C18" s="21">
        <v>93131610</v>
      </c>
      <c r="D18" s="8" t="str">
        <f>+'Estudio de mercado'!D20</f>
        <v>Refrigerio Op 4: Refrigerio AM Sándwich 127 gramos aproximadamente (pan árabe, tajada de jamón de cerdo ahumado o jamón de pavo o jamón de cordero, queso tipo mozarella, salsa y lechuga), porción de fruta, bebida (café, aromática, jugo de caja 200ml) y golosina, empaque biodegradable.</v>
      </c>
      <c r="E18" s="25">
        <v>1</v>
      </c>
      <c r="F18" s="41" t="str">
        <f>+'Estudio de mercado'!F20</f>
        <v>UN</v>
      </c>
      <c r="G18" s="23">
        <f>+'Estudio de mercado'!S20</f>
        <v>7560</v>
      </c>
      <c r="H18" s="23">
        <f t="shared" si="0"/>
        <v>7560</v>
      </c>
    </row>
    <row r="19" spans="1:8" ht="38.25" x14ac:dyDescent="0.35">
      <c r="A19" s="27">
        <v>1</v>
      </c>
      <c r="B19" s="26" t="s">
        <v>399</v>
      </c>
      <c r="C19" s="21">
        <v>93131610</v>
      </c>
      <c r="D19" s="8" t="str">
        <f>+'Estudio de mercado'!D21</f>
        <v>Refrigerio Op 5. Sandwich de Pan fresco con doble queso (150gr), &amp; Jugo caja tetrapack (200ml), (vegetariano), empaque biodegradable</v>
      </c>
      <c r="E19" s="25">
        <v>1</v>
      </c>
      <c r="F19" s="41" t="str">
        <f>+'Estudio de mercado'!F21</f>
        <v>UN</v>
      </c>
      <c r="G19" s="23">
        <f>+'Estudio de mercado'!S21</f>
        <v>5800</v>
      </c>
      <c r="H19" s="23">
        <f t="shared" si="0"/>
        <v>5800</v>
      </c>
    </row>
    <row r="20" spans="1:8" ht="25.5" x14ac:dyDescent="0.35">
      <c r="A20" s="27">
        <v>1</v>
      </c>
      <c r="B20" s="26" t="s">
        <v>400</v>
      </c>
      <c r="C20" s="21">
        <v>93131610</v>
      </c>
      <c r="D20" s="8" t="str">
        <f>+'Estudio de mercado'!D22</f>
        <v>Porción de fruta picada (Papaya, Melon, Mango), 150 gr, empaque Biodegradable</v>
      </c>
      <c r="E20" s="25">
        <v>1</v>
      </c>
      <c r="F20" s="41" t="str">
        <f>+'Estudio de mercado'!F22</f>
        <v>UN</v>
      </c>
      <c r="G20" s="23">
        <f>+'Estudio de mercado'!S22</f>
        <v>3740</v>
      </c>
      <c r="H20" s="23">
        <f t="shared" si="0"/>
        <v>3740</v>
      </c>
    </row>
    <row r="21" spans="1:8" ht="25.5" x14ac:dyDescent="0.35">
      <c r="A21" s="27">
        <v>1</v>
      </c>
      <c r="B21" s="26" t="s">
        <v>401</v>
      </c>
      <c r="C21" s="21">
        <v>93131610</v>
      </c>
      <c r="D21" s="8" t="str">
        <f>+'Estudio de mercado'!D23</f>
        <v>Paquete de fritos surtidos x 45 gr (tipo todo rico o detodito) x 12 unidades</v>
      </c>
      <c r="E21" s="25">
        <v>1</v>
      </c>
      <c r="F21" s="41" t="str">
        <f>+'Estudio de mercado'!F23</f>
        <v>UN</v>
      </c>
      <c r="G21" s="23">
        <f>+'Estudio de mercado'!S23</f>
        <v>32334</v>
      </c>
      <c r="H21" s="23">
        <f t="shared" si="0"/>
        <v>32334</v>
      </c>
    </row>
    <row r="22" spans="1:8" x14ac:dyDescent="0.35">
      <c r="A22" s="27">
        <v>1</v>
      </c>
      <c r="B22" s="26" t="s">
        <v>402</v>
      </c>
      <c r="C22" s="21">
        <v>93131610</v>
      </c>
      <c r="D22" s="8" t="str">
        <f>+'Estudio de mercado'!D24</f>
        <v>Agua en botella 250 ml x 24unidades</v>
      </c>
      <c r="E22" s="25">
        <v>1</v>
      </c>
      <c r="F22" s="41" t="str">
        <f>+'Estudio de mercado'!F24</f>
        <v>EMB</v>
      </c>
      <c r="G22" s="23">
        <f>+'Estudio de mercado'!S24</f>
        <v>19500</v>
      </c>
      <c r="H22" s="23">
        <f t="shared" si="0"/>
        <v>19500</v>
      </c>
    </row>
    <row r="23" spans="1:8" ht="25.5" x14ac:dyDescent="0.35">
      <c r="A23" s="27">
        <v>1</v>
      </c>
      <c r="B23" s="26" t="s">
        <v>403</v>
      </c>
      <c r="C23" s="21">
        <v>93131610</v>
      </c>
      <c r="D23" s="8" t="str">
        <f>+'Estudio de mercado'!D25</f>
        <v>Galletas de mantequilla cada una de 8 gramos aproximadamente x 100 unidades</v>
      </c>
      <c r="E23" s="25">
        <v>1</v>
      </c>
      <c r="F23" s="41" t="str">
        <f>+'Estudio de mercado'!F25</f>
        <v>EMB</v>
      </c>
      <c r="G23" s="23">
        <f>+'Estudio de mercado'!S25</f>
        <v>52000</v>
      </c>
      <c r="H23" s="23">
        <f t="shared" si="0"/>
        <v>52000</v>
      </c>
    </row>
    <row r="24" spans="1:8" x14ac:dyDescent="0.35">
      <c r="A24" s="27">
        <v>1</v>
      </c>
      <c r="B24" s="26" t="s">
        <v>404</v>
      </c>
      <c r="C24" s="21">
        <v>93131610</v>
      </c>
      <c r="D24" s="8" t="str">
        <f>+'Estudio de mercado'!D26</f>
        <v>Bebidas gaseosas (3 lts)</v>
      </c>
      <c r="E24" s="25">
        <v>1</v>
      </c>
      <c r="F24" s="41" t="str">
        <f>+'Estudio de mercado'!F26</f>
        <v>UN</v>
      </c>
      <c r="G24" s="23">
        <f>+'Estudio de mercado'!S26</f>
        <v>9859</v>
      </c>
      <c r="H24" s="23">
        <f t="shared" si="0"/>
        <v>9859</v>
      </c>
    </row>
    <row r="25" spans="1:8" x14ac:dyDescent="0.35">
      <c r="A25" s="27">
        <v>1</v>
      </c>
      <c r="B25" s="26" t="s">
        <v>405</v>
      </c>
      <c r="C25" s="21">
        <v>93131610</v>
      </c>
      <c r="D25" s="8" t="str">
        <f>+'Estudio de mercado'!D27</f>
        <v>Jugo de Caja tetrapack (200 ml)</v>
      </c>
      <c r="E25" s="25">
        <v>1</v>
      </c>
      <c r="F25" s="41" t="str">
        <f>+'Estudio de mercado'!F27</f>
        <v>UN</v>
      </c>
      <c r="G25" s="23">
        <f>+'Estudio de mercado'!S27</f>
        <v>1347</v>
      </c>
      <c r="H25" s="23">
        <f t="shared" si="0"/>
        <v>1347</v>
      </c>
    </row>
    <row r="26" spans="1:8" x14ac:dyDescent="0.35">
      <c r="A26" s="27">
        <v>1</v>
      </c>
      <c r="B26" s="26" t="s">
        <v>406</v>
      </c>
      <c r="C26" s="21">
        <v>93131610</v>
      </c>
      <c r="D26" s="8" t="str">
        <f>+'Estudio de mercado'!D28</f>
        <v>Maiz Pira</v>
      </c>
      <c r="E26" s="25">
        <v>1</v>
      </c>
      <c r="F26" s="41" t="str">
        <f>+'Estudio de mercado'!F28</f>
        <v>KG</v>
      </c>
      <c r="G26" s="23">
        <f>+'Estudio de mercado'!S28</f>
        <v>8563</v>
      </c>
      <c r="H26" s="23">
        <f t="shared" si="0"/>
        <v>8563</v>
      </c>
    </row>
    <row r="27" spans="1:8" x14ac:dyDescent="0.35">
      <c r="A27" s="27">
        <v>1</v>
      </c>
      <c r="B27" s="26" t="s">
        <v>407</v>
      </c>
      <c r="C27" s="21">
        <v>93131610</v>
      </c>
      <c r="D27" s="8" t="str">
        <f>+'Estudio de mercado'!D29</f>
        <v>Mantecada 60-80 gr 8 porc</v>
      </c>
      <c r="E27" s="25">
        <v>1</v>
      </c>
      <c r="F27" s="41" t="str">
        <f>+'Estudio de mercado'!F29</f>
        <v>UN</v>
      </c>
      <c r="G27" s="23">
        <f>+'Estudio de mercado'!S29</f>
        <v>13500</v>
      </c>
      <c r="H27" s="23">
        <f t="shared" si="0"/>
        <v>13500</v>
      </c>
    </row>
    <row r="28" spans="1:8" x14ac:dyDescent="0.35">
      <c r="A28" s="27">
        <v>1</v>
      </c>
      <c r="B28" s="26" t="s">
        <v>408</v>
      </c>
      <c r="C28" s="21">
        <v>93131610</v>
      </c>
      <c r="D28" s="8" t="str">
        <f>+'Estudio de mercado'!D30</f>
        <v>Ponqué personal achocolatado x 20 gr aprox x 20 un</v>
      </c>
      <c r="E28" s="25">
        <v>1</v>
      </c>
      <c r="F28" s="41" t="str">
        <f>+'Estudio de mercado'!F30</f>
        <v>EMB</v>
      </c>
      <c r="G28" s="23">
        <f>+'Estudio de mercado'!S30</f>
        <v>14912</v>
      </c>
      <c r="H28" s="23">
        <f t="shared" si="0"/>
        <v>14912</v>
      </c>
    </row>
    <row r="29" spans="1:8" x14ac:dyDescent="0.35">
      <c r="A29" s="27">
        <v>1</v>
      </c>
      <c r="B29" s="26" t="s">
        <v>409</v>
      </c>
      <c r="C29" s="21">
        <v>93131610</v>
      </c>
      <c r="D29" s="8" t="str">
        <f>+'Estudio de mercado'!D31</f>
        <v>Ponqué personal achocolatado x 70 gr aprox x 5 un</v>
      </c>
      <c r="E29" s="25">
        <v>1</v>
      </c>
      <c r="F29" s="41" t="str">
        <f>+'Estudio de mercado'!F31</f>
        <v>EMB</v>
      </c>
      <c r="G29" s="23">
        <f>+'Estudio de mercado'!S31</f>
        <v>7000</v>
      </c>
      <c r="H29" s="23">
        <f t="shared" si="0"/>
        <v>7000</v>
      </c>
    </row>
    <row r="30" spans="1:8" x14ac:dyDescent="0.35">
      <c r="A30" s="27">
        <v>1</v>
      </c>
      <c r="B30" s="26" t="s">
        <v>410</v>
      </c>
      <c r="C30" s="21">
        <v>93131610</v>
      </c>
      <c r="D30" s="8" t="str">
        <f>+'Estudio de mercado'!D32</f>
        <v>Cojín de lechona para 100 personas (cada porción de 300gr)</v>
      </c>
      <c r="E30" s="25">
        <v>1</v>
      </c>
      <c r="F30" s="41" t="str">
        <f>+'Estudio de mercado'!F32</f>
        <v>UN</v>
      </c>
      <c r="G30" s="23">
        <f>+'Estudio de mercado'!S32</f>
        <v>1450000</v>
      </c>
      <c r="H30" s="23">
        <f t="shared" si="0"/>
        <v>1450000</v>
      </c>
    </row>
    <row r="31" spans="1:8" ht="51" x14ac:dyDescent="0.35">
      <c r="A31" s="27">
        <v>1</v>
      </c>
      <c r="B31" s="26" t="s">
        <v>411</v>
      </c>
      <c r="C31" s="21">
        <v>93131610</v>
      </c>
      <c r="D31" s="8" t="str">
        <f>+'Estudio de mercado'!D33</f>
        <v>Estación de café: que ofrezca  aromáticas, café y agua potable para 100 personas, durante el evento (se debera preveer suministrar como minimo 200 liquidos en el evento), incluye mesero.</v>
      </c>
      <c r="E31" s="25">
        <v>1</v>
      </c>
      <c r="F31" s="41" t="str">
        <f>+'Estudio de mercado'!F33</f>
        <v>UN</v>
      </c>
      <c r="G31" s="23">
        <f>+'Estudio de mercado'!S33</f>
        <v>735000</v>
      </c>
      <c r="H31" s="23">
        <f t="shared" si="0"/>
        <v>735000</v>
      </c>
    </row>
    <row r="32" spans="1:8" x14ac:dyDescent="0.35">
      <c r="A32" s="27">
        <v>1</v>
      </c>
      <c r="B32" s="26" t="s">
        <v>412</v>
      </c>
      <c r="C32" s="21">
        <v>93131610</v>
      </c>
      <c r="D32" s="8" t="str">
        <f>+'Estudio de mercado'!D34</f>
        <v>Mojarra Roja de 500 gr aprox.</v>
      </c>
      <c r="E32" s="25">
        <v>1</v>
      </c>
      <c r="F32" s="41" t="str">
        <f>+'Estudio de mercado'!F34</f>
        <v>UN</v>
      </c>
      <c r="G32" s="23">
        <f>+'Estudio de mercado'!S34</f>
        <v>10770</v>
      </c>
      <c r="H32" s="23">
        <f t="shared" si="0"/>
        <v>10770</v>
      </c>
    </row>
    <row r="33" spans="1:8" x14ac:dyDescent="0.35">
      <c r="A33" s="27">
        <v>1</v>
      </c>
      <c r="B33" s="26" t="s">
        <v>413</v>
      </c>
      <c r="C33" s="21">
        <v>93131610</v>
      </c>
      <c r="D33" s="8" t="str">
        <f>+'Estudio de mercado'!D35</f>
        <v>Carne Centro de cadera</v>
      </c>
      <c r="E33" s="25">
        <v>1</v>
      </c>
      <c r="F33" s="41" t="str">
        <f>+'Estudio de mercado'!F35</f>
        <v>KG</v>
      </c>
      <c r="G33" s="23">
        <f>+'Estudio de mercado'!S35</f>
        <v>24833</v>
      </c>
      <c r="H33" s="23">
        <f t="shared" si="0"/>
        <v>24833</v>
      </c>
    </row>
    <row r="34" spans="1:8" x14ac:dyDescent="0.35">
      <c r="A34" s="27">
        <v>1</v>
      </c>
      <c r="B34" s="26" t="s">
        <v>414</v>
      </c>
      <c r="C34" s="21">
        <v>93131610</v>
      </c>
      <c r="D34" s="8" t="str">
        <f>+'Estudio de mercado'!D36</f>
        <v>Pollo entero sin viceras de 500 gr aprox</v>
      </c>
      <c r="E34" s="25">
        <v>1</v>
      </c>
      <c r="F34" s="41" t="str">
        <f>+'Estudio de mercado'!F36</f>
        <v>UN</v>
      </c>
      <c r="G34" s="23">
        <f>+'Estudio de mercado'!S36</f>
        <v>16280</v>
      </c>
      <c r="H34" s="23">
        <f t="shared" si="0"/>
        <v>16280</v>
      </c>
    </row>
    <row r="35" spans="1:8" x14ac:dyDescent="0.35">
      <c r="A35" s="27">
        <v>1</v>
      </c>
      <c r="B35" s="26" t="s">
        <v>415</v>
      </c>
      <c r="C35" s="21">
        <v>93131610</v>
      </c>
      <c r="D35" s="8" t="str">
        <f>+'Estudio de mercado'!D37</f>
        <v>Manzana de agua 80 gr aproximadamente</v>
      </c>
      <c r="E35" s="25">
        <v>1</v>
      </c>
      <c r="F35" s="41" t="str">
        <f>+'Estudio de mercado'!F37</f>
        <v>UN</v>
      </c>
      <c r="G35" s="23">
        <f>+'Estudio de mercado'!S37</f>
        <v>1562</v>
      </c>
      <c r="H35" s="23">
        <f t="shared" si="0"/>
        <v>1562</v>
      </c>
    </row>
    <row r="36" spans="1:8" x14ac:dyDescent="0.35">
      <c r="A36" s="27">
        <v>1</v>
      </c>
      <c r="B36" s="26" t="s">
        <v>476</v>
      </c>
      <c r="C36" s="21">
        <v>93131610</v>
      </c>
      <c r="D36" s="8" t="str">
        <f>+'Estudio de mercado'!D38</f>
        <v>Piña Perolera</v>
      </c>
      <c r="E36" s="25">
        <v>1</v>
      </c>
      <c r="F36" s="41" t="str">
        <f>+'Estudio de mercado'!F38</f>
        <v>KG</v>
      </c>
      <c r="G36" s="23">
        <f>+'Estudio de mercado'!S38</f>
        <v>3700</v>
      </c>
      <c r="H36" s="23">
        <f t="shared" si="0"/>
        <v>3700</v>
      </c>
    </row>
    <row r="37" spans="1:8" x14ac:dyDescent="0.35">
      <c r="A37" s="27">
        <v>1</v>
      </c>
      <c r="B37" s="26" t="s">
        <v>477</v>
      </c>
      <c r="C37" s="21">
        <v>93131610</v>
      </c>
      <c r="D37" s="8" t="str">
        <f>+'Estudio de mercado'!D39</f>
        <v>Guanabana</v>
      </c>
      <c r="E37" s="25">
        <v>1</v>
      </c>
      <c r="F37" s="41" t="str">
        <f>+'Estudio de mercado'!F39</f>
        <v>KG</v>
      </c>
      <c r="G37" s="23">
        <f>+'Estudio de mercado'!S39</f>
        <v>3780</v>
      </c>
      <c r="H37" s="23">
        <f t="shared" si="0"/>
        <v>3780</v>
      </c>
    </row>
    <row r="38" spans="1:8" x14ac:dyDescent="0.35">
      <c r="A38" s="27">
        <v>1</v>
      </c>
      <c r="B38" s="26" t="s">
        <v>478</v>
      </c>
      <c r="C38" s="21">
        <v>93131610</v>
      </c>
      <c r="D38" s="8" t="str">
        <f>+'Estudio de mercado'!D40</f>
        <v>Azúcar Blanca por libra</v>
      </c>
      <c r="E38" s="25">
        <v>1</v>
      </c>
      <c r="F38" s="41" t="str">
        <f>+'Estudio de mercado'!F40</f>
        <v>UN</v>
      </c>
      <c r="G38" s="23">
        <f>+'Estudio de mercado'!S40</f>
        <v>1833</v>
      </c>
      <c r="H38" s="23">
        <f t="shared" si="0"/>
        <v>1833</v>
      </c>
    </row>
    <row r="39" spans="1:8" x14ac:dyDescent="0.35">
      <c r="A39" s="27">
        <v>1</v>
      </c>
      <c r="B39" s="26" t="s">
        <v>479</v>
      </c>
      <c r="C39" s="21">
        <v>93131610</v>
      </c>
      <c r="D39" s="8" t="str">
        <f>+'Estudio de mercado'!D41</f>
        <v>Cebolla Cabezona</v>
      </c>
      <c r="E39" s="25">
        <v>1</v>
      </c>
      <c r="F39" s="41" t="str">
        <f>+'Estudio de mercado'!F41</f>
        <v>KG</v>
      </c>
      <c r="G39" s="23">
        <f>+'Estudio de mercado'!S41</f>
        <v>4500</v>
      </c>
      <c r="H39" s="23">
        <f t="shared" si="0"/>
        <v>4500</v>
      </c>
    </row>
    <row r="40" spans="1:8" x14ac:dyDescent="0.35">
      <c r="A40" s="27">
        <v>1</v>
      </c>
      <c r="B40" s="26" t="s">
        <v>480</v>
      </c>
      <c r="C40" s="21">
        <v>93131610</v>
      </c>
      <c r="D40" s="8" t="str">
        <f>+'Estudio de mercado'!D42</f>
        <v>Tomate Chonto</v>
      </c>
      <c r="E40" s="25">
        <v>1</v>
      </c>
      <c r="F40" s="41" t="str">
        <f>+'Estudio de mercado'!F42</f>
        <v>KG</v>
      </c>
      <c r="G40" s="23">
        <f>+'Estudio de mercado'!S42</f>
        <v>3713</v>
      </c>
      <c r="H40" s="23">
        <f t="shared" si="0"/>
        <v>3713</v>
      </c>
    </row>
    <row r="41" spans="1:8" x14ac:dyDescent="0.35">
      <c r="A41" s="27">
        <v>1</v>
      </c>
      <c r="B41" s="26" t="s">
        <v>481</v>
      </c>
      <c r="C41" s="21">
        <v>93131610</v>
      </c>
      <c r="D41" s="8" t="str">
        <f>+'Estudio de mercado'!D43</f>
        <v>Cabeza de Ajo</v>
      </c>
      <c r="E41" s="25">
        <v>1</v>
      </c>
      <c r="F41" s="41" t="str">
        <f>+'Estudio de mercado'!F43</f>
        <v>UN</v>
      </c>
      <c r="G41" s="23">
        <f>+'Estudio de mercado'!S43</f>
        <v>6950</v>
      </c>
      <c r="H41" s="23">
        <f t="shared" si="0"/>
        <v>6950</v>
      </c>
    </row>
    <row r="42" spans="1:8" x14ac:dyDescent="0.35">
      <c r="A42" s="27">
        <v>1</v>
      </c>
      <c r="B42" s="26" t="s">
        <v>482</v>
      </c>
      <c r="C42" s="21">
        <v>93131610</v>
      </c>
      <c r="D42" s="8" t="str">
        <f>+'Estudio de mercado'!D44</f>
        <v>Sal por libra</v>
      </c>
      <c r="E42" s="25">
        <v>1</v>
      </c>
      <c r="F42" s="41" t="str">
        <f>+'Estudio de mercado'!F44</f>
        <v>UN</v>
      </c>
      <c r="G42" s="23">
        <f>+'Estudio de mercado'!S44</f>
        <v>1493</v>
      </c>
      <c r="H42" s="23">
        <f t="shared" si="0"/>
        <v>1493</v>
      </c>
    </row>
    <row r="43" spans="1:8" x14ac:dyDescent="0.35">
      <c r="A43" s="27">
        <v>1</v>
      </c>
      <c r="B43" s="26" t="s">
        <v>483</v>
      </c>
      <c r="C43" s="21">
        <v>93131610</v>
      </c>
      <c r="D43" s="8" t="str">
        <f>+'Estudio de mercado'!D45</f>
        <v>Arroz por libra</v>
      </c>
      <c r="E43" s="25">
        <v>1</v>
      </c>
      <c r="F43" s="41" t="str">
        <f>+'Estudio de mercado'!F45</f>
        <v>UN</v>
      </c>
      <c r="G43" s="23">
        <f>+'Estudio de mercado'!S45</f>
        <v>2250</v>
      </c>
      <c r="H43" s="23">
        <f t="shared" si="0"/>
        <v>2250</v>
      </c>
    </row>
    <row r="44" spans="1:8" x14ac:dyDescent="0.35">
      <c r="A44" s="27">
        <v>1</v>
      </c>
      <c r="B44" s="26" t="s">
        <v>484</v>
      </c>
      <c r="C44" s="21">
        <v>93131610</v>
      </c>
      <c r="D44" s="8" t="str">
        <f>+'Estudio de mercado'!D46</f>
        <v>Huevos cubeta tipo AA x 30 unidades</v>
      </c>
      <c r="E44" s="25">
        <v>1</v>
      </c>
      <c r="F44" s="41" t="str">
        <f>+'Estudio de mercado'!F46</f>
        <v>UN</v>
      </c>
      <c r="G44" s="23">
        <f>+'Estudio de mercado'!S46</f>
        <v>14585</v>
      </c>
      <c r="H44" s="23">
        <f t="shared" si="0"/>
        <v>14585</v>
      </c>
    </row>
    <row r="45" spans="1:8" x14ac:dyDescent="0.35">
      <c r="A45" s="27">
        <v>1</v>
      </c>
      <c r="B45" s="26" t="s">
        <v>485</v>
      </c>
      <c r="C45" s="21">
        <v>93131610</v>
      </c>
      <c r="D45" s="8" t="str">
        <f>+'Estudio de mercado'!D47</f>
        <v>Harina de trigo</v>
      </c>
      <c r="E45" s="25">
        <v>1</v>
      </c>
      <c r="F45" s="41" t="str">
        <f>+'Estudio de mercado'!F47</f>
        <v>KG</v>
      </c>
      <c r="G45" s="23">
        <f>+'Estudio de mercado'!S47</f>
        <v>4350</v>
      </c>
      <c r="H45" s="23">
        <f t="shared" si="0"/>
        <v>4350</v>
      </c>
    </row>
    <row r="46" spans="1:8" x14ac:dyDescent="0.35">
      <c r="A46" s="27">
        <v>1</v>
      </c>
      <c r="B46" s="26" t="s">
        <v>486</v>
      </c>
      <c r="C46" s="21">
        <v>93131610</v>
      </c>
      <c r="D46" s="8" t="str">
        <f>+'Estudio de mercado'!D48</f>
        <v>Banano</v>
      </c>
      <c r="E46" s="25">
        <v>1</v>
      </c>
      <c r="F46" s="41" t="str">
        <f>+'Estudio de mercado'!F48</f>
        <v>KG</v>
      </c>
      <c r="G46" s="23">
        <f>+'Estudio de mercado'!S48</f>
        <v>3225</v>
      </c>
      <c r="H46" s="23">
        <f t="shared" si="0"/>
        <v>3225</v>
      </c>
    </row>
    <row r="47" spans="1:8" x14ac:dyDescent="0.35">
      <c r="A47" s="27">
        <v>1</v>
      </c>
      <c r="B47" s="26" t="s">
        <v>487</v>
      </c>
      <c r="C47" s="21">
        <v>93131610</v>
      </c>
      <c r="D47" s="8" t="str">
        <f>+'Estudio de mercado'!D49</f>
        <v>Mango Tommy</v>
      </c>
      <c r="E47" s="25">
        <v>1</v>
      </c>
      <c r="F47" s="41" t="str">
        <f>+'Estudio de mercado'!F49</f>
        <v>KG</v>
      </c>
      <c r="G47" s="23">
        <f>+'Estudio de mercado'!S49</f>
        <v>4424</v>
      </c>
      <c r="H47" s="23">
        <f t="shared" si="0"/>
        <v>4424</v>
      </c>
    </row>
    <row r="48" spans="1:8" x14ac:dyDescent="0.35">
      <c r="A48" s="27">
        <v>1</v>
      </c>
      <c r="B48" s="26" t="s">
        <v>488</v>
      </c>
      <c r="C48" s="21">
        <v>93131610</v>
      </c>
      <c r="D48" s="8" t="str">
        <f>+'Estudio de mercado'!D50</f>
        <v>Lulo</v>
      </c>
      <c r="E48" s="25">
        <v>1</v>
      </c>
      <c r="F48" s="41" t="str">
        <f>+'Estudio de mercado'!F50</f>
        <v>KG</v>
      </c>
      <c r="G48" s="23">
        <f>+'Estudio de mercado'!S50</f>
        <v>4375</v>
      </c>
      <c r="H48" s="23">
        <f t="shared" si="0"/>
        <v>4375</v>
      </c>
    </row>
    <row r="49" spans="1:8" x14ac:dyDescent="0.35">
      <c r="A49" s="27">
        <v>1</v>
      </c>
      <c r="B49" s="26" t="s">
        <v>489</v>
      </c>
      <c r="C49" s="21">
        <v>93131610</v>
      </c>
      <c r="D49" s="8" t="str">
        <f>+'Estudio de mercado'!D51</f>
        <v>Panelon 250 gramos</v>
      </c>
      <c r="E49" s="25">
        <v>1</v>
      </c>
      <c r="F49" s="41" t="str">
        <f>+'Estudio de mercado'!F51</f>
        <v>UN</v>
      </c>
      <c r="G49" s="23">
        <f>+'Estudio de mercado'!S51</f>
        <v>1930</v>
      </c>
      <c r="H49" s="23">
        <f t="shared" si="0"/>
        <v>1930</v>
      </c>
    </row>
    <row r="50" spans="1:8" x14ac:dyDescent="0.35">
      <c r="A50" s="27">
        <v>1</v>
      </c>
      <c r="B50" s="26" t="s">
        <v>490</v>
      </c>
      <c r="C50" s="21">
        <v>93131610</v>
      </c>
      <c r="D50" s="8" t="str">
        <f>+'Estudio de mercado'!D52</f>
        <v>Panelon 500 gramos</v>
      </c>
      <c r="E50" s="25">
        <v>1</v>
      </c>
      <c r="F50" s="41" t="str">
        <f>+'Estudio de mercado'!F52</f>
        <v>UN</v>
      </c>
      <c r="G50" s="23">
        <f>+'Estudio de mercado'!S52</f>
        <v>3861</v>
      </c>
      <c r="H50" s="23">
        <f t="shared" si="0"/>
        <v>3861</v>
      </c>
    </row>
    <row r="51" spans="1:8" x14ac:dyDescent="0.35">
      <c r="A51" s="27">
        <v>1</v>
      </c>
      <c r="B51" s="26" t="s">
        <v>491</v>
      </c>
      <c r="C51" s="21">
        <v>93131610</v>
      </c>
      <c r="D51" s="8" t="str">
        <f>+'Estudio de mercado'!D53</f>
        <v>Platano maduro</v>
      </c>
      <c r="E51" s="25">
        <v>1</v>
      </c>
      <c r="F51" s="41" t="str">
        <f>+'Estudio de mercado'!F53</f>
        <v>KG</v>
      </c>
      <c r="G51" s="23">
        <f>+'Estudio de mercado'!S53</f>
        <v>3857</v>
      </c>
      <c r="H51" s="23">
        <f t="shared" si="0"/>
        <v>3857</v>
      </c>
    </row>
    <row r="52" spans="1:8" x14ac:dyDescent="0.35">
      <c r="A52" s="27">
        <v>1</v>
      </c>
      <c r="B52" s="26" t="s">
        <v>492</v>
      </c>
      <c r="C52" s="21">
        <v>93131610</v>
      </c>
      <c r="D52" s="8" t="str">
        <f>+'Estudio de mercado'!D54</f>
        <v>Platano verde</v>
      </c>
      <c r="E52" s="25">
        <v>1</v>
      </c>
      <c r="F52" s="41" t="str">
        <f>+'Estudio de mercado'!F54</f>
        <v>KG</v>
      </c>
      <c r="G52" s="23">
        <f>+'Estudio de mercado'!S54</f>
        <v>3857</v>
      </c>
      <c r="H52" s="23">
        <f t="shared" si="0"/>
        <v>3857</v>
      </c>
    </row>
    <row r="53" spans="1:8" x14ac:dyDescent="0.35">
      <c r="A53" s="27">
        <v>1</v>
      </c>
      <c r="B53" s="26" t="s">
        <v>493</v>
      </c>
      <c r="C53" s="21">
        <v>93131610</v>
      </c>
      <c r="D53" s="8" t="str">
        <f>+'Estudio de mercado'!D55</f>
        <v>Papa Pastusa</v>
      </c>
      <c r="E53" s="25">
        <v>1</v>
      </c>
      <c r="F53" s="41" t="str">
        <f>+'Estudio de mercado'!F55</f>
        <v>KG</v>
      </c>
      <c r="G53" s="23">
        <f>+'Estudio de mercado'!S55</f>
        <v>7590</v>
      </c>
      <c r="H53" s="23">
        <f t="shared" si="0"/>
        <v>7590</v>
      </c>
    </row>
    <row r="54" spans="1:8" x14ac:dyDescent="0.35">
      <c r="A54" s="27">
        <v>1</v>
      </c>
      <c r="B54" s="26" t="s">
        <v>494</v>
      </c>
      <c r="C54" s="21">
        <v>93131610</v>
      </c>
      <c r="D54" s="8" t="str">
        <f>+'Estudio de mercado'!D56</f>
        <v>Servicio de mesero</v>
      </c>
      <c r="E54" s="25">
        <v>1</v>
      </c>
      <c r="F54" s="41" t="str">
        <f>+'Estudio de mercado'!F56</f>
        <v>Horas</v>
      </c>
      <c r="G54" s="23">
        <f>+'Estudio de mercado'!S56</f>
        <v>30300</v>
      </c>
      <c r="H54" s="23">
        <f t="shared" si="0"/>
        <v>30300</v>
      </c>
    </row>
    <row r="55" spans="1:8" ht="15" x14ac:dyDescent="0.4">
      <c r="A55" s="50" t="s">
        <v>11</v>
      </c>
      <c r="B55" s="50"/>
      <c r="C55" s="50"/>
      <c r="D55" s="50"/>
      <c r="E55" s="50"/>
      <c r="F55" s="50"/>
      <c r="G55" s="50"/>
      <c r="H55" s="24">
        <f>SUM(H4:H54)</f>
        <v>28963866</v>
      </c>
    </row>
    <row r="57" spans="1:8" ht="13.15" thickBot="1" x14ac:dyDescent="0.4"/>
    <row r="58" spans="1:8" x14ac:dyDescent="0.35">
      <c r="A58" s="53" t="s">
        <v>379</v>
      </c>
      <c r="B58" s="54"/>
      <c r="C58" s="54"/>
      <c r="D58" s="54"/>
      <c r="E58" s="54"/>
      <c r="F58" s="54"/>
      <c r="G58" s="54"/>
      <c r="H58" s="55"/>
    </row>
    <row r="59" spans="1:8" x14ac:dyDescent="0.35">
      <c r="A59" s="56"/>
      <c r="B59" s="57"/>
      <c r="C59" s="57"/>
      <c r="D59" s="57"/>
      <c r="E59" s="57"/>
      <c r="F59" s="57"/>
      <c r="G59" s="57"/>
      <c r="H59" s="58"/>
    </row>
    <row r="60" spans="1:8" ht="13.15" thickBot="1" x14ac:dyDescent="0.4">
      <c r="A60" s="59"/>
      <c r="B60" s="60"/>
      <c r="C60" s="60"/>
      <c r="D60" s="60"/>
      <c r="E60" s="60"/>
      <c r="F60" s="60"/>
      <c r="G60" s="60"/>
      <c r="H60" s="61"/>
    </row>
  </sheetData>
  <mergeCells count="6">
    <mergeCell ref="A58:H60"/>
    <mergeCell ref="A55:G55"/>
    <mergeCell ref="H1:H2"/>
    <mergeCell ref="A1:B2"/>
    <mergeCell ref="C1:G1"/>
    <mergeCell ref="C2:G2"/>
  </mergeCells>
  <conditionalFormatting sqref="C1">
    <cfRule type="duplicateValues" dxfId="1" priority="2"/>
  </conditionalFormatting>
  <conditionalFormatting sqref="C2">
    <cfRule type="duplicateValues" dxfId="0" priority="1"/>
  </conditionalFormatting>
  <pageMargins left="0.74803149606299213" right="0.74803149606299213" top="0.98425196850393704" bottom="0.98425196850393704" header="0.51181102362204722" footer="0.51181102362204722"/>
  <pageSetup scale="70" fitToHeight="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86"/>
  <sheetViews>
    <sheetView topLeftCell="A78" workbookViewId="0">
      <selection activeCell="A90" sqref="A90"/>
    </sheetView>
  </sheetViews>
  <sheetFormatPr baseColWidth="10" defaultRowHeight="12.75" x14ac:dyDescent="0.35"/>
  <cols>
    <col min="2" max="2" width="29.73046875" customWidth="1"/>
  </cols>
  <sheetData>
    <row r="1" spans="1:2" ht="17.649999999999999" x14ac:dyDescent="0.35">
      <c r="A1" s="63" t="s">
        <v>13</v>
      </c>
      <c r="B1" s="63"/>
    </row>
    <row r="2" spans="1:2" x14ac:dyDescent="0.35">
      <c r="A2" s="3" t="s">
        <v>14</v>
      </c>
      <c r="B2" s="4" t="s">
        <v>3</v>
      </c>
    </row>
    <row r="3" spans="1:2" x14ac:dyDescent="0.35">
      <c r="A3" s="10" t="s">
        <v>375</v>
      </c>
      <c r="B3" s="10" t="s">
        <v>376</v>
      </c>
    </row>
    <row r="4" spans="1:2" x14ac:dyDescent="0.35">
      <c r="A4" s="10" t="s">
        <v>373</v>
      </c>
      <c r="B4" s="10" t="s">
        <v>374</v>
      </c>
    </row>
    <row r="5" spans="1:2" ht="13.15" x14ac:dyDescent="0.4">
      <c r="A5" s="11" t="s">
        <v>371</v>
      </c>
      <c r="B5" s="10" t="s">
        <v>372</v>
      </c>
    </row>
    <row r="6" spans="1:2" ht="13.15" x14ac:dyDescent="0.4">
      <c r="A6" s="10" t="s">
        <v>370</v>
      </c>
      <c r="B6" s="10" t="s">
        <v>369</v>
      </c>
    </row>
    <row r="7" spans="1:2" x14ac:dyDescent="0.35">
      <c r="A7" s="10" t="s">
        <v>367</v>
      </c>
      <c r="B7" s="10" t="s">
        <v>368</v>
      </c>
    </row>
    <row r="8" spans="1:2" x14ac:dyDescent="0.35">
      <c r="A8" s="10" t="s">
        <v>365</v>
      </c>
      <c r="B8" s="10" t="s">
        <v>366</v>
      </c>
    </row>
    <row r="9" spans="1:2" x14ac:dyDescent="0.35">
      <c r="A9" s="10" t="s">
        <v>363</v>
      </c>
      <c r="B9" s="10" t="s">
        <v>364</v>
      </c>
    </row>
    <row r="10" spans="1:2" x14ac:dyDescent="0.35">
      <c r="A10" s="10" t="s">
        <v>361</v>
      </c>
      <c r="B10" s="10" t="s">
        <v>362</v>
      </c>
    </row>
    <row r="11" spans="1:2" x14ac:dyDescent="0.35">
      <c r="A11" s="10" t="s">
        <v>359</v>
      </c>
      <c r="B11" s="10" t="s">
        <v>360</v>
      </c>
    </row>
    <row r="12" spans="1:2" x14ac:dyDescent="0.35">
      <c r="A12" s="10" t="s">
        <v>357</v>
      </c>
      <c r="B12" s="10" t="s">
        <v>358</v>
      </c>
    </row>
    <row r="13" spans="1:2" x14ac:dyDescent="0.35">
      <c r="A13" s="10" t="s">
        <v>355</v>
      </c>
      <c r="B13" s="10" t="s">
        <v>356</v>
      </c>
    </row>
    <row r="14" spans="1:2" x14ac:dyDescent="0.35">
      <c r="A14" s="10" t="s">
        <v>353</v>
      </c>
      <c r="B14" s="10" t="s">
        <v>354</v>
      </c>
    </row>
    <row r="15" spans="1:2" x14ac:dyDescent="0.35">
      <c r="A15" s="10" t="s">
        <v>351</v>
      </c>
      <c r="B15" s="10" t="s">
        <v>352</v>
      </c>
    </row>
    <row r="16" spans="1:2" x14ac:dyDescent="0.35">
      <c r="A16" s="10" t="s">
        <v>349</v>
      </c>
      <c r="B16" s="10" t="s">
        <v>350</v>
      </c>
    </row>
    <row r="17" spans="1:2" x14ac:dyDescent="0.35">
      <c r="A17" s="10" t="s">
        <v>347</v>
      </c>
      <c r="B17" s="10" t="s">
        <v>348</v>
      </c>
    </row>
    <row r="18" spans="1:2" x14ac:dyDescent="0.35">
      <c r="A18" s="10" t="s">
        <v>345</v>
      </c>
      <c r="B18" s="10" t="s">
        <v>346</v>
      </c>
    </row>
    <row r="19" spans="1:2" x14ac:dyDescent="0.35">
      <c r="A19" s="10" t="s">
        <v>343</v>
      </c>
      <c r="B19" s="10" t="s">
        <v>344</v>
      </c>
    </row>
    <row r="20" spans="1:2" x14ac:dyDescent="0.35">
      <c r="A20" s="10" t="s">
        <v>341</v>
      </c>
      <c r="B20" s="10" t="s">
        <v>342</v>
      </c>
    </row>
    <row r="21" spans="1:2" x14ac:dyDescent="0.35">
      <c r="A21" s="10" t="s">
        <v>339</v>
      </c>
      <c r="B21" s="10" t="s">
        <v>340</v>
      </c>
    </row>
    <row r="22" spans="1:2" x14ac:dyDescent="0.35">
      <c r="A22" s="10" t="s">
        <v>337</v>
      </c>
      <c r="B22" s="10" t="s">
        <v>338</v>
      </c>
    </row>
    <row r="23" spans="1:2" x14ac:dyDescent="0.35">
      <c r="A23" s="10" t="s">
        <v>335</v>
      </c>
      <c r="B23" s="10" t="s">
        <v>336</v>
      </c>
    </row>
    <row r="24" spans="1:2" x14ac:dyDescent="0.35">
      <c r="A24" s="10" t="s">
        <v>334</v>
      </c>
      <c r="B24" s="10" t="s">
        <v>331</v>
      </c>
    </row>
    <row r="25" spans="1:2" x14ac:dyDescent="0.35">
      <c r="A25" s="10" t="s">
        <v>332</v>
      </c>
      <c r="B25" s="10" t="s">
        <v>333</v>
      </c>
    </row>
    <row r="26" spans="1:2" x14ac:dyDescent="0.35">
      <c r="A26" s="10" t="s">
        <v>330</v>
      </c>
      <c r="B26" s="10" t="s">
        <v>331</v>
      </c>
    </row>
    <row r="27" spans="1:2" x14ac:dyDescent="0.35">
      <c r="A27" s="10" t="s">
        <v>328</v>
      </c>
      <c r="B27" s="10" t="s">
        <v>329</v>
      </c>
    </row>
    <row r="28" spans="1:2" x14ac:dyDescent="0.35">
      <c r="A28" s="10" t="s">
        <v>326</v>
      </c>
      <c r="B28" s="10" t="s">
        <v>327</v>
      </c>
    </row>
    <row r="29" spans="1:2" x14ac:dyDescent="0.35">
      <c r="A29" s="10" t="s">
        <v>324</v>
      </c>
      <c r="B29" s="10" t="s">
        <v>325</v>
      </c>
    </row>
    <row r="30" spans="1:2" x14ac:dyDescent="0.35">
      <c r="A30" s="10" t="s">
        <v>322</v>
      </c>
      <c r="B30" s="10" t="s">
        <v>323</v>
      </c>
    </row>
    <row r="31" spans="1:2" x14ac:dyDescent="0.35">
      <c r="A31" s="10" t="s">
        <v>320</v>
      </c>
      <c r="B31" s="10" t="s">
        <v>321</v>
      </c>
    </row>
    <row r="32" spans="1:2" x14ac:dyDescent="0.35">
      <c r="A32" s="10" t="s">
        <v>319</v>
      </c>
      <c r="B32" s="10" t="s">
        <v>93</v>
      </c>
    </row>
    <row r="33" spans="1:2" x14ac:dyDescent="0.35">
      <c r="A33" s="10" t="s">
        <v>317</v>
      </c>
      <c r="B33" s="10" t="s">
        <v>318</v>
      </c>
    </row>
    <row r="34" spans="1:2" x14ac:dyDescent="0.35">
      <c r="A34" s="10" t="s">
        <v>315</v>
      </c>
      <c r="B34" s="10" t="s">
        <v>316</v>
      </c>
    </row>
    <row r="35" spans="1:2" x14ac:dyDescent="0.35">
      <c r="A35" s="10" t="s">
        <v>313</v>
      </c>
      <c r="B35" s="10" t="s">
        <v>314</v>
      </c>
    </row>
    <row r="36" spans="1:2" x14ac:dyDescent="0.35">
      <c r="A36" s="10" t="s">
        <v>311</v>
      </c>
      <c r="B36" s="10" t="s">
        <v>312</v>
      </c>
    </row>
    <row r="37" spans="1:2" x14ac:dyDescent="0.35">
      <c r="A37" s="10" t="s">
        <v>309</v>
      </c>
      <c r="B37" s="10" t="s">
        <v>310</v>
      </c>
    </row>
    <row r="38" spans="1:2" x14ac:dyDescent="0.35">
      <c r="A38" s="10" t="s">
        <v>307</v>
      </c>
      <c r="B38" s="10" t="s">
        <v>308</v>
      </c>
    </row>
    <row r="39" spans="1:2" x14ac:dyDescent="0.35">
      <c r="A39" s="10" t="s">
        <v>305</v>
      </c>
      <c r="B39" s="10" t="s">
        <v>306</v>
      </c>
    </row>
    <row r="40" spans="1:2" x14ac:dyDescent="0.35">
      <c r="A40" s="10" t="s">
        <v>303</v>
      </c>
      <c r="B40" s="10" t="s">
        <v>304</v>
      </c>
    </row>
    <row r="41" spans="1:2" x14ac:dyDescent="0.35">
      <c r="A41" s="10" t="s">
        <v>301</v>
      </c>
      <c r="B41" s="10" t="s">
        <v>302</v>
      </c>
    </row>
    <row r="42" spans="1:2" x14ac:dyDescent="0.35">
      <c r="A42" s="10" t="s">
        <v>299</v>
      </c>
      <c r="B42" s="10" t="s">
        <v>300</v>
      </c>
    </row>
    <row r="43" spans="1:2" x14ac:dyDescent="0.35">
      <c r="A43" s="10" t="s">
        <v>297</v>
      </c>
      <c r="B43" s="10" t="s">
        <v>298</v>
      </c>
    </row>
    <row r="44" spans="1:2" x14ac:dyDescent="0.35">
      <c r="A44" s="10" t="s">
        <v>295</v>
      </c>
      <c r="B44" s="10" t="s">
        <v>296</v>
      </c>
    </row>
    <row r="45" spans="1:2" x14ac:dyDescent="0.35">
      <c r="A45" s="10" t="s">
        <v>293</v>
      </c>
      <c r="B45" s="10" t="s">
        <v>294</v>
      </c>
    </row>
    <row r="46" spans="1:2" x14ac:dyDescent="0.35">
      <c r="A46" s="10" t="s">
        <v>291</v>
      </c>
      <c r="B46" s="10" t="s">
        <v>292</v>
      </c>
    </row>
    <row r="47" spans="1:2" x14ac:dyDescent="0.35">
      <c r="A47" s="10" t="s">
        <v>289</v>
      </c>
      <c r="B47" s="10" t="s">
        <v>290</v>
      </c>
    </row>
    <row r="48" spans="1:2" x14ac:dyDescent="0.35">
      <c r="A48" s="10" t="s">
        <v>287</v>
      </c>
      <c r="B48" s="10" t="s">
        <v>288</v>
      </c>
    </row>
    <row r="49" spans="1:2" x14ac:dyDescent="0.35">
      <c r="A49" s="10" t="s">
        <v>285</v>
      </c>
      <c r="B49" s="10" t="s">
        <v>286</v>
      </c>
    </row>
    <row r="50" spans="1:2" x14ac:dyDescent="0.35">
      <c r="A50" s="10" t="s">
        <v>283</v>
      </c>
      <c r="B50" s="10" t="s">
        <v>284</v>
      </c>
    </row>
    <row r="51" spans="1:2" x14ac:dyDescent="0.35">
      <c r="A51" s="10" t="s">
        <v>281</v>
      </c>
      <c r="B51" s="10" t="s">
        <v>282</v>
      </c>
    </row>
    <row r="52" spans="1:2" x14ac:dyDescent="0.35">
      <c r="A52" s="10" t="s">
        <v>279</v>
      </c>
      <c r="B52" s="10" t="s">
        <v>280</v>
      </c>
    </row>
    <row r="53" spans="1:2" x14ac:dyDescent="0.35">
      <c r="A53" s="10" t="s">
        <v>277</v>
      </c>
      <c r="B53" s="10" t="s">
        <v>278</v>
      </c>
    </row>
    <row r="54" spans="1:2" x14ac:dyDescent="0.35">
      <c r="A54" s="10" t="s">
        <v>275</v>
      </c>
      <c r="B54" s="10" t="s">
        <v>276</v>
      </c>
    </row>
    <row r="55" spans="1:2" x14ac:dyDescent="0.35">
      <c r="A55" s="10" t="s">
        <v>273</v>
      </c>
      <c r="B55" s="10" t="s">
        <v>274</v>
      </c>
    </row>
    <row r="56" spans="1:2" x14ac:dyDescent="0.35">
      <c r="A56" s="10" t="s">
        <v>271</v>
      </c>
      <c r="B56" s="10" t="s">
        <v>272</v>
      </c>
    </row>
    <row r="57" spans="1:2" x14ac:dyDescent="0.35">
      <c r="A57" s="10" t="s">
        <v>269</v>
      </c>
      <c r="B57" s="10" t="s">
        <v>270</v>
      </c>
    </row>
    <row r="58" spans="1:2" x14ac:dyDescent="0.35">
      <c r="A58" s="10" t="s">
        <v>267</v>
      </c>
      <c r="B58" s="10" t="s">
        <v>268</v>
      </c>
    </row>
    <row r="59" spans="1:2" x14ac:dyDescent="0.35">
      <c r="A59" s="10" t="s">
        <v>265</v>
      </c>
      <c r="B59" s="10" t="s">
        <v>266</v>
      </c>
    </row>
    <row r="60" spans="1:2" x14ac:dyDescent="0.35">
      <c r="A60" s="10" t="s">
        <v>263</v>
      </c>
      <c r="B60" s="10" t="s">
        <v>264</v>
      </c>
    </row>
    <row r="61" spans="1:2" x14ac:dyDescent="0.35">
      <c r="A61" s="10" t="s">
        <v>261</v>
      </c>
      <c r="B61" s="10" t="s">
        <v>262</v>
      </c>
    </row>
    <row r="62" spans="1:2" x14ac:dyDescent="0.35">
      <c r="A62" s="10" t="s">
        <v>259</v>
      </c>
      <c r="B62" s="10" t="s">
        <v>260</v>
      </c>
    </row>
    <row r="63" spans="1:2" x14ac:dyDescent="0.35">
      <c r="A63" s="10" t="s">
        <v>258</v>
      </c>
      <c r="B63" s="10" t="s">
        <v>75</v>
      </c>
    </row>
    <row r="64" spans="1:2" x14ac:dyDescent="0.35">
      <c r="A64" s="10" t="s">
        <v>256</v>
      </c>
      <c r="B64" s="10" t="s">
        <v>257</v>
      </c>
    </row>
    <row r="65" spans="1:2" x14ac:dyDescent="0.35">
      <c r="A65" s="10" t="s">
        <v>254</v>
      </c>
      <c r="B65" s="10" t="s">
        <v>255</v>
      </c>
    </row>
    <row r="66" spans="1:2" x14ac:dyDescent="0.35">
      <c r="A66" s="10" t="s">
        <v>252</v>
      </c>
      <c r="B66" s="10" t="s">
        <v>253</v>
      </c>
    </row>
    <row r="67" spans="1:2" x14ac:dyDescent="0.35">
      <c r="A67" s="10" t="s">
        <v>250</v>
      </c>
      <c r="B67" s="10" t="s">
        <v>251</v>
      </c>
    </row>
    <row r="68" spans="1:2" x14ac:dyDescent="0.35">
      <c r="A68" s="10" t="s">
        <v>248</v>
      </c>
      <c r="B68" s="10" t="s">
        <v>249</v>
      </c>
    </row>
    <row r="69" spans="1:2" x14ac:dyDescent="0.35">
      <c r="A69" s="10" t="s">
        <v>246</v>
      </c>
      <c r="B69" s="10" t="s">
        <v>247</v>
      </c>
    </row>
    <row r="70" spans="1:2" x14ac:dyDescent="0.35">
      <c r="A70" s="10" t="s">
        <v>244</v>
      </c>
      <c r="B70" s="10" t="s">
        <v>245</v>
      </c>
    </row>
    <row r="71" spans="1:2" x14ac:dyDescent="0.35">
      <c r="A71" s="10" t="s">
        <v>242</v>
      </c>
      <c r="B71" s="10" t="s">
        <v>243</v>
      </c>
    </row>
    <row r="72" spans="1:2" x14ac:dyDescent="0.35">
      <c r="A72" s="10" t="s">
        <v>240</v>
      </c>
      <c r="B72" s="10" t="s">
        <v>241</v>
      </c>
    </row>
    <row r="73" spans="1:2" x14ac:dyDescent="0.35">
      <c r="A73" s="10" t="s">
        <v>238</v>
      </c>
      <c r="B73" s="10" t="s">
        <v>239</v>
      </c>
    </row>
    <row r="74" spans="1:2" x14ac:dyDescent="0.35">
      <c r="A74" s="10" t="s">
        <v>236</v>
      </c>
      <c r="B74" s="10" t="s">
        <v>237</v>
      </c>
    </row>
    <row r="75" spans="1:2" x14ac:dyDescent="0.35">
      <c r="A75" s="10" t="s">
        <v>234</v>
      </c>
      <c r="B75" s="10" t="s">
        <v>235</v>
      </c>
    </row>
    <row r="76" spans="1:2" x14ac:dyDescent="0.35">
      <c r="A76" s="10" t="s">
        <v>232</v>
      </c>
      <c r="B76" s="10" t="s">
        <v>233</v>
      </c>
    </row>
    <row r="77" spans="1:2" x14ac:dyDescent="0.35">
      <c r="A77" s="10" t="s">
        <v>230</v>
      </c>
      <c r="B77" s="10" t="s">
        <v>231</v>
      </c>
    </row>
    <row r="78" spans="1:2" x14ac:dyDescent="0.35">
      <c r="A78" s="10" t="s">
        <v>228</v>
      </c>
      <c r="B78" s="10" t="s">
        <v>229</v>
      </c>
    </row>
    <row r="79" spans="1:2" x14ac:dyDescent="0.35">
      <c r="A79" s="10" t="s">
        <v>226</v>
      </c>
      <c r="B79" s="10" t="s">
        <v>227</v>
      </c>
    </row>
    <row r="80" spans="1:2" x14ac:dyDescent="0.35">
      <c r="A80" s="10" t="s">
        <v>224</v>
      </c>
      <c r="B80" s="10" t="s">
        <v>225</v>
      </c>
    </row>
    <row r="81" spans="1:2" x14ac:dyDescent="0.35">
      <c r="A81" s="10" t="s">
        <v>222</v>
      </c>
      <c r="B81" s="10" t="s">
        <v>223</v>
      </c>
    </row>
    <row r="82" spans="1:2" x14ac:dyDescent="0.35">
      <c r="A82" s="10" t="s">
        <v>220</v>
      </c>
      <c r="B82" s="10" t="s">
        <v>221</v>
      </c>
    </row>
    <row r="83" spans="1:2" x14ac:dyDescent="0.35">
      <c r="A83" s="10" t="s">
        <v>218</v>
      </c>
      <c r="B83" s="10" t="s">
        <v>219</v>
      </c>
    </row>
    <row r="84" spans="1:2" x14ac:dyDescent="0.35">
      <c r="A84" s="10" t="s">
        <v>216</v>
      </c>
      <c r="B84" s="10" t="s">
        <v>217</v>
      </c>
    </row>
    <row r="85" spans="1:2" x14ac:dyDescent="0.35">
      <c r="A85" s="10" t="s">
        <v>214</v>
      </c>
      <c r="B85" s="10" t="s">
        <v>215</v>
      </c>
    </row>
    <row r="86" spans="1:2" x14ac:dyDescent="0.35">
      <c r="A86" s="10" t="s">
        <v>212</v>
      </c>
      <c r="B86" s="10" t="s">
        <v>213</v>
      </c>
    </row>
    <row r="87" spans="1:2" x14ac:dyDescent="0.35">
      <c r="A87" s="10" t="s">
        <v>210</v>
      </c>
      <c r="B87" s="10" t="s">
        <v>211</v>
      </c>
    </row>
    <row r="88" spans="1:2" x14ac:dyDescent="0.35">
      <c r="A88" s="10" t="s">
        <v>208</v>
      </c>
      <c r="B88" s="10" t="s">
        <v>209</v>
      </c>
    </row>
    <row r="89" spans="1:2" x14ac:dyDescent="0.35">
      <c r="A89" s="10" t="s">
        <v>206</v>
      </c>
      <c r="B89" s="10" t="s">
        <v>207</v>
      </c>
    </row>
    <row r="90" spans="1:2" x14ac:dyDescent="0.35">
      <c r="A90" s="10" t="s">
        <v>204</v>
      </c>
      <c r="B90" s="10" t="s">
        <v>205</v>
      </c>
    </row>
    <row r="91" spans="1:2" x14ac:dyDescent="0.35">
      <c r="A91" s="10" t="s">
        <v>202</v>
      </c>
      <c r="B91" s="10" t="s">
        <v>203</v>
      </c>
    </row>
    <row r="92" spans="1:2" x14ac:dyDescent="0.35">
      <c r="A92" s="10" t="s">
        <v>200</v>
      </c>
      <c r="B92" s="10" t="s">
        <v>201</v>
      </c>
    </row>
    <row r="93" spans="1:2" x14ac:dyDescent="0.35">
      <c r="A93" s="10" t="s">
        <v>198</v>
      </c>
      <c r="B93" s="10" t="s">
        <v>199</v>
      </c>
    </row>
    <row r="94" spans="1:2" x14ac:dyDescent="0.35">
      <c r="A94" s="10" t="s">
        <v>196</v>
      </c>
      <c r="B94" s="10" t="s">
        <v>197</v>
      </c>
    </row>
    <row r="95" spans="1:2" x14ac:dyDescent="0.35">
      <c r="A95" s="10" t="s">
        <v>194</v>
      </c>
      <c r="B95" s="10" t="s">
        <v>195</v>
      </c>
    </row>
    <row r="96" spans="1:2" x14ac:dyDescent="0.35">
      <c r="A96" s="10" t="s">
        <v>192</v>
      </c>
      <c r="B96" s="10" t="s">
        <v>193</v>
      </c>
    </row>
    <row r="97" spans="1:2" x14ac:dyDescent="0.35">
      <c r="A97" s="10" t="s">
        <v>190</v>
      </c>
      <c r="B97" s="10" t="s">
        <v>191</v>
      </c>
    </row>
    <row r="98" spans="1:2" x14ac:dyDescent="0.35">
      <c r="A98" s="10" t="s">
        <v>188</v>
      </c>
      <c r="B98" s="10" t="s">
        <v>189</v>
      </c>
    </row>
    <row r="99" spans="1:2" x14ac:dyDescent="0.35">
      <c r="A99" s="10" t="s">
        <v>186</v>
      </c>
      <c r="B99" s="10" t="s">
        <v>187</v>
      </c>
    </row>
    <row r="100" spans="1:2" x14ac:dyDescent="0.35">
      <c r="A100" s="10" t="s">
        <v>184</v>
      </c>
      <c r="B100" s="10" t="s">
        <v>185</v>
      </c>
    </row>
    <row r="101" spans="1:2" x14ac:dyDescent="0.35">
      <c r="A101" s="10" t="s">
        <v>182</v>
      </c>
      <c r="B101" s="10" t="s">
        <v>183</v>
      </c>
    </row>
    <row r="102" spans="1:2" x14ac:dyDescent="0.35">
      <c r="A102" s="10" t="s">
        <v>180</v>
      </c>
      <c r="B102" s="10" t="s">
        <v>181</v>
      </c>
    </row>
    <row r="103" spans="1:2" x14ac:dyDescent="0.35">
      <c r="A103" s="10" t="s">
        <v>178</v>
      </c>
      <c r="B103" s="10" t="s">
        <v>179</v>
      </c>
    </row>
    <row r="104" spans="1:2" x14ac:dyDescent="0.35">
      <c r="A104" s="10" t="s">
        <v>177</v>
      </c>
      <c r="B104" s="10" t="s">
        <v>93</v>
      </c>
    </row>
    <row r="105" spans="1:2" x14ac:dyDescent="0.35">
      <c r="A105" s="10" t="s">
        <v>175</v>
      </c>
      <c r="B105" s="10" t="s">
        <v>176</v>
      </c>
    </row>
    <row r="106" spans="1:2" x14ac:dyDescent="0.35">
      <c r="A106" s="10" t="s">
        <v>173</v>
      </c>
      <c r="B106" s="10" t="s">
        <v>174</v>
      </c>
    </row>
    <row r="107" spans="1:2" x14ac:dyDescent="0.35">
      <c r="A107" s="10" t="s">
        <v>171</v>
      </c>
      <c r="B107" s="10" t="s">
        <v>172</v>
      </c>
    </row>
    <row r="108" spans="1:2" x14ac:dyDescent="0.35">
      <c r="A108" s="10" t="s">
        <v>169</v>
      </c>
      <c r="B108" s="10" t="s">
        <v>170</v>
      </c>
    </row>
    <row r="109" spans="1:2" x14ac:dyDescent="0.35">
      <c r="A109" s="10" t="s">
        <v>167</v>
      </c>
      <c r="B109" s="10" t="s">
        <v>168</v>
      </c>
    </row>
    <row r="110" spans="1:2" x14ac:dyDescent="0.35">
      <c r="A110" s="10" t="s">
        <v>165</v>
      </c>
      <c r="B110" s="10" t="s">
        <v>166</v>
      </c>
    </row>
    <row r="111" spans="1:2" x14ac:dyDescent="0.35">
      <c r="A111" s="10" t="s">
        <v>163</v>
      </c>
      <c r="B111" s="10" t="s">
        <v>164</v>
      </c>
    </row>
    <row r="112" spans="1:2" x14ac:dyDescent="0.35">
      <c r="A112" s="10" t="s">
        <v>161</v>
      </c>
      <c r="B112" s="10" t="s">
        <v>162</v>
      </c>
    </row>
    <row r="113" spans="1:2" x14ac:dyDescent="0.35">
      <c r="A113" s="10" t="s">
        <v>159</v>
      </c>
      <c r="B113" s="10" t="s">
        <v>160</v>
      </c>
    </row>
    <row r="114" spans="1:2" x14ac:dyDescent="0.35">
      <c r="A114" s="10" t="s">
        <v>157</v>
      </c>
      <c r="B114" s="10" t="s">
        <v>158</v>
      </c>
    </row>
    <row r="115" spans="1:2" x14ac:dyDescent="0.35">
      <c r="A115" s="10" t="s">
        <v>155</v>
      </c>
      <c r="B115" s="10" t="s">
        <v>156</v>
      </c>
    </row>
    <row r="116" spans="1:2" x14ac:dyDescent="0.35">
      <c r="A116" s="10" t="s">
        <v>153</v>
      </c>
      <c r="B116" s="10" t="s">
        <v>154</v>
      </c>
    </row>
    <row r="117" spans="1:2" x14ac:dyDescent="0.35">
      <c r="A117" s="10" t="s">
        <v>151</v>
      </c>
      <c r="B117" s="10" t="s">
        <v>152</v>
      </c>
    </row>
    <row r="118" spans="1:2" x14ac:dyDescent="0.35">
      <c r="A118" s="10" t="s">
        <v>150</v>
      </c>
      <c r="B118" s="10" t="s">
        <v>149</v>
      </c>
    </row>
    <row r="119" spans="1:2" x14ac:dyDescent="0.35">
      <c r="A119" s="10" t="s">
        <v>147</v>
      </c>
      <c r="B119" s="10" t="s">
        <v>148</v>
      </c>
    </row>
    <row r="120" spans="1:2" x14ac:dyDescent="0.35">
      <c r="A120" s="10" t="s">
        <v>145</v>
      </c>
      <c r="B120" s="10" t="s">
        <v>146</v>
      </c>
    </row>
    <row r="121" spans="1:2" x14ac:dyDescent="0.35">
      <c r="A121" s="10" t="s">
        <v>143</v>
      </c>
      <c r="B121" s="10" t="s">
        <v>144</v>
      </c>
    </row>
    <row r="122" spans="1:2" x14ac:dyDescent="0.35">
      <c r="A122" s="10" t="s">
        <v>141</v>
      </c>
      <c r="B122" s="10" t="s">
        <v>142</v>
      </c>
    </row>
    <row r="123" spans="1:2" x14ac:dyDescent="0.35">
      <c r="A123" s="10" t="s">
        <v>139</v>
      </c>
      <c r="B123" s="10" t="s">
        <v>140</v>
      </c>
    </row>
    <row r="124" spans="1:2" x14ac:dyDescent="0.35">
      <c r="A124" s="10" t="s">
        <v>137</v>
      </c>
      <c r="B124" s="10" t="s">
        <v>138</v>
      </c>
    </row>
    <row r="125" spans="1:2" x14ac:dyDescent="0.35">
      <c r="A125" s="10" t="s">
        <v>135</v>
      </c>
      <c r="B125" s="10" t="s">
        <v>136</v>
      </c>
    </row>
    <row r="126" spans="1:2" x14ac:dyDescent="0.35">
      <c r="A126" s="10" t="s">
        <v>133</v>
      </c>
      <c r="B126" s="10" t="s">
        <v>134</v>
      </c>
    </row>
    <row r="127" spans="1:2" x14ac:dyDescent="0.35">
      <c r="A127" s="10" t="s">
        <v>131</v>
      </c>
      <c r="B127" s="10" t="s">
        <v>132</v>
      </c>
    </row>
    <row r="128" spans="1:2" x14ac:dyDescent="0.35">
      <c r="A128" s="10" t="s">
        <v>129</v>
      </c>
      <c r="B128" s="10" t="s">
        <v>130</v>
      </c>
    </row>
    <row r="129" spans="1:2" x14ac:dyDescent="0.35">
      <c r="A129" s="10" t="s">
        <v>127</v>
      </c>
      <c r="B129" s="10" t="s">
        <v>128</v>
      </c>
    </row>
    <row r="130" spans="1:2" x14ac:dyDescent="0.35">
      <c r="A130" s="10" t="s">
        <v>125</v>
      </c>
      <c r="B130" s="10" t="s">
        <v>126</v>
      </c>
    </row>
    <row r="131" spans="1:2" x14ac:dyDescent="0.35">
      <c r="A131" s="10" t="s">
        <v>123</v>
      </c>
      <c r="B131" s="10" t="s">
        <v>124</v>
      </c>
    </row>
    <row r="132" spans="1:2" x14ac:dyDescent="0.35">
      <c r="A132" s="10" t="s">
        <v>121</v>
      </c>
      <c r="B132" s="10" t="s">
        <v>122</v>
      </c>
    </row>
    <row r="133" spans="1:2" x14ac:dyDescent="0.35">
      <c r="A133" s="10" t="s">
        <v>119</v>
      </c>
      <c r="B133" s="10" t="s">
        <v>120</v>
      </c>
    </row>
    <row r="134" spans="1:2" x14ac:dyDescent="0.35">
      <c r="A134" s="10" t="s">
        <v>117</v>
      </c>
      <c r="B134" s="10" t="s">
        <v>118</v>
      </c>
    </row>
    <row r="135" spans="1:2" x14ac:dyDescent="0.35">
      <c r="A135" s="10" t="s">
        <v>115</v>
      </c>
      <c r="B135" s="10" t="s">
        <v>116</v>
      </c>
    </row>
    <row r="136" spans="1:2" x14ac:dyDescent="0.35">
      <c r="A136" s="10" t="s">
        <v>113</v>
      </c>
      <c r="B136" s="10" t="s">
        <v>114</v>
      </c>
    </row>
    <row r="137" spans="1:2" x14ac:dyDescent="0.35">
      <c r="A137" s="10" t="s">
        <v>111</v>
      </c>
      <c r="B137" s="10" t="s">
        <v>112</v>
      </c>
    </row>
    <row r="138" spans="1:2" x14ac:dyDescent="0.35">
      <c r="A138" s="10" t="s">
        <v>109</v>
      </c>
      <c r="B138" s="10" t="s">
        <v>110</v>
      </c>
    </row>
    <row r="139" spans="1:2" x14ac:dyDescent="0.35">
      <c r="A139" s="10" t="s">
        <v>107</v>
      </c>
      <c r="B139" s="10" t="s">
        <v>108</v>
      </c>
    </row>
    <row r="140" spans="1:2" x14ac:dyDescent="0.35">
      <c r="A140" s="10" t="s">
        <v>105</v>
      </c>
      <c r="B140" s="10" t="s">
        <v>106</v>
      </c>
    </row>
    <row r="141" spans="1:2" x14ac:dyDescent="0.35">
      <c r="A141" s="10" t="s">
        <v>103</v>
      </c>
      <c r="B141" s="10" t="s">
        <v>104</v>
      </c>
    </row>
    <row r="142" spans="1:2" x14ac:dyDescent="0.35">
      <c r="A142" s="10" t="s">
        <v>101</v>
      </c>
      <c r="B142" s="10" t="s">
        <v>102</v>
      </c>
    </row>
    <row r="143" spans="1:2" x14ac:dyDescent="0.35">
      <c r="A143" s="10" t="s">
        <v>100</v>
      </c>
      <c r="B143" s="10" t="s">
        <v>100</v>
      </c>
    </row>
    <row r="144" spans="1:2" x14ac:dyDescent="0.35">
      <c r="A144" s="10" t="s">
        <v>98</v>
      </c>
      <c r="B144" s="10" t="s">
        <v>99</v>
      </c>
    </row>
    <row r="145" spans="1:2" x14ac:dyDescent="0.35">
      <c r="A145" s="10" t="s">
        <v>96</v>
      </c>
      <c r="B145" s="10" t="s">
        <v>97</v>
      </c>
    </row>
    <row r="146" spans="1:2" x14ac:dyDescent="0.35">
      <c r="A146" s="10" t="s">
        <v>94</v>
      </c>
      <c r="B146" s="10" t="s">
        <v>95</v>
      </c>
    </row>
    <row r="147" spans="1:2" x14ac:dyDescent="0.35">
      <c r="A147" s="10" t="s">
        <v>92</v>
      </c>
      <c r="B147" s="10" t="s">
        <v>93</v>
      </c>
    </row>
    <row r="148" spans="1:2" x14ac:dyDescent="0.35">
      <c r="A148" s="10" t="s">
        <v>90</v>
      </c>
      <c r="B148" s="10" t="s">
        <v>91</v>
      </c>
    </row>
    <row r="149" spans="1:2" x14ac:dyDescent="0.35">
      <c r="A149" s="10" t="s">
        <v>88</v>
      </c>
      <c r="B149" s="10" t="s">
        <v>89</v>
      </c>
    </row>
    <row r="150" spans="1:2" x14ac:dyDescent="0.35">
      <c r="A150" s="10" t="s">
        <v>86</v>
      </c>
      <c r="B150" s="10" t="s">
        <v>87</v>
      </c>
    </row>
    <row r="151" spans="1:2" x14ac:dyDescent="0.35">
      <c r="A151" s="10" t="s">
        <v>84</v>
      </c>
      <c r="B151" s="10" t="s">
        <v>85</v>
      </c>
    </row>
    <row r="152" spans="1:2" x14ac:dyDescent="0.35">
      <c r="A152" s="10" t="s">
        <v>82</v>
      </c>
      <c r="B152" s="10" t="s">
        <v>83</v>
      </c>
    </row>
    <row r="153" spans="1:2" x14ac:dyDescent="0.35">
      <c r="A153" s="10" t="s">
        <v>80</v>
      </c>
      <c r="B153" s="10" t="s">
        <v>81</v>
      </c>
    </row>
    <row r="154" spans="1:2" x14ac:dyDescent="0.35">
      <c r="A154" s="10" t="s">
        <v>78</v>
      </c>
      <c r="B154" s="10" t="s">
        <v>79</v>
      </c>
    </row>
    <row r="155" spans="1:2" x14ac:dyDescent="0.35">
      <c r="A155" s="10" t="s">
        <v>76</v>
      </c>
      <c r="B155" s="10" t="s">
        <v>77</v>
      </c>
    </row>
    <row r="156" spans="1:2" x14ac:dyDescent="0.35">
      <c r="A156" s="10" t="s">
        <v>74</v>
      </c>
      <c r="B156" s="10" t="s">
        <v>75</v>
      </c>
    </row>
    <row r="157" spans="1:2" x14ac:dyDescent="0.35">
      <c r="A157" s="10" t="s">
        <v>72</v>
      </c>
      <c r="B157" s="10" t="s">
        <v>73</v>
      </c>
    </row>
    <row r="158" spans="1:2" x14ac:dyDescent="0.35">
      <c r="A158" s="10" t="s">
        <v>70</v>
      </c>
      <c r="B158" s="10" t="s">
        <v>71</v>
      </c>
    </row>
    <row r="159" spans="1:2" x14ac:dyDescent="0.35">
      <c r="A159" s="10" t="s">
        <v>68</v>
      </c>
      <c r="B159" s="10" t="s">
        <v>69</v>
      </c>
    </row>
    <row r="160" spans="1:2" x14ac:dyDescent="0.35">
      <c r="A160" s="10" t="s">
        <v>66</v>
      </c>
      <c r="B160" s="10" t="s">
        <v>67</v>
      </c>
    </row>
    <row r="161" spans="1:2" x14ac:dyDescent="0.35">
      <c r="A161" s="10" t="s">
        <v>64</v>
      </c>
      <c r="B161" s="10" t="s">
        <v>65</v>
      </c>
    </row>
    <row r="162" spans="1:2" x14ac:dyDescent="0.35">
      <c r="A162" s="10" t="s">
        <v>62</v>
      </c>
      <c r="B162" s="10" t="s">
        <v>63</v>
      </c>
    </row>
    <row r="163" spans="1:2" x14ac:dyDescent="0.35">
      <c r="A163" s="10" t="s">
        <v>60</v>
      </c>
      <c r="B163" s="10" t="s">
        <v>61</v>
      </c>
    </row>
    <row r="164" spans="1:2" x14ac:dyDescent="0.35">
      <c r="A164" s="10" t="s">
        <v>58</v>
      </c>
      <c r="B164" s="10" t="s">
        <v>59</v>
      </c>
    </row>
    <row r="165" spans="1:2" x14ac:dyDescent="0.35">
      <c r="A165" s="10" t="s">
        <v>56</v>
      </c>
      <c r="B165" s="10" t="s">
        <v>57</v>
      </c>
    </row>
    <row r="166" spans="1:2" x14ac:dyDescent="0.35">
      <c r="A166" s="10" t="s">
        <v>54</v>
      </c>
      <c r="B166" s="10" t="s">
        <v>55</v>
      </c>
    </row>
    <row r="167" spans="1:2" x14ac:dyDescent="0.35">
      <c r="A167" s="10" t="s">
        <v>52</v>
      </c>
      <c r="B167" s="10" t="s">
        <v>53</v>
      </c>
    </row>
    <row r="168" spans="1:2" x14ac:dyDescent="0.35">
      <c r="A168" s="10" t="s">
        <v>50</v>
      </c>
      <c r="B168" s="10" t="s">
        <v>51</v>
      </c>
    </row>
    <row r="169" spans="1:2" x14ac:dyDescent="0.35">
      <c r="A169" s="10" t="s">
        <v>48</v>
      </c>
      <c r="B169" s="10" t="s">
        <v>49</v>
      </c>
    </row>
    <row r="170" spans="1:2" x14ac:dyDescent="0.35">
      <c r="A170" s="10" t="s">
        <v>46</v>
      </c>
      <c r="B170" s="10" t="s">
        <v>47</v>
      </c>
    </row>
    <row r="171" spans="1:2" x14ac:dyDescent="0.35">
      <c r="A171" s="10" t="s">
        <v>44</v>
      </c>
      <c r="B171" s="10" t="s">
        <v>45</v>
      </c>
    </row>
    <row r="172" spans="1:2" x14ac:dyDescent="0.35">
      <c r="A172" s="10" t="s">
        <v>42</v>
      </c>
      <c r="B172" s="10" t="s">
        <v>43</v>
      </c>
    </row>
    <row r="173" spans="1:2" x14ac:dyDescent="0.35">
      <c r="A173" s="10" t="s">
        <v>40</v>
      </c>
      <c r="B173" s="10" t="s">
        <v>41</v>
      </c>
    </row>
    <row r="174" spans="1:2" x14ac:dyDescent="0.35">
      <c r="A174" s="10" t="s">
        <v>38</v>
      </c>
      <c r="B174" s="10" t="s">
        <v>39</v>
      </c>
    </row>
    <row r="175" spans="1:2" x14ac:dyDescent="0.35">
      <c r="A175" s="10" t="s">
        <v>36</v>
      </c>
      <c r="B175" s="10" t="s">
        <v>37</v>
      </c>
    </row>
    <row r="176" spans="1:2" x14ac:dyDescent="0.35">
      <c r="A176" s="10" t="s">
        <v>9</v>
      </c>
      <c r="B176" s="10" t="s">
        <v>35</v>
      </c>
    </row>
    <row r="177" spans="1:2" x14ac:dyDescent="0.35">
      <c r="A177" s="10" t="s">
        <v>33</v>
      </c>
      <c r="B177" s="10" t="s">
        <v>34</v>
      </c>
    </row>
    <row r="178" spans="1:2" x14ac:dyDescent="0.35">
      <c r="A178" s="10" t="s">
        <v>31</v>
      </c>
      <c r="B178" s="10" t="s">
        <v>32</v>
      </c>
    </row>
    <row r="179" spans="1:2" x14ac:dyDescent="0.35">
      <c r="A179" s="10" t="s">
        <v>29</v>
      </c>
      <c r="B179" s="10" t="s">
        <v>30</v>
      </c>
    </row>
    <row r="180" spans="1:2" x14ac:dyDescent="0.35">
      <c r="A180" s="10" t="s">
        <v>27</v>
      </c>
      <c r="B180" s="10" t="s">
        <v>28</v>
      </c>
    </row>
    <row r="181" spans="1:2" x14ac:dyDescent="0.35">
      <c r="A181" s="10" t="s">
        <v>25</v>
      </c>
      <c r="B181" s="10" t="s">
        <v>26</v>
      </c>
    </row>
    <row r="182" spans="1:2" x14ac:dyDescent="0.35">
      <c r="A182" s="10" t="s">
        <v>23</v>
      </c>
      <c r="B182" s="10" t="s">
        <v>24</v>
      </c>
    </row>
    <row r="183" spans="1:2" x14ac:dyDescent="0.35">
      <c r="A183" s="10" t="s">
        <v>21</v>
      </c>
      <c r="B183" s="10" t="s">
        <v>22</v>
      </c>
    </row>
    <row r="184" spans="1:2" x14ac:dyDescent="0.35">
      <c r="A184" s="10" t="s">
        <v>19</v>
      </c>
      <c r="B184" s="10" t="s">
        <v>20</v>
      </c>
    </row>
    <row r="185" spans="1:2" x14ac:dyDescent="0.35">
      <c r="A185" s="10" t="s">
        <v>17</v>
      </c>
      <c r="B185" s="10" t="s">
        <v>18</v>
      </c>
    </row>
    <row r="186" spans="1:2" x14ac:dyDescent="0.35">
      <c r="A186" s="10" t="s">
        <v>15</v>
      </c>
      <c r="B186" s="10" t="s">
        <v>16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Estudio de mercado</vt:lpstr>
      <vt:lpstr>Resumen</vt:lpstr>
      <vt:lpstr>listado de unidades</vt:lpstr>
      <vt:lpstr>'Estudio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Vasquez Sanchez</dc:creator>
  <cp:lastModifiedBy>Lázaro Ramírez</cp:lastModifiedBy>
  <cp:lastPrinted>2018-03-07T20:32:15Z</cp:lastPrinted>
  <dcterms:created xsi:type="dcterms:W3CDTF">2018-02-12T16:24:15Z</dcterms:created>
  <dcterms:modified xsi:type="dcterms:W3CDTF">2022-03-29T04:46:41Z</dcterms:modified>
</cp:coreProperties>
</file>