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codeName="{AE6600E7-7A62-396C-DE95-9942FA9DD81E}"/>
  <workbookPr codeName="ThisWorkbook" hidePivotFieldList="1" autoCompressPictures="0"/>
  <mc:AlternateContent xmlns:mc="http://schemas.openxmlformats.org/markup-compatibility/2006">
    <mc:Choice Requires="x15">
      <x15ac:absPath xmlns:x15ac="http://schemas.microsoft.com/office/spreadsheetml/2010/11/ac" url="C:\Users\Usuario\Documents\JOHN CORTES\Procesos\PROCESOS 2022 JOHNCE\Minima Cuantía\Cultura ciudadana\EP 33635 artesanos\2. Revisados por  el abogado\"/>
    </mc:Choice>
  </mc:AlternateContent>
  <xr:revisionPtr revIDLastSave="0" documentId="13_ncr:1_{75949885-50B9-429A-9590-E75796F5BD72}" xr6:coauthVersionLast="47" xr6:coauthVersionMax="47" xr10:uidLastSave="{00000000-0000-0000-0000-000000000000}"/>
  <bookViews>
    <workbookView xWindow="-120" yWindow="-120" windowWidth="20730" windowHeight="11160" tabRatio="877" xr2:uid="{00000000-000D-0000-FFFF-FFFF00000000}"/>
  </bookViews>
  <sheets>
    <sheet name="Formato de Resumen Económico" sheetId="111" r:id="rId1"/>
    <sheet name="Tarifario" sheetId="74" state="hidden" r:id="rId2"/>
    <sheet name="BD" sheetId="85" state="hidden" r:id="rId3"/>
  </sheets>
  <definedNames>
    <definedName name="_xlnm._FilterDatabase" localSheetId="1" hidden="1">Tarifario!$B$6:$N$591</definedName>
    <definedName name="_xlnm.Print_Area" localSheetId="0">'Formato de Resumen Económico'!$A$1:$I$27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M591" i="74" l="1"/>
  <c r="M590" i="74"/>
  <c r="M589" i="74"/>
  <c r="M588" i="74"/>
  <c r="M587" i="74"/>
  <c r="M586" i="74"/>
  <c r="M585" i="74"/>
  <c r="M584" i="74"/>
  <c r="M583" i="74"/>
  <c r="M582" i="74"/>
  <c r="M581" i="74"/>
  <c r="M580" i="74"/>
  <c r="M579" i="74"/>
  <c r="M578" i="74"/>
  <c r="M577" i="74"/>
  <c r="M576" i="74"/>
  <c r="M575" i="74"/>
  <c r="M574" i="74"/>
  <c r="M573" i="74"/>
  <c r="M572" i="74"/>
  <c r="M571" i="74"/>
  <c r="M570" i="74"/>
  <c r="M569" i="74"/>
  <c r="M568" i="74"/>
  <c r="M567" i="74"/>
  <c r="M566" i="74"/>
  <c r="M565" i="74"/>
  <c r="M564" i="74"/>
  <c r="M563" i="74"/>
  <c r="M562" i="74"/>
  <c r="M561" i="74"/>
  <c r="M560" i="74"/>
  <c r="M559" i="74"/>
  <c r="M558" i="74"/>
  <c r="M557" i="74"/>
  <c r="M556" i="74"/>
  <c r="M555" i="74"/>
  <c r="M554" i="74"/>
  <c r="M553" i="74"/>
  <c r="M552" i="74"/>
  <c r="M551" i="74"/>
  <c r="M550" i="74"/>
  <c r="M549" i="74"/>
  <c r="M548" i="74"/>
  <c r="M547" i="74"/>
  <c r="M546" i="74"/>
  <c r="M545" i="74"/>
  <c r="M544" i="74"/>
  <c r="M543" i="74"/>
  <c r="M542" i="74"/>
  <c r="M541" i="74"/>
  <c r="M540" i="74"/>
  <c r="M539" i="74"/>
  <c r="M538" i="74"/>
  <c r="M537" i="74"/>
  <c r="M536" i="74"/>
  <c r="M535" i="74"/>
  <c r="M534" i="74"/>
  <c r="M533" i="74"/>
  <c r="M532" i="74"/>
  <c r="M531" i="74"/>
  <c r="M530" i="74"/>
  <c r="M529" i="74"/>
  <c r="M528" i="74"/>
  <c r="M527" i="74"/>
  <c r="M526" i="74"/>
  <c r="M525" i="74"/>
  <c r="M524" i="74"/>
  <c r="M523" i="74"/>
  <c r="M522" i="74"/>
  <c r="M521" i="74"/>
  <c r="M520" i="74"/>
  <c r="M519" i="74"/>
  <c r="M518" i="74"/>
  <c r="M517" i="74"/>
  <c r="M516" i="74"/>
  <c r="M515" i="74"/>
  <c r="M514" i="74"/>
  <c r="M513" i="74"/>
  <c r="M512" i="74"/>
  <c r="M511" i="74"/>
  <c r="M510" i="74"/>
  <c r="M509" i="74"/>
  <c r="M508" i="74"/>
  <c r="M507" i="74"/>
  <c r="M506" i="74"/>
  <c r="M505" i="74"/>
  <c r="M504" i="74"/>
  <c r="M503" i="74"/>
  <c r="M502" i="74"/>
  <c r="M501" i="74"/>
  <c r="M500" i="74"/>
  <c r="M499" i="74"/>
  <c r="M498" i="74"/>
  <c r="M497" i="74"/>
  <c r="M496" i="74"/>
  <c r="M495" i="74"/>
  <c r="M494" i="74"/>
  <c r="M493" i="74"/>
  <c r="M492" i="74"/>
  <c r="M491" i="74"/>
  <c r="M490" i="74"/>
  <c r="M489" i="74"/>
  <c r="M488" i="74"/>
  <c r="M487" i="74"/>
  <c r="M486" i="74"/>
  <c r="M485" i="74"/>
  <c r="M484" i="74"/>
  <c r="M483" i="74"/>
  <c r="M482" i="74"/>
  <c r="M481" i="74"/>
  <c r="M480" i="74"/>
  <c r="M479" i="74"/>
  <c r="M478" i="74"/>
  <c r="M477" i="74"/>
  <c r="M476" i="74"/>
  <c r="M475" i="74"/>
  <c r="M474" i="74"/>
  <c r="M473" i="74"/>
  <c r="M472" i="74"/>
  <c r="M471" i="74"/>
  <c r="M470" i="74"/>
  <c r="M469" i="74"/>
  <c r="M468" i="74"/>
  <c r="M467" i="74"/>
  <c r="M466" i="74"/>
  <c r="M465" i="74"/>
  <c r="M464" i="74"/>
  <c r="M463" i="74"/>
  <c r="M462" i="74"/>
  <c r="M461" i="74"/>
  <c r="M460" i="74"/>
  <c r="M459" i="74"/>
  <c r="M458" i="74"/>
  <c r="M457" i="74"/>
  <c r="M456" i="74"/>
  <c r="M455" i="74"/>
  <c r="M454" i="74"/>
  <c r="M453" i="74"/>
  <c r="M452" i="74"/>
  <c r="M451" i="74"/>
  <c r="M450" i="74"/>
  <c r="M449" i="74"/>
  <c r="M448" i="74"/>
  <c r="M447" i="74"/>
  <c r="M446" i="74"/>
  <c r="M445" i="74"/>
  <c r="M444" i="74"/>
  <c r="M443" i="74"/>
  <c r="M442" i="74"/>
  <c r="M441" i="74"/>
  <c r="M440" i="74"/>
  <c r="D38" i="85"/>
  <c r="D39" i="85"/>
  <c r="D40" i="85"/>
  <c r="D41" i="85"/>
  <c r="D42" i="85"/>
  <c r="D43" i="85"/>
  <c r="D44" i="85"/>
  <c r="D45" i="85"/>
  <c r="D46" i="85"/>
  <c r="D47" i="85"/>
  <c r="D48" i="85"/>
  <c r="D49" i="85"/>
  <c r="D50" i="85"/>
  <c r="D51" i="85"/>
  <c r="D52" i="85"/>
  <c r="D53" i="85"/>
  <c r="D54" i="85"/>
  <c r="D55" i="85"/>
  <c r="D56" i="85"/>
  <c r="D57" i="85"/>
  <c r="D58" i="85"/>
  <c r="D59" i="85"/>
  <c r="D60" i="85"/>
  <c r="D61" i="85"/>
  <c r="D62" i="85"/>
  <c r="D63" i="85"/>
  <c r="D64" i="85"/>
  <c r="D65" i="85"/>
  <c r="D66" i="85"/>
  <c r="D67" i="85"/>
  <c r="D68" i="85"/>
  <c r="D69" i="85"/>
  <c r="D70" i="85"/>
  <c r="D71" i="85"/>
  <c r="D72" i="85"/>
  <c r="D73" i="85"/>
  <c r="D74" i="85"/>
  <c r="D75" i="85"/>
  <c r="D76" i="85"/>
  <c r="D77" i="85"/>
  <c r="D78" i="85"/>
  <c r="D79" i="85"/>
  <c r="D80" i="85"/>
  <c r="D81" i="85"/>
  <c r="D82" i="85"/>
  <c r="D83" i="85"/>
  <c r="D84" i="85"/>
  <c r="D85" i="85"/>
  <c r="D86" i="85"/>
  <c r="D87" i="85"/>
  <c r="D88" i="85"/>
  <c r="D89" i="85"/>
  <c r="D90" i="85"/>
  <c r="D91" i="85"/>
  <c r="D92" i="85"/>
  <c r="D93" i="85"/>
  <c r="D94" i="85"/>
  <c r="D95" i="85"/>
  <c r="D96" i="85"/>
  <c r="D97" i="85"/>
  <c r="D98" i="85"/>
  <c r="D99" i="85"/>
  <c r="D100" i="85"/>
  <c r="D101" i="85"/>
  <c r="D102" i="85"/>
  <c r="D103" i="85"/>
  <c r="D104" i="85"/>
  <c r="D105" i="85"/>
  <c r="D106" i="85"/>
  <c r="D107" i="85"/>
  <c r="D108" i="85"/>
  <c r="D109" i="85"/>
  <c r="D110" i="85"/>
  <c r="D111" i="85"/>
  <c r="D112" i="85"/>
  <c r="D113" i="85"/>
  <c r="D114" i="85"/>
  <c r="D115" i="85"/>
  <c r="D116" i="85"/>
  <c r="D117" i="85"/>
  <c r="D118" i="85"/>
  <c r="D119" i="85"/>
  <c r="D120" i="85"/>
  <c r="D121" i="85"/>
  <c r="D122" i="85"/>
  <c r="D123" i="85"/>
  <c r="D124" i="85"/>
  <c r="D125" i="85"/>
  <c r="D126" i="85"/>
  <c r="D127" i="85"/>
  <c r="D128" i="85"/>
  <c r="D129" i="85"/>
  <c r="D130" i="85"/>
  <c r="D131" i="85"/>
  <c r="D132" i="85"/>
  <c r="D133" i="85"/>
  <c r="D134" i="85"/>
  <c r="D135" i="85"/>
  <c r="D136" i="85"/>
  <c r="D137" i="85"/>
  <c r="D138" i="85"/>
  <c r="D139" i="85"/>
  <c r="D140" i="85"/>
  <c r="D141" i="85"/>
  <c r="D142" i="85"/>
  <c r="D143" i="85"/>
  <c r="D144" i="85"/>
  <c r="D145" i="85"/>
  <c r="D146" i="85"/>
  <c r="D147" i="85"/>
  <c r="D148" i="85"/>
  <c r="D149" i="85"/>
  <c r="D150" i="85"/>
  <c r="D151" i="85"/>
  <c r="D152" i="85"/>
  <c r="D153" i="85"/>
  <c r="D154" i="85"/>
  <c r="D155" i="85"/>
  <c r="D156" i="85"/>
  <c r="D157" i="85"/>
  <c r="D158" i="85"/>
  <c r="D159" i="85"/>
  <c r="D160" i="85"/>
  <c r="D161" i="85"/>
  <c r="D162" i="85"/>
  <c r="D163" i="85"/>
  <c r="D164" i="85"/>
  <c r="D165" i="85"/>
  <c r="D166" i="85"/>
  <c r="D167" i="85"/>
  <c r="D168" i="85"/>
  <c r="D169" i="85"/>
  <c r="D170" i="85"/>
  <c r="D171" i="85"/>
  <c r="D172" i="85"/>
  <c r="D173" i="85"/>
  <c r="D174" i="85"/>
  <c r="D175" i="85"/>
  <c r="D176" i="85"/>
  <c r="D177" i="85"/>
  <c r="D178" i="85"/>
  <c r="D179" i="85"/>
  <c r="D180" i="85"/>
  <c r="D181" i="85"/>
  <c r="D182" i="85"/>
  <c r="D183" i="85"/>
  <c r="D184" i="85"/>
  <c r="D185" i="85"/>
  <c r="D186" i="85"/>
  <c r="D187" i="85"/>
  <c r="D188" i="85"/>
  <c r="D189" i="85"/>
  <c r="D190" i="85"/>
  <c r="D191" i="85"/>
  <c r="D192" i="85"/>
  <c r="D193" i="85"/>
  <c r="D194" i="85"/>
  <c r="D195" i="85"/>
  <c r="D196" i="85"/>
  <c r="D197" i="85"/>
  <c r="D198" i="85"/>
  <c r="D199" i="85"/>
  <c r="D200" i="85"/>
  <c r="D201" i="85"/>
  <c r="D202" i="85"/>
  <c r="D203" i="85"/>
  <c r="D204" i="85"/>
  <c r="D205" i="85"/>
  <c r="D206" i="85"/>
  <c r="D207" i="85"/>
  <c r="D208" i="85"/>
  <c r="D209" i="85"/>
  <c r="D210" i="85"/>
  <c r="D211" i="85"/>
  <c r="D212" i="85"/>
  <c r="D213" i="85"/>
  <c r="D214" i="85"/>
  <c r="D215" i="85"/>
  <c r="D216" i="85"/>
  <c r="D217" i="85"/>
  <c r="D218" i="85"/>
  <c r="D219" i="85"/>
  <c r="D220" i="85"/>
  <c r="D221" i="85"/>
  <c r="D222" i="85"/>
  <c r="D223" i="85"/>
  <c r="D224" i="85"/>
  <c r="D225" i="85"/>
  <c r="D226" i="85"/>
  <c r="D227" i="85"/>
  <c r="D228" i="85"/>
  <c r="D229" i="85"/>
  <c r="D230" i="85"/>
  <c r="D231" i="85"/>
  <c r="D232" i="85"/>
  <c r="D233" i="85"/>
  <c r="D234" i="85"/>
  <c r="D235" i="85"/>
  <c r="D236" i="85"/>
  <c r="D237" i="85"/>
  <c r="D238" i="85"/>
  <c r="D239" i="85"/>
  <c r="D240" i="85"/>
  <c r="D241" i="85"/>
  <c r="D242" i="85"/>
  <c r="D243" i="85"/>
  <c r="D244" i="85"/>
  <c r="D245" i="85"/>
  <c r="D246" i="85"/>
  <c r="D247" i="85"/>
  <c r="D248" i="85"/>
  <c r="D249" i="85"/>
  <c r="D250" i="85"/>
  <c r="D251" i="85"/>
  <c r="D252" i="85"/>
  <c r="D253" i="85"/>
  <c r="D254" i="85"/>
  <c r="D255" i="85"/>
  <c r="D256" i="85"/>
  <c r="D257" i="85"/>
  <c r="D258" i="85"/>
  <c r="D259" i="85"/>
  <c r="D260" i="85"/>
  <c r="D261" i="85"/>
  <c r="D262" i="85"/>
  <c r="D263" i="85"/>
  <c r="D264" i="85"/>
  <c r="D265" i="85"/>
  <c r="D266" i="85"/>
  <c r="D267" i="85"/>
  <c r="D268" i="85"/>
  <c r="D269" i="85"/>
  <c r="D270" i="85"/>
  <c r="D271" i="85"/>
  <c r="D272" i="85"/>
  <c r="D273" i="85"/>
  <c r="D274" i="85"/>
  <c r="D275" i="85"/>
  <c r="D276" i="85"/>
  <c r="D277" i="85"/>
  <c r="D37" i="85"/>
  <c r="F32" i="85"/>
  <c r="G273" i="85" s="1"/>
  <c r="F31" i="85"/>
  <c r="F30" i="85"/>
  <c r="G248" i="85" s="1"/>
  <c r="F29" i="85"/>
  <c r="G234" i="85" s="1"/>
  <c r="F28" i="85"/>
  <c r="F27" i="85"/>
  <c r="G224" i="85" s="1"/>
  <c r="F26" i="85"/>
  <c r="G209" i="85" s="1"/>
  <c r="F25" i="85"/>
  <c r="F24" i="85"/>
  <c r="G189" i="85" s="1"/>
  <c r="F23" i="85"/>
  <c r="G183" i="85" s="1"/>
  <c r="F22" i="85"/>
  <c r="G165" i="85" s="1"/>
  <c r="F21" i="85"/>
  <c r="G158" i="85" s="1"/>
  <c r="F20" i="85"/>
  <c r="F19" i="85"/>
  <c r="G143" i="85" s="1"/>
  <c r="F18" i="85"/>
  <c r="G130" i="85" s="1"/>
  <c r="F17" i="85"/>
  <c r="F16" i="85"/>
  <c r="F15" i="85"/>
  <c r="G100" i="85" s="1"/>
  <c r="F14" i="85"/>
  <c r="F13" i="85"/>
  <c r="G78" i="85" s="1"/>
  <c r="F12" i="85"/>
  <c r="G70" i="85" s="1"/>
  <c r="F11" i="85"/>
  <c r="G66" i="85" s="1"/>
  <c r="F10" i="85"/>
  <c r="G54" i="85" s="1"/>
  <c r="F9" i="85"/>
  <c r="G47" i="85" s="1"/>
  <c r="F8" i="85"/>
  <c r="G44" i="85" s="1"/>
  <c r="E32" i="85"/>
  <c r="F266" i="85" s="1"/>
  <c r="E31" i="85"/>
  <c r="E30" i="85"/>
  <c r="E29" i="85"/>
  <c r="F239" i="85" s="1"/>
  <c r="E28" i="85"/>
  <c r="F233" i="85" s="1"/>
  <c r="E27" i="85"/>
  <c r="F217" i="85" s="1"/>
  <c r="E26" i="85"/>
  <c r="E25" i="85"/>
  <c r="F203" i="85" s="1"/>
  <c r="E24" i="85"/>
  <c r="F187" i="85" s="1"/>
  <c r="E23" i="85"/>
  <c r="F174" i="85" s="1"/>
  <c r="E22" i="85"/>
  <c r="E21" i="85"/>
  <c r="F162" i="85" s="1"/>
  <c r="E20" i="85"/>
  <c r="F149" i="85" s="1"/>
  <c r="E19" i="85"/>
  <c r="F139" i="85" s="1"/>
  <c r="E18" i="85"/>
  <c r="F129" i="85" s="1"/>
  <c r="E17" i="85"/>
  <c r="F117" i="85" s="1"/>
  <c r="E16" i="85"/>
  <c r="F113" i="85" s="1"/>
  <c r="E15" i="85"/>
  <c r="F95" i="85" s="1"/>
  <c r="E14" i="85"/>
  <c r="F92" i="85" s="1"/>
  <c r="E13" i="85"/>
  <c r="F76" i="85" s="1"/>
  <c r="E12" i="85"/>
  <c r="F69" i="85" s="1"/>
  <c r="E11" i="85"/>
  <c r="F62" i="85" s="1"/>
  <c r="E10" i="85"/>
  <c r="F55" i="85" s="1"/>
  <c r="E9" i="85"/>
  <c r="F52" i="85" s="1"/>
  <c r="E8" i="85"/>
  <c r="F37" i="85" s="1"/>
  <c r="D32" i="85"/>
  <c r="E266" i="85" s="1"/>
  <c r="D31" i="85"/>
  <c r="E254" i="85" s="1"/>
  <c r="D30" i="85"/>
  <c r="E242" i="85" s="1"/>
  <c r="D29" i="85"/>
  <c r="E238" i="85" s="1"/>
  <c r="D28" i="85"/>
  <c r="E226" i="85" s="1"/>
  <c r="D27" i="85"/>
  <c r="D26" i="85"/>
  <c r="E209" i="85" s="1"/>
  <c r="D25" i="85"/>
  <c r="E203" i="85" s="1"/>
  <c r="D24" i="85"/>
  <c r="E190" i="85" s="1"/>
  <c r="D23" i="85"/>
  <c r="E174" i="85" s="1"/>
  <c r="D22" i="85"/>
  <c r="E171" i="85" s="1"/>
  <c r="D21" i="85"/>
  <c r="E155" i="85" s="1"/>
  <c r="D20" i="85"/>
  <c r="E150" i="85" s="1"/>
  <c r="D19" i="85"/>
  <c r="D18" i="85"/>
  <c r="D17" i="85"/>
  <c r="E122" i="85" s="1"/>
  <c r="D16" i="85"/>
  <c r="E114" i="85" s="1"/>
  <c r="D15" i="85"/>
  <c r="E96" i="85" s="1"/>
  <c r="D14" i="85"/>
  <c r="E89" i="85" s="1"/>
  <c r="D13" i="85"/>
  <c r="E76" i="85" s="1"/>
  <c r="D12" i="85"/>
  <c r="E69" i="85" s="1"/>
  <c r="D11" i="85"/>
  <c r="E62" i="85" s="1"/>
  <c r="D10" i="85"/>
  <c r="E60" i="85" s="1"/>
  <c r="D9" i="85"/>
  <c r="E48" i="85" s="1"/>
  <c r="D8" i="85"/>
  <c r="E38" i="85" s="1"/>
  <c r="G186" i="85"/>
  <c r="F121" i="85"/>
  <c r="F157" i="85"/>
  <c r="E194" i="85"/>
  <c r="F75" i="85"/>
  <c r="F79" i="85"/>
  <c r="F83" i="85"/>
  <c r="E99" i="85"/>
  <c r="E70" i="85"/>
  <c r="E72" i="85"/>
  <c r="F98" i="85"/>
  <c r="F102" i="85"/>
  <c r="G131" i="85"/>
  <c r="G137" i="85"/>
  <c r="G166" i="85"/>
  <c r="G167" i="85"/>
  <c r="G197" i="85"/>
  <c r="E37" i="85"/>
  <c r="E45" i="85"/>
  <c r="E44" i="85"/>
  <c r="E41" i="85"/>
  <c r="E40" i="85"/>
  <c r="E39" i="85"/>
  <c r="E275" i="85"/>
  <c r="E274" i="85"/>
  <c r="E271" i="85"/>
  <c r="E270" i="85"/>
  <c r="E267" i="85"/>
  <c r="G263" i="85"/>
  <c r="F259" i="85"/>
  <c r="E262" i="85"/>
  <c r="F247" i="85"/>
  <c r="E247" i="85"/>
  <c r="E243" i="85"/>
  <c r="G176" i="85"/>
  <c r="E180" i="85"/>
  <c r="G238" i="85"/>
  <c r="E217" i="85"/>
  <c r="E220" i="85"/>
  <c r="G200" i="85"/>
  <c r="F225" i="85"/>
  <c r="F224" i="85"/>
  <c r="F223" i="85"/>
  <c r="F222" i="85"/>
  <c r="F221" i="85"/>
  <c r="F220" i="85"/>
  <c r="F218" i="85"/>
  <c r="M12" i="74"/>
  <c r="J439" i="74"/>
  <c r="J438" i="74" s="1"/>
  <c r="M438" i="74" s="1"/>
  <c r="J436" i="74"/>
  <c r="M436" i="74" s="1"/>
  <c r="J433" i="74"/>
  <c r="J432" i="74" s="1"/>
  <c r="M432" i="74" s="1"/>
  <c r="J430" i="74"/>
  <c r="M430" i="74" s="1"/>
  <c r="J427" i="74"/>
  <c r="M427" i="74" s="1"/>
  <c r="J424" i="74"/>
  <c r="J423" i="74" s="1"/>
  <c r="M423" i="74" s="1"/>
  <c r="J421" i="74"/>
  <c r="M421" i="74" s="1"/>
  <c r="J418" i="74"/>
  <c r="J416" i="74" s="1"/>
  <c r="M416" i="74" s="1"/>
  <c r="J415" i="74"/>
  <c r="J413" i="74" s="1"/>
  <c r="M413" i="74" s="1"/>
  <c r="J412" i="74"/>
  <c r="M412" i="74" s="1"/>
  <c r="J411" i="74"/>
  <c r="M411" i="74" s="1"/>
  <c r="J410" i="74"/>
  <c r="M410" i="74" s="1"/>
  <c r="M409" i="74"/>
  <c r="J408" i="74"/>
  <c r="M408" i="74" s="1"/>
  <c r="J407" i="74"/>
  <c r="M407" i="74" s="1"/>
  <c r="J406" i="74"/>
  <c r="M406" i="74" s="1"/>
  <c r="J405" i="74"/>
  <c r="M405" i="74" s="1"/>
  <c r="J404" i="74"/>
  <c r="M404" i="74" s="1"/>
  <c r="J403" i="74"/>
  <c r="M403" i="74" s="1"/>
  <c r="J402" i="74"/>
  <c r="M402" i="74" s="1"/>
  <c r="J401" i="74"/>
  <c r="M401" i="74" s="1"/>
  <c r="M400" i="74"/>
  <c r="J399" i="74"/>
  <c r="M399" i="74" s="1"/>
  <c r="J398" i="74"/>
  <c r="M398" i="74" s="1"/>
  <c r="J397" i="74"/>
  <c r="M397" i="74" s="1"/>
  <c r="J396" i="74"/>
  <c r="M396" i="74" s="1"/>
  <c r="J395" i="74"/>
  <c r="M395" i="74" s="1"/>
  <c r="J394" i="74"/>
  <c r="M394" i="74" s="1"/>
  <c r="J393" i="74"/>
  <c r="M393" i="74" s="1"/>
  <c r="J392" i="74"/>
  <c r="M392" i="74" s="1"/>
  <c r="M391" i="74"/>
  <c r="J390" i="74"/>
  <c r="M390" i="74" s="1"/>
  <c r="J389" i="74"/>
  <c r="M389" i="74" s="1"/>
  <c r="J388" i="74"/>
  <c r="M388" i="74" s="1"/>
  <c r="J387" i="74"/>
  <c r="M387" i="74" s="1"/>
  <c r="J386" i="74"/>
  <c r="M386" i="74" s="1"/>
  <c r="J385" i="74"/>
  <c r="M385" i="74" s="1"/>
  <c r="J384" i="74"/>
  <c r="M384" i="74" s="1"/>
  <c r="J383" i="74"/>
  <c r="M383" i="74" s="1"/>
  <c r="M382" i="74"/>
  <c r="J381" i="74"/>
  <c r="M381" i="74" s="1"/>
  <c r="J380" i="74"/>
  <c r="M380" i="74" s="1"/>
  <c r="J379" i="74"/>
  <c r="M379" i="74" s="1"/>
  <c r="J378" i="74"/>
  <c r="M378" i="74" s="1"/>
  <c r="J377" i="74"/>
  <c r="M377" i="74" s="1"/>
  <c r="J376" i="74"/>
  <c r="M376" i="74" s="1"/>
  <c r="J375" i="74"/>
  <c r="M375" i="74" s="1"/>
  <c r="J374" i="74"/>
  <c r="M374" i="74" s="1"/>
  <c r="M373" i="74"/>
  <c r="J372" i="74"/>
  <c r="M372" i="74" s="1"/>
  <c r="J371" i="74"/>
  <c r="M371" i="74" s="1"/>
  <c r="J370" i="74"/>
  <c r="M370" i="74" s="1"/>
  <c r="J369" i="74"/>
  <c r="M369" i="74" s="1"/>
  <c r="J368" i="74"/>
  <c r="M368" i="74" s="1"/>
  <c r="J367" i="74"/>
  <c r="M367" i="74" s="1"/>
  <c r="J366" i="74"/>
  <c r="M366" i="74" s="1"/>
  <c r="J365" i="74"/>
  <c r="M365" i="74" s="1"/>
  <c r="J364" i="74"/>
  <c r="M364" i="74" s="1"/>
  <c r="J363" i="74"/>
  <c r="M363" i="74" s="1"/>
  <c r="J362" i="74"/>
  <c r="M362" i="74" s="1"/>
  <c r="M361" i="74"/>
  <c r="J360" i="74"/>
  <c r="M360" i="74" s="1"/>
  <c r="J359" i="74"/>
  <c r="M359" i="74" s="1"/>
  <c r="J358" i="74"/>
  <c r="M358" i="74" s="1"/>
  <c r="J357" i="74"/>
  <c r="M357" i="74" s="1"/>
  <c r="J356" i="74"/>
  <c r="M356" i="74" s="1"/>
  <c r="J355" i="74"/>
  <c r="M355" i="74" s="1"/>
  <c r="J354" i="74"/>
  <c r="M354" i="74" s="1"/>
  <c r="J353" i="74"/>
  <c r="M353" i="74" s="1"/>
  <c r="J352" i="74"/>
  <c r="M352" i="74" s="1"/>
  <c r="J351" i="74"/>
  <c r="M351" i="74" s="1"/>
  <c r="J350" i="74"/>
  <c r="M350" i="74" s="1"/>
  <c r="M349" i="74"/>
  <c r="J348" i="74"/>
  <c r="M348" i="74" s="1"/>
  <c r="J347" i="74"/>
  <c r="M347" i="74" s="1"/>
  <c r="J346" i="74"/>
  <c r="M346" i="74" s="1"/>
  <c r="J345" i="74"/>
  <c r="M345" i="74" s="1"/>
  <c r="J344" i="74"/>
  <c r="M344" i="74" s="1"/>
  <c r="J343" i="74"/>
  <c r="M343" i="74" s="1"/>
  <c r="J342" i="74"/>
  <c r="M342" i="74" s="1"/>
  <c r="J341" i="74"/>
  <c r="M341" i="74" s="1"/>
  <c r="J340" i="74"/>
  <c r="M340" i="74" s="1"/>
  <c r="J339" i="74"/>
  <c r="M339" i="74" s="1"/>
  <c r="J338" i="74"/>
  <c r="M338" i="74" s="1"/>
  <c r="M337" i="74"/>
  <c r="J336" i="74"/>
  <c r="M336" i="74" s="1"/>
  <c r="J335" i="74"/>
  <c r="M335" i="74" s="1"/>
  <c r="J334" i="74"/>
  <c r="M334" i="74" s="1"/>
  <c r="J333" i="74"/>
  <c r="M333" i="74" s="1"/>
  <c r="J332" i="74"/>
  <c r="M332" i="74" s="1"/>
  <c r="J331" i="74"/>
  <c r="M331" i="74" s="1"/>
  <c r="J330" i="74"/>
  <c r="M330" i="74" s="1"/>
  <c r="J329" i="74"/>
  <c r="M329" i="74" s="1"/>
  <c r="J328" i="74"/>
  <c r="M328" i="74" s="1"/>
  <c r="J327" i="74"/>
  <c r="M327" i="74" s="1"/>
  <c r="J326" i="74"/>
  <c r="M326" i="74" s="1"/>
  <c r="M325" i="74"/>
  <c r="J324" i="74"/>
  <c r="M324" i="74" s="1"/>
  <c r="J323" i="74"/>
  <c r="M323" i="74" s="1"/>
  <c r="J322" i="74"/>
  <c r="M322" i="74" s="1"/>
  <c r="J321" i="74"/>
  <c r="M321" i="74" s="1"/>
  <c r="J320" i="74"/>
  <c r="M320" i="74" s="1"/>
  <c r="J319" i="74"/>
  <c r="M319" i="74" s="1"/>
  <c r="J318" i="74"/>
  <c r="M318" i="74" s="1"/>
  <c r="J317" i="74"/>
  <c r="M317" i="74" s="1"/>
  <c r="J316" i="74"/>
  <c r="M316" i="74" s="1"/>
  <c r="J315" i="74"/>
  <c r="M315" i="74" s="1"/>
  <c r="J314" i="74"/>
  <c r="M314" i="74" s="1"/>
  <c r="M313" i="74"/>
  <c r="J312" i="74"/>
  <c r="M312" i="74" s="1"/>
  <c r="J311" i="74"/>
  <c r="M311" i="74" s="1"/>
  <c r="J310" i="74"/>
  <c r="M310" i="74" s="1"/>
  <c r="J309" i="74"/>
  <c r="M309" i="74" s="1"/>
  <c r="J308" i="74"/>
  <c r="M308" i="74" s="1"/>
  <c r="M307" i="74"/>
  <c r="J306" i="74"/>
  <c r="M306" i="74" s="1"/>
  <c r="J305" i="74"/>
  <c r="M305" i="74" s="1"/>
  <c r="J304" i="74"/>
  <c r="M304" i="74" s="1"/>
  <c r="M303" i="74"/>
  <c r="J302" i="74"/>
  <c r="M302" i="74" s="1"/>
  <c r="J301" i="74"/>
  <c r="M301" i="74" s="1"/>
  <c r="J300" i="74"/>
  <c r="M300" i="74" s="1"/>
  <c r="J299" i="74"/>
  <c r="M299" i="74" s="1"/>
  <c r="J298" i="74"/>
  <c r="M298" i="74" s="1"/>
  <c r="J297" i="74"/>
  <c r="M297" i="74" s="1"/>
  <c r="J296" i="74"/>
  <c r="M296" i="74" s="1"/>
  <c r="J295" i="74"/>
  <c r="M295" i="74" s="1"/>
  <c r="M294" i="74"/>
  <c r="J293" i="74"/>
  <c r="M293" i="74" s="1"/>
  <c r="J292" i="74"/>
  <c r="M292" i="74" s="1"/>
  <c r="J291" i="74"/>
  <c r="M291" i="74" s="1"/>
  <c r="J290" i="74"/>
  <c r="M290" i="74" s="1"/>
  <c r="J289" i="74"/>
  <c r="M289" i="74" s="1"/>
  <c r="M288" i="74"/>
  <c r="J287" i="74"/>
  <c r="M287" i="74" s="1"/>
  <c r="J286" i="74"/>
  <c r="M286" i="74" s="1"/>
  <c r="J285" i="74"/>
  <c r="M285" i="74" s="1"/>
  <c r="M284" i="74"/>
  <c r="J283" i="74"/>
  <c r="M283" i="74" s="1"/>
  <c r="J282" i="74"/>
  <c r="M282" i="74" s="1"/>
  <c r="J281" i="74"/>
  <c r="M281" i="74" s="1"/>
  <c r="J280" i="74"/>
  <c r="M280" i="74" s="1"/>
  <c r="J279" i="74"/>
  <c r="M279" i="74" s="1"/>
  <c r="J278" i="74"/>
  <c r="M278" i="74" s="1"/>
  <c r="J277" i="74"/>
  <c r="M277" i="74" s="1"/>
  <c r="J276" i="74"/>
  <c r="M276" i="74" s="1"/>
  <c r="M275" i="74"/>
  <c r="J274" i="74"/>
  <c r="M274" i="74" s="1"/>
  <c r="J273" i="74"/>
  <c r="M273" i="74" s="1"/>
  <c r="J272" i="74"/>
  <c r="M272" i="74" s="1"/>
  <c r="J271" i="74"/>
  <c r="M271" i="74" s="1"/>
  <c r="J270" i="74"/>
  <c r="M270" i="74" s="1"/>
  <c r="J269" i="74"/>
  <c r="M269" i="74" s="1"/>
  <c r="J268" i="74"/>
  <c r="M268" i="74" s="1"/>
  <c r="J267" i="74"/>
  <c r="M267" i="74" s="1"/>
  <c r="M266" i="74"/>
  <c r="J265" i="74"/>
  <c r="M265" i="74" s="1"/>
  <c r="J264" i="74"/>
  <c r="M264" i="74" s="1"/>
  <c r="J263" i="74"/>
  <c r="M263" i="74" s="1"/>
  <c r="J262" i="74"/>
  <c r="M262" i="74" s="1"/>
  <c r="J261" i="74"/>
  <c r="M261" i="74" s="1"/>
  <c r="M260" i="74"/>
  <c r="J259" i="74"/>
  <c r="M259" i="74" s="1"/>
  <c r="J258" i="74"/>
  <c r="M258" i="74" s="1"/>
  <c r="J257" i="74"/>
  <c r="M257" i="74" s="1"/>
  <c r="M256" i="74"/>
  <c r="J255" i="74"/>
  <c r="M255" i="74" s="1"/>
  <c r="J254" i="74"/>
  <c r="M254" i="74" s="1"/>
  <c r="J253" i="74"/>
  <c r="M253" i="74" s="1"/>
  <c r="J252" i="74"/>
  <c r="M252" i="74" s="1"/>
  <c r="J251" i="74"/>
  <c r="M251" i="74" s="1"/>
  <c r="J250" i="74"/>
  <c r="M250" i="74" s="1"/>
  <c r="J249" i="74"/>
  <c r="M249" i="74" s="1"/>
  <c r="J248" i="74"/>
  <c r="M248" i="74" s="1"/>
  <c r="M247" i="74"/>
  <c r="J246" i="74"/>
  <c r="M246" i="74" s="1"/>
  <c r="J245" i="74"/>
  <c r="M245" i="74" s="1"/>
  <c r="J244" i="74"/>
  <c r="M244" i="74" s="1"/>
  <c r="J243" i="74"/>
  <c r="M243" i="74" s="1"/>
  <c r="J242" i="74"/>
  <c r="M242" i="74" s="1"/>
  <c r="J241" i="74"/>
  <c r="M241" i="74" s="1"/>
  <c r="J240" i="74"/>
  <c r="M240" i="74" s="1"/>
  <c r="J239" i="74"/>
  <c r="M239" i="74" s="1"/>
  <c r="M238" i="74"/>
  <c r="J237" i="74"/>
  <c r="M237" i="74" s="1"/>
  <c r="J236" i="74"/>
  <c r="M236" i="74" s="1"/>
  <c r="J235" i="74"/>
  <c r="M235" i="74" s="1"/>
  <c r="J234" i="74"/>
  <c r="M234" i="74" s="1"/>
  <c r="J233" i="74"/>
  <c r="M233" i="74" s="1"/>
  <c r="J232" i="74"/>
  <c r="M232" i="74" s="1"/>
  <c r="J231" i="74"/>
  <c r="M231" i="74" s="1"/>
  <c r="J230" i="74"/>
  <c r="M230" i="74" s="1"/>
  <c r="M229" i="74"/>
  <c r="J228" i="74"/>
  <c r="M228" i="74" s="1"/>
  <c r="J227" i="74"/>
  <c r="M227" i="74" s="1"/>
  <c r="J226" i="74"/>
  <c r="M226" i="74" s="1"/>
  <c r="J225" i="74"/>
  <c r="M225" i="74" s="1"/>
  <c r="J224" i="74"/>
  <c r="M224" i="74" s="1"/>
  <c r="J223" i="74"/>
  <c r="M223" i="74" s="1"/>
  <c r="J222" i="74"/>
  <c r="M222" i="74" s="1"/>
  <c r="J221" i="74"/>
  <c r="M221" i="74" s="1"/>
  <c r="M220" i="74"/>
  <c r="J219" i="74"/>
  <c r="M219" i="74" s="1"/>
  <c r="J218" i="74"/>
  <c r="M218" i="74" s="1"/>
  <c r="J217" i="74"/>
  <c r="M217" i="74" s="1"/>
  <c r="J216" i="74"/>
  <c r="M216" i="74" s="1"/>
  <c r="J215" i="74"/>
  <c r="M215" i="74" s="1"/>
  <c r="J214" i="74"/>
  <c r="M214" i="74" s="1"/>
  <c r="J213" i="74"/>
  <c r="M213" i="74" s="1"/>
  <c r="J212" i="74"/>
  <c r="M212" i="74" s="1"/>
  <c r="M211" i="74"/>
  <c r="J210" i="74"/>
  <c r="M210" i="74" s="1"/>
  <c r="J209" i="74"/>
  <c r="M209" i="74" s="1"/>
  <c r="J208" i="74"/>
  <c r="M208" i="74" s="1"/>
  <c r="J207" i="74"/>
  <c r="M207" i="74" s="1"/>
  <c r="J206" i="74"/>
  <c r="M206" i="74" s="1"/>
  <c r="J205" i="74"/>
  <c r="M205" i="74" s="1"/>
  <c r="J204" i="74"/>
  <c r="M204" i="74" s="1"/>
  <c r="J203" i="74"/>
  <c r="M203" i="74" s="1"/>
  <c r="M202" i="74"/>
  <c r="J201" i="74"/>
  <c r="M201" i="74" s="1"/>
  <c r="J200" i="74"/>
  <c r="M200" i="74" s="1"/>
  <c r="J199" i="74"/>
  <c r="M199" i="74" s="1"/>
  <c r="J198" i="74"/>
  <c r="M198" i="74" s="1"/>
  <c r="J197" i="74"/>
  <c r="M197" i="74" s="1"/>
  <c r="J196" i="74"/>
  <c r="M196" i="74" s="1"/>
  <c r="J195" i="74"/>
  <c r="M195" i="74" s="1"/>
  <c r="J194" i="74"/>
  <c r="M194" i="74" s="1"/>
  <c r="M193" i="74"/>
  <c r="J192" i="74"/>
  <c r="M192" i="74" s="1"/>
  <c r="J191" i="74"/>
  <c r="M191" i="74" s="1"/>
  <c r="J190" i="74"/>
  <c r="M190" i="74" s="1"/>
  <c r="J189" i="74"/>
  <c r="M189" i="74" s="1"/>
  <c r="J188" i="74"/>
  <c r="M188" i="74" s="1"/>
  <c r="J187" i="74"/>
  <c r="M187" i="74" s="1"/>
  <c r="J186" i="74"/>
  <c r="M186" i="74" s="1"/>
  <c r="J185" i="74"/>
  <c r="M185" i="74" s="1"/>
  <c r="M184" i="74"/>
  <c r="J183" i="74"/>
  <c r="M183" i="74" s="1"/>
  <c r="J182" i="74"/>
  <c r="M182" i="74" s="1"/>
  <c r="J181" i="74"/>
  <c r="M181" i="74" s="1"/>
  <c r="J180" i="74"/>
  <c r="M180" i="74" s="1"/>
  <c r="J179" i="74"/>
  <c r="M179" i="74" s="1"/>
  <c r="J178" i="74"/>
  <c r="M178" i="74" s="1"/>
  <c r="J177" i="74"/>
  <c r="M177" i="74" s="1"/>
  <c r="J176" i="74"/>
  <c r="M176" i="74" s="1"/>
  <c r="M175" i="74"/>
  <c r="J174" i="74"/>
  <c r="M174" i="74" s="1"/>
  <c r="J173" i="74"/>
  <c r="M173" i="74" s="1"/>
  <c r="J172" i="74"/>
  <c r="M172" i="74" s="1"/>
  <c r="J171" i="74"/>
  <c r="M171" i="74" s="1"/>
  <c r="J170" i="74"/>
  <c r="M170" i="74" s="1"/>
  <c r="J169" i="74"/>
  <c r="M169" i="74" s="1"/>
  <c r="J168" i="74"/>
  <c r="M168" i="74" s="1"/>
  <c r="J167" i="74"/>
  <c r="M167" i="74" s="1"/>
  <c r="M166" i="74"/>
  <c r="J165" i="74"/>
  <c r="M165" i="74" s="1"/>
  <c r="J164" i="74"/>
  <c r="M164" i="74" s="1"/>
  <c r="J163" i="74"/>
  <c r="M163" i="74" s="1"/>
  <c r="J162" i="74"/>
  <c r="M162" i="74" s="1"/>
  <c r="J161" i="74"/>
  <c r="M161" i="74" s="1"/>
  <c r="J160" i="74"/>
  <c r="M160" i="74" s="1"/>
  <c r="J159" i="74"/>
  <c r="M159" i="74" s="1"/>
  <c r="J158" i="74"/>
  <c r="M158" i="74" s="1"/>
  <c r="M157" i="74"/>
  <c r="J156" i="74"/>
  <c r="M156" i="74" s="1"/>
  <c r="J155" i="74"/>
  <c r="M155" i="74" s="1"/>
  <c r="J154" i="74"/>
  <c r="M154" i="74" s="1"/>
  <c r="J153" i="74"/>
  <c r="M153" i="74" s="1"/>
  <c r="J152" i="74"/>
  <c r="M152" i="74" s="1"/>
  <c r="J151" i="74"/>
  <c r="M151" i="74" s="1"/>
  <c r="J150" i="74"/>
  <c r="M150" i="74" s="1"/>
  <c r="J149" i="74"/>
  <c r="M149" i="74" s="1"/>
  <c r="M148" i="74"/>
  <c r="J147" i="74"/>
  <c r="M147" i="74" s="1"/>
  <c r="J146" i="74"/>
  <c r="M146" i="74" s="1"/>
  <c r="J145" i="74"/>
  <c r="M145" i="74" s="1"/>
  <c r="J144" i="74"/>
  <c r="M144" i="74" s="1"/>
  <c r="J143" i="74"/>
  <c r="M143" i="74" s="1"/>
  <c r="J142" i="74"/>
  <c r="M142" i="74" s="1"/>
  <c r="J141" i="74"/>
  <c r="M141" i="74" s="1"/>
  <c r="J140" i="74"/>
  <c r="M140" i="74" s="1"/>
  <c r="M139" i="74"/>
  <c r="J138" i="74"/>
  <c r="M138" i="74" s="1"/>
  <c r="J137" i="74"/>
  <c r="M137" i="74" s="1"/>
  <c r="J136" i="74"/>
  <c r="M136" i="74" s="1"/>
  <c r="J135" i="74"/>
  <c r="M135" i="74" s="1"/>
  <c r="J134" i="74"/>
  <c r="M134" i="74" s="1"/>
  <c r="J133" i="74"/>
  <c r="M133" i="74" s="1"/>
  <c r="J132" i="74"/>
  <c r="M132" i="74" s="1"/>
  <c r="J131" i="74"/>
  <c r="M131" i="74" s="1"/>
  <c r="M130" i="74"/>
  <c r="J129" i="74"/>
  <c r="M129" i="74" s="1"/>
  <c r="J128" i="74"/>
  <c r="M128" i="74" s="1"/>
  <c r="J127" i="74"/>
  <c r="M127" i="74" s="1"/>
  <c r="J126" i="74"/>
  <c r="M126" i="74" s="1"/>
  <c r="J125" i="74"/>
  <c r="M125" i="74" s="1"/>
  <c r="J124" i="74"/>
  <c r="M124" i="74" s="1"/>
  <c r="J123" i="74"/>
  <c r="M123" i="74" s="1"/>
  <c r="J122" i="74"/>
  <c r="M122" i="74" s="1"/>
  <c r="M121" i="74"/>
  <c r="J120" i="74"/>
  <c r="M120" i="74" s="1"/>
  <c r="J119" i="74"/>
  <c r="M119" i="74" s="1"/>
  <c r="J118" i="74"/>
  <c r="M118" i="74" s="1"/>
  <c r="J117" i="74"/>
  <c r="M117" i="74" s="1"/>
  <c r="J116" i="74"/>
  <c r="M116" i="74" s="1"/>
  <c r="J115" i="74"/>
  <c r="M115" i="74" s="1"/>
  <c r="J114" i="74"/>
  <c r="M114" i="74" s="1"/>
  <c r="J113" i="74"/>
  <c r="M113" i="74" s="1"/>
  <c r="M112" i="74"/>
  <c r="J111" i="74"/>
  <c r="M111" i="74" s="1"/>
  <c r="J110" i="74"/>
  <c r="M110" i="74" s="1"/>
  <c r="J109" i="74"/>
  <c r="M109" i="74" s="1"/>
  <c r="J108" i="74"/>
  <c r="M108" i="74" s="1"/>
  <c r="J107" i="74"/>
  <c r="M107" i="74" s="1"/>
  <c r="J106" i="74"/>
  <c r="M106" i="74" s="1"/>
  <c r="J105" i="74"/>
  <c r="M105" i="74" s="1"/>
  <c r="J104" i="74"/>
  <c r="M104" i="74" s="1"/>
  <c r="M103" i="74"/>
  <c r="J102" i="74"/>
  <c r="M102" i="74" s="1"/>
  <c r="J101" i="74"/>
  <c r="M101" i="74" s="1"/>
  <c r="J100" i="74"/>
  <c r="M100" i="74" s="1"/>
  <c r="J99" i="74"/>
  <c r="M99" i="74" s="1"/>
  <c r="J98" i="74"/>
  <c r="M98" i="74" s="1"/>
  <c r="J97" i="74"/>
  <c r="M97" i="74" s="1"/>
  <c r="J96" i="74"/>
  <c r="M96" i="74" s="1"/>
  <c r="J95" i="74"/>
  <c r="M95" i="74" s="1"/>
  <c r="M94" i="74"/>
  <c r="J93" i="74"/>
  <c r="M93" i="74" s="1"/>
  <c r="J92" i="74"/>
  <c r="M92" i="74" s="1"/>
  <c r="J91" i="74"/>
  <c r="M91" i="74" s="1"/>
  <c r="J90" i="74"/>
  <c r="M90" i="74" s="1"/>
  <c r="J89" i="74"/>
  <c r="M89" i="74" s="1"/>
  <c r="J88" i="74"/>
  <c r="M88" i="74" s="1"/>
  <c r="J87" i="74"/>
  <c r="M87" i="74" s="1"/>
  <c r="J86" i="74"/>
  <c r="M86" i="74" s="1"/>
  <c r="M85" i="74"/>
  <c r="J84" i="74"/>
  <c r="M84" i="74" s="1"/>
  <c r="J83" i="74"/>
  <c r="M83" i="74" s="1"/>
  <c r="J82" i="74"/>
  <c r="M82" i="74" s="1"/>
  <c r="J81" i="74"/>
  <c r="M81" i="74" s="1"/>
  <c r="J80" i="74"/>
  <c r="M80" i="74" s="1"/>
  <c r="J79" i="74"/>
  <c r="M79" i="74" s="1"/>
  <c r="J78" i="74"/>
  <c r="M78" i="74" s="1"/>
  <c r="J77" i="74"/>
  <c r="M77" i="74" s="1"/>
  <c r="M76" i="74"/>
  <c r="J75" i="74"/>
  <c r="M75" i="74" s="1"/>
  <c r="J74" i="74"/>
  <c r="M74" i="74" s="1"/>
  <c r="J73" i="74"/>
  <c r="M73" i="74" s="1"/>
  <c r="J72" i="74"/>
  <c r="M72" i="74" s="1"/>
  <c r="J71" i="74"/>
  <c r="M71" i="74" s="1"/>
  <c r="J70" i="74"/>
  <c r="M70" i="74" s="1"/>
  <c r="J69" i="74"/>
  <c r="M69" i="74" s="1"/>
  <c r="J68" i="74"/>
  <c r="M68" i="74" s="1"/>
  <c r="M67" i="74"/>
  <c r="J66" i="74"/>
  <c r="M66" i="74" s="1"/>
  <c r="J65" i="74"/>
  <c r="M65" i="74" s="1"/>
  <c r="J64" i="74"/>
  <c r="M64" i="74" s="1"/>
  <c r="J63" i="74"/>
  <c r="M63" i="74" s="1"/>
  <c r="J62" i="74"/>
  <c r="M62" i="74" s="1"/>
  <c r="J61" i="74"/>
  <c r="M61" i="74" s="1"/>
  <c r="J60" i="74"/>
  <c r="M60" i="74" s="1"/>
  <c r="J59" i="74"/>
  <c r="M59" i="74" s="1"/>
  <c r="M58" i="74"/>
  <c r="J57" i="74"/>
  <c r="M57" i="74" s="1"/>
  <c r="J56" i="74"/>
  <c r="M56" i="74" s="1"/>
  <c r="J55" i="74"/>
  <c r="M55" i="74" s="1"/>
  <c r="J54" i="74"/>
  <c r="M54" i="74" s="1"/>
  <c r="J53" i="74"/>
  <c r="M53" i="74" s="1"/>
  <c r="J52" i="74"/>
  <c r="M52" i="74" s="1"/>
  <c r="J51" i="74"/>
  <c r="M51" i="74" s="1"/>
  <c r="J50" i="74"/>
  <c r="M50" i="74" s="1"/>
  <c r="M49" i="74"/>
  <c r="J48" i="74"/>
  <c r="M48" i="74" s="1"/>
  <c r="J47" i="74"/>
  <c r="M47" i="74" s="1"/>
  <c r="J46" i="74"/>
  <c r="M46" i="74" s="1"/>
  <c r="J45" i="74"/>
  <c r="M45" i="74" s="1"/>
  <c r="J44" i="74"/>
  <c r="M44" i="74" s="1"/>
  <c r="J43" i="74"/>
  <c r="M43" i="74" s="1"/>
  <c r="J42" i="74"/>
  <c r="M42" i="74" s="1"/>
  <c r="J41" i="74"/>
  <c r="M41" i="74" s="1"/>
  <c r="M40" i="74"/>
  <c r="J39" i="74"/>
  <c r="M39" i="74" s="1"/>
  <c r="J38" i="74"/>
  <c r="M38" i="74" s="1"/>
  <c r="J37" i="74"/>
  <c r="M37" i="74" s="1"/>
  <c r="J36" i="74"/>
  <c r="M36" i="74" s="1"/>
  <c r="J35" i="74"/>
  <c r="M35" i="74" s="1"/>
  <c r="J34" i="74"/>
  <c r="M34" i="74" s="1"/>
  <c r="J33" i="74"/>
  <c r="M33" i="74" s="1"/>
  <c r="J32" i="74"/>
  <c r="M32" i="74" s="1"/>
  <c r="M31" i="74"/>
  <c r="J30" i="74"/>
  <c r="M30" i="74" s="1"/>
  <c r="J29" i="74"/>
  <c r="M29" i="74" s="1"/>
  <c r="J28" i="74"/>
  <c r="M28" i="74" s="1"/>
  <c r="J27" i="74"/>
  <c r="M27" i="74" s="1"/>
  <c r="J26" i="74"/>
  <c r="M26" i="74" s="1"/>
  <c r="M25" i="74"/>
  <c r="J24" i="74"/>
  <c r="M24" i="74" s="1"/>
  <c r="J23" i="74"/>
  <c r="M23" i="74" s="1"/>
  <c r="J22" i="74"/>
  <c r="M22" i="74" s="1"/>
  <c r="M21" i="74"/>
  <c r="J20" i="74"/>
  <c r="M20" i="74" s="1"/>
  <c r="J19" i="74"/>
  <c r="M19" i="74" s="1"/>
  <c r="J18" i="74"/>
  <c r="M18" i="74" s="1"/>
  <c r="J17" i="74"/>
  <c r="M17" i="74" s="1"/>
  <c r="J16" i="74"/>
  <c r="M16" i="74" s="1"/>
  <c r="J15" i="74"/>
  <c r="M15" i="74" s="1"/>
  <c r="J14" i="74"/>
  <c r="M14" i="74" s="1"/>
  <c r="J13" i="74"/>
  <c r="M13" i="74" s="1"/>
  <c r="J11" i="74"/>
  <c r="M11" i="74" s="1"/>
  <c r="J10" i="74"/>
  <c r="M10" i="74" s="1"/>
  <c r="J9" i="74"/>
  <c r="M9" i="74" s="1"/>
  <c r="J8" i="74"/>
  <c r="M8" i="74" s="1"/>
  <c r="J7" i="74"/>
  <c r="M7" i="74" s="1"/>
  <c r="J434" i="74"/>
  <c r="M434" i="74" s="1"/>
  <c r="E87" i="85"/>
  <c r="E85" i="85"/>
  <c r="E92" i="85"/>
  <c r="G274" i="85"/>
  <c r="F205" i="85"/>
  <c r="F175" i="85"/>
  <c r="F181" i="85"/>
  <c r="F179" i="85"/>
  <c r="F184" i="85"/>
  <c r="F182" i="85"/>
  <c r="F238" i="85"/>
  <c r="F235" i="85"/>
  <c r="J435" i="74"/>
  <c r="M435" i="74" s="1"/>
  <c r="F240" i="85"/>
  <c r="G276" i="85"/>
  <c r="F177" i="85"/>
  <c r="E82" i="85"/>
  <c r="F115" i="85"/>
  <c r="G260" i="85"/>
  <c r="F131" i="85"/>
  <c r="F178" i="85"/>
  <c r="G112" i="85"/>
  <c r="E188" i="85"/>
  <c r="E189" i="85"/>
  <c r="E186" i="85"/>
  <c r="E191" i="85"/>
  <c r="E187" i="85"/>
  <c r="E196" i="85"/>
  <c r="F66" i="85"/>
  <c r="F67" i="85"/>
  <c r="F140" i="85"/>
  <c r="F141" i="85"/>
  <c r="F142" i="85"/>
  <c r="F143" i="85"/>
  <c r="G86" i="85"/>
  <c r="G169" i="85"/>
  <c r="G170" i="85"/>
  <c r="G164" i="85"/>
  <c r="G172" i="85"/>
  <c r="G173" i="85"/>
  <c r="G231" i="85"/>
  <c r="F200" i="85"/>
  <c r="F198" i="85"/>
  <c r="G272" i="85"/>
  <c r="G269" i="85"/>
  <c r="G270" i="85"/>
  <c r="G266" i="85"/>
  <c r="G267" i="85"/>
  <c r="G271" i="85"/>
  <c r="F185" i="85"/>
  <c r="F176" i="85"/>
  <c r="G113" i="85"/>
  <c r="F58" i="85"/>
  <c r="G222" i="85"/>
  <c r="M424" i="74"/>
  <c r="F199" i="85"/>
  <c r="G275" i="85"/>
  <c r="F180" i="85"/>
  <c r="E193" i="85"/>
  <c r="E130" i="85"/>
  <c r="E135" i="85"/>
  <c r="E129" i="85"/>
  <c r="E136" i="85"/>
  <c r="E128" i="85"/>
  <c r="E137" i="85"/>
  <c r="E127" i="85"/>
  <c r="E205" i="85"/>
  <c r="E253" i="85"/>
  <c r="E245" i="85"/>
  <c r="E252" i="85"/>
  <c r="E244" i="85"/>
  <c r="E250" i="85"/>
  <c r="F276" i="85"/>
  <c r="F273" i="85"/>
  <c r="F272" i="85"/>
  <c r="F270" i="85"/>
  <c r="G185" i="85"/>
  <c r="G177" i="85"/>
  <c r="G277" i="85"/>
  <c r="F201" i="85"/>
  <c r="F206" i="85"/>
  <c r="E210" i="85"/>
  <c r="E211" i="85"/>
  <c r="E212" i="85"/>
  <c r="E213" i="85"/>
  <c r="G38" i="85"/>
  <c r="G107" i="85"/>
  <c r="G115" i="85"/>
  <c r="G108" i="85"/>
  <c r="G109" i="85"/>
  <c r="G110" i="85"/>
  <c r="F202" i="85"/>
  <c r="F237" i="85"/>
  <c r="G268" i="85"/>
  <c r="G105" i="85"/>
  <c r="F204" i="85"/>
  <c r="E207" i="85"/>
  <c r="E197" i="85"/>
  <c r="E71" i="85"/>
  <c r="E73" i="85"/>
  <c r="E151" i="85"/>
  <c r="E152" i="85"/>
  <c r="E153" i="85"/>
  <c r="E154" i="85"/>
  <c r="G52" i="85"/>
  <c r="G118" i="85"/>
  <c r="G119" i="85"/>
  <c r="G121" i="85"/>
  <c r="F196" i="85"/>
  <c r="F188" i="85"/>
  <c r="F156" i="85"/>
  <c r="F120" i="85"/>
  <c r="F50" i="85"/>
  <c r="G144" i="85"/>
  <c r="F119" i="85"/>
  <c r="F49" i="85"/>
  <c r="F194" i="85"/>
  <c r="F126" i="85"/>
  <c r="F118" i="85"/>
  <c r="F48" i="85"/>
  <c r="E67" i="85"/>
  <c r="F125" i="85"/>
  <c r="E65" i="85"/>
  <c r="E63" i="85"/>
  <c r="E61" i="85"/>
  <c r="E66" i="85"/>
  <c r="E64" i="85"/>
  <c r="F39" i="85"/>
  <c r="F40" i="85"/>
  <c r="F44" i="85"/>
  <c r="F45" i="85"/>
  <c r="E176" i="85" l="1"/>
  <c r="E259" i="85"/>
  <c r="G157" i="85"/>
  <c r="E177" i="85"/>
  <c r="E260" i="85"/>
  <c r="G155" i="85"/>
  <c r="G236" i="85"/>
  <c r="E179" i="85"/>
  <c r="E261" i="85"/>
  <c r="G240" i="85"/>
  <c r="E181" i="85"/>
  <c r="E255" i="85"/>
  <c r="E263" i="85"/>
  <c r="E94" i="85"/>
  <c r="G235" i="85"/>
  <c r="E183" i="85"/>
  <c r="E256" i="85"/>
  <c r="E264" i="85"/>
  <c r="G163" i="85"/>
  <c r="G239" i="85"/>
  <c r="E184" i="85"/>
  <c r="E257" i="85"/>
  <c r="E265" i="85"/>
  <c r="G161" i="85"/>
  <c r="E175" i="85"/>
  <c r="E185" i="85"/>
  <c r="E258" i="85"/>
  <c r="G159" i="85"/>
  <c r="G218" i="85"/>
  <c r="E227" i="85"/>
  <c r="G127" i="85"/>
  <c r="E68" i="85"/>
  <c r="F226" i="85"/>
  <c r="G225" i="85"/>
  <c r="E228" i="85"/>
  <c r="F145" i="85"/>
  <c r="G217" i="85"/>
  <c r="E229" i="85"/>
  <c r="F144" i="85"/>
  <c r="E158" i="85"/>
  <c r="E232" i="85"/>
  <c r="G219" i="85"/>
  <c r="E81" i="85"/>
  <c r="E233" i="85"/>
  <c r="F150" i="85"/>
  <c r="E162" i="85"/>
  <c r="F72" i="85"/>
  <c r="F219" i="85"/>
  <c r="F229" i="85"/>
  <c r="E43" i="85"/>
  <c r="G129" i="85"/>
  <c r="E149" i="85"/>
  <c r="E121" i="85"/>
  <c r="G221" i="85"/>
  <c r="G223" i="85"/>
  <c r="E116" i="85"/>
  <c r="E214" i="85"/>
  <c r="E215" i="85"/>
  <c r="F234" i="85"/>
  <c r="E90" i="85"/>
  <c r="E248" i="85"/>
  <c r="E42" i="85"/>
  <c r="G39" i="85"/>
  <c r="E111" i="85"/>
  <c r="G192" i="85"/>
  <c r="F82" i="85"/>
  <c r="F78" i="85"/>
  <c r="F74" i="85"/>
  <c r="E46" i="85"/>
  <c r="G195" i="85"/>
  <c r="F124" i="85"/>
  <c r="F116" i="85"/>
  <c r="G194" i="85"/>
  <c r="E249" i="85"/>
  <c r="G196" i="85"/>
  <c r="F81" i="85"/>
  <c r="F77" i="85"/>
  <c r="G187" i="85"/>
  <c r="G73" i="85"/>
  <c r="F123" i="85"/>
  <c r="G193" i="85"/>
  <c r="F84" i="85"/>
  <c r="F80" i="85"/>
  <c r="G191" i="85"/>
  <c r="F122" i="85"/>
  <c r="G220" i="85"/>
  <c r="J429" i="74"/>
  <c r="M429" i="74" s="1"/>
  <c r="E161" i="85"/>
  <c r="E50" i="85"/>
  <c r="E102" i="85"/>
  <c r="E124" i="85"/>
  <c r="F73" i="85"/>
  <c r="F42" i="85"/>
  <c r="G142" i="85"/>
  <c r="F186" i="85"/>
  <c r="G61" i="85"/>
  <c r="F230" i="85"/>
  <c r="E75" i="85"/>
  <c r="E77" i="85"/>
  <c r="G174" i="85"/>
  <c r="G180" i="85"/>
  <c r="F274" i="85"/>
  <c r="J431" i="74"/>
  <c r="M431" i="74" s="1"/>
  <c r="F109" i="85"/>
  <c r="F114" i="85"/>
  <c r="E160" i="85"/>
  <c r="E83" i="85"/>
  <c r="E74" i="85"/>
  <c r="G62" i="85"/>
  <c r="J417" i="74"/>
  <c r="M417" i="74" s="1"/>
  <c r="J437" i="74"/>
  <c r="M437" i="74" s="1"/>
  <c r="F232" i="85"/>
  <c r="E269" i="85"/>
  <c r="E273" i="85"/>
  <c r="E277" i="85"/>
  <c r="F38" i="85"/>
  <c r="E192" i="85"/>
  <c r="F275" i="85"/>
  <c r="G168" i="85"/>
  <c r="G128" i="85"/>
  <c r="G133" i="85"/>
  <c r="F146" i="85"/>
  <c r="F138" i="85"/>
  <c r="F64" i="85"/>
  <c r="E195" i="85"/>
  <c r="F154" i="85"/>
  <c r="F105" i="85"/>
  <c r="E125" i="85"/>
  <c r="E117" i="85"/>
  <c r="E120" i="85"/>
  <c r="E47" i="85"/>
  <c r="F268" i="85"/>
  <c r="G64" i="85"/>
  <c r="E198" i="85"/>
  <c r="F108" i="85"/>
  <c r="F106" i="85"/>
  <c r="E159" i="85"/>
  <c r="E78" i="85"/>
  <c r="J420" i="74"/>
  <c r="M420" i="74" s="1"/>
  <c r="F277" i="85"/>
  <c r="F152" i="85"/>
  <c r="E163" i="85"/>
  <c r="E123" i="85"/>
  <c r="E126" i="85"/>
  <c r="E118" i="85"/>
  <c r="E84" i="85"/>
  <c r="F71" i="85"/>
  <c r="F43" i="85"/>
  <c r="E58" i="85"/>
  <c r="G67" i="85"/>
  <c r="F227" i="85"/>
  <c r="J419" i="74"/>
  <c r="M419" i="74" s="1"/>
  <c r="G179" i="85"/>
  <c r="F271" i="85"/>
  <c r="F267" i="85"/>
  <c r="E200" i="85"/>
  <c r="F107" i="85"/>
  <c r="E156" i="85"/>
  <c r="E157" i="85"/>
  <c r="E79" i="85"/>
  <c r="M418" i="74"/>
  <c r="E231" i="85"/>
  <c r="F231" i="85"/>
  <c r="G237" i="85"/>
  <c r="E268" i="85"/>
  <c r="E272" i="85"/>
  <c r="E276" i="85"/>
  <c r="F183" i="85"/>
  <c r="G249" i="85"/>
  <c r="G171" i="85"/>
  <c r="G135" i="85"/>
  <c r="F147" i="85"/>
  <c r="F94" i="85"/>
  <c r="E106" i="85"/>
  <c r="F192" i="85"/>
  <c r="F148" i="85"/>
  <c r="E119" i="85"/>
  <c r="E51" i="85"/>
  <c r="G104" i="85"/>
  <c r="J414" i="74"/>
  <c r="M414" i="74" s="1"/>
  <c r="M415" i="74"/>
  <c r="J428" i="74"/>
  <c r="M428" i="74" s="1"/>
  <c r="M433" i="74"/>
  <c r="M439" i="74"/>
  <c r="E216" i="85"/>
  <c r="E166" i="85"/>
  <c r="F87" i="85"/>
  <c r="F91" i="85"/>
  <c r="F85" i="85"/>
  <c r="F89" i="85"/>
  <c r="F93" i="85"/>
  <c r="F86" i="85"/>
  <c r="F90" i="85"/>
  <c r="F165" i="85"/>
  <c r="F169" i="85"/>
  <c r="F173" i="85"/>
  <c r="F167" i="85"/>
  <c r="F171" i="85"/>
  <c r="F164" i="85"/>
  <c r="F168" i="85"/>
  <c r="F172" i="85"/>
  <c r="F242" i="85"/>
  <c r="F252" i="85"/>
  <c r="F248" i="85"/>
  <c r="F244" i="85"/>
  <c r="F250" i="85"/>
  <c r="F246" i="85"/>
  <c r="F253" i="85"/>
  <c r="F249" i="85"/>
  <c r="F245" i="85"/>
  <c r="G76" i="85"/>
  <c r="G75" i="85"/>
  <c r="G83" i="85"/>
  <c r="G79" i="85"/>
  <c r="G74" i="85"/>
  <c r="G82" i="85"/>
  <c r="G205" i="85"/>
  <c r="G201" i="85"/>
  <c r="G198" i="85"/>
  <c r="G203" i="85"/>
  <c r="G199" i="85"/>
  <c r="G206" i="85"/>
  <c r="G202" i="85"/>
  <c r="G51" i="85"/>
  <c r="F57" i="85"/>
  <c r="F130" i="85"/>
  <c r="G204" i="85"/>
  <c r="F251" i="85"/>
  <c r="F88" i="85"/>
  <c r="E204" i="85"/>
  <c r="E199" i="85"/>
  <c r="E202" i="85"/>
  <c r="E206" i="85"/>
  <c r="E201" i="85"/>
  <c r="E239" i="85"/>
  <c r="E235" i="85"/>
  <c r="E234" i="85"/>
  <c r="E241" i="85"/>
  <c r="E237" i="85"/>
  <c r="E240" i="85"/>
  <c r="E236" i="85"/>
  <c r="F209" i="85"/>
  <c r="F216" i="85"/>
  <c r="G49" i="85"/>
  <c r="G48" i="85"/>
  <c r="G229" i="85"/>
  <c r="G232" i="85"/>
  <c r="G230" i="85"/>
  <c r="F54" i="85"/>
  <c r="F56" i="85"/>
  <c r="G226" i="85"/>
  <c r="F136" i="85"/>
  <c r="F137" i="85"/>
  <c r="G227" i="85"/>
  <c r="F170" i="85"/>
  <c r="E88" i="85"/>
  <c r="E86" i="85"/>
  <c r="E91" i="85"/>
  <c r="E134" i="85"/>
  <c r="E131" i="85"/>
  <c r="E133" i="85"/>
  <c r="E167" i="85"/>
  <c r="E165" i="85"/>
  <c r="E170" i="85"/>
  <c r="E168" i="85"/>
  <c r="E172" i="85"/>
  <c r="E164" i="85"/>
  <c r="E169" i="85"/>
  <c r="E173" i="85"/>
  <c r="G140" i="85"/>
  <c r="G147" i="85"/>
  <c r="G141" i="85"/>
  <c r="G138" i="85"/>
  <c r="G145" i="85"/>
  <c r="G139" i="85"/>
  <c r="G146" i="85"/>
  <c r="G184" i="85"/>
  <c r="G178" i="85"/>
  <c r="G182" i="85"/>
  <c r="G175" i="85"/>
  <c r="G181" i="85"/>
  <c r="G250" i="85"/>
  <c r="G242" i="85"/>
  <c r="G251" i="85"/>
  <c r="G243" i="85"/>
  <c r="G246" i="85"/>
  <c r="G247" i="85"/>
  <c r="G252" i="85"/>
  <c r="G244" i="85"/>
  <c r="G253" i="85"/>
  <c r="G245" i="85"/>
  <c r="F133" i="85"/>
  <c r="G46" i="85"/>
  <c r="G53" i="85"/>
  <c r="F135" i="85"/>
  <c r="F59" i="85"/>
  <c r="G228" i="85"/>
  <c r="F132" i="85"/>
  <c r="G233" i="85"/>
  <c r="F243" i="85"/>
  <c r="F166" i="85"/>
  <c r="E132" i="85"/>
  <c r="E225" i="85"/>
  <c r="E218" i="85"/>
  <c r="E219" i="85"/>
  <c r="E221" i="85"/>
  <c r="E223" i="85"/>
  <c r="E224" i="85"/>
  <c r="E222" i="85"/>
  <c r="G114" i="85"/>
  <c r="G111" i="85"/>
  <c r="G106" i="85"/>
  <c r="E230" i="85"/>
  <c r="F228" i="85"/>
  <c r="G241" i="85"/>
  <c r="E178" i="85"/>
  <c r="E182" i="85"/>
  <c r="E246" i="85"/>
  <c r="E251" i="85"/>
  <c r="F41" i="85"/>
  <c r="F269" i="85"/>
  <c r="G136" i="85"/>
  <c r="G132" i="85"/>
  <c r="E148" i="85"/>
  <c r="G188" i="85"/>
  <c r="G160" i="85"/>
  <c r="G156" i="85"/>
  <c r="F151" i="85"/>
  <c r="E53" i="85"/>
  <c r="E52" i="85"/>
  <c r="G63" i="85"/>
  <c r="G134" i="85"/>
  <c r="G162" i="85"/>
  <c r="F153" i="85"/>
  <c r="E49" i="85"/>
  <c r="E208" i="85"/>
  <c r="G65" i="85"/>
  <c r="G190" i="85"/>
  <c r="G85" i="85"/>
  <c r="G93" i="85"/>
  <c r="G90" i="85"/>
  <c r="G91" i="85"/>
  <c r="G116" i="85"/>
  <c r="G124" i="85"/>
  <c r="G117" i="85"/>
  <c r="G125" i="85"/>
  <c r="G122" i="85"/>
  <c r="G148" i="85"/>
  <c r="G152" i="85"/>
  <c r="G149" i="85"/>
  <c r="G153" i="85"/>
  <c r="G150" i="85"/>
  <c r="G154" i="85"/>
  <c r="G262" i="85"/>
  <c r="G255" i="85"/>
  <c r="G265" i="85"/>
  <c r="G259" i="85"/>
  <c r="G264" i="85"/>
  <c r="G257" i="85"/>
  <c r="E142" i="85"/>
  <c r="E138" i="85"/>
  <c r="E144" i="85"/>
  <c r="E139" i="85"/>
  <c r="E146" i="85"/>
  <c r="E140" i="85"/>
  <c r="E147" i="85"/>
  <c r="F254" i="85"/>
  <c r="F262" i="85"/>
  <c r="F258" i="85"/>
  <c r="F265" i="85"/>
  <c r="F264" i="85"/>
  <c r="F260" i="85"/>
  <c r="F256" i="85"/>
  <c r="G210" i="85"/>
  <c r="G214" i="85"/>
  <c r="G207" i="85"/>
  <c r="G211" i="85"/>
  <c r="G215" i="85"/>
  <c r="G208" i="85"/>
  <c r="G212" i="85"/>
  <c r="G216" i="85"/>
  <c r="E143" i="85"/>
  <c r="G120" i="85"/>
  <c r="G89" i="85"/>
  <c r="G261" i="85"/>
  <c r="J425" i="74"/>
  <c r="M425" i="74" s="1"/>
  <c r="F261" i="85"/>
  <c r="G92" i="85"/>
  <c r="G123" i="85"/>
  <c r="E141" i="85"/>
  <c r="E108" i="85"/>
  <c r="E105" i="85"/>
  <c r="E113" i="85"/>
  <c r="E110" i="85"/>
  <c r="E107" i="85"/>
  <c r="E115" i="85"/>
  <c r="E112" i="85"/>
  <c r="E109" i="85"/>
  <c r="F70" i="85"/>
  <c r="F68" i="85"/>
  <c r="F110" i="85"/>
  <c r="F111" i="85"/>
  <c r="F112" i="85"/>
  <c r="F193" i="85"/>
  <c r="F189" i="85"/>
  <c r="F195" i="85"/>
  <c r="F190" i="85"/>
  <c r="F197" i="85"/>
  <c r="F191" i="85"/>
  <c r="G88" i="85"/>
  <c r="G254" i="85"/>
  <c r="G57" i="85"/>
  <c r="F255" i="85"/>
  <c r="F263" i="85"/>
  <c r="G60" i="85"/>
  <c r="F46" i="85"/>
  <c r="F47" i="85"/>
  <c r="F53" i="85"/>
  <c r="F161" i="85"/>
  <c r="F158" i="85"/>
  <c r="F163" i="85"/>
  <c r="F159" i="85"/>
  <c r="F155" i="85"/>
  <c r="F160" i="85"/>
  <c r="F236" i="85"/>
  <c r="F241" i="85"/>
  <c r="E145" i="85"/>
  <c r="G126" i="85"/>
  <c r="G87" i="85"/>
  <c r="G258" i="85"/>
  <c r="J422" i="74"/>
  <c r="M422" i="74" s="1"/>
  <c r="J426" i="74"/>
  <c r="M426" i="74" s="1"/>
  <c r="F257" i="85"/>
  <c r="G256" i="85"/>
  <c r="G213" i="85"/>
  <c r="G151" i="85"/>
  <c r="F127" i="85"/>
  <c r="F128" i="85"/>
  <c r="F134" i="85"/>
  <c r="F208" i="85"/>
  <c r="F215" i="85"/>
  <c r="F207" i="85"/>
  <c r="F214" i="85"/>
  <c r="F213" i="85"/>
  <c r="F212" i="85"/>
  <c r="F211" i="85"/>
  <c r="F210" i="85"/>
  <c r="E93" i="85"/>
  <c r="G94" i="85"/>
  <c r="E56" i="85"/>
  <c r="G41" i="85"/>
  <c r="G45" i="85"/>
  <c r="F101" i="85"/>
  <c r="F97" i="85"/>
  <c r="E97" i="85"/>
  <c r="E100" i="85"/>
  <c r="G72" i="85"/>
  <c r="G99" i="85"/>
  <c r="G102" i="85"/>
  <c r="G42" i="85"/>
  <c r="E59" i="85"/>
  <c r="F104" i="85"/>
  <c r="F100" i="85"/>
  <c r="F96" i="85"/>
  <c r="G81" i="85"/>
  <c r="G77" i="85"/>
  <c r="G50" i="85"/>
  <c r="E103" i="85"/>
  <c r="E95" i="85"/>
  <c r="E98" i="85"/>
  <c r="G69" i="85"/>
  <c r="F51" i="85"/>
  <c r="G97" i="85"/>
  <c r="G101" i="85"/>
  <c r="G40" i="85"/>
  <c r="G95" i="85"/>
  <c r="E54" i="85"/>
  <c r="G103" i="85"/>
  <c r="G43" i="85"/>
  <c r="E80" i="85"/>
  <c r="G98" i="85"/>
  <c r="G37" i="85"/>
  <c r="F103" i="85"/>
  <c r="F99" i="85"/>
  <c r="G84" i="85"/>
  <c r="G80" i="85"/>
  <c r="E101" i="85"/>
  <c r="E104" i="85"/>
  <c r="G68" i="85"/>
  <c r="E57" i="85"/>
  <c r="G96" i="85"/>
  <c r="F61" i="85"/>
  <c r="G56" i="85"/>
  <c r="F65" i="85"/>
  <c r="G58" i="85"/>
  <c r="G55" i="85"/>
  <c r="F63" i="85"/>
  <c r="F60" i="85"/>
  <c r="G71" i="85"/>
  <c r="E55" i="85"/>
  <c r="G59" i="85"/>
</calcChain>
</file>

<file path=xl/sharedStrings.xml><?xml version="1.0" encoding="utf-8"?>
<sst xmlns="http://schemas.openxmlformats.org/spreadsheetml/2006/main" count="3097" uniqueCount="314">
  <si>
    <t>Tipo de medio</t>
  </si>
  <si>
    <t>Cobertura</t>
  </si>
  <si>
    <t>Producto</t>
  </si>
  <si>
    <t>Franja</t>
  </si>
  <si>
    <t>Descuento</t>
  </si>
  <si>
    <t>Precio final</t>
  </si>
  <si>
    <t>Radio</t>
  </si>
  <si>
    <t>Tropicana</t>
  </si>
  <si>
    <t>Oxígeno</t>
  </si>
  <si>
    <t>RCN la radio</t>
  </si>
  <si>
    <t>El Colombiano</t>
  </si>
  <si>
    <t>Prensa</t>
  </si>
  <si>
    <t>ADN</t>
  </si>
  <si>
    <t>Revista</t>
  </si>
  <si>
    <t>Exterior</t>
  </si>
  <si>
    <t>Tipo de contenido</t>
  </si>
  <si>
    <t>Duración (segundos)</t>
  </si>
  <si>
    <t>Cuña Medellín</t>
  </si>
  <si>
    <t>L-V 6:00 am a 10:00 am</t>
  </si>
  <si>
    <t>Precio base</t>
  </si>
  <si>
    <t>Programa</t>
  </si>
  <si>
    <t>Programación musical</t>
  </si>
  <si>
    <t>Bésame en la mañana</t>
  </si>
  <si>
    <t>L-V 5:00 am a 10:00 am</t>
  </si>
  <si>
    <t>Caracol Radio</t>
  </si>
  <si>
    <t>Teleantioquia</t>
  </si>
  <si>
    <t>Digital</t>
  </si>
  <si>
    <t>Edades de 35 a 54 años</t>
  </si>
  <si>
    <t>Edades de 25 a 34 años</t>
  </si>
  <si>
    <t>Edades de 55 en adelante</t>
  </si>
  <si>
    <t>Perfil socioeconómico bajo</t>
  </si>
  <si>
    <t>Perfil socioeconómico medio</t>
  </si>
  <si>
    <t>Predominantemente hombres</t>
  </si>
  <si>
    <t>Seguidores de la música popular</t>
  </si>
  <si>
    <t>Conductores de servicio público</t>
  </si>
  <si>
    <t>Conductores particulares</t>
  </si>
  <si>
    <t>Sin distinción de género</t>
  </si>
  <si>
    <t>Seguidores de la música romántica</t>
  </si>
  <si>
    <t>Amas de casa</t>
  </si>
  <si>
    <t>Predominantemente mujeres</t>
  </si>
  <si>
    <t>Edades de 12 a 24 años</t>
  </si>
  <si>
    <t>Perfil socioeconómico alto</t>
  </si>
  <si>
    <t>Seguidores de la música urbana</t>
  </si>
  <si>
    <t>Seguidores de la salsa</t>
  </si>
  <si>
    <t>Seguidores de la música pop</t>
  </si>
  <si>
    <t>Seguidores de vallenato</t>
  </si>
  <si>
    <t>Generadores de opinión</t>
  </si>
  <si>
    <t>Interesados en actualidad y noticias</t>
  </si>
  <si>
    <t>Interesados en arte</t>
  </si>
  <si>
    <t>interesados en política</t>
  </si>
  <si>
    <t>Interesados en contenido local</t>
  </si>
  <si>
    <t>Interesados en variedades</t>
  </si>
  <si>
    <t>Pensionados</t>
  </si>
  <si>
    <t>Interesados en política</t>
  </si>
  <si>
    <t>Ningún perfil socioeconómico particular</t>
  </si>
  <si>
    <t>Televisión</t>
  </si>
  <si>
    <t>L-D 10:00am a 10:00 pm</t>
  </si>
  <si>
    <t>Bésame programación musical</t>
  </si>
  <si>
    <t>Remoto</t>
  </si>
  <si>
    <t>N/A</t>
  </si>
  <si>
    <t>6 AM hoy por hoy</t>
  </si>
  <si>
    <t>L-V 10:00 am a 12:00 m</t>
  </si>
  <si>
    <t>Hoy por hoy local</t>
  </si>
  <si>
    <t>L-V 12:00 m a 1:00 pm</t>
  </si>
  <si>
    <t>Noticiero del medio día</t>
  </si>
  <si>
    <t>L-V 1:00 pm a 2:00 pm</t>
  </si>
  <si>
    <t>El pulso del futbol</t>
  </si>
  <si>
    <t>L-V 2:00 pm a 4:00 pm</t>
  </si>
  <si>
    <t>Dos y punto</t>
  </si>
  <si>
    <t>L-V 4:00 pm a 7:00 pm</t>
  </si>
  <si>
    <t>La luciernaga</t>
  </si>
  <si>
    <t>L-V 7:00 pm a 9:00 pm</t>
  </si>
  <si>
    <t>Hora 20</t>
  </si>
  <si>
    <t>Noticiero fin de semana</t>
  </si>
  <si>
    <t>Historia del mundo</t>
  </si>
  <si>
    <t>El alargue</t>
  </si>
  <si>
    <t>A vivir que son dos días</t>
  </si>
  <si>
    <t>L-V 5:00 am a 12:00 m</t>
  </si>
  <si>
    <t>Noticiero la W (Julio Sanchez Cristo)</t>
  </si>
  <si>
    <t>L-V 12:00 m a 3:00 pm</t>
  </si>
  <si>
    <t>En la W Vicky Dávila</t>
  </si>
  <si>
    <t>L-V 3:00 pm a 5:00 pm</t>
  </si>
  <si>
    <t>Deportes W</t>
  </si>
  <si>
    <t>L-V 5:00 pm a 8:00 pm</t>
  </si>
  <si>
    <t>Hora del regreso</t>
  </si>
  <si>
    <t>L-J 8:00 pm a 9:00 pm</t>
  </si>
  <si>
    <t>Partida W</t>
  </si>
  <si>
    <t>V-S 8:00 pm a 9:00 pm</t>
  </si>
  <si>
    <t>Sala con estilo</t>
  </si>
  <si>
    <t>S 7:00 am a 10:00 am</t>
  </si>
  <si>
    <t>L-D 11:00 pm a 5:00 am</t>
  </si>
  <si>
    <t xml:space="preserve">Resto de la programación </t>
  </si>
  <si>
    <t>Esquinas W locales</t>
  </si>
  <si>
    <t>L-V 6:00 am a 8:00 am</t>
  </si>
  <si>
    <t>Noticiero cómo amaneció</t>
  </si>
  <si>
    <t>Noticiero cómo va</t>
  </si>
  <si>
    <t>S 9:00 am a 11:00 am</t>
  </si>
  <si>
    <t>Tradiciones</t>
  </si>
  <si>
    <t>L-V 8:00 am a 12:00 pm</t>
  </si>
  <si>
    <t>L-V 8:00 am a 10:00 am</t>
  </si>
  <si>
    <t>Remotos</t>
  </si>
  <si>
    <t>L-V 6:00 am a 9:00 am</t>
  </si>
  <si>
    <t>La papaya</t>
  </si>
  <si>
    <t>L-V 10:00 pm a 12:00 pm</t>
  </si>
  <si>
    <t>Trasnoshow</t>
  </si>
  <si>
    <t>El tropishow</t>
  </si>
  <si>
    <t>L-V 10:00 am a 10:00 pm</t>
  </si>
  <si>
    <t>Temprano es mas bacano</t>
  </si>
  <si>
    <t>L-V desde las 10:00 am en adelante</t>
  </si>
  <si>
    <t>L-V 5:00 am a 9:00 am</t>
  </si>
  <si>
    <t>Despierta a tiempo</t>
  </si>
  <si>
    <t>S 10:00 am a 1:00 pm</t>
  </si>
  <si>
    <t>Las 21 unicas</t>
  </si>
  <si>
    <t>Mañanas blu</t>
  </si>
  <si>
    <t>L-V 12:00 m a 4:00 pm</t>
  </si>
  <si>
    <t>Día (diferentes programas que se emiente en esta franja de horario)</t>
  </si>
  <si>
    <t>L-V 4:00 pm a 8:00 pm</t>
  </si>
  <si>
    <t>Prime tarde (diferentes programas que se emiten en esa franja de horario)</t>
  </si>
  <si>
    <t>L-V 8:00 pm a 12:00 pm</t>
  </si>
  <si>
    <t>Noche (diferentes programas que se emiten en esa franja de horario)</t>
  </si>
  <si>
    <t>S-D 7:00 am a 11:00 am</t>
  </si>
  <si>
    <t>En blu jeans</t>
  </si>
  <si>
    <t>L-V 4:00 am a 10:00 am</t>
  </si>
  <si>
    <t>Noticiero con Luis Carlos Velez</t>
  </si>
  <si>
    <t>L-D 10:00 am a 12:00 pm</t>
  </si>
  <si>
    <t>L-V 5:50 am a 8:50 am</t>
  </si>
  <si>
    <t>RCN noticias matinal</t>
  </si>
  <si>
    <t>L-V 12:30 m a 2:00 pm</t>
  </si>
  <si>
    <t>RCN noticias meridiano</t>
  </si>
  <si>
    <t>El mañanero</t>
  </si>
  <si>
    <t>L-D desde las 10:00 am en adelante</t>
  </si>
  <si>
    <t>L-D todo el día</t>
  </si>
  <si>
    <t>Emisora</t>
  </si>
  <si>
    <t>Bésame</t>
  </si>
  <si>
    <t>W Radio</t>
  </si>
  <si>
    <t>Q' Hubo Radio AM</t>
  </si>
  <si>
    <t>Q' Hubo Radio FM</t>
  </si>
  <si>
    <t>Olimpica stereo</t>
  </si>
  <si>
    <t>Radio tiempo</t>
  </si>
  <si>
    <t>Blu radio</t>
  </si>
  <si>
    <t>La Fm</t>
  </si>
  <si>
    <t>La mega</t>
  </si>
  <si>
    <t>El sol</t>
  </si>
  <si>
    <t>Radio uno</t>
  </si>
  <si>
    <t>Radio Cristal</t>
  </si>
  <si>
    <t>S-D 12:00 m a 1:00 pm</t>
  </si>
  <si>
    <t>D 11:00 am a 12:00 m</t>
  </si>
  <si>
    <t>L-V 9:00 am a 11:00 pm</t>
  </si>
  <si>
    <t>S-D 7:00 am a 12:00 m</t>
  </si>
  <si>
    <t>Base de datos de los medio</t>
  </si>
  <si>
    <t>Medio de comunicación</t>
  </si>
  <si>
    <t>OLÍMPICA STÉREO</t>
  </si>
  <si>
    <t>LA VOZ DE COLOMBIA BÉSAME</t>
  </si>
  <si>
    <t>LA MEGA</t>
  </si>
  <si>
    <t>EL SOL</t>
  </si>
  <si>
    <t>RADIO TIEMPO</t>
  </si>
  <si>
    <t>RADIO UNO</t>
  </si>
  <si>
    <t>RADIO CRISTAL</t>
  </si>
  <si>
    <t>W RADIO FM</t>
  </si>
  <si>
    <t>TROPICANA STÉREO</t>
  </si>
  <si>
    <t>BLU RADIO</t>
  </si>
  <si>
    <t>LA FM</t>
  </si>
  <si>
    <t>CARACOL RADIO FM</t>
  </si>
  <si>
    <t>OXÍGENO</t>
  </si>
  <si>
    <t>Q'HUBO RADIO</t>
  </si>
  <si>
    <t>RCN LA RADIO</t>
  </si>
  <si>
    <t>TELEANTIOQUIA</t>
  </si>
  <si>
    <t>TELEMEDELLÍN</t>
  </si>
  <si>
    <t>Q'HUBO</t>
  </si>
  <si>
    <t>EL COLOMBIANO</t>
  </si>
  <si>
    <t>EL TIEMPO</t>
  </si>
  <si>
    <t>REVISTA SEMANA</t>
  </si>
  <si>
    <t>EFECTIMEDIOS</t>
  </si>
  <si>
    <t>FACEBOOK</t>
  </si>
  <si>
    <t>INSTAGRAM</t>
  </si>
  <si>
    <t>Público Objetivo</t>
  </si>
  <si>
    <t>Audiencia</t>
  </si>
  <si>
    <t>Comercial regular</t>
  </si>
  <si>
    <t>Tipo A</t>
  </si>
  <si>
    <t>Varios programas en la franja tipo A</t>
  </si>
  <si>
    <t>Comercial regular abriendo corte</t>
  </si>
  <si>
    <t>Comercial regular corte único</t>
  </si>
  <si>
    <t>Comercial en vivo</t>
  </si>
  <si>
    <t>Mención</t>
  </si>
  <si>
    <t>Mención visual hablada (con banner)</t>
  </si>
  <si>
    <t>Cortinilla de sección</t>
  </si>
  <si>
    <t>Nota patrocinada de índole informativa</t>
  </si>
  <si>
    <t>Nota de contenido publicitario</t>
  </si>
  <si>
    <t>VTR publicitario</t>
  </si>
  <si>
    <t>Tipo B</t>
  </si>
  <si>
    <t>Nota patrocinada</t>
  </si>
  <si>
    <t>Tipo C</t>
  </si>
  <si>
    <t>L-D 1:00 pm a 2:00 pm</t>
  </si>
  <si>
    <t>Hora 13 noticias (Quanta televisión)</t>
  </si>
  <si>
    <t>Patrocinio de presentación y despedida</t>
  </si>
  <si>
    <t>Patrocinio de sección o nota</t>
  </si>
  <si>
    <t>Mención visual y hablada</t>
  </si>
  <si>
    <t>Mención visual y hablada con banner</t>
  </si>
  <si>
    <t>1/8 de página a blanco y negro</t>
  </si>
  <si>
    <t>L-V</t>
  </si>
  <si>
    <t>Páginas pares desde el centro hacia la contraportada</t>
  </si>
  <si>
    <t>1/8 de página a color</t>
  </si>
  <si>
    <t>1/4 de página a blanco y negro</t>
  </si>
  <si>
    <t>1/4 de página a color</t>
  </si>
  <si>
    <t>1/2 página a blanco y negro</t>
  </si>
  <si>
    <t>1/2 página a color</t>
  </si>
  <si>
    <t>1 página a blanco y negro</t>
  </si>
  <si>
    <t>1 página a color</t>
  </si>
  <si>
    <t>Páginas impares desde el centro hacia la contraportada</t>
  </si>
  <si>
    <t>Páginas pares desde la página 4 hasta el centro</t>
  </si>
  <si>
    <t>Páginas impares desde la página 5 hasta el centro</t>
  </si>
  <si>
    <t>Doble página a color</t>
  </si>
  <si>
    <t>Doble página (pags 2 y 3) a color</t>
  </si>
  <si>
    <t>Doble página central</t>
  </si>
  <si>
    <t>S-D</t>
  </si>
  <si>
    <t>Que hubo</t>
  </si>
  <si>
    <t>L-D</t>
  </si>
  <si>
    <t>Páginas pares</t>
  </si>
  <si>
    <t>Páginas impares</t>
  </si>
  <si>
    <t>Doble página a blanco y negro</t>
  </si>
  <si>
    <t>Primera página a blanco y negro</t>
  </si>
  <si>
    <t>Primera página a color</t>
  </si>
  <si>
    <t>Página impar o última  a blanco y negro</t>
  </si>
  <si>
    <t>Página impar o última  a color</t>
  </si>
  <si>
    <t>Página corriente (par) a blanco y negro</t>
  </si>
  <si>
    <t>Página corriente (par) a color</t>
  </si>
  <si>
    <t>Contraportada invertida a color</t>
  </si>
  <si>
    <t>El tiempo</t>
  </si>
  <si>
    <t>Portada falsa 4 páginas nacional a color</t>
  </si>
  <si>
    <t>Cuerpo 1 (primera sección)</t>
  </si>
  <si>
    <t>Portada falsa 4 páginas local a color</t>
  </si>
  <si>
    <t>Portada falsa 2 páginas nacional a color</t>
  </si>
  <si>
    <t>Portada falsa 2 páginas local a color</t>
  </si>
  <si>
    <t>Página suelta tiro y retiro</t>
  </si>
  <si>
    <t>Doble página nacional a color</t>
  </si>
  <si>
    <t>Doble página local a color</t>
  </si>
  <si>
    <t>Apertura cuerpo 2 a blanco y negro</t>
  </si>
  <si>
    <t>Cuerpo 2 (secciones de deportes, cultura y viajar)</t>
  </si>
  <si>
    <t>Apertura cuerpo 2 a color</t>
  </si>
  <si>
    <t>Página impar o última a blanco y negro</t>
  </si>
  <si>
    <t>Página impar o última a color</t>
  </si>
  <si>
    <t>página par a blanco y negro</t>
  </si>
  <si>
    <t>página par a color</t>
  </si>
  <si>
    <t>Primera página de sección a blanco y negro</t>
  </si>
  <si>
    <t>Primera página de sección a color</t>
  </si>
  <si>
    <t>Costo variable</t>
  </si>
  <si>
    <t>Refrigerio básico empacado</t>
  </si>
  <si>
    <t xml:space="preserve">Menú completo empacado </t>
  </si>
  <si>
    <t>1-50 unidades</t>
  </si>
  <si>
    <t xml:space="preserve">1-50 unidades </t>
  </si>
  <si>
    <t xml:space="preserve">1 día </t>
  </si>
  <si>
    <t xml:space="preserve">Alquiler Radio </t>
  </si>
  <si>
    <t xml:space="preserve">Alquiler Toldo </t>
  </si>
  <si>
    <t>1 logístico</t>
  </si>
  <si>
    <t>Logístico 12 horas</t>
  </si>
  <si>
    <t>Tipo de servicio</t>
  </si>
  <si>
    <t xml:space="preserve">Descripción </t>
  </si>
  <si>
    <t>Características</t>
  </si>
  <si>
    <t>rango/medida</t>
  </si>
  <si>
    <t>precio unitario</t>
  </si>
  <si>
    <t>Cantidades</t>
  </si>
  <si>
    <t>Alquiler Carpa tradicional 6x6
completa</t>
  </si>
  <si>
    <t>Alquiler de silla plástica sin brazos</t>
  </si>
  <si>
    <t>Alquiler de Carpa tradicional 12x6 completa</t>
  </si>
  <si>
    <t>Servicio de Transporte Urbano camioneta de estacas con carpa por recorrido</t>
  </si>
  <si>
    <t>Vigilancia sin arma</t>
  </si>
  <si>
    <t xml:space="preserve">Pago de Turno de Vigilancia de Empresa Certificada de 12 horas sin arma, cuando la Secretaria lo requiera con el equipo de Producción    </t>
  </si>
  <si>
    <t>1 turno</t>
  </si>
  <si>
    <t>1 día</t>
  </si>
  <si>
    <t>Grupo de socorro</t>
  </si>
  <si>
    <t>Logístico 6 horas</t>
  </si>
  <si>
    <t xml:space="preserve">Servicio de limpieza </t>
  </si>
  <si>
    <t>Placa sobre marco de madera</t>
  </si>
  <si>
    <t>1 unidad</t>
  </si>
  <si>
    <t>1 servicio</t>
  </si>
  <si>
    <t>Pasabocas gourmet de mínimo tres componentes alimenticios</t>
  </si>
  <si>
    <t>Frappé de frutas</t>
  </si>
  <si>
    <t>Costo fijo</t>
  </si>
  <si>
    <t>costo fijo</t>
  </si>
  <si>
    <t>Planos espacial</t>
  </si>
  <si>
    <t>Realización de plano con distribución de espacios y marcacion de la zona</t>
  </si>
  <si>
    <t>Tallerista</t>
  </si>
  <si>
    <t>Un formador para 2 horas de taller para promover el fortalecimiento dl sector artesanal</t>
  </si>
  <si>
    <t>1 rubro</t>
  </si>
  <si>
    <t>AMBULANCIA BASICA (TAB) 1. Conductor 1; Aux. Enfermera@ y/o Técnico en atención Prehospitalaria (APH); 1 Socorristas; 1 Tabla de Espina Larga; 1 Botiquín Básico; 1 Radio de Comunicación y 1 En enlace con el 123</t>
  </si>
  <si>
    <t>Como los eventos no son rígidos y lo alteran muchos factores no previstos, según circunstancia de espacio y tiempos, durante la ejecución puede ocurrir imprevistos,  o presentarse correctivos, por lo que puede  variar el uso de los ítems del contrato según la necesidad, por lo que va operar como un sistema en forma de bolsa,  en el caso de requerirse algo  no incluido dentro de estos  ítems se deberá cotizar previamente para que el supervisor verifique los precios del mercado antes de autorizar su ejecución, dejando claro que de ninguna forma el contrato excederá el presupuesto oficial.</t>
  </si>
  <si>
    <t xml:space="preserve">Anexo Formato Resumen Económico  </t>
  </si>
  <si>
    <t>Estos son los ítems de referencia para el contrato, ver detalle en anexo especificaciones técnicas.</t>
  </si>
  <si>
    <t xml:space="preserve">Objeto:  Prestación de servicios de operación técnica y logística para la realización de mercados artesanales y sus actividades complementarias. </t>
  </si>
  <si>
    <t>Total antes de IVA</t>
  </si>
  <si>
    <t>Eventos</t>
  </si>
  <si>
    <r>
      <rPr>
        <b/>
        <sz val="11"/>
        <rFont val="Calibri"/>
        <family val="2"/>
        <scheme val="minor"/>
      </rPr>
      <t>Radios de:</t>
    </r>
    <r>
      <rPr>
        <sz val="11"/>
        <rFont val="Calibri"/>
        <family val="2"/>
        <scheme val="minor"/>
      </rPr>
      <t xml:space="preserve"> 16 Canales, con 2 botones programables, canal de recepción dedicado y eliminación de canal ruidoso
</t>
    </r>
    <r>
      <rPr>
        <b/>
        <sz val="11"/>
        <rFont val="Calibri"/>
        <family val="2"/>
        <scheme val="minor"/>
      </rPr>
      <t>Incluye:</t>
    </r>
    <r>
      <rPr>
        <sz val="11"/>
        <rFont val="Calibri"/>
        <family val="2"/>
        <scheme val="minor"/>
      </rPr>
      <t xml:space="preserve"> accesorio de audio manos libres, batería adicional y cargador.</t>
    </r>
  </si>
  <si>
    <r>
      <rPr>
        <b/>
        <sz val="11"/>
        <rFont val="Calibri"/>
        <family val="2"/>
        <scheme val="minor"/>
      </rPr>
      <t>Bebida:</t>
    </r>
    <r>
      <rPr>
        <sz val="11"/>
        <rFont val="Calibri"/>
        <family val="2"/>
        <scheme val="minor"/>
      </rPr>
      <t xml:space="preserve"> Jugo en cajita 200 ml 
Pastelería dulce o salada de 150 gr (Croissant, pazerotti, pastel, empanada de queso, jamón y queso, hawaiano, ranchero, verduras o carnes, etc.)
</t>
    </r>
    <r>
      <rPr>
        <b/>
        <sz val="11"/>
        <rFont val="Calibri"/>
        <family val="2"/>
        <scheme val="minor"/>
      </rPr>
      <t>Presentación:</t>
    </r>
    <r>
      <rPr>
        <sz val="11"/>
        <rFont val="Calibri"/>
        <family val="2"/>
        <scheme val="minor"/>
      </rPr>
      <t xml:space="preserve"> Empacado en material que no sea icopor</t>
    </r>
  </si>
  <si>
    <r>
      <rPr>
        <b/>
        <sz val="11"/>
        <rFont val="Calibri"/>
        <family val="2"/>
        <scheme val="minor"/>
      </rPr>
      <t>Proteína:</t>
    </r>
    <r>
      <rPr>
        <sz val="11"/>
        <rFont val="Calibri"/>
        <family val="2"/>
        <scheme val="minor"/>
      </rPr>
      <t xml:space="preserve"> 200 gr (Res, cerdo, pollo o pescado)
</t>
    </r>
    <r>
      <rPr>
        <b/>
        <sz val="11"/>
        <rFont val="Calibri"/>
        <family val="2"/>
        <scheme val="minor"/>
      </rPr>
      <t>Acompañamiento:</t>
    </r>
    <r>
      <rPr>
        <sz val="11"/>
        <rFont val="Calibri"/>
        <family val="2"/>
        <scheme val="minor"/>
      </rPr>
      <t xml:space="preserve"> carbohidrato 100 gr, sopa 250 ml, fruta o ensalada vegetal 100 gr
</t>
    </r>
    <r>
      <rPr>
        <b/>
        <sz val="11"/>
        <rFont val="Calibri"/>
        <family val="2"/>
        <scheme val="minor"/>
      </rPr>
      <t>Bebida:</t>
    </r>
    <r>
      <rPr>
        <sz val="11"/>
        <rFont val="Calibri"/>
        <family val="2"/>
        <scheme val="minor"/>
      </rPr>
      <t xml:space="preserve"> jugo de fruta en caja de 200 ml
</t>
    </r>
    <r>
      <rPr>
        <b/>
        <sz val="11"/>
        <rFont val="Calibri"/>
        <family val="2"/>
        <scheme val="minor"/>
      </rPr>
      <t xml:space="preserve">Postre: </t>
    </r>
    <r>
      <rPr>
        <sz val="11"/>
        <rFont val="Calibri"/>
        <family val="2"/>
        <scheme val="minor"/>
      </rPr>
      <t xml:space="preserve">100 gr
</t>
    </r>
    <r>
      <rPr>
        <b/>
        <sz val="11"/>
        <rFont val="Calibri"/>
        <family val="2"/>
        <scheme val="minor"/>
      </rPr>
      <t xml:space="preserve">Presentación: </t>
    </r>
    <r>
      <rPr>
        <sz val="11"/>
        <rFont val="Calibri"/>
        <family val="2"/>
        <scheme val="minor"/>
      </rPr>
      <t>empacado en material que no sea icopor</t>
    </r>
  </si>
  <si>
    <r>
      <t xml:space="preserve">Personal de logística por 12 horas. 
</t>
    </r>
    <r>
      <rPr>
        <b/>
        <sz val="11"/>
        <rFont val="Calibri"/>
        <family val="2"/>
        <scheme val="minor"/>
      </rPr>
      <t>Incluye:</t>
    </r>
    <r>
      <rPr>
        <sz val="11"/>
        <rFont val="Calibri"/>
        <family val="2"/>
        <scheme val="minor"/>
      </rPr>
      <t xml:space="preserve"> transporte y dos alimentaciones principales, uniforme y seguridad social o póliza.</t>
    </r>
  </si>
  <si>
    <r>
      <rPr>
        <b/>
        <sz val="11"/>
        <rFont val="Calibri"/>
        <family val="2"/>
        <scheme val="minor"/>
      </rPr>
      <t>Medidas estándar son:</t>
    </r>
    <r>
      <rPr>
        <sz val="11"/>
        <rFont val="Calibri"/>
        <family val="2"/>
        <scheme val="minor"/>
      </rPr>
      <t xml:space="preserve"> 1,20 mts de ancho x 2,20 mts de alto x 80 cm de profundidad.
</t>
    </r>
    <r>
      <rPr>
        <b/>
        <sz val="11"/>
        <rFont val="Calibri"/>
        <family val="2"/>
        <scheme val="minor"/>
      </rPr>
      <t>Color:</t>
    </r>
    <r>
      <rPr>
        <sz val="11"/>
        <rFont val="Calibri"/>
        <family val="2"/>
        <scheme val="minor"/>
      </rPr>
      <t xml:space="preserve"> techo en tela de color según instrucciones del equipo de producción de la Secretaría</t>
    </r>
    <r>
      <rPr>
        <b/>
        <sz val="11"/>
        <color theme="1"/>
        <rFont val="Calibri"/>
        <family val="2"/>
        <scheme val="minor"/>
      </rPr>
      <t/>
    </r>
  </si>
  <si>
    <r>
      <rPr>
        <b/>
        <sz val="11"/>
        <rFont val="Calibri"/>
        <family val="2"/>
        <scheme val="minor"/>
      </rPr>
      <t>Carpa tradicional blanca de 6x6 mt:</t>
    </r>
    <r>
      <rPr>
        <sz val="11"/>
        <rFont val="Calibri"/>
        <family val="2"/>
        <scheme val="minor"/>
      </rPr>
      <t xml:space="preserve">  con piso en estiba tupida forrada hasta el canto en piso de balín o estoperol del mismo color y misma referencia y tiras mínimo de 6 mts x 1.40 de ancho, con dos (2) lámparas de 2x32, con cerramiento por los 4 lados con lonas blancas de 6x2.40
</t>
    </r>
    <r>
      <rPr>
        <b/>
        <sz val="11"/>
        <rFont val="Calibri"/>
        <family val="2"/>
        <scheme val="minor"/>
      </rPr>
      <t>Condiciones:</t>
    </r>
    <r>
      <rPr>
        <sz val="11"/>
        <rFont val="Calibri"/>
        <family val="2"/>
        <scheme val="minor"/>
      </rPr>
      <t xml:space="preserve"> cada una en perfecto estado, sin hongos, ni enmendaduras, limpias y  venteada con ecopesos.</t>
    </r>
    <r>
      <rPr>
        <b/>
        <sz val="11"/>
        <color theme="1"/>
        <rFont val="Calibri"/>
        <family val="2"/>
        <scheme val="minor"/>
      </rPr>
      <t/>
    </r>
  </si>
  <si>
    <r>
      <rPr>
        <b/>
        <sz val="11"/>
        <rFont val="Calibri"/>
        <family val="2"/>
        <scheme val="minor"/>
      </rPr>
      <t xml:space="preserve">Carpa tradicional blanca de 12x6 mt: </t>
    </r>
    <r>
      <rPr>
        <sz val="11"/>
        <rFont val="Calibri"/>
        <family val="2"/>
        <scheme val="minor"/>
      </rPr>
      <t xml:space="preserve"> con piso en estiba tupida forrada hasta el canto en piso de balín o estoperol del mismo color y misma referencia y tiras mínimo de 6 mts x 1.40 de ancho, con cuatro (4) lámparas de 2x32, con cerramiento por los 4 lados con lonas blancas de 12x2.40
</t>
    </r>
    <r>
      <rPr>
        <b/>
        <sz val="11"/>
        <rFont val="Calibri"/>
        <family val="2"/>
        <scheme val="minor"/>
      </rPr>
      <t>Condiciones:</t>
    </r>
    <r>
      <rPr>
        <sz val="11"/>
        <rFont val="Calibri"/>
        <family val="2"/>
        <scheme val="minor"/>
      </rPr>
      <t xml:space="preserve"> perfecto estado, sin hongos, ni enmendaduras, limpias y  venteada con ecopesos.
</t>
    </r>
    <r>
      <rPr>
        <b/>
        <sz val="11"/>
        <color theme="1"/>
        <rFont val="Calibri"/>
        <family val="2"/>
        <scheme val="minor"/>
      </rPr>
      <t/>
    </r>
  </si>
  <si>
    <r>
      <rPr>
        <b/>
        <sz val="11"/>
        <rFont val="Calibri"/>
        <family val="2"/>
        <scheme val="minor"/>
      </rPr>
      <t>Color: s</t>
    </r>
    <r>
      <rPr>
        <sz val="11"/>
        <rFont val="Calibri"/>
        <family val="2"/>
        <scheme val="minor"/>
      </rPr>
      <t>egún indicaciones de la Secretaría</t>
    </r>
  </si>
  <si>
    <t>Alquiler Baño Portátil con operaria</t>
  </si>
  <si>
    <r>
      <t xml:space="preserve">Alquiler de baños móviles estándar                                    </t>
    </r>
    <r>
      <rPr>
        <b/>
        <sz val="11"/>
        <rFont val="Calibri"/>
        <family val="2"/>
        <scheme val="minor"/>
      </rPr>
      <t>Incluye:</t>
    </r>
    <r>
      <rPr>
        <sz val="11"/>
        <rFont val="Calibri"/>
        <family val="2"/>
        <scheme val="minor"/>
      </rPr>
      <t xml:space="preserve"> jabón y papel
Montaje, atención, mantenimiento y desmontaje.</t>
    </r>
  </si>
  <si>
    <r>
      <t xml:space="preserve">Recorrido de ida y regreso en camioneta de estacas con carpa para recorridos solo en Medellín con pasajeros. </t>
    </r>
    <r>
      <rPr>
        <b/>
        <sz val="11"/>
        <color theme="1"/>
        <rFont val="Calibri"/>
        <family val="2"/>
        <scheme val="minor"/>
      </rPr>
      <t/>
    </r>
  </si>
  <si>
    <t>Recorrido</t>
  </si>
  <si>
    <r>
      <t xml:space="preserve">Personal de logística por 6 horas. 
</t>
    </r>
    <r>
      <rPr>
        <b/>
        <sz val="11"/>
        <rFont val="Calibri"/>
        <family val="2"/>
        <scheme val="minor"/>
      </rPr>
      <t>Incluye:</t>
    </r>
    <r>
      <rPr>
        <sz val="11"/>
        <rFont val="Calibri"/>
        <family val="2"/>
        <scheme val="minor"/>
      </rPr>
      <t xml:space="preserve"> transporte y una alimentación principal, uniforme y seguridad social o póliza.</t>
    </r>
  </si>
  <si>
    <r>
      <t xml:space="preserve">Operario de aseo por 8 horas  para cualquier actividad de limpieza, con una alimentación principal y transporte.
</t>
    </r>
    <r>
      <rPr>
        <b/>
        <sz val="11"/>
        <rFont val="Calibri"/>
        <family val="2"/>
        <scheme val="minor"/>
      </rPr>
      <t>Incluye:</t>
    </r>
    <r>
      <rPr>
        <sz val="11"/>
        <rFont val="Calibri"/>
        <family val="2"/>
        <scheme val="minor"/>
      </rPr>
      <t xml:space="preserve"> uniforme, materiales. escoba, trapera, limpiones, jabones, bolsas.</t>
    </r>
  </si>
  <si>
    <t xml:space="preserve">1 operario </t>
  </si>
  <si>
    <r>
      <rPr>
        <b/>
        <sz val="11"/>
        <rFont val="Calibri"/>
        <family val="2"/>
        <scheme val="minor"/>
      </rPr>
      <t>Tamaño:</t>
    </r>
    <r>
      <rPr>
        <sz val="11"/>
        <rFont val="Calibri"/>
        <family val="2"/>
        <scheme val="minor"/>
      </rPr>
      <t xml:space="preserve"> 29x21cms
</t>
    </r>
    <r>
      <rPr>
        <b/>
        <sz val="11"/>
        <rFont val="Calibri"/>
        <family val="2"/>
        <scheme val="minor"/>
      </rPr>
      <t>Material:</t>
    </r>
    <r>
      <rPr>
        <sz val="11"/>
        <rFont val="Calibri"/>
        <family val="2"/>
        <scheme val="minor"/>
      </rPr>
      <t xml:space="preserve"> alpaca (metal blanco) para grabación por láser sobre un marco de madera</t>
    </r>
  </si>
  <si>
    <r>
      <rPr>
        <b/>
        <sz val="11"/>
        <rFont val="Calibri"/>
        <family val="2"/>
        <scheme val="minor"/>
      </rPr>
      <t xml:space="preserve">Sabor: </t>
    </r>
    <r>
      <rPr>
        <sz val="11"/>
        <rFont val="Calibri"/>
        <family val="2"/>
        <scheme val="minor"/>
      </rPr>
      <t xml:space="preserve"> frutas tropicales o fusión (sin licor)
</t>
    </r>
    <r>
      <rPr>
        <b/>
        <sz val="11"/>
        <rFont val="Calibri"/>
        <family val="2"/>
        <scheme val="minor"/>
      </rPr>
      <t>Cantidad:</t>
    </r>
    <r>
      <rPr>
        <sz val="11"/>
        <rFont val="Calibri"/>
        <family val="2"/>
        <scheme val="minor"/>
      </rPr>
      <t xml:space="preserve"> mínimo 300 ml
</t>
    </r>
    <r>
      <rPr>
        <b/>
        <sz val="11"/>
        <rFont val="Calibri"/>
        <family val="2"/>
        <scheme val="minor"/>
      </rPr>
      <t>Presentación:</t>
    </r>
    <r>
      <rPr>
        <sz val="11"/>
        <rFont val="Calibri"/>
        <family val="2"/>
        <scheme val="minor"/>
      </rPr>
      <t xml:space="preserve"> servido en copa de vidrio con fruta decorativa</t>
    </r>
  </si>
  <si>
    <r>
      <t xml:space="preserve">Servicio con 50 unidades cada uno de 40 gr (para 2 o 3   bocados por pasaboca)
</t>
    </r>
    <r>
      <rPr>
        <b/>
        <sz val="11"/>
        <rFont val="Calibri"/>
        <family val="2"/>
        <scheme val="minor"/>
      </rPr>
      <t>Condiciones: c</t>
    </r>
    <r>
      <rPr>
        <sz val="11"/>
        <rFont val="Calibri"/>
        <family val="2"/>
        <scheme val="minor"/>
      </rPr>
      <t xml:space="preserve">ada pasaboca debe contener tres opciones como: quesos, carnes frías, verduras, frutas, panecillos, pastelería, pollo, carne, pan, etc.
</t>
    </r>
    <r>
      <rPr>
        <b/>
        <sz val="11"/>
        <rFont val="Calibri"/>
        <family val="2"/>
        <scheme val="minor"/>
      </rPr>
      <t>Presentación:</t>
    </r>
    <r>
      <rPr>
        <sz val="11"/>
        <rFont val="Calibri"/>
        <family val="2"/>
        <scheme val="minor"/>
      </rPr>
      <t xml:space="preserve"> especiales para cóctel 
</t>
    </r>
    <r>
      <rPr>
        <b/>
        <sz val="11"/>
        <rFont val="Calibri"/>
        <family val="2"/>
        <scheme val="minor"/>
      </rPr>
      <t>Incluye:</t>
    </r>
    <r>
      <rPr>
        <sz val="11"/>
        <rFont val="Calibri"/>
        <family val="2"/>
        <scheme val="minor"/>
      </rPr>
      <t xml:space="preserve"> bandejas y manteles
</t>
    </r>
    <r>
      <rPr>
        <b/>
        <sz val="11"/>
        <rFont val="Calibri"/>
        <family val="2"/>
        <scheme val="minor"/>
      </rPr>
      <t xml:space="preserve">Condiciones: </t>
    </r>
    <r>
      <rPr>
        <sz val="11"/>
        <rFont val="Calibri"/>
        <family val="2"/>
        <scheme val="minor"/>
      </rPr>
      <t>grupo de 50 pasabocas</t>
    </r>
  </si>
  <si>
    <t>Alquiler Carpa tradicional 6x6
básica</t>
  </si>
  <si>
    <r>
      <rPr>
        <b/>
        <sz val="11"/>
        <rFont val="Calibri"/>
        <family val="2"/>
        <scheme val="minor"/>
      </rPr>
      <t>Carpa tradicional blanca de 6x6 mt</t>
    </r>
    <r>
      <rPr>
        <sz val="11"/>
        <rFont val="Calibri"/>
        <family val="2"/>
        <scheme val="minor"/>
      </rPr>
      <t xml:space="preserve">
</t>
    </r>
    <r>
      <rPr>
        <b/>
        <sz val="11"/>
        <rFont val="Calibri"/>
        <family val="2"/>
        <scheme val="minor"/>
      </rPr>
      <t>Condiciones:</t>
    </r>
    <r>
      <rPr>
        <sz val="11"/>
        <rFont val="Calibri"/>
        <family val="2"/>
        <scheme val="minor"/>
      </rPr>
      <t xml:space="preserve"> cada una en perfecto estado, sin hongos, ni enmendaduras, limpias y  venteada con ecopesos.</t>
    </r>
    <r>
      <rPr>
        <b/>
        <sz val="11"/>
        <color theme="1"/>
        <rFont val="Calibri"/>
        <family val="2"/>
        <scheme val="minor"/>
      </rPr>
      <t/>
    </r>
  </si>
  <si>
    <t>Secretaria Interesada: Suministros y Servicios   Estudio Previo 33635</t>
  </si>
  <si>
    <t>Item</t>
  </si>
  <si>
    <r>
      <rPr>
        <b/>
        <sz val="11"/>
        <rFont val="Calibri Light"/>
        <family val="2"/>
        <scheme val="major"/>
      </rPr>
      <t>La</t>
    </r>
    <r>
      <rPr>
        <sz val="11"/>
        <rFont val="Calibri Light"/>
        <family val="2"/>
        <scheme val="major"/>
      </rPr>
      <t xml:space="preserve"> evaluación de la oferta económica se realizará sobre el " Valor de los precios unitarios sin IVA" de cada uno de los ítems.                                                                     </t>
    </r>
    <r>
      <rPr>
        <b/>
        <sz val="11"/>
        <rFont val="Calibri Light"/>
        <family val="2"/>
        <scheme val="major"/>
      </rPr>
      <t>Se</t>
    </r>
    <r>
      <rPr>
        <sz val="11"/>
        <rFont val="Calibri Light"/>
        <family val="2"/>
        <scheme val="major"/>
      </rPr>
      <t xml:space="preserve"> deben valorar todos los ítems, excepto los </t>
    </r>
    <r>
      <rPr>
        <b/>
        <sz val="11"/>
        <color rgb="FFFF0000"/>
        <rFont val="Calibri Light"/>
        <family val="2"/>
        <scheme val="major"/>
      </rPr>
      <t xml:space="preserve">COSTOS FIJOS so pena de rechazo. </t>
    </r>
    <r>
      <rPr>
        <b/>
        <sz val="11"/>
        <rFont val="Calibri Light"/>
        <family val="2"/>
        <scheme val="major"/>
      </rPr>
      <t xml:space="preserve">( item 19 y 20) </t>
    </r>
    <r>
      <rPr>
        <b/>
        <sz val="11"/>
        <color rgb="FFFF0000"/>
        <rFont val="Calibri Light"/>
        <family val="2"/>
        <scheme val="major"/>
      </rPr>
      <t xml:space="preserve">   </t>
    </r>
    <r>
      <rPr>
        <sz val="11"/>
        <rFont val="Calibri Light"/>
        <family val="2"/>
        <scheme val="major"/>
      </rPr>
      <t xml:space="preserve">                                                                                                                                                   </t>
    </r>
    <r>
      <rPr>
        <b/>
        <sz val="11"/>
        <rFont val="Calibri Light"/>
        <family val="2"/>
        <scheme val="major"/>
      </rPr>
      <t>No</t>
    </r>
    <r>
      <rPr>
        <sz val="11"/>
        <rFont val="Calibri Light"/>
        <family val="2"/>
        <scheme val="major"/>
      </rPr>
      <t xml:space="preserve"> se  podrá exceder en la propuesta económica el valor antes de IVA de ninguno de los Ítems   (Ver causales de rechazo).                                                                      </t>
    </r>
    <r>
      <rPr>
        <b/>
        <sz val="11"/>
        <rFont val="Calibri Light"/>
        <family val="2"/>
        <scheme val="major"/>
      </rPr>
      <t>No</t>
    </r>
    <r>
      <rPr>
        <sz val="11"/>
        <rFont val="Calibri Light"/>
        <family val="2"/>
        <scheme val="major"/>
      </rPr>
      <t xml:space="preserve"> se  podrá exceder en la propuesta económica el valor total antes de IVA                                                                                                                                                                               </t>
    </r>
    <r>
      <rPr>
        <b/>
        <sz val="11"/>
        <rFont val="Calibri Light"/>
        <family val="2"/>
        <scheme val="major"/>
      </rPr>
      <t>Se</t>
    </r>
    <r>
      <rPr>
        <sz val="11"/>
        <rFont val="Calibri Light"/>
        <family val="2"/>
        <scheme val="major"/>
      </rPr>
      <t xml:space="preserve"> elije la oferta que ofrezca el menor valor total sin  IVA.                                                                                                                                                                                                                                                 </t>
    </r>
    <r>
      <rPr>
        <b/>
        <sz val="11"/>
        <rFont val="Calibri Light"/>
        <family val="2"/>
        <scheme val="major"/>
      </rPr>
      <t>El</t>
    </r>
    <r>
      <rPr>
        <sz val="11"/>
        <rFont val="Calibri Light"/>
        <family val="2"/>
        <scheme val="major"/>
      </rPr>
      <t xml:space="preserve"> contrato se adjudica por el valor total del presupuesto oficial del proceso, va a operar en forma de bolsa.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</si>
</sst>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0.00_);_(&quot;$&quot;* \(#,##0.00\);_(&quot;$&quot;* &quot;-&quot;??_);_(@_)"/>
    <numFmt numFmtId="166" formatCode="_-&quot;$&quot;* #,##0_-;\-&quot;$&quot;* #,##0_-;_-&quot;$&quot;* &quot;-&quot;??_-;_-@_-"/>
    <numFmt numFmtId="167" formatCode="_(&quot;$&quot;* #,##0_);_(&quot;$&quot;* \(#,##0\);_(&quot;$&quot;* &quot;-&quot;??_);_(@_)"/>
    <numFmt numFmtId="168" formatCode="_-&quot;$&quot;\ * #,##0_-;\-&quot;$&quot;\ * #,##0_-;_-&quot;$&quot;\ * &quot;-&quot;??_-;_-@_-"/>
    <numFmt numFmtId="169" formatCode="_-* #,##0_-;\-* #,##0_-;_-* &quot;-&quot;??_-;_-@_-"/>
  </numFmts>
  <fonts count="17" x14ac:knownFonts="1">
    <font>
      <sz val="11"/>
      <color theme="1"/>
      <name val="Calibri"/>
      <family val="2"/>
      <scheme val="minor"/>
    </font>
    <font>
      <b/>
      <sz val="10"/>
      <color theme="1"/>
      <name val="Arial"/>
      <family val="2"/>
    </font>
    <font>
      <sz val="11"/>
      <color theme="1"/>
      <name val="Calibri"/>
      <family val="2"/>
      <scheme val="minor"/>
    </font>
    <font>
      <sz val="10"/>
      <color theme="1"/>
      <name val="Arial"/>
      <family val="2"/>
    </font>
    <font>
      <b/>
      <sz val="14"/>
      <color theme="1"/>
      <name val="Arial"/>
      <family val="2"/>
    </font>
    <font>
      <sz val="11"/>
      <color theme="1"/>
      <name val="Arial"/>
      <family val="2"/>
    </font>
    <font>
      <sz val="11"/>
      <color rgb="FF000000"/>
      <name val="Calibri"/>
      <family val="2"/>
    </font>
    <font>
      <b/>
      <sz val="11"/>
      <color theme="1"/>
      <name val="Calibri"/>
      <family val="2"/>
      <scheme val="minor"/>
    </font>
    <font>
      <u/>
      <sz val="11"/>
      <color theme="11"/>
      <name val="Calibri"/>
      <family val="2"/>
      <scheme val="minor"/>
    </font>
    <font>
      <sz val="11"/>
      <name val="Calibri Light"/>
      <family val="2"/>
      <scheme val="major"/>
    </font>
    <font>
      <b/>
      <sz val="11"/>
      <name val="Calibri Light"/>
      <family val="2"/>
      <scheme val="major"/>
    </font>
    <font>
      <b/>
      <sz val="14"/>
      <color theme="1"/>
      <name val="Calibri Light"/>
      <family val="2"/>
      <scheme val="major"/>
    </font>
    <font>
      <b/>
      <sz val="12"/>
      <color theme="1"/>
      <name val="Calibri Light"/>
      <family val="2"/>
      <scheme val="major"/>
    </font>
    <font>
      <b/>
      <sz val="11"/>
      <color theme="1"/>
      <name val="Calibri Light"/>
      <family val="2"/>
      <scheme val="major"/>
    </font>
    <font>
      <sz val="11"/>
      <name val="Calibri"/>
      <family val="2"/>
      <scheme val="minor"/>
    </font>
    <font>
      <b/>
      <sz val="11"/>
      <name val="Calibri"/>
      <family val="2"/>
      <scheme val="minor"/>
    </font>
    <font>
      <b/>
      <sz val="11"/>
      <color rgb="FFFF0000"/>
      <name val="Calibri Light"/>
      <family val="2"/>
      <scheme val="major"/>
    </font>
  </fonts>
  <fills count="9">
    <fill>
      <patternFill patternType="none"/>
    </fill>
    <fill>
      <patternFill patternType="gray125"/>
    </fill>
    <fill>
      <patternFill patternType="solid">
        <fgColor rgb="FFB2CCD7"/>
        <bgColor indexed="64"/>
      </patternFill>
    </fill>
    <fill>
      <patternFill patternType="solid">
        <fgColor theme="0"/>
        <bgColor indexed="64"/>
      </patternFill>
    </fill>
    <fill>
      <patternFill patternType="solid">
        <fgColor rgb="FFA5A5A5"/>
        <bgColor rgb="FFA5A5A5"/>
      </patternFill>
    </fill>
    <fill>
      <patternFill patternType="solid">
        <fgColor rgb="FFF4B083"/>
        <bgColor rgb="FFF4B083"/>
      </patternFill>
    </fill>
    <fill>
      <patternFill patternType="solid">
        <fgColor theme="4" tint="0.79998168889431442"/>
        <bgColor indexed="64"/>
      </patternFill>
    </fill>
    <fill>
      <patternFill patternType="solid">
        <fgColor theme="7"/>
        <bgColor rgb="FFA5A5A5"/>
      </patternFill>
    </fill>
    <fill>
      <patternFill patternType="solid">
        <fgColor rgb="FFFFFF00"/>
        <bgColor indexed="64"/>
      </patternFill>
    </fill>
  </fills>
  <borders count="20">
    <border>
      <left/>
      <right/>
      <top/>
      <bottom/>
      <diagonal/>
    </border>
    <border>
      <left style="thin">
        <color rgb="FF00557A"/>
      </left>
      <right style="thin">
        <color rgb="FF00557A"/>
      </right>
      <top style="thin">
        <color rgb="FF00557A"/>
      </top>
      <bottom style="thin">
        <color rgb="FF00557A"/>
      </bottom>
      <diagonal/>
    </border>
    <border>
      <left style="thin">
        <color theme="0"/>
      </left>
      <right style="thin">
        <color theme="0"/>
      </right>
      <top style="thin">
        <color theme="0"/>
      </top>
      <bottom style="thin">
        <color theme="0"/>
      </bottom>
      <diagonal/>
    </border>
    <border>
      <left/>
      <right style="thin">
        <color rgb="FF00557A"/>
      </right>
      <top style="thin">
        <color rgb="FF00557A"/>
      </top>
      <bottom style="thin">
        <color rgb="FF00557A"/>
      </bottom>
      <diagonal/>
    </border>
    <border>
      <left/>
      <right/>
      <top style="thin">
        <color rgb="FF00557A"/>
      </top>
      <bottom style="thin">
        <color rgb="FF00557A"/>
      </bottom>
      <diagonal/>
    </border>
    <border>
      <left/>
      <right/>
      <top style="thin">
        <color theme="0"/>
      </top>
      <bottom/>
      <diagonal/>
    </border>
    <border>
      <left/>
      <right style="thin">
        <color theme="0"/>
      </right>
      <top style="thin">
        <color theme="0"/>
      </top>
      <bottom/>
      <diagonal/>
    </border>
    <border>
      <left style="thin">
        <color theme="0"/>
      </left>
      <right/>
      <top style="thin">
        <color theme="0"/>
      </top>
      <bottom/>
      <diagonal/>
    </border>
    <border>
      <left style="thin">
        <color theme="0"/>
      </left>
      <right style="thin">
        <color theme="0"/>
      </right>
      <top style="thin">
        <color theme="0"/>
      </top>
      <bottom/>
      <diagonal/>
    </border>
    <border>
      <left/>
      <right/>
      <top/>
      <bottom style="medium">
        <color theme="5"/>
      </bottom>
      <diagonal/>
    </border>
    <border>
      <left style="thin">
        <color rgb="FF00557A"/>
      </left>
      <right/>
      <top style="thin">
        <color rgb="FF00557A"/>
      </top>
      <bottom style="thin">
        <color rgb="FF00557A"/>
      </bottom>
      <diagonal/>
    </border>
    <border>
      <left style="thin">
        <color theme="0"/>
      </left>
      <right/>
      <top style="thin">
        <color theme="0"/>
      </top>
      <bottom style="thin">
        <color rgb="FF00557A"/>
      </bottom>
      <diagonal/>
    </border>
    <border>
      <left/>
      <right style="thin">
        <color theme="0"/>
      </right>
      <top style="thin">
        <color theme="0"/>
      </top>
      <bottom style="thin">
        <color rgb="FF00557A"/>
      </bottom>
      <diagonal/>
    </border>
    <border>
      <left/>
      <right/>
      <top style="thin">
        <color theme="0"/>
      </top>
      <bottom style="thin">
        <color rgb="FF00557A"/>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right/>
      <top style="thin">
        <color indexed="64"/>
      </top>
      <bottom/>
      <diagonal/>
    </border>
  </borders>
  <cellStyleXfs count="13">
    <xf numFmtId="0" fontId="0" fillId="0" borderId="0"/>
    <xf numFmtId="43" fontId="2" fillId="0" borderId="0" applyFont="0" applyFill="0" applyBorder="0" applyAlignment="0" applyProtection="0"/>
    <xf numFmtId="165" fontId="2" fillId="0" borderId="0" applyFont="0" applyFill="0" applyBorder="0" applyAlignment="0" applyProtection="0"/>
    <xf numFmtId="0" fontId="6" fillId="0" borderId="0"/>
    <xf numFmtId="0" fontId="8" fillId="0" borderId="0" applyNumberFormat="0" applyFill="0" applyBorder="0" applyAlignment="0" applyProtection="0"/>
    <xf numFmtId="0" fontId="8" fillId="0" borderId="0" applyNumberFormat="0" applyFill="0" applyBorder="0" applyAlignment="0" applyProtection="0"/>
    <xf numFmtId="0" fontId="5" fillId="0" borderId="0"/>
    <xf numFmtId="0" fontId="6" fillId="0" borderId="0"/>
    <xf numFmtId="16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cellStyleXfs>
  <cellXfs count="95">
    <xf numFmtId="0" fontId="0" fillId="0" borderId="0" xfId="0"/>
    <xf numFmtId="0" fontId="0" fillId="0" borderId="0" xfId="0" applyBorder="1"/>
    <xf numFmtId="0" fontId="1" fillId="2" borderId="8" xfId="0" applyFont="1" applyFill="1" applyBorder="1" applyAlignment="1">
      <alignment horizontal="left" indent="1"/>
    </xf>
    <xf numFmtId="0" fontId="0" fillId="0" borderId="1" xfId="0" applyBorder="1"/>
    <xf numFmtId="0" fontId="0" fillId="0" borderId="0" xfId="0" applyBorder="1" applyAlignment="1">
      <alignment horizontal="center"/>
    </xf>
    <xf numFmtId="0" fontId="0" fillId="0" borderId="0" xfId="0" applyBorder="1" applyAlignment="1">
      <alignment horizontal="center" vertical="top"/>
    </xf>
    <xf numFmtId="0" fontId="0" fillId="0" borderId="0" xfId="0" applyBorder="1" applyAlignment="1">
      <alignment vertical="top"/>
    </xf>
    <xf numFmtId="0" fontId="0" fillId="0" borderId="9" xfId="0" applyBorder="1" applyAlignment="1">
      <alignment horizontal="center"/>
    </xf>
    <xf numFmtId="0" fontId="0" fillId="0" borderId="9" xfId="0" applyBorder="1"/>
    <xf numFmtId="0" fontId="4" fillId="0" borderId="0" xfId="0" applyFont="1" applyBorder="1" applyAlignment="1">
      <alignment horizontal="left" vertical="center"/>
    </xf>
    <xf numFmtId="0" fontId="1" fillId="2" borderId="7" xfId="0" applyFont="1" applyFill="1" applyBorder="1" applyAlignment="1"/>
    <xf numFmtId="0" fontId="3" fillId="0" borderId="1" xfId="0" applyFont="1" applyBorder="1"/>
    <xf numFmtId="0" fontId="3" fillId="0" borderId="1" xfId="0" applyFont="1" applyBorder="1" applyAlignment="1">
      <alignment horizontal="center"/>
    </xf>
    <xf numFmtId="9" fontId="3" fillId="0" borderId="1" xfId="0" applyNumberFormat="1" applyFont="1" applyBorder="1" applyAlignment="1">
      <alignment horizontal="center"/>
    </xf>
    <xf numFmtId="0" fontId="3" fillId="0" borderId="1" xfId="0" applyFont="1" applyFill="1" applyBorder="1"/>
    <xf numFmtId="0" fontId="3" fillId="0" borderId="1" xfId="0" applyFont="1" applyFill="1" applyBorder="1" applyAlignment="1">
      <alignment horizontal="center"/>
    </xf>
    <xf numFmtId="9" fontId="3" fillId="0" borderId="1" xfId="0" applyNumberFormat="1" applyFont="1" applyFill="1" applyBorder="1" applyAlignment="1">
      <alignment horizontal="center"/>
    </xf>
    <xf numFmtId="166" fontId="0" fillId="0" borderId="0" xfId="0" applyNumberFormat="1"/>
    <xf numFmtId="164" fontId="0" fillId="0" borderId="0" xfId="0" applyNumberFormat="1"/>
    <xf numFmtId="165" fontId="0" fillId="0" borderId="0" xfId="0" applyNumberFormat="1"/>
    <xf numFmtId="0" fontId="1" fillId="2" borderId="2" xfId="0" applyFont="1" applyFill="1" applyBorder="1" applyAlignment="1">
      <alignment horizontal="center" vertical="center"/>
    </xf>
    <xf numFmtId="0" fontId="0" fillId="0" borderId="0" xfId="0" applyNumberFormat="1"/>
    <xf numFmtId="0" fontId="1" fillId="2" borderId="2" xfId="0" applyFont="1" applyFill="1" applyBorder="1" applyAlignment="1">
      <alignment horizontal="center" vertical="center"/>
    </xf>
    <xf numFmtId="3" fontId="0" fillId="0" borderId="1" xfId="0" applyNumberFormat="1" applyBorder="1"/>
    <xf numFmtId="3" fontId="0" fillId="0" borderId="1" xfId="0" applyNumberFormat="1" applyBorder="1" applyAlignment="1">
      <alignment horizontal="right"/>
    </xf>
    <xf numFmtId="0" fontId="9" fillId="3" borderId="0" xfId="0" applyFont="1" applyFill="1" applyBorder="1" applyAlignment="1">
      <alignment horizontal="center" vertical="center"/>
    </xf>
    <xf numFmtId="0" fontId="9" fillId="0" borderId="0" xfId="0" applyFont="1" applyAlignment="1">
      <alignment horizontal="center" vertical="center"/>
    </xf>
    <xf numFmtId="0" fontId="10" fillId="4" borderId="14" xfId="6" applyFont="1" applyFill="1" applyBorder="1" applyAlignment="1">
      <alignment horizontal="center" vertical="center" wrapText="1"/>
    </xf>
    <xf numFmtId="0" fontId="10" fillId="5" borderId="14" xfId="6" applyFont="1" applyFill="1" applyBorder="1" applyAlignment="1">
      <alignment horizontal="center" vertical="center" wrapText="1"/>
    </xf>
    <xf numFmtId="0" fontId="9" fillId="3" borderId="0" xfId="0" applyFont="1" applyFill="1" applyBorder="1" applyAlignment="1">
      <alignment horizontal="center" vertical="center" wrapText="1"/>
    </xf>
    <xf numFmtId="0" fontId="9" fillId="0" borderId="0" xfId="0" applyFont="1" applyAlignment="1">
      <alignment horizontal="center" vertical="center" wrapText="1"/>
    </xf>
    <xf numFmtId="0" fontId="10" fillId="7" borderId="14" xfId="6" applyFont="1" applyFill="1" applyBorder="1" applyAlignment="1">
      <alignment horizontal="center" vertical="center" wrapText="1"/>
    </xf>
    <xf numFmtId="0" fontId="10" fillId="0" borderId="14" xfId="0" applyFont="1" applyBorder="1" applyAlignment="1">
      <alignment horizontal="center" vertical="center" wrapText="1"/>
    </xf>
    <xf numFmtId="0" fontId="0" fillId="0" borderId="14" xfId="0" applyFont="1" applyBorder="1" applyAlignment="1">
      <alignment horizontal="left" vertical="center" wrapText="1"/>
    </xf>
    <xf numFmtId="0" fontId="14" fillId="3" borderId="14" xfId="3" applyFont="1" applyFill="1" applyBorder="1" applyAlignment="1">
      <alignment horizontal="left" vertical="center" wrapText="1"/>
    </xf>
    <xf numFmtId="0" fontId="14" fillId="3" borderId="14" xfId="0" applyFont="1" applyFill="1" applyBorder="1" applyAlignment="1">
      <alignment horizontal="left" vertical="center" wrapText="1"/>
    </xf>
    <xf numFmtId="49" fontId="14" fillId="3" borderId="14" xfId="3" applyNumberFormat="1" applyFont="1" applyFill="1" applyBorder="1" applyAlignment="1">
      <alignment horizontal="left" vertical="center" wrapText="1"/>
    </xf>
    <xf numFmtId="167" fontId="0" fillId="3" borderId="14" xfId="0" applyNumberFormat="1" applyFill="1" applyBorder="1" applyAlignment="1">
      <alignment vertical="center"/>
    </xf>
    <xf numFmtId="0" fontId="0" fillId="0" borderId="14" xfId="0" applyBorder="1" applyAlignment="1">
      <alignment horizontal="center" vertical="center"/>
    </xf>
    <xf numFmtId="0" fontId="0" fillId="0" borderId="14" xfId="0" applyFont="1" applyBorder="1" applyAlignment="1">
      <alignment horizontal="center" vertical="center"/>
    </xf>
    <xf numFmtId="0" fontId="0" fillId="0" borderId="14" xfId="0" applyBorder="1" applyAlignment="1">
      <alignment horizontal="center" vertical="center" wrapText="1"/>
    </xf>
    <xf numFmtId="0" fontId="14" fillId="0" borderId="14" xfId="0" applyFont="1" applyBorder="1" applyAlignment="1">
      <alignment horizontal="left" vertical="center" wrapText="1"/>
    </xf>
    <xf numFmtId="49" fontId="14" fillId="0" borderId="14" xfId="3" applyNumberFormat="1" applyFont="1" applyBorder="1" applyAlignment="1">
      <alignment horizontal="center" vertical="center" wrapText="1"/>
    </xf>
    <xf numFmtId="168" fontId="14" fillId="3" borderId="14" xfId="2" applyNumberFormat="1" applyFont="1" applyFill="1" applyBorder="1" applyAlignment="1">
      <alignment horizontal="center" vertical="center" wrapText="1"/>
    </xf>
    <xf numFmtId="49" fontId="14" fillId="3" borderId="14" xfId="0" applyNumberFormat="1" applyFont="1" applyFill="1" applyBorder="1" applyAlignment="1">
      <alignment horizontal="left" vertical="center" wrapText="1"/>
    </xf>
    <xf numFmtId="0" fontId="0" fillId="0" borderId="18" xfId="0" applyFont="1" applyBorder="1" applyAlignment="1">
      <alignment horizontal="left" vertical="center" wrapText="1"/>
    </xf>
    <xf numFmtId="0" fontId="0" fillId="0" borderId="14" xfId="0" applyFont="1" applyBorder="1" applyAlignment="1">
      <alignment vertical="center" wrapText="1"/>
    </xf>
    <xf numFmtId="0" fontId="14" fillId="0" borderId="14" xfId="0" applyFont="1" applyBorder="1" applyAlignment="1">
      <alignment vertical="center" wrapText="1"/>
    </xf>
    <xf numFmtId="167" fontId="0" fillId="0" borderId="14" xfId="2" applyNumberFormat="1" applyFont="1" applyBorder="1" applyAlignment="1">
      <alignment vertical="center"/>
    </xf>
    <xf numFmtId="0" fontId="14" fillId="0" borderId="15" xfId="0" applyFont="1" applyFill="1" applyBorder="1" applyAlignment="1">
      <alignment horizontal="left" vertical="center" wrapText="1"/>
    </xf>
    <xf numFmtId="49" fontId="14" fillId="0" borderId="14" xfId="3" applyNumberFormat="1" applyFont="1" applyBorder="1" applyAlignment="1">
      <alignment horizontal="left" vertical="center" wrapText="1"/>
    </xf>
    <xf numFmtId="0" fontId="0" fillId="0" borderId="14" xfId="0" applyFill="1" applyBorder="1" applyAlignment="1">
      <alignment horizontal="center" vertical="center"/>
    </xf>
    <xf numFmtId="169" fontId="14" fillId="0" borderId="14" xfId="12" applyNumberFormat="1" applyFont="1" applyFill="1" applyBorder="1" applyAlignment="1">
      <alignment vertical="center" wrapText="1"/>
    </xf>
    <xf numFmtId="167" fontId="0" fillId="3" borderId="14" xfId="0" applyNumberFormat="1" applyFill="1" applyBorder="1" applyAlignment="1">
      <alignment horizontal="center" vertical="center"/>
    </xf>
    <xf numFmtId="49" fontId="14" fillId="0" borderId="14" xfId="0" applyNumberFormat="1" applyFont="1" applyBorder="1" applyAlignment="1">
      <alignment horizontal="center" vertical="center" wrapText="1"/>
    </xf>
    <xf numFmtId="0" fontId="10" fillId="0" borderId="0" xfId="0" applyFont="1" applyBorder="1" applyAlignment="1">
      <alignment horizontal="center" vertical="center" wrapText="1"/>
    </xf>
    <xf numFmtId="0" fontId="0" fillId="8" borderId="14" xfId="0" applyFont="1" applyFill="1" applyBorder="1" applyAlignment="1">
      <alignment horizontal="left" vertical="center" wrapText="1"/>
    </xf>
    <xf numFmtId="0" fontId="14" fillId="8" borderId="15" xfId="0" applyFont="1" applyFill="1" applyBorder="1" applyAlignment="1">
      <alignment horizontal="left" vertical="center" wrapText="1"/>
    </xf>
    <xf numFmtId="0" fontId="9" fillId="0" borderId="19" xfId="0" applyFont="1" applyBorder="1" applyAlignment="1">
      <alignment horizontal="left" vertical="center" wrapText="1"/>
    </xf>
    <xf numFmtId="0" fontId="9" fillId="0" borderId="0" xfId="0" applyFont="1" applyBorder="1" applyAlignment="1">
      <alignment horizontal="left" vertical="center" wrapText="1"/>
    </xf>
    <xf numFmtId="0" fontId="11" fillId="6" borderId="15" xfId="0" applyFont="1" applyFill="1" applyBorder="1" applyAlignment="1">
      <alignment horizontal="center" vertical="center"/>
    </xf>
    <xf numFmtId="0" fontId="11" fillId="6" borderId="16" xfId="0" applyFont="1" applyFill="1" applyBorder="1" applyAlignment="1">
      <alignment horizontal="center" vertical="center"/>
    </xf>
    <xf numFmtId="0" fontId="11" fillId="6" borderId="17" xfId="0" applyFont="1" applyFill="1" applyBorder="1" applyAlignment="1">
      <alignment horizontal="center" vertical="center"/>
    </xf>
    <xf numFmtId="0" fontId="12" fillId="3" borderId="15" xfId="0" applyFont="1" applyFill="1" applyBorder="1" applyAlignment="1">
      <alignment horizontal="center" vertical="center" wrapText="1"/>
    </xf>
    <xf numFmtId="0" fontId="12" fillId="3" borderId="16" xfId="0" applyFont="1" applyFill="1" applyBorder="1" applyAlignment="1">
      <alignment horizontal="center" vertical="center" wrapText="1"/>
    </xf>
    <xf numFmtId="0" fontId="12" fillId="3" borderId="17" xfId="0" applyFont="1" applyFill="1" applyBorder="1" applyAlignment="1">
      <alignment horizontal="center" vertical="center" wrapText="1"/>
    </xf>
    <xf numFmtId="0" fontId="13" fillId="3" borderId="14" xfId="0" applyFont="1" applyFill="1" applyBorder="1" applyAlignment="1">
      <alignment horizontal="center" vertical="center" wrapText="1"/>
    </xf>
    <xf numFmtId="0" fontId="3" fillId="0" borderId="10" xfId="0" applyFont="1" applyBorder="1" applyAlignment="1">
      <alignment horizontal="left"/>
    </xf>
    <xf numFmtId="0" fontId="3" fillId="0" borderId="3" xfId="0" applyFont="1" applyBorder="1" applyAlignment="1">
      <alignment horizontal="left"/>
    </xf>
    <xf numFmtId="0" fontId="3" fillId="0" borderId="4" xfId="0" applyFont="1" applyBorder="1" applyAlignment="1">
      <alignment horizontal="left"/>
    </xf>
    <xf numFmtId="165" fontId="3" fillId="0" borderId="10" xfId="0" applyNumberFormat="1" applyFont="1" applyBorder="1" applyAlignment="1">
      <alignment horizontal="left"/>
    </xf>
    <xf numFmtId="165" fontId="3" fillId="0" borderId="3" xfId="0" applyNumberFormat="1" applyFont="1" applyBorder="1" applyAlignment="1">
      <alignment horizontal="left"/>
    </xf>
    <xf numFmtId="0" fontId="3" fillId="0" borderId="10"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center"/>
    </xf>
    <xf numFmtId="165" fontId="3" fillId="0" borderId="10" xfId="0" applyNumberFormat="1" applyFont="1" applyBorder="1" applyAlignment="1">
      <alignment horizontal="center"/>
    </xf>
    <xf numFmtId="165" fontId="3" fillId="0" borderId="3" xfId="0" applyNumberFormat="1" applyFont="1" applyBorder="1" applyAlignment="1">
      <alignment horizontal="center"/>
    </xf>
    <xf numFmtId="165" fontId="3" fillId="0" borderId="1" xfId="0" applyNumberFormat="1" applyFont="1" applyBorder="1" applyAlignment="1">
      <alignment horizontal="left"/>
    </xf>
    <xf numFmtId="0" fontId="3" fillId="0" borderId="1" xfId="0" applyFont="1" applyBorder="1" applyAlignment="1">
      <alignment horizontal="left"/>
    </xf>
    <xf numFmtId="0" fontId="3" fillId="0" borderId="10" xfId="0" applyFont="1" applyFill="1" applyBorder="1" applyAlignment="1">
      <alignment horizontal="left"/>
    </xf>
    <xf numFmtId="0" fontId="3" fillId="0" borderId="3" xfId="0" applyFont="1" applyFill="1" applyBorder="1" applyAlignment="1">
      <alignment horizontal="left"/>
    </xf>
    <xf numFmtId="0" fontId="1" fillId="0" borderId="4" xfId="0" applyFont="1" applyFill="1" applyBorder="1" applyAlignment="1">
      <alignment horizontal="left"/>
    </xf>
    <xf numFmtId="0" fontId="1" fillId="0" borderId="3" xfId="0" applyFont="1" applyFill="1" applyBorder="1" applyAlignment="1">
      <alignment horizontal="left"/>
    </xf>
    <xf numFmtId="165" fontId="3" fillId="0" borderId="1" xfId="0" applyNumberFormat="1" applyFont="1" applyFill="1" applyBorder="1" applyAlignment="1">
      <alignment horizontal="left"/>
    </xf>
    <xf numFmtId="0" fontId="3" fillId="0" borderId="1" xfId="0" applyFont="1" applyFill="1" applyBorder="1" applyAlignment="1">
      <alignment horizontal="left"/>
    </xf>
    <xf numFmtId="165" fontId="3" fillId="0" borderId="10" xfId="0" applyNumberFormat="1" applyFont="1" applyFill="1" applyBorder="1" applyAlignment="1">
      <alignment horizontal="left"/>
    </xf>
    <xf numFmtId="165" fontId="3" fillId="0" borderId="3" xfId="0" applyNumberFormat="1" applyFont="1" applyFill="1" applyBorder="1" applyAlignment="1">
      <alignment horizontal="left"/>
    </xf>
    <xf numFmtId="0" fontId="3" fillId="0" borderId="4" xfId="0" applyFont="1" applyFill="1" applyBorder="1" applyAlignment="1">
      <alignment horizontal="left"/>
    </xf>
    <xf numFmtId="0" fontId="1" fillId="2" borderId="11" xfId="0" applyFont="1" applyFill="1" applyBorder="1" applyAlignment="1">
      <alignment horizontal="left"/>
    </xf>
    <xf numFmtId="0" fontId="1" fillId="2" borderId="13" xfId="0" applyFont="1" applyFill="1" applyBorder="1" applyAlignment="1">
      <alignment horizontal="left"/>
    </xf>
    <xf numFmtId="0" fontId="1" fillId="2" borderId="5" xfId="0" applyFont="1" applyFill="1" applyBorder="1" applyAlignment="1">
      <alignment horizontal="left"/>
    </xf>
    <xf numFmtId="0" fontId="1" fillId="2" borderId="6" xfId="0" applyFont="1" applyFill="1" applyBorder="1" applyAlignment="1">
      <alignment horizontal="left"/>
    </xf>
    <xf numFmtId="0" fontId="1" fillId="2" borderId="7" xfId="0" applyFont="1" applyFill="1" applyBorder="1" applyAlignment="1">
      <alignment horizontal="left" indent="1"/>
    </xf>
    <xf numFmtId="0" fontId="1" fillId="2" borderId="6" xfId="0" applyFont="1" applyFill="1" applyBorder="1" applyAlignment="1">
      <alignment horizontal="left" indent="1"/>
    </xf>
    <xf numFmtId="0" fontId="1" fillId="2" borderId="12" xfId="0" applyFont="1" applyFill="1" applyBorder="1" applyAlignment="1">
      <alignment horizontal="left"/>
    </xf>
  </cellXfs>
  <cellStyles count="13">
    <cellStyle name="Comma 2" xfId="1" xr:uid="{00000000-0005-0000-0000-000000000000}"/>
    <cellStyle name="Hipervínculo visitado" xfId="4" builtinId="9" hidden="1"/>
    <cellStyle name="Hipervínculo visitado" xfId="5" builtinId="9" hidden="1"/>
    <cellStyle name="Millares" xfId="12" builtinId="3"/>
    <cellStyle name="Millares [0] 3" xfId="11" xr:uid="{00000000-0005-0000-0000-000004000000}"/>
    <cellStyle name="Moneda" xfId="2" builtinId="4"/>
    <cellStyle name="Moneda [0] 2 2 2" xfId="9" xr:uid="{00000000-0005-0000-0000-000006000000}"/>
    <cellStyle name="Moneda 2" xfId="10" xr:uid="{00000000-0005-0000-0000-000007000000}"/>
    <cellStyle name="Moneda 3 2" xfId="8" xr:uid="{00000000-0005-0000-0000-000008000000}"/>
    <cellStyle name="Normal" xfId="0" builtinId="0"/>
    <cellStyle name="Normal 2" xfId="3" xr:uid="{00000000-0005-0000-0000-00000A000000}"/>
    <cellStyle name="Normal 2 2" xfId="7" xr:uid="{00000000-0005-0000-0000-00000B000000}"/>
    <cellStyle name="Normal 9" xfId="6" xr:uid="{00000000-0005-0000-0000-00000C000000}"/>
  </cellStyles>
  <dxfs count="0"/>
  <tableStyles count="0" defaultTableStyle="TableStyleMedium2" defaultPivotStyle="PivotStyleLight16"/>
  <colors>
    <mruColors>
      <color rgb="FFFB8C27"/>
      <color rgb="FF0095B3"/>
      <color rgb="FF797888"/>
      <color rgb="FFCC0081"/>
      <color rgb="FF00557A"/>
      <color rgb="FFB2CCD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6</xdr:col>
      <xdr:colOff>619125</xdr:colOff>
      <xdr:row>0</xdr:row>
      <xdr:rowOff>9526</xdr:rowOff>
    </xdr:from>
    <xdr:ext cx="1362075" cy="742949"/>
    <xdr:pic>
      <xdr:nvPicPr>
        <xdr:cNvPr id="2" name="Imagen 1">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91475" y="9526"/>
          <a:ext cx="1362075" cy="742949"/>
        </a:xfrm>
        <a:prstGeom prst="rect">
          <a:avLst/>
        </a:prstGeom>
        <a:noFill/>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438447</xdr:colOff>
      <xdr:row>0</xdr:row>
      <xdr:rowOff>173871</xdr:rowOff>
    </xdr:from>
    <xdr:to>
      <xdr:col>1</xdr:col>
      <xdr:colOff>1074452</xdr:colOff>
      <xdr:row>2</xdr:row>
      <xdr:rowOff>52918</xdr:rowOff>
    </xdr:to>
    <xdr:pic>
      <xdr:nvPicPr>
        <xdr:cNvPr id="4" name="Picture 3" descr="Resultado de imagen para logo telemedellÃ­n">
          <a:extLst>
            <a:ext uri="{FF2B5EF4-FFF2-40B4-BE49-F238E27FC236}">
              <a16:creationId xmlns:a16="http://schemas.microsoft.com/office/drawing/2014/main" id="{00000000-0008-0000-0E00-00000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334" r="20882"/>
        <a:stretch/>
      </xdr:blipFill>
      <xdr:spPr bwMode="auto">
        <a:xfrm>
          <a:off x="816423" y="173871"/>
          <a:ext cx="636005" cy="241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30240</xdr:rowOff>
    </xdr:from>
    <xdr:to>
      <xdr:col>1</xdr:col>
      <xdr:colOff>415775</xdr:colOff>
      <xdr:row>2</xdr:row>
      <xdr:rowOff>143633</xdr:rowOff>
    </xdr:to>
    <xdr:pic>
      <xdr:nvPicPr>
        <xdr:cNvPr id="5" name="Picture 4" descr="Resultado de imagen para logo alcaldia medellÃ­n">
          <a:extLst>
            <a:ext uri="{FF2B5EF4-FFF2-40B4-BE49-F238E27FC236}">
              <a16:creationId xmlns:a16="http://schemas.microsoft.com/office/drawing/2014/main" id="{00000000-0008-0000-0E00-000005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5841" r="8701" b="14741"/>
        <a:stretch/>
      </xdr:blipFill>
      <xdr:spPr bwMode="auto">
        <a:xfrm>
          <a:off x="0" y="30240"/>
          <a:ext cx="793751"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559399</xdr:colOff>
      <xdr:row>0</xdr:row>
      <xdr:rowOff>173871</xdr:rowOff>
    </xdr:from>
    <xdr:to>
      <xdr:col>1</xdr:col>
      <xdr:colOff>1195404</xdr:colOff>
      <xdr:row>2</xdr:row>
      <xdr:rowOff>52918</xdr:rowOff>
    </xdr:to>
    <xdr:pic>
      <xdr:nvPicPr>
        <xdr:cNvPr id="2" name="Picture 1" descr="Resultado de imagen para logo telemedellÃ­n">
          <a:extLst>
            <a:ext uri="{FF2B5EF4-FFF2-40B4-BE49-F238E27FC236}">
              <a16:creationId xmlns:a16="http://schemas.microsoft.com/office/drawing/2014/main" id="{00000000-0008-0000-0F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334" r="20882"/>
        <a:stretch/>
      </xdr:blipFill>
      <xdr:spPr bwMode="auto">
        <a:xfrm>
          <a:off x="819749" y="173871"/>
          <a:ext cx="636005" cy="2473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30240</xdr:rowOff>
    </xdr:from>
    <xdr:to>
      <xdr:col>1</xdr:col>
      <xdr:colOff>536727</xdr:colOff>
      <xdr:row>2</xdr:row>
      <xdr:rowOff>143633</xdr:rowOff>
    </xdr:to>
    <xdr:pic>
      <xdr:nvPicPr>
        <xdr:cNvPr id="3" name="Picture 2" descr="Resultado de imagen para logo alcaldia medellÃ­n">
          <a:extLst>
            <a:ext uri="{FF2B5EF4-FFF2-40B4-BE49-F238E27FC236}">
              <a16:creationId xmlns:a16="http://schemas.microsoft.com/office/drawing/2014/main" id="{00000000-0008-0000-0F00-000003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5841" r="8701" b="14741"/>
        <a:stretch/>
      </xdr:blipFill>
      <xdr:spPr bwMode="auto">
        <a:xfrm>
          <a:off x="0" y="30240"/>
          <a:ext cx="797077" cy="4816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J27"/>
  <sheetViews>
    <sheetView tabSelected="1" topLeftCell="A25" workbookViewId="0">
      <selection activeCell="D31" sqref="D31"/>
    </sheetView>
  </sheetViews>
  <sheetFormatPr baseColWidth="10" defaultColWidth="17.7109375" defaultRowHeight="15" x14ac:dyDescent="0.25"/>
  <cols>
    <col min="1" max="1" width="7" style="26" customWidth="1"/>
    <col min="2" max="3" width="17.7109375" style="26"/>
    <col min="4" max="4" width="39.7109375" style="26" customWidth="1"/>
    <col min="5" max="5" width="13.42578125" style="26" customWidth="1"/>
    <col min="6" max="6" width="17.7109375" style="26"/>
    <col min="7" max="7" width="13" style="26" customWidth="1"/>
    <col min="8" max="8" width="11.42578125" style="26" customWidth="1"/>
    <col min="9" max="9" width="17.7109375" style="26"/>
    <col min="10" max="188" width="17.7109375" style="25"/>
    <col min="189" max="16384" width="17.7109375" style="26"/>
  </cols>
  <sheetData>
    <row r="1" spans="1:192" ht="59.25" customHeight="1" x14ac:dyDescent="0.25">
      <c r="B1" s="60" t="s">
        <v>286</v>
      </c>
      <c r="C1" s="61"/>
      <c r="D1" s="61"/>
      <c r="E1" s="61"/>
      <c r="F1" s="61"/>
      <c r="G1" s="61"/>
      <c r="H1" s="61"/>
      <c r="I1" s="62"/>
      <c r="GG1" s="25"/>
      <c r="GH1" s="25"/>
      <c r="GI1" s="25"/>
      <c r="GJ1" s="25"/>
    </row>
    <row r="2" spans="1:192" ht="22.5" customHeight="1" x14ac:dyDescent="0.25">
      <c r="B2" s="63" t="s">
        <v>311</v>
      </c>
      <c r="C2" s="64"/>
      <c r="D2" s="64"/>
      <c r="E2" s="64"/>
      <c r="F2" s="64"/>
      <c r="G2" s="64"/>
      <c r="H2" s="64"/>
      <c r="I2" s="65"/>
      <c r="GG2" s="25"/>
      <c r="GH2" s="25"/>
      <c r="GI2" s="25"/>
      <c r="GJ2" s="25"/>
    </row>
    <row r="3" spans="1:192" ht="28.5" customHeight="1" x14ac:dyDescent="0.25">
      <c r="B3" s="63" t="s">
        <v>288</v>
      </c>
      <c r="C3" s="64"/>
      <c r="D3" s="64"/>
      <c r="E3" s="64"/>
      <c r="F3" s="64"/>
      <c r="G3" s="64"/>
      <c r="H3" s="64"/>
      <c r="I3" s="65"/>
      <c r="GG3" s="25"/>
      <c r="GH3" s="25"/>
      <c r="GI3" s="25"/>
      <c r="GJ3" s="25"/>
    </row>
    <row r="4" spans="1:192" ht="33" customHeight="1" x14ac:dyDescent="0.25">
      <c r="B4" s="66" t="s">
        <v>287</v>
      </c>
      <c r="C4" s="66"/>
      <c r="D4" s="66"/>
      <c r="E4" s="66"/>
      <c r="F4" s="66"/>
      <c r="G4" s="66"/>
      <c r="H4" s="66"/>
      <c r="I4" s="66"/>
      <c r="GG4" s="25"/>
      <c r="GH4" s="25"/>
      <c r="GI4" s="25"/>
      <c r="GJ4" s="25"/>
    </row>
    <row r="5" spans="1:192" s="30" customFormat="1" ht="30" x14ac:dyDescent="0.25">
      <c r="A5" s="32" t="s">
        <v>312</v>
      </c>
      <c r="B5" s="31" t="s">
        <v>255</v>
      </c>
      <c r="C5" s="27" t="s">
        <v>256</v>
      </c>
      <c r="D5" s="27" t="s">
        <v>257</v>
      </c>
      <c r="E5" s="27" t="s">
        <v>258</v>
      </c>
      <c r="F5" s="27" t="s">
        <v>259</v>
      </c>
      <c r="G5" s="27" t="s">
        <v>260</v>
      </c>
      <c r="H5" s="27" t="s">
        <v>290</v>
      </c>
      <c r="I5" s="28" t="s">
        <v>289</v>
      </c>
      <c r="J5" s="25"/>
      <c r="K5" s="25"/>
      <c r="L5" s="25"/>
      <c r="M5" s="25"/>
      <c r="N5" s="29"/>
      <c r="O5" s="29"/>
      <c r="P5" s="29"/>
      <c r="Q5" s="29"/>
      <c r="R5" s="29"/>
      <c r="S5" s="29"/>
      <c r="T5" s="29"/>
      <c r="U5" s="29"/>
      <c r="V5" s="29"/>
      <c r="W5" s="29"/>
      <c r="X5" s="29"/>
      <c r="Y5" s="29"/>
      <c r="Z5" s="29"/>
      <c r="AA5" s="29"/>
      <c r="AB5" s="29"/>
      <c r="AC5" s="29"/>
      <c r="AD5" s="29"/>
      <c r="AE5" s="29"/>
      <c r="AF5" s="29"/>
      <c r="AG5" s="29"/>
      <c r="AH5" s="29"/>
      <c r="AI5" s="29"/>
      <c r="AJ5" s="29"/>
      <c r="AK5" s="29"/>
      <c r="AL5" s="29"/>
      <c r="AM5" s="29"/>
      <c r="AN5" s="29"/>
      <c r="AO5" s="29"/>
      <c r="AP5" s="29"/>
      <c r="AQ5" s="29"/>
      <c r="AR5" s="29"/>
      <c r="AS5" s="29"/>
      <c r="AT5" s="29"/>
      <c r="AU5" s="29"/>
      <c r="AV5" s="29"/>
      <c r="AW5" s="29"/>
      <c r="AX5" s="29"/>
      <c r="AY5" s="29"/>
      <c r="AZ5" s="29"/>
      <c r="BA5" s="29"/>
      <c r="BB5" s="29"/>
      <c r="BC5" s="29"/>
      <c r="BD5" s="29"/>
      <c r="BE5" s="29"/>
      <c r="BF5" s="29"/>
      <c r="BG5" s="29"/>
      <c r="BH5" s="29"/>
      <c r="BI5" s="29"/>
      <c r="BJ5" s="29"/>
      <c r="BK5" s="29"/>
      <c r="BL5" s="29"/>
      <c r="BM5" s="29"/>
      <c r="BN5" s="29"/>
      <c r="BO5" s="29"/>
      <c r="BP5" s="29"/>
      <c r="BQ5" s="29"/>
      <c r="BR5" s="29"/>
      <c r="BS5" s="29"/>
      <c r="BT5" s="29"/>
      <c r="BU5" s="29"/>
      <c r="BV5" s="29"/>
      <c r="BW5" s="29"/>
      <c r="BX5" s="29"/>
      <c r="BY5" s="29"/>
      <c r="BZ5" s="29"/>
      <c r="CA5" s="29"/>
      <c r="CB5" s="29"/>
      <c r="CC5" s="29"/>
      <c r="CD5" s="29"/>
      <c r="CE5" s="29"/>
      <c r="CF5" s="29"/>
      <c r="CG5" s="29"/>
      <c r="CH5" s="29"/>
      <c r="CI5" s="29"/>
      <c r="CJ5" s="29"/>
      <c r="CK5" s="29"/>
      <c r="CL5" s="29"/>
      <c r="CM5" s="29"/>
      <c r="CN5" s="29"/>
      <c r="CO5" s="29"/>
      <c r="CP5" s="29"/>
      <c r="CQ5" s="29"/>
      <c r="CR5" s="29"/>
      <c r="CS5" s="29"/>
      <c r="CT5" s="29"/>
      <c r="CU5" s="29"/>
      <c r="CV5" s="29"/>
      <c r="CW5" s="29"/>
      <c r="CX5" s="29"/>
      <c r="CY5" s="29"/>
      <c r="CZ5" s="29"/>
      <c r="DA5" s="29"/>
      <c r="DB5" s="29"/>
      <c r="DC5" s="29"/>
      <c r="DD5" s="29"/>
      <c r="DE5" s="29"/>
      <c r="DF5" s="29"/>
      <c r="DG5" s="29"/>
      <c r="DH5" s="29"/>
      <c r="DI5" s="29"/>
      <c r="DJ5" s="29"/>
      <c r="DK5" s="29"/>
      <c r="DL5" s="29"/>
      <c r="DM5" s="29"/>
      <c r="DN5" s="29"/>
      <c r="DO5" s="29"/>
      <c r="DP5" s="29"/>
      <c r="DQ5" s="29"/>
      <c r="DR5" s="29"/>
      <c r="DS5" s="29"/>
      <c r="DT5" s="29"/>
      <c r="DU5" s="29"/>
      <c r="DV5" s="29"/>
      <c r="DW5" s="29"/>
      <c r="DX5" s="29"/>
      <c r="DY5" s="29"/>
      <c r="DZ5" s="29"/>
      <c r="EA5" s="29"/>
      <c r="EB5" s="29"/>
      <c r="EC5" s="29"/>
      <c r="ED5" s="29"/>
      <c r="EE5" s="29"/>
      <c r="EF5" s="29"/>
      <c r="EG5" s="29"/>
      <c r="EH5" s="29"/>
      <c r="EI5" s="29"/>
      <c r="EJ5" s="29"/>
      <c r="EK5" s="29"/>
      <c r="EL5" s="29"/>
      <c r="EM5" s="29"/>
      <c r="EN5" s="29"/>
      <c r="EO5" s="29"/>
      <c r="EP5" s="29"/>
      <c r="EQ5" s="29"/>
      <c r="ER5" s="29"/>
      <c r="ES5" s="29"/>
      <c r="ET5" s="29"/>
      <c r="EU5" s="29"/>
      <c r="EV5" s="29"/>
      <c r="EW5" s="29"/>
      <c r="EX5" s="29"/>
      <c r="EY5" s="29"/>
      <c r="EZ5" s="29"/>
      <c r="FA5" s="29"/>
      <c r="FB5" s="29"/>
      <c r="FC5" s="29"/>
      <c r="FD5" s="29"/>
      <c r="FE5" s="29"/>
      <c r="FF5" s="29"/>
      <c r="FG5" s="29"/>
      <c r="FH5" s="29"/>
      <c r="FI5" s="29"/>
      <c r="FJ5" s="29"/>
      <c r="FK5" s="29"/>
      <c r="FL5" s="29"/>
      <c r="FM5" s="29"/>
      <c r="FN5" s="29"/>
      <c r="FO5" s="29"/>
      <c r="FP5" s="29"/>
      <c r="FQ5" s="29"/>
      <c r="FR5" s="29"/>
      <c r="FS5" s="29"/>
      <c r="FT5" s="29"/>
      <c r="FU5" s="29"/>
      <c r="FV5" s="29"/>
      <c r="FW5" s="29"/>
      <c r="FX5" s="29"/>
      <c r="FY5" s="29"/>
      <c r="FZ5" s="29"/>
      <c r="GA5" s="29"/>
      <c r="GB5" s="29"/>
      <c r="GC5" s="29"/>
      <c r="GD5" s="29"/>
      <c r="GE5" s="29"/>
      <c r="GF5" s="29"/>
    </row>
    <row r="6" spans="1:192" s="30" customFormat="1" ht="75" x14ac:dyDescent="0.25">
      <c r="A6" s="55">
        <v>1</v>
      </c>
      <c r="B6" s="33" t="s">
        <v>245</v>
      </c>
      <c r="C6" s="34" t="s">
        <v>251</v>
      </c>
      <c r="D6" s="35" t="s">
        <v>291</v>
      </c>
      <c r="E6" s="36" t="s">
        <v>250</v>
      </c>
      <c r="F6" s="37"/>
      <c r="G6" s="38">
        <v>3</v>
      </c>
      <c r="H6" s="38">
        <v>5</v>
      </c>
      <c r="I6" s="28"/>
      <c r="J6" s="25"/>
      <c r="K6" s="25"/>
      <c r="L6" s="25"/>
      <c r="M6" s="25"/>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c r="CC6" s="29"/>
      <c r="CD6" s="29"/>
      <c r="CE6" s="29"/>
      <c r="CF6" s="29"/>
      <c r="CG6" s="29"/>
      <c r="CH6" s="29"/>
      <c r="CI6" s="29"/>
      <c r="CJ6" s="29"/>
      <c r="CK6" s="29"/>
      <c r="CL6" s="29"/>
      <c r="CM6" s="29"/>
      <c r="CN6" s="29"/>
      <c r="CO6" s="29"/>
      <c r="CP6" s="29"/>
      <c r="CQ6" s="29"/>
      <c r="CR6" s="29"/>
      <c r="CS6" s="29"/>
      <c r="CT6" s="29"/>
      <c r="CU6" s="29"/>
      <c r="CV6" s="29"/>
      <c r="CW6" s="29"/>
      <c r="CX6" s="29"/>
      <c r="CY6" s="29"/>
      <c r="CZ6" s="29"/>
      <c r="DA6" s="29"/>
      <c r="DB6" s="29"/>
      <c r="DC6" s="29"/>
      <c r="DD6" s="29"/>
      <c r="DE6" s="29"/>
      <c r="DF6" s="29"/>
      <c r="DG6" s="29"/>
      <c r="DH6" s="29"/>
      <c r="DI6" s="29"/>
      <c r="DJ6" s="29"/>
      <c r="DK6" s="29"/>
      <c r="DL6" s="29"/>
      <c r="DM6" s="29"/>
      <c r="DN6" s="29"/>
      <c r="DO6" s="29"/>
      <c r="DP6" s="29"/>
      <c r="DQ6" s="29"/>
      <c r="DR6" s="29"/>
      <c r="DS6" s="29"/>
      <c r="DT6" s="29"/>
      <c r="DU6" s="29"/>
      <c r="DV6" s="29"/>
      <c r="DW6" s="29"/>
      <c r="DX6" s="29"/>
      <c r="DY6" s="29"/>
      <c r="DZ6" s="29"/>
      <c r="EA6" s="29"/>
      <c r="EB6" s="29"/>
      <c r="EC6" s="29"/>
      <c r="ED6" s="29"/>
      <c r="EE6" s="29"/>
      <c r="EF6" s="29"/>
      <c r="EG6" s="29"/>
      <c r="EH6" s="29"/>
      <c r="EI6" s="29"/>
      <c r="EJ6" s="29"/>
      <c r="EK6" s="29"/>
      <c r="EL6" s="29"/>
      <c r="EM6" s="29"/>
      <c r="EN6" s="29"/>
      <c r="EO6" s="29"/>
      <c r="EP6" s="29"/>
      <c r="EQ6" s="29"/>
      <c r="ER6" s="29"/>
      <c r="ES6" s="29"/>
      <c r="ET6" s="29"/>
      <c r="EU6" s="29"/>
      <c r="EV6" s="29"/>
      <c r="EW6" s="29"/>
      <c r="EX6" s="29"/>
      <c r="EY6" s="29"/>
      <c r="EZ6" s="29"/>
      <c r="FA6" s="29"/>
      <c r="FB6" s="29"/>
      <c r="FC6" s="29"/>
      <c r="FD6" s="29"/>
      <c r="FE6" s="29"/>
      <c r="FF6" s="29"/>
      <c r="FG6" s="29"/>
      <c r="FH6" s="29"/>
      <c r="FI6" s="29"/>
      <c r="FJ6" s="29"/>
      <c r="FK6" s="29"/>
      <c r="FL6" s="29"/>
      <c r="FM6" s="29"/>
      <c r="FN6" s="29"/>
      <c r="FO6" s="29"/>
      <c r="FP6" s="29"/>
      <c r="FQ6" s="29"/>
      <c r="FR6" s="29"/>
      <c r="FS6" s="29"/>
      <c r="FT6" s="29"/>
      <c r="FU6" s="29"/>
      <c r="FV6" s="29"/>
      <c r="FW6" s="29"/>
      <c r="FX6" s="29"/>
      <c r="FY6" s="29"/>
      <c r="FZ6" s="29"/>
      <c r="GA6" s="29"/>
      <c r="GB6" s="29"/>
      <c r="GC6" s="29"/>
      <c r="GD6" s="29"/>
      <c r="GE6" s="29"/>
      <c r="GF6" s="29"/>
    </row>
    <row r="7" spans="1:192" s="30" customFormat="1" ht="105" x14ac:dyDescent="0.25">
      <c r="A7" s="55">
        <v>2</v>
      </c>
      <c r="B7" s="39" t="s">
        <v>245</v>
      </c>
      <c r="C7" s="40" t="s">
        <v>246</v>
      </c>
      <c r="D7" s="41" t="s">
        <v>292</v>
      </c>
      <c r="E7" s="42" t="s">
        <v>249</v>
      </c>
      <c r="F7" s="43"/>
      <c r="G7" s="38">
        <v>12</v>
      </c>
      <c r="H7" s="38">
        <v>5</v>
      </c>
      <c r="I7" s="28"/>
      <c r="J7" s="25"/>
      <c r="K7" s="25"/>
      <c r="L7" s="25"/>
      <c r="M7" s="25"/>
      <c r="N7" s="29"/>
      <c r="O7" s="29"/>
      <c r="P7" s="29"/>
      <c r="Q7" s="29"/>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c r="BW7" s="29"/>
      <c r="BX7" s="29"/>
      <c r="BY7" s="29"/>
      <c r="BZ7" s="29"/>
      <c r="CA7" s="29"/>
      <c r="CB7" s="29"/>
      <c r="CC7" s="29"/>
      <c r="CD7" s="29"/>
      <c r="CE7" s="29"/>
      <c r="CF7" s="29"/>
      <c r="CG7" s="29"/>
      <c r="CH7" s="29"/>
      <c r="CI7" s="29"/>
      <c r="CJ7" s="29"/>
      <c r="CK7" s="29"/>
      <c r="CL7" s="29"/>
      <c r="CM7" s="29"/>
      <c r="CN7" s="29"/>
      <c r="CO7" s="29"/>
      <c r="CP7" s="29"/>
      <c r="CQ7" s="29"/>
      <c r="CR7" s="29"/>
      <c r="CS7" s="29"/>
      <c r="CT7" s="29"/>
      <c r="CU7" s="29"/>
      <c r="CV7" s="29"/>
      <c r="CW7" s="29"/>
      <c r="CX7" s="29"/>
      <c r="CY7" s="29"/>
      <c r="CZ7" s="29"/>
      <c r="DA7" s="29"/>
      <c r="DB7" s="29"/>
      <c r="DC7" s="29"/>
      <c r="DD7" s="29"/>
      <c r="DE7" s="29"/>
      <c r="DF7" s="29"/>
      <c r="DG7" s="29"/>
      <c r="DH7" s="29"/>
      <c r="DI7" s="29"/>
      <c r="DJ7" s="29"/>
      <c r="DK7" s="29"/>
      <c r="DL7" s="29"/>
      <c r="DM7" s="29"/>
      <c r="DN7" s="29"/>
      <c r="DO7" s="29"/>
      <c r="DP7" s="29"/>
      <c r="DQ7" s="29"/>
      <c r="DR7" s="29"/>
      <c r="DS7" s="29"/>
      <c r="DT7" s="29"/>
      <c r="DU7" s="29"/>
      <c r="DV7" s="29"/>
      <c r="DW7" s="29"/>
      <c r="DX7" s="29"/>
      <c r="DY7" s="29"/>
      <c r="DZ7" s="29"/>
      <c r="EA7" s="29"/>
      <c r="EB7" s="29"/>
      <c r="EC7" s="29"/>
      <c r="ED7" s="29"/>
      <c r="EE7" s="29"/>
      <c r="EF7" s="29"/>
      <c r="EG7" s="29"/>
      <c r="EH7" s="29"/>
      <c r="EI7" s="29"/>
      <c r="EJ7" s="29"/>
      <c r="EK7" s="29"/>
      <c r="EL7" s="29"/>
      <c r="EM7" s="29"/>
      <c r="EN7" s="29"/>
      <c r="EO7" s="29"/>
      <c r="EP7" s="29"/>
      <c r="EQ7" s="29"/>
      <c r="ER7" s="29"/>
      <c r="ES7" s="29"/>
      <c r="ET7" s="29"/>
      <c r="EU7" s="29"/>
      <c r="EV7" s="29"/>
      <c r="EW7" s="29"/>
      <c r="EX7" s="29"/>
      <c r="EY7" s="29"/>
      <c r="EZ7" s="29"/>
      <c r="FA7" s="29"/>
      <c r="FB7" s="29"/>
      <c r="FC7" s="29"/>
      <c r="FD7" s="29"/>
      <c r="FE7" s="29"/>
      <c r="FF7" s="29"/>
      <c r="FG7" s="29"/>
      <c r="FH7" s="29"/>
      <c r="FI7" s="29"/>
      <c r="FJ7" s="29"/>
      <c r="FK7" s="29"/>
      <c r="FL7" s="29"/>
      <c r="FM7" s="29"/>
      <c r="FN7" s="29"/>
      <c r="FO7" s="29"/>
      <c r="FP7" s="29"/>
      <c r="FQ7" s="29"/>
      <c r="FR7" s="29"/>
      <c r="FS7" s="29"/>
      <c r="FT7" s="29"/>
      <c r="FU7" s="29"/>
      <c r="FV7" s="29"/>
      <c r="FW7" s="29"/>
      <c r="FX7" s="29"/>
      <c r="FY7" s="29"/>
      <c r="FZ7" s="29"/>
      <c r="GA7" s="29"/>
      <c r="GB7" s="29"/>
      <c r="GC7" s="29"/>
      <c r="GD7" s="29"/>
      <c r="GE7" s="29"/>
      <c r="GF7" s="29"/>
    </row>
    <row r="8" spans="1:192" ht="120" x14ac:dyDescent="0.25">
      <c r="A8" s="26">
        <v>3</v>
      </c>
      <c r="B8" s="39" t="s">
        <v>245</v>
      </c>
      <c r="C8" s="40" t="s">
        <v>247</v>
      </c>
      <c r="D8" s="41" t="s">
        <v>293</v>
      </c>
      <c r="E8" s="42" t="s">
        <v>248</v>
      </c>
      <c r="F8" s="43"/>
      <c r="G8" s="38">
        <v>6</v>
      </c>
      <c r="H8" s="38">
        <v>5</v>
      </c>
      <c r="I8" s="28"/>
    </row>
    <row r="9" spans="1:192" ht="92.25" customHeight="1" x14ac:dyDescent="0.25">
      <c r="A9" s="55">
        <v>4</v>
      </c>
      <c r="B9" s="33" t="s">
        <v>245</v>
      </c>
      <c r="C9" s="34" t="s">
        <v>254</v>
      </c>
      <c r="D9" s="34" t="s">
        <v>294</v>
      </c>
      <c r="E9" s="44" t="s">
        <v>253</v>
      </c>
      <c r="F9" s="37"/>
      <c r="G9" s="38">
        <v>2</v>
      </c>
      <c r="H9" s="38">
        <v>5</v>
      </c>
      <c r="I9" s="28"/>
    </row>
    <row r="10" spans="1:192" ht="92.25" customHeight="1" x14ac:dyDescent="0.25">
      <c r="A10" s="55">
        <v>5</v>
      </c>
      <c r="B10" s="33" t="s">
        <v>245</v>
      </c>
      <c r="C10" s="34" t="s">
        <v>252</v>
      </c>
      <c r="D10" s="35" t="s">
        <v>295</v>
      </c>
      <c r="E10" s="36" t="s">
        <v>250</v>
      </c>
      <c r="F10" s="37"/>
      <c r="G10" s="38">
        <v>300</v>
      </c>
      <c r="H10" s="38">
        <v>5</v>
      </c>
      <c r="I10" s="28"/>
    </row>
    <row r="11" spans="1:192" ht="60" x14ac:dyDescent="0.25">
      <c r="A11" s="26">
        <v>6</v>
      </c>
      <c r="B11" s="33" t="s">
        <v>245</v>
      </c>
      <c r="C11" s="34" t="s">
        <v>309</v>
      </c>
      <c r="D11" s="35" t="s">
        <v>310</v>
      </c>
      <c r="E11" s="36" t="s">
        <v>250</v>
      </c>
      <c r="F11" s="37"/>
      <c r="G11" s="38">
        <v>1</v>
      </c>
      <c r="H11" s="38">
        <v>5</v>
      </c>
      <c r="I11" s="28"/>
    </row>
    <row r="12" spans="1:192" ht="150" x14ac:dyDescent="0.25">
      <c r="A12" s="55">
        <v>7</v>
      </c>
      <c r="B12" s="33" t="s">
        <v>245</v>
      </c>
      <c r="C12" s="34" t="s">
        <v>261</v>
      </c>
      <c r="D12" s="35" t="s">
        <v>296</v>
      </c>
      <c r="E12" s="36" t="s">
        <v>250</v>
      </c>
      <c r="F12" s="37"/>
      <c r="G12" s="38">
        <v>1</v>
      </c>
      <c r="H12" s="38">
        <v>5</v>
      </c>
      <c r="I12" s="28"/>
    </row>
    <row r="13" spans="1:192" ht="165" x14ac:dyDescent="0.25">
      <c r="A13" s="55">
        <v>8</v>
      </c>
      <c r="B13" s="33" t="s">
        <v>245</v>
      </c>
      <c r="C13" s="34" t="s">
        <v>263</v>
      </c>
      <c r="D13" s="35" t="s">
        <v>297</v>
      </c>
      <c r="E13" s="36" t="s">
        <v>250</v>
      </c>
      <c r="F13" s="37"/>
      <c r="G13" s="38">
        <v>1</v>
      </c>
      <c r="H13" s="38">
        <v>5</v>
      </c>
      <c r="I13" s="28"/>
    </row>
    <row r="14" spans="1:192" ht="30" x14ac:dyDescent="0.25">
      <c r="A14" s="26">
        <v>9</v>
      </c>
      <c r="B14" s="45" t="s">
        <v>245</v>
      </c>
      <c r="C14" s="34" t="s">
        <v>262</v>
      </c>
      <c r="D14" s="35" t="s">
        <v>298</v>
      </c>
      <c r="E14" s="36" t="s">
        <v>250</v>
      </c>
      <c r="F14" s="37"/>
      <c r="G14" s="38">
        <v>220</v>
      </c>
      <c r="H14" s="38">
        <v>5</v>
      </c>
      <c r="I14" s="28"/>
    </row>
    <row r="15" spans="1:192" ht="60" x14ac:dyDescent="0.25">
      <c r="A15" s="55">
        <v>10</v>
      </c>
      <c r="B15" s="33" t="s">
        <v>245</v>
      </c>
      <c r="C15" s="34" t="s">
        <v>299</v>
      </c>
      <c r="D15" s="35" t="s">
        <v>300</v>
      </c>
      <c r="E15" s="41" t="s">
        <v>268</v>
      </c>
      <c r="F15" s="37"/>
      <c r="G15" s="38">
        <v>1</v>
      </c>
      <c r="H15" s="38">
        <v>5</v>
      </c>
      <c r="I15" s="28"/>
    </row>
    <row r="16" spans="1:192" ht="75" x14ac:dyDescent="0.25">
      <c r="A16" s="55">
        <v>11</v>
      </c>
      <c r="B16" s="46" t="s">
        <v>245</v>
      </c>
      <c r="C16" s="47" t="s">
        <v>264</v>
      </c>
      <c r="D16" s="47" t="s">
        <v>301</v>
      </c>
      <c r="E16" s="47" t="s">
        <v>302</v>
      </c>
      <c r="F16" s="48"/>
      <c r="G16" s="38">
        <v>1</v>
      </c>
      <c r="H16" s="38">
        <v>5</v>
      </c>
      <c r="I16" s="28"/>
    </row>
    <row r="17" spans="1:9" ht="60" x14ac:dyDescent="0.25">
      <c r="A17" s="26">
        <v>12</v>
      </c>
      <c r="B17" s="33" t="s">
        <v>245</v>
      </c>
      <c r="C17" s="49" t="s">
        <v>265</v>
      </c>
      <c r="D17" s="41" t="s">
        <v>266</v>
      </c>
      <c r="E17" s="50" t="s">
        <v>267</v>
      </c>
      <c r="F17" s="37"/>
      <c r="G17" s="38">
        <v>1</v>
      </c>
      <c r="H17" s="38">
        <v>5</v>
      </c>
      <c r="I17" s="28"/>
    </row>
    <row r="18" spans="1:9" ht="90" x14ac:dyDescent="0.25">
      <c r="A18" s="55">
        <v>13</v>
      </c>
      <c r="B18" s="33" t="s">
        <v>245</v>
      </c>
      <c r="C18" s="49" t="s">
        <v>269</v>
      </c>
      <c r="D18" s="41" t="s">
        <v>284</v>
      </c>
      <c r="E18" s="50" t="s">
        <v>283</v>
      </c>
      <c r="F18" s="37"/>
      <c r="G18" s="51">
        <v>9.5</v>
      </c>
      <c r="H18" s="51">
        <v>5</v>
      </c>
      <c r="I18" s="28"/>
    </row>
    <row r="19" spans="1:9" ht="60" x14ac:dyDescent="0.25">
      <c r="A19" s="55">
        <v>14</v>
      </c>
      <c r="B19" s="33" t="s">
        <v>245</v>
      </c>
      <c r="C19" s="34" t="s">
        <v>270</v>
      </c>
      <c r="D19" s="34" t="s">
        <v>303</v>
      </c>
      <c r="E19" s="44" t="s">
        <v>253</v>
      </c>
      <c r="F19" s="37"/>
      <c r="G19" s="51">
        <v>3</v>
      </c>
      <c r="H19" s="51">
        <v>1</v>
      </c>
      <c r="I19" s="28"/>
    </row>
    <row r="20" spans="1:9" ht="75" x14ac:dyDescent="0.25">
      <c r="A20" s="26">
        <v>15</v>
      </c>
      <c r="B20" s="33" t="s">
        <v>245</v>
      </c>
      <c r="C20" s="34" t="s">
        <v>271</v>
      </c>
      <c r="D20" s="34" t="s">
        <v>304</v>
      </c>
      <c r="E20" s="44" t="s">
        <v>305</v>
      </c>
      <c r="F20" s="37"/>
      <c r="G20" s="51">
        <v>1</v>
      </c>
      <c r="H20" s="51">
        <v>1</v>
      </c>
      <c r="I20" s="28"/>
    </row>
    <row r="21" spans="1:9" ht="60" x14ac:dyDescent="0.25">
      <c r="A21" s="55">
        <v>16</v>
      </c>
      <c r="B21" s="46" t="s">
        <v>245</v>
      </c>
      <c r="C21" s="41" t="s">
        <v>272</v>
      </c>
      <c r="D21" s="47" t="s">
        <v>306</v>
      </c>
      <c r="E21" s="52" t="s">
        <v>273</v>
      </c>
      <c r="F21" s="53"/>
      <c r="G21" s="51">
        <v>4</v>
      </c>
      <c r="H21" s="51">
        <v>1</v>
      </c>
      <c r="I21" s="28"/>
    </row>
    <row r="22" spans="1:9" ht="60" x14ac:dyDescent="0.25">
      <c r="A22" s="55">
        <v>17</v>
      </c>
      <c r="B22" s="39" t="s">
        <v>245</v>
      </c>
      <c r="C22" s="40" t="s">
        <v>276</v>
      </c>
      <c r="D22" s="41" t="s">
        <v>307</v>
      </c>
      <c r="E22" s="42" t="s">
        <v>248</v>
      </c>
      <c r="F22" s="43"/>
      <c r="G22" s="51">
        <v>32</v>
      </c>
      <c r="H22" s="51">
        <v>1</v>
      </c>
      <c r="I22" s="28"/>
    </row>
    <row r="23" spans="1:9" ht="135" x14ac:dyDescent="0.25">
      <c r="A23" s="26">
        <v>18</v>
      </c>
      <c r="B23" s="39" t="s">
        <v>245</v>
      </c>
      <c r="C23" s="40" t="s">
        <v>275</v>
      </c>
      <c r="D23" s="41" t="s">
        <v>308</v>
      </c>
      <c r="E23" s="54" t="s">
        <v>274</v>
      </c>
      <c r="F23" s="43"/>
      <c r="G23" s="51">
        <v>2</v>
      </c>
      <c r="H23" s="51">
        <v>1</v>
      </c>
      <c r="I23" s="28"/>
    </row>
    <row r="24" spans="1:9" ht="30" x14ac:dyDescent="0.25">
      <c r="A24" s="55">
        <v>19</v>
      </c>
      <c r="B24" s="56" t="s">
        <v>277</v>
      </c>
      <c r="C24" s="57" t="s">
        <v>279</v>
      </c>
      <c r="D24" s="41" t="s">
        <v>280</v>
      </c>
      <c r="E24" s="50" t="s">
        <v>283</v>
      </c>
      <c r="F24" s="37">
        <v>300052.59999999998</v>
      </c>
      <c r="G24" s="51">
        <v>1</v>
      </c>
      <c r="H24" s="51">
        <v>5</v>
      </c>
      <c r="I24" s="28"/>
    </row>
    <row r="25" spans="1:9" ht="45" x14ac:dyDescent="0.25">
      <c r="A25" s="55">
        <v>20</v>
      </c>
      <c r="B25" s="56" t="s">
        <v>278</v>
      </c>
      <c r="C25" s="57" t="s">
        <v>281</v>
      </c>
      <c r="D25" s="41" t="s">
        <v>282</v>
      </c>
      <c r="E25" s="50" t="s">
        <v>283</v>
      </c>
      <c r="F25" s="37">
        <v>449999</v>
      </c>
      <c r="G25" s="51">
        <v>1</v>
      </c>
      <c r="H25" s="51">
        <v>1</v>
      </c>
      <c r="I25" s="28"/>
    </row>
    <row r="26" spans="1:9" ht="97.5" customHeight="1" x14ac:dyDescent="0.25">
      <c r="B26" s="58" t="s">
        <v>313</v>
      </c>
      <c r="C26" s="58"/>
      <c r="D26" s="58"/>
      <c r="E26" s="58"/>
      <c r="F26" s="58"/>
      <c r="G26" s="58"/>
      <c r="H26" s="58"/>
    </row>
    <row r="27" spans="1:9" ht="92.25" customHeight="1" x14ac:dyDescent="0.25">
      <c r="B27" s="59" t="s">
        <v>285</v>
      </c>
      <c r="C27" s="59"/>
      <c r="D27" s="59"/>
      <c r="E27" s="59"/>
      <c r="F27" s="59"/>
      <c r="G27" s="59"/>
      <c r="H27" s="59"/>
    </row>
  </sheetData>
  <mergeCells count="6">
    <mergeCell ref="B26:H26"/>
    <mergeCell ref="B27:H27"/>
    <mergeCell ref="B1:I1"/>
    <mergeCell ref="B2:I2"/>
    <mergeCell ref="B3:I3"/>
    <mergeCell ref="B4:I4"/>
  </mergeCells>
  <printOptions horizontalCentered="1"/>
  <pageMargins left="0.31496062992125984" right="0.31496062992125984" top="0.74803149606299213" bottom="0.74803149606299213" header="0.31496062992125984" footer="0.31496062992125984"/>
  <pageSetup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3:P591"/>
  <sheetViews>
    <sheetView showGridLines="0" zoomScale="80" zoomScaleNormal="80" zoomScalePageLayoutView="80" workbookViewId="0">
      <selection activeCell="A5" sqref="A5"/>
    </sheetView>
  </sheetViews>
  <sheetFormatPr baseColWidth="10" defaultColWidth="9.140625" defaultRowHeight="15" x14ac:dyDescent="0.25"/>
  <cols>
    <col min="1" max="1" width="5.42578125" customWidth="1"/>
    <col min="2" max="2" width="18.85546875" customWidth="1"/>
    <col min="3" max="3" width="32" customWidth="1"/>
    <col min="4" max="4" width="26.42578125" customWidth="1"/>
    <col min="5" max="5" width="25.140625" customWidth="1"/>
    <col min="6" max="6" width="3.85546875" customWidth="1"/>
    <col min="9" max="9" width="11.42578125" customWidth="1"/>
    <col min="12" max="12" width="10.42578125" customWidth="1"/>
    <col min="15" max="15" width="13.7109375" bestFit="1" customWidth="1"/>
    <col min="16" max="16" width="14.28515625" bestFit="1" customWidth="1"/>
  </cols>
  <sheetData>
    <row r="3" spans="1:15" s="8" customFormat="1" ht="15.75" thickBot="1" x14ac:dyDescent="0.3">
      <c r="A3" s="7"/>
      <c r="B3" s="7"/>
      <c r="C3" s="7"/>
      <c r="E3" s="7"/>
      <c r="F3" s="7"/>
    </row>
    <row r="4" spans="1:15" s="1" customFormat="1" x14ac:dyDescent="0.25">
      <c r="A4" s="4"/>
      <c r="B4" s="4"/>
      <c r="C4" s="4"/>
      <c r="D4" s="4"/>
      <c r="E4" s="4"/>
      <c r="F4" s="4"/>
    </row>
    <row r="6" spans="1:15" x14ac:dyDescent="0.25">
      <c r="B6" s="2" t="s">
        <v>132</v>
      </c>
      <c r="C6" s="2" t="s">
        <v>2</v>
      </c>
      <c r="D6" s="2" t="s">
        <v>16</v>
      </c>
      <c r="E6" s="88" t="s">
        <v>3</v>
      </c>
      <c r="F6" s="89"/>
      <c r="G6" s="90" t="s">
        <v>20</v>
      </c>
      <c r="H6" s="90"/>
      <c r="I6" s="91"/>
      <c r="J6" s="92" t="s">
        <v>19</v>
      </c>
      <c r="K6" s="93"/>
      <c r="L6" s="10" t="s">
        <v>4</v>
      </c>
      <c r="M6" s="88" t="s">
        <v>5</v>
      </c>
      <c r="N6" s="94"/>
    </row>
    <row r="7" spans="1:15" x14ac:dyDescent="0.25">
      <c r="B7" s="3" t="s">
        <v>133</v>
      </c>
      <c r="C7" s="14" t="s">
        <v>17</v>
      </c>
      <c r="D7" s="15">
        <v>5</v>
      </c>
      <c r="E7" s="79" t="s">
        <v>23</v>
      </c>
      <c r="F7" s="80"/>
      <c r="G7" s="79" t="s">
        <v>22</v>
      </c>
      <c r="H7" s="87"/>
      <c r="I7" s="80"/>
      <c r="J7" s="83">
        <f>0.3*J12</f>
        <v>113400</v>
      </c>
      <c r="K7" s="84"/>
      <c r="L7" s="16">
        <v>0.6</v>
      </c>
      <c r="M7" s="85">
        <f t="shared" ref="M7:M24" si="0">J7*(1-L7)</f>
        <v>45360</v>
      </c>
      <c r="N7" s="86"/>
      <c r="O7" s="19"/>
    </row>
    <row r="8" spans="1:15" x14ac:dyDescent="0.25">
      <c r="B8" s="3" t="s">
        <v>133</v>
      </c>
      <c r="C8" s="14" t="s">
        <v>17</v>
      </c>
      <c r="D8" s="15">
        <v>10</v>
      </c>
      <c r="E8" s="79" t="s">
        <v>23</v>
      </c>
      <c r="F8" s="80"/>
      <c r="G8" s="79" t="s">
        <v>22</v>
      </c>
      <c r="H8" s="87"/>
      <c r="I8" s="80"/>
      <c r="J8" s="83">
        <f>0.5*J12</f>
        <v>189000</v>
      </c>
      <c r="K8" s="84"/>
      <c r="L8" s="16">
        <v>0.6</v>
      </c>
      <c r="M8" s="85">
        <f t="shared" si="0"/>
        <v>75600</v>
      </c>
      <c r="N8" s="86"/>
    </row>
    <row r="9" spans="1:15" x14ac:dyDescent="0.25">
      <c r="B9" s="3" t="s">
        <v>133</v>
      </c>
      <c r="C9" s="14" t="s">
        <v>17</v>
      </c>
      <c r="D9" s="15">
        <v>15</v>
      </c>
      <c r="E9" s="79" t="s">
        <v>23</v>
      </c>
      <c r="F9" s="80"/>
      <c r="G9" s="79" t="s">
        <v>22</v>
      </c>
      <c r="H9" s="87"/>
      <c r="I9" s="80"/>
      <c r="J9" s="83">
        <f>0.6*J12</f>
        <v>226800</v>
      </c>
      <c r="K9" s="84"/>
      <c r="L9" s="16">
        <v>0.6</v>
      </c>
      <c r="M9" s="85">
        <f t="shared" si="0"/>
        <v>90720</v>
      </c>
      <c r="N9" s="86"/>
    </row>
    <row r="10" spans="1:15" x14ac:dyDescent="0.25">
      <c r="B10" s="3" t="s">
        <v>133</v>
      </c>
      <c r="C10" s="14" t="s">
        <v>17</v>
      </c>
      <c r="D10" s="15">
        <v>20</v>
      </c>
      <c r="E10" s="79" t="s">
        <v>23</v>
      </c>
      <c r="F10" s="80"/>
      <c r="G10" s="79" t="s">
        <v>22</v>
      </c>
      <c r="H10" s="87"/>
      <c r="I10" s="80"/>
      <c r="J10" s="83">
        <f>J12*0.75</f>
        <v>283500</v>
      </c>
      <c r="K10" s="84"/>
      <c r="L10" s="16">
        <v>0.6</v>
      </c>
      <c r="M10" s="85">
        <f t="shared" si="0"/>
        <v>113400</v>
      </c>
      <c r="N10" s="86"/>
    </row>
    <row r="11" spans="1:15" x14ac:dyDescent="0.25">
      <c r="B11" s="3" t="s">
        <v>133</v>
      </c>
      <c r="C11" s="14" t="s">
        <v>17</v>
      </c>
      <c r="D11" s="15">
        <v>25</v>
      </c>
      <c r="E11" s="79" t="s">
        <v>23</v>
      </c>
      <c r="F11" s="80"/>
      <c r="G11" s="79" t="s">
        <v>22</v>
      </c>
      <c r="H11" s="87"/>
      <c r="I11" s="80"/>
      <c r="J11" s="83">
        <f>0.9*J12</f>
        <v>340200</v>
      </c>
      <c r="K11" s="84"/>
      <c r="L11" s="16">
        <v>0.6</v>
      </c>
      <c r="M11" s="85">
        <f t="shared" si="0"/>
        <v>136080</v>
      </c>
      <c r="N11" s="86"/>
    </row>
    <row r="12" spans="1:15" x14ac:dyDescent="0.25">
      <c r="B12" s="3" t="s">
        <v>133</v>
      </c>
      <c r="C12" s="14" t="s">
        <v>17</v>
      </c>
      <c r="D12" s="15">
        <v>30</v>
      </c>
      <c r="E12" s="79" t="s">
        <v>23</v>
      </c>
      <c r="F12" s="80"/>
      <c r="G12" s="79" t="s">
        <v>22</v>
      </c>
      <c r="H12" s="87"/>
      <c r="I12" s="80"/>
      <c r="J12" s="83">
        <v>378000</v>
      </c>
      <c r="K12" s="84"/>
      <c r="L12" s="16">
        <v>0.6</v>
      </c>
      <c r="M12" s="85">
        <f t="shared" si="0"/>
        <v>151200</v>
      </c>
      <c r="N12" s="86"/>
    </row>
    <row r="13" spans="1:15" x14ac:dyDescent="0.25">
      <c r="B13" s="3" t="s">
        <v>133</v>
      </c>
      <c r="C13" s="14" t="s">
        <v>17</v>
      </c>
      <c r="D13" s="15">
        <v>40</v>
      </c>
      <c r="E13" s="79" t="s">
        <v>23</v>
      </c>
      <c r="F13" s="80"/>
      <c r="G13" s="79" t="s">
        <v>22</v>
      </c>
      <c r="H13" s="87"/>
      <c r="I13" s="80"/>
      <c r="J13" s="83">
        <f>J12*1.33</f>
        <v>502740</v>
      </c>
      <c r="K13" s="84"/>
      <c r="L13" s="16">
        <v>0.6</v>
      </c>
      <c r="M13" s="85">
        <f t="shared" si="0"/>
        <v>201096</v>
      </c>
      <c r="N13" s="86"/>
    </row>
    <row r="14" spans="1:15" x14ac:dyDescent="0.25">
      <c r="B14" s="3" t="s">
        <v>133</v>
      </c>
      <c r="C14" s="14" t="s">
        <v>17</v>
      </c>
      <c r="D14" s="15">
        <v>45</v>
      </c>
      <c r="E14" s="79" t="s">
        <v>23</v>
      </c>
      <c r="F14" s="80"/>
      <c r="G14" s="79" t="s">
        <v>22</v>
      </c>
      <c r="H14" s="87"/>
      <c r="I14" s="80"/>
      <c r="J14" s="83">
        <f>J12*1.5</f>
        <v>567000</v>
      </c>
      <c r="K14" s="84"/>
      <c r="L14" s="16">
        <v>0.6</v>
      </c>
      <c r="M14" s="85">
        <f t="shared" si="0"/>
        <v>226800</v>
      </c>
      <c r="N14" s="86"/>
    </row>
    <row r="15" spans="1:15" x14ac:dyDescent="0.25">
      <c r="B15" s="3" t="s">
        <v>133</v>
      </c>
      <c r="C15" s="14" t="s">
        <v>17</v>
      </c>
      <c r="D15" s="15">
        <v>60</v>
      </c>
      <c r="E15" s="79" t="s">
        <v>23</v>
      </c>
      <c r="F15" s="80"/>
      <c r="G15" s="79" t="s">
        <v>22</v>
      </c>
      <c r="H15" s="87"/>
      <c r="I15" s="80"/>
      <c r="J15" s="83">
        <f>2*J12</f>
        <v>756000</v>
      </c>
      <c r="K15" s="84"/>
      <c r="L15" s="16">
        <v>0.6</v>
      </c>
      <c r="M15" s="85">
        <f t="shared" si="0"/>
        <v>302400</v>
      </c>
      <c r="N15" s="86"/>
    </row>
    <row r="16" spans="1:15" x14ac:dyDescent="0.25">
      <c r="B16" s="3" t="s">
        <v>133</v>
      </c>
      <c r="C16" s="14" t="s">
        <v>17</v>
      </c>
      <c r="D16" s="15">
        <v>5</v>
      </c>
      <c r="E16" s="79" t="s">
        <v>56</v>
      </c>
      <c r="F16" s="80"/>
      <c r="G16" s="79" t="s">
        <v>57</v>
      </c>
      <c r="H16" s="87"/>
      <c r="I16" s="80"/>
      <c r="J16" s="83">
        <f>0.3*J21</f>
        <v>99600</v>
      </c>
      <c r="K16" s="84"/>
      <c r="L16" s="16">
        <v>0.6</v>
      </c>
      <c r="M16" s="85">
        <f t="shared" si="0"/>
        <v>39840</v>
      </c>
      <c r="N16" s="86"/>
    </row>
    <row r="17" spans="2:14" x14ac:dyDescent="0.25">
      <c r="B17" s="3" t="s">
        <v>133</v>
      </c>
      <c r="C17" s="14" t="s">
        <v>17</v>
      </c>
      <c r="D17" s="15">
        <v>10</v>
      </c>
      <c r="E17" s="79" t="s">
        <v>56</v>
      </c>
      <c r="F17" s="80"/>
      <c r="G17" s="79" t="s">
        <v>57</v>
      </c>
      <c r="H17" s="87"/>
      <c r="I17" s="80"/>
      <c r="J17" s="83">
        <f>0.5*J21</f>
        <v>166000</v>
      </c>
      <c r="K17" s="84"/>
      <c r="L17" s="16">
        <v>0.6</v>
      </c>
      <c r="M17" s="85">
        <f t="shared" si="0"/>
        <v>66400</v>
      </c>
      <c r="N17" s="86"/>
    </row>
    <row r="18" spans="2:14" x14ac:dyDescent="0.25">
      <c r="B18" s="3" t="s">
        <v>133</v>
      </c>
      <c r="C18" s="14" t="s">
        <v>17</v>
      </c>
      <c r="D18" s="15">
        <v>15</v>
      </c>
      <c r="E18" s="79" t="s">
        <v>56</v>
      </c>
      <c r="F18" s="80"/>
      <c r="G18" s="79" t="s">
        <v>57</v>
      </c>
      <c r="H18" s="87"/>
      <c r="I18" s="80"/>
      <c r="J18" s="83">
        <f>0.6*J21</f>
        <v>199200</v>
      </c>
      <c r="K18" s="84"/>
      <c r="L18" s="16">
        <v>0.6</v>
      </c>
      <c r="M18" s="85">
        <f t="shared" si="0"/>
        <v>79680</v>
      </c>
      <c r="N18" s="86"/>
    </row>
    <row r="19" spans="2:14" x14ac:dyDescent="0.25">
      <c r="B19" s="3" t="s">
        <v>133</v>
      </c>
      <c r="C19" s="14" t="s">
        <v>17</v>
      </c>
      <c r="D19" s="15">
        <v>20</v>
      </c>
      <c r="E19" s="79" t="s">
        <v>56</v>
      </c>
      <c r="F19" s="80"/>
      <c r="G19" s="79" t="s">
        <v>57</v>
      </c>
      <c r="H19" s="87"/>
      <c r="I19" s="80"/>
      <c r="J19" s="83">
        <f>J21*0.75</f>
        <v>249000</v>
      </c>
      <c r="K19" s="84"/>
      <c r="L19" s="16">
        <v>0.6</v>
      </c>
      <c r="M19" s="85">
        <f t="shared" si="0"/>
        <v>99600</v>
      </c>
      <c r="N19" s="86"/>
    </row>
    <row r="20" spans="2:14" x14ac:dyDescent="0.25">
      <c r="B20" s="3" t="s">
        <v>133</v>
      </c>
      <c r="C20" s="14" t="s">
        <v>17</v>
      </c>
      <c r="D20" s="15">
        <v>25</v>
      </c>
      <c r="E20" s="79" t="s">
        <v>56</v>
      </c>
      <c r="F20" s="80"/>
      <c r="G20" s="79" t="s">
        <v>57</v>
      </c>
      <c r="H20" s="87"/>
      <c r="I20" s="80"/>
      <c r="J20" s="83">
        <f>0.9*J21</f>
        <v>298800</v>
      </c>
      <c r="K20" s="84"/>
      <c r="L20" s="16">
        <v>0.6</v>
      </c>
      <c r="M20" s="85">
        <f t="shared" si="0"/>
        <v>119520</v>
      </c>
      <c r="N20" s="86"/>
    </row>
    <row r="21" spans="2:14" x14ac:dyDescent="0.25">
      <c r="B21" s="3" t="s">
        <v>133</v>
      </c>
      <c r="C21" s="14" t="s">
        <v>17</v>
      </c>
      <c r="D21" s="15">
        <v>30</v>
      </c>
      <c r="E21" s="79" t="s">
        <v>56</v>
      </c>
      <c r="F21" s="80"/>
      <c r="G21" s="79" t="s">
        <v>57</v>
      </c>
      <c r="H21" s="87"/>
      <c r="I21" s="80"/>
      <c r="J21" s="83">
        <v>332000</v>
      </c>
      <c r="K21" s="84"/>
      <c r="L21" s="16">
        <v>0.6</v>
      </c>
      <c r="M21" s="85">
        <f t="shared" si="0"/>
        <v>132800</v>
      </c>
      <c r="N21" s="86"/>
    </row>
    <row r="22" spans="2:14" x14ac:dyDescent="0.25">
      <c r="B22" s="3" t="s">
        <v>133</v>
      </c>
      <c r="C22" s="14" t="s">
        <v>17</v>
      </c>
      <c r="D22" s="15">
        <v>40</v>
      </c>
      <c r="E22" s="79" t="s">
        <v>56</v>
      </c>
      <c r="F22" s="80"/>
      <c r="G22" s="79" t="s">
        <v>57</v>
      </c>
      <c r="H22" s="87"/>
      <c r="I22" s="80"/>
      <c r="J22" s="83">
        <f>J21*1.33</f>
        <v>441560</v>
      </c>
      <c r="K22" s="84"/>
      <c r="L22" s="16">
        <v>0.6</v>
      </c>
      <c r="M22" s="85">
        <f t="shared" si="0"/>
        <v>176624</v>
      </c>
      <c r="N22" s="86"/>
    </row>
    <row r="23" spans="2:14" x14ac:dyDescent="0.25">
      <c r="B23" s="3" t="s">
        <v>133</v>
      </c>
      <c r="C23" s="14" t="s">
        <v>17</v>
      </c>
      <c r="D23" s="15">
        <v>45</v>
      </c>
      <c r="E23" s="79" t="s">
        <v>56</v>
      </c>
      <c r="F23" s="80"/>
      <c r="G23" s="79" t="s">
        <v>57</v>
      </c>
      <c r="H23" s="87"/>
      <c r="I23" s="80"/>
      <c r="J23" s="83">
        <f>J21*1.5</f>
        <v>498000</v>
      </c>
      <c r="K23" s="84"/>
      <c r="L23" s="16">
        <v>0.6</v>
      </c>
      <c r="M23" s="85">
        <f t="shared" si="0"/>
        <v>199200</v>
      </c>
      <c r="N23" s="86"/>
    </row>
    <row r="24" spans="2:14" x14ac:dyDescent="0.25">
      <c r="B24" s="3" t="s">
        <v>133</v>
      </c>
      <c r="C24" s="14" t="s">
        <v>17</v>
      </c>
      <c r="D24" s="15">
        <v>60</v>
      </c>
      <c r="E24" s="79" t="s">
        <v>56</v>
      </c>
      <c r="F24" s="80"/>
      <c r="G24" s="79" t="s">
        <v>57</v>
      </c>
      <c r="H24" s="87"/>
      <c r="I24" s="80"/>
      <c r="J24" s="83">
        <f>2*J21</f>
        <v>664000</v>
      </c>
      <c r="K24" s="84"/>
      <c r="L24" s="16">
        <v>0.6</v>
      </c>
      <c r="M24" s="85">
        <f t="shared" si="0"/>
        <v>265600</v>
      </c>
      <c r="N24" s="86"/>
    </row>
    <row r="25" spans="2:14" x14ac:dyDescent="0.25">
      <c r="B25" s="3" t="s">
        <v>133</v>
      </c>
      <c r="C25" s="14" t="s">
        <v>58</v>
      </c>
      <c r="D25" s="15" t="s">
        <v>59</v>
      </c>
      <c r="E25" s="79" t="s">
        <v>59</v>
      </c>
      <c r="F25" s="80"/>
      <c r="G25" s="79" t="s">
        <v>59</v>
      </c>
      <c r="H25" s="87"/>
      <c r="I25" s="80"/>
      <c r="J25" s="83">
        <v>8000000</v>
      </c>
      <c r="K25" s="84"/>
      <c r="L25" s="16">
        <v>0.1</v>
      </c>
      <c r="M25" s="85">
        <f>J25*(1-L25)</f>
        <v>7200000</v>
      </c>
      <c r="N25" s="86"/>
    </row>
    <row r="26" spans="2:14" x14ac:dyDescent="0.25">
      <c r="B26" s="3" t="s">
        <v>24</v>
      </c>
      <c r="C26" s="14" t="s">
        <v>17</v>
      </c>
      <c r="D26" s="15">
        <v>5</v>
      </c>
      <c r="E26" s="79" t="s">
        <v>23</v>
      </c>
      <c r="F26" s="80"/>
      <c r="G26" s="79" t="s">
        <v>60</v>
      </c>
      <c r="H26" s="87"/>
      <c r="I26" s="80"/>
      <c r="J26" s="83">
        <f>0.3*J31</f>
        <v>317100</v>
      </c>
      <c r="K26" s="84"/>
      <c r="L26" s="16">
        <v>0.74</v>
      </c>
      <c r="M26" s="85">
        <f t="shared" ref="M26:M88" si="1">J26*(1-L26)</f>
        <v>82446</v>
      </c>
      <c r="N26" s="86"/>
    </row>
    <row r="27" spans="2:14" x14ac:dyDescent="0.25">
      <c r="B27" s="3" t="s">
        <v>24</v>
      </c>
      <c r="C27" s="14" t="s">
        <v>17</v>
      </c>
      <c r="D27" s="15">
        <v>10</v>
      </c>
      <c r="E27" s="79" t="s">
        <v>23</v>
      </c>
      <c r="F27" s="80"/>
      <c r="G27" s="79" t="s">
        <v>60</v>
      </c>
      <c r="H27" s="87"/>
      <c r="I27" s="80"/>
      <c r="J27" s="83">
        <f>0.5*J31</f>
        <v>528500</v>
      </c>
      <c r="K27" s="84"/>
      <c r="L27" s="16">
        <v>0.74</v>
      </c>
      <c r="M27" s="85">
        <f t="shared" si="1"/>
        <v>137410</v>
      </c>
      <c r="N27" s="86"/>
    </row>
    <row r="28" spans="2:14" x14ac:dyDescent="0.25">
      <c r="B28" s="3" t="s">
        <v>24</v>
      </c>
      <c r="C28" s="14" t="s">
        <v>17</v>
      </c>
      <c r="D28" s="15">
        <v>15</v>
      </c>
      <c r="E28" s="79" t="s">
        <v>23</v>
      </c>
      <c r="F28" s="80"/>
      <c r="G28" s="79" t="s">
        <v>60</v>
      </c>
      <c r="H28" s="87"/>
      <c r="I28" s="80"/>
      <c r="J28" s="83">
        <f>0.6*J31</f>
        <v>634200</v>
      </c>
      <c r="K28" s="84"/>
      <c r="L28" s="16">
        <v>0.74</v>
      </c>
      <c r="M28" s="85">
        <f t="shared" si="1"/>
        <v>164892</v>
      </c>
      <c r="N28" s="86"/>
    </row>
    <row r="29" spans="2:14" x14ac:dyDescent="0.25">
      <c r="B29" s="3" t="s">
        <v>24</v>
      </c>
      <c r="C29" s="14" t="s">
        <v>17</v>
      </c>
      <c r="D29" s="15">
        <v>20</v>
      </c>
      <c r="E29" s="79" t="s">
        <v>23</v>
      </c>
      <c r="F29" s="80"/>
      <c r="G29" s="79" t="s">
        <v>60</v>
      </c>
      <c r="H29" s="87"/>
      <c r="I29" s="80"/>
      <c r="J29" s="83">
        <f>J31*0.75</f>
        <v>792750</v>
      </c>
      <c r="K29" s="84"/>
      <c r="L29" s="16">
        <v>0.74</v>
      </c>
      <c r="M29" s="85">
        <f t="shared" si="1"/>
        <v>206115</v>
      </c>
      <c r="N29" s="86"/>
    </row>
    <row r="30" spans="2:14" x14ac:dyDescent="0.25">
      <c r="B30" s="3" t="s">
        <v>24</v>
      </c>
      <c r="C30" s="14" t="s">
        <v>17</v>
      </c>
      <c r="D30" s="15">
        <v>25</v>
      </c>
      <c r="E30" s="79" t="s">
        <v>23</v>
      </c>
      <c r="F30" s="80"/>
      <c r="G30" s="79" t="s">
        <v>60</v>
      </c>
      <c r="H30" s="87"/>
      <c r="I30" s="80"/>
      <c r="J30" s="83">
        <f>0.9*J31</f>
        <v>951300</v>
      </c>
      <c r="K30" s="84"/>
      <c r="L30" s="16">
        <v>0.74</v>
      </c>
      <c r="M30" s="85">
        <f t="shared" si="1"/>
        <v>247338</v>
      </c>
      <c r="N30" s="86"/>
    </row>
    <row r="31" spans="2:14" x14ac:dyDescent="0.25">
      <c r="B31" s="3" t="s">
        <v>24</v>
      </c>
      <c r="C31" s="14" t="s">
        <v>17</v>
      </c>
      <c r="D31" s="15">
        <v>30</v>
      </c>
      <c r="E31" s="79" t="s">
        <v>23</v>
      </c>
      <c r="F31" s="80"/>
      <c r="G31" s="79" t="s">
        <v>60</v>
      </c>
      <c r="H31" s="87"/>
      <c r="I31" s="80"/>
      <c r="J31" s="83">
        <v>1057000</v>
      </c>
      <c r="K31" s="84"/>
      <c r="L31" s="16">
        <v>0.74</v>
      </c>
      <c r="M31" s="85">
        <f t="shared" si="1"/>
        <v>274820</v>
      </c>
      <c r="N31" s="86"/>
    </row>
    <row r="32" spans="2:14" x14ac:dyDescent="0.25">
      <c r="B32" s="3" t="s">
        <v>24</v>
      </c>
      <c r="C32" s="14" t="s">
        <v>17</v>
      </c>
      <c r="D32" s="15">
        <v>40</v>
      </c>
      <c r="E32" s="79" t="s">
        <v>23</v>
      </c>
      <c r="F32" s="80"/>
      <c r="G32" s="79" t="s">
        <v>60</v>
      </c>
      <c r="H32" s="87"/>
      <c r="I32" s="80"/>
      <c r="J32" s="83">
        <f>J31*1.33</f>
        <v>1405810</v>
      </c>
      <c r="K32" s="84"/>
      <c r="L32" s="16">
        <v>0.74</v>
      </c>
      <c r="M32" s="85">
        <f t="shared" si="1"/>
        <v>365510.60000000003</v>
      </c>
      <c r="N32" s="86"/>
    </row>
    <row r="33" spans="2:14" x14ac:dyDescent="0.25">
      <c r="B33" s="3" t="s">
        <v>24</v>
      </c>
      <c r="C33" s="14" t="s">
        <v>17</v>
      </c>
      <c r="D33" s="15">
        <v>45</v>
      </c>
      <c r="E33" s="79" t="s">
        <v>23</v>
      </c>
      <c r="F33" s="80"/>
      <c r="G33" s="79" t="s">
        <v>60</v>
      </c>
      <c r="H33" s="87"/>
      <c r="I33" s="80"/>
      <c r="J33" s="83">
        <f>J31*1.5</f>
        <v>1585500</v>
      </c>
      <c r="K33" s="84"/>
      <c r="L33" s="16">
        <v>0.74</v>
      </c>
      <c r="M33" s="85">
        <f t="shared" si="1"/>
        <v>412230</v>
      </c>
      <c r="N33" s="86"/>
    </row>
    <row r="34" spans="2:14" x14ac:dyDescent="0.25">
      <c r="B34" s="3" t="s">
        <v>24</v>
      </c>
      <c r="C34" s="14" t="s">
        <v>17</v>
      </c>
      <c r="D34" s="15">
        <v>60</v>
      </c>
      <c r="E34" s="79" t="s">
        <v>23</v>
      </c>
      <c r="F34" s="80"/>
      <c r="G34" s="79" t="s">
        <v>60</v>
      </c>
      <c r="H34" s="87"/>
      <c r="I34" s="80"/>
      <c r="J34" s="83">
        <f>2*J31</f>
        <v>2114000</v>
      </c>
      <c r="K34" s="84"/>
      <c r="L34" s="16">
        <v>0.74</v>
      </c>
      <c r="M34" s="85">
        <f t="shared" si="1"/>
        <v>549640</v>
      </c>
      <c r="N34" s="86"/>
    </row>
    <row r="35" spans="2:14" x14ac:dyDescent="0.25">
      <c r="B35" s="3" t="s">
        <v>24</v>
      </c>
      <c r="C35" s="14" t="s">
        <v>17</v>
      </c>
      <c r="D35" s="15">
        <v>5</v>
      </c>
      <c r="E35" s="79" t="s">
        <v>61</v>
      </c>
      <c r="F35" s="80"/>
      <c r="G35" s="79" t="s">
        <v>62</v>
      </c>
      <c r="H35" s="87"/>
      <c r="I35" s="80"/>
      <c r="J35" s="83">
        <f>0.3*J40</f>
        <v>120300</v>
      </c>
      <c r="K35" s="84"/>
      <c r="L35" s="16">
        <v>0.74</v>
      </c>
      <c r="M35" s="85">
        <f t="shared" si="1"/>
        <v>31278</v>
      </c>
      <c r="N35" s="86"/>
    </row>
    <row r="36" spans="2:14" x14ac:dyDescent="0.25">
      <c r="B36" s="3" t="s">
        <v>24</v>
      </c>
      <c r="C36" s="14" t="s">
        <v>17</v>
      </c>
      <c r="D36" s="15">
        <v>10</v>
      </c>
      <c r="E36" s="79" t="s">
        <v>61</v>
      </c>
      <c r="F36" s="80"/>
      <c r="G36" s="79" t="s">
        <v>62</v>
      </c>
      <c r="H36" s="87"/>
      <c r="I36" s="80"/>
      <c r="J36" s="83">
        <f>0.5*J40</f>
        <v>200500</v>
      </c>
      <c r="K36" s="84"/>
      <c r="L36" s="16">
        <v>0.74</v>
      </c>
      <c r="M36" s="85">
        <f t="shared" si="1"/>
        <v>52130</v>
      </c>
      <c r="N36" s="86"/>
    </row>
    <row r="37" spans="2:14" x14ac:dyDescent="0.25">
      <c r="B37" s="3" t="s">
        <v>24</v>
      </c>
      <c r="C37" s="14" t="s">
        <v>17</v>
      </c>
      <c r="D37" s="15">
        <v>15</v>
      </c>
      <c r="E37" s="79" t="s">
        <v>61</v>
      </c>
      <c r="F37" s="80"/>
      <c r="G37" s="79" t="s">
        <v>62</v>
      </c>
      <c r="H37" s="87"/>
      <c r="I37" s="80"/>
      <c r="J37" s="83">
        <f>0.6*J40</f>
        <v>240600</v>
      </c>
      <c r="K37" s="84"/>
      <c r="L37" s="16">
        <v>0.74</v>
      </c>
      <c r="M37" s="85">
        <f t="shared" si="1"/>
        <v>62556</v>
      </c>
      <c r="N37" s="86"/>
    </row>
    <row r="38" spans="2:14" x14ac:dyDescent="0.25">
      <c r="B38" s="3" t="s">
        <v>24</v>
      </c>
      <c r="C38" s="14" t="s">
        <v>17</v>
      </c>
      <c r="D38" s="15">
        <v>20</v>
      </c>
      <c r="E38" s="79" t="s">
        <v>61</v>
      </c>
      <c r="F38" s="80"/>
      <c r="G38" s="79" t="s">
        <v>62</v>
      </c>
      <c r="H38" s="87"/>
      <c r="I38" s="80"/>
      <c r="J38" s="83">
        <f>J40*0.75</f>
        <v>300750</v>
      </c>
      <c r="K38" s="84"/>
      <c r="L38" s="16">
        <v>0.74</v>
      </c>
      <c r="M38" s="85">
        <f t="shared" si="1"/>
        <v>78195</v>
      </c>
      <c r="N38" s="86"/>
    </row>
    <row r="39" spans="2:14" x14ac:dyDescent="0.25">
      <c r="B39" s="3" t="s">
        <v>24</v>
      </c>
      <c r="C39" s="14" t="s">
        <v>17</v>
      </c>
      <c r="D39" s="15">
        <v>25</v>
      </c>
      <c r="E39" s="79" t="s">
        <v>61</v>
      </c>
      <c r="F39" s="80"/>
      <c r="G39" s="79" t="s">
        <v>62</v>
      </c>
      <c r="H39" s="87"/>
      <c r="I39" s="80"/>
      <c r="J39" s="83">
        <f>0.9*J40</f>
        <v>360900</v>
      </c>
      <c r="K39" s="84"/>
      <c r="L39" s="16">
        <v>0.74</v>
      </c>
      <c r="M39" s="85">
        <f t="shared" si="1"/>
        <v>93834</v>
      </c>
      <c r="N39" s="86"/>
    </row>
    <row r="40" spans="2:14" x14ac:dyDescent="0.25">
      <c r="B40" s="3" t="s">
        <v>24</v>
      </c>
      <c r="C40" s="14" t="s">
        <v>17</v>
      </c>
      <c r="D40" s="15">
        <v>30</v>
      </c>
      <c r="E40" s="79" t="s">
        <v>61</v>
      </c>
      <c r="F40" s="80"/>
      <c r="G40" s="79" t="s">
        <v>62</v>
      </c>
      <c r="H40" s="87"/>
      <c r="I40" s="80"/>
      <c r="J40" s="83">
        <v>401000</v>
      </c>
      <c r="K40" s="84"/>
      <c r="L40" s="16">
        <v>0.74</v>
      </c>
      <c r="M40" s="85">
        <f t="shared" si="1"/>
        <v>104260</v>
      </c>
      <c r="N40" s="86"/>
    </row>
    <row r="41" spans="2:14" x14ac:dyDescent="0.25">
      <c r="B41" s="3" t="s">
        <v>24</v>
      </c>
      <c r="C41" s="14" t="s">
        <v>17</v>
      </c>
      <c r="D41" s="15">
        <v>40</v>
      </c>
      <c r="E41" s="79" t="s">
        <v>61</v>
      </c>
      <c r="F41" s="80"/>
      <c r="G41" s="79" t="s">
        <v>62</v>
      </c>
      <c r="H41" s="87"/>
      <c r="I41" s="80"/>
      <c r="J41" s="83">
        <f>J40*1.33</f>
        <v>533330</v>
      </c>
      <c r="K41" s="84"/>
      <c r="L41" s="16">
        <v>0.74</v>
      </c>
      <c r="M41" s="85">
        <f t="shared" si="1"/>
        <v>138665.80000000002</v>
      </c>
      <c r="N41" s="86"/>
    </row>
    <row r="42" spans="2:14" x14ac:dyDescent="0.25">
      <c r="B42" s="3" t="s">
        <v>24</v>
      </c>
      <c r="C42" s="14" t="s">
        <v>17</v>
      </c>
      <c r="D42" s="15">
        <v>45</v>
      </c>
      <c r="E42" s="79" t="s">
        <v>61</v>
      </c>
      <c r="F42" s="80"/>
      <c r="G42" s="79" t="s">
        <v>62</v>
      </c>
      <c r="H42" s="87"/>
      <c r="I42" s="80"/>
      <c r="J42" s="83">
        <f>J40*1.5</f>
        <v>601500</v>
      </c>
      <c r="K42" s="84"/>
      <c r="L42" s="16">
        <v>0.74</v>
      </c>
      <c r="M42" s="85">
        <f t="shared" si="1"/>
        <v>156390</v>
      </c>
      <c r="N42" s="86"/>
    </row>
    <row r="43" spans="2:14" x14ac:dyDescent="0.25">
      <c r="B43" s="3" t="s">
        <v>24</v>
      </c>
      <c r="C43" s="14" t="s">
        <v>17</v>
      </c>
      <c r="D43" s="15">
        <v>60</v>
      </c>
      <c r="E43" s="79" t="s">
        <v>61</v>
      </c>
      <c r="F43" s="80"/>
      <c r="G43" s="79" t="s">
        <v>62</v>
      </c>
      <c r="H43" s="87"/>
      <c r="I43" s="80"/>
      <c r="J43" s="83">
        <f>2*J40</f>
        <v>802000</v>
      </c>
      <c r="K43" s="84"/>
      <c r="L43" s="16">
        <v>0.74</v>
      </c>
      <c r="M43" s="85">
        <f t="shared" si="1"/>
        <v>208520</v>
      </c>
      <c r="N43" s="86"/>
    </row>
    <row r="44" spans="2:14" x14ac:dyDescent="0.25">
      <c r="B44" s="3" t="s">
        <v>24</v>
      </c>
      <c r="C44" s="14" t="s">
        <v>17</v>
      </c>
      <c r="D44" s="15">
        <v>5</v>
      </c>
      <c r="E44" s="79" t="s">
        <v>63</v>
      </c>
      <c r="F44" s="80"/>
      <c r="G44" s="79" t="s">
        <v>64</v>
      </c>
      <c r="H44" s="87"/>
      <c r="I44" s="80"/>
      <c r="J44" s="83">
        <f>0.3*J49</f>
        <v>125100</v>
      </c>
      <c r="K44" s="84"/>
      <c r="L44" s="16">
        <v>0.74</v>
      </c>
      <c r="M44" s="85">
        <f t="shared" si="1"/>
        <v>32526</v>
      </c>
      <c r="N44" s="86"/>
    </row>
    <row r="45" spans="2:14" x14ac:dyDescent="0.25">
      <c r="B45" s="3" t="s">
        <v>24</v>
      </c>
      <c r="C45" s="14" t="s">
        <v>17</v>
      </c>
      <c r="D45" s="15">
        <v>10</v>
      </c>
      <c r="E45" s="79" t="s">
        <v>63</v>
      </c>
      <c r="F45" s="80"/>
      <c r="G45" s="79" t="s">
        <v>64</v>
      </c>
      <c r="H45" s="87"/>
      <c r="I45" s="80"/>
      <c r="J45" s="83">
        <f>0.5*J49</f>
        <v>208500</v>
      </c>
      <c r="K45" s="84"/>
      <c r="L45" s="16">
        <v>0.74</v>
      </c>
      <c r="M45" s="85">
        <f t="shared" si="1"/>
        <v>54210</v>
      </c>
      <c r="N45" s="86"/>
    </row>
    <row r="46" spans="2:14" x14ac:dyDescent="0.25">
      <c r="B46" s="3" t="s">
        <v>24</v>
      </c>
      <c r="C46" s="14" t="s">
        <v>17</v>
      </c>
      <c r="D46" s="15">
        <v>15</v>
      </c>
      <c r="E46" s="79" t="s">
        <v>63</v>
      </c>
      <c r="F46" s="80"/>
      <c r="G46" s="79" t="s">
        <v>64</v>
      </c>
      <c r="H46" s="87"/>
      <c r="I46" s="80"/>
      <c r="J46" s="83">
        <f>0.6*J49</f>
        <v>250200</v>
      </c>
      <c r="K46" s="84"/>
      <c r="L46" s="16">
        <v>0.74</v>
      </c>
      <c r="M46" s="85">
        <f t="shared" si="1"/>
        <v>65052</v>
      </c>
      <c r="N46" s="86"/>
    </row>
    <row r="47" spans="2:14" x14ac:dyDescent="0.25">
      <c r="B47" s="3" t="s">
        <v>24</v>
      </c>
      <c r="C47" s="14" t="s">
        <v>17</v>
      </c>
      <c r="D47" s="15">
        <v>20</v>
      </c>
      <c r="E47" s="79" t="s">
        <v>63</v>
      </c>
      <c r="F47" s="80"/>
      <c r="G47" s="79" t="s">
        <v>64</v>
      </c>
      <c r="H47" s="87"/>
      <c r="I47" s="80"/>
      <c r="J47" s="83">
        <f>J49*0.75</f>
        <v>312750</v>
      </c>
      <c r="K47" s="84"/>
      <c r="L47" s="16">
        <v>0.74</v>
      </c>
      <c r="M47" s="85">
        <f t="shared" si="1"/>
        <v>81315</v>
      </c>
      <c r="N47" s="86"/>
    </row>
    <row r="48" spans="2:14" x14ac:dyDescent="0.25">
      <c r="B48" s="3" t="s">
        <v>24</v>
      </c>
      <c r="C48" s="14" t="s">
        <v>17</v>
      </c>
      <c r="D48" s="15">
        <v>25</v>
      </c>
      <c r="E48" s="79" t="s">
        <v>63</v>
      </c>
      <c r="F48" s="80"/>
      <c r="G48" s="79" t="s">
        <v>64</v>
      </c>
      <c r="H48" s="87"/>
      <c r="I48" s="80"/>
      <c r="J48" s="83">
        <f>0.9*J49</f>
        <v>375300</v>
      </c>
      <c r="K48" s="84"/>
      <c r="L48" s="16">
        <v>0.74</v>
      </c>
      <c r="M48" s="85">
        <f t="shared" si="1"/>
        <v>97578</v>
      </c>
      <c r="N48" s="86"/>
    </row>
    <row r="49" spans="2:14" x14ac:dyDescent="0.25">
      <c r="B49" s="3" t="s">
        <v>24</v>
      </c>
      <c r="C49" s="14" t="s">
        <v>17</v>
      </c>
      <c r="D49" s="15">
        <v>30</v>
      </c>
      <c r="E49" s="79" t="s">
        <v>63</v>
      </c>
      <c r="F49" s="80"/>
      <c r="G49" s="79" t="s">
        <v>64</v>
      </c>
      <c r="H49" s="87"/>
      <c r="I49" s="80"/>
      <c r="J49" s="83">
        <v>417000</v>
      </c>
      <c r="K49" s="84"/>
      <c r="L49" s="16">
        <v>0.74</v>
      </c>
      <c r="M49" s="85">
        <f t="shared" si="1"/>
        <v>108420</v>
      </c>
      <c r="N49" s="86"/>
    </row>
    <row r="50" spans="2:14" x14ac:dyDescent="0.25">
      <c r="B50" s="3" t="s">
        <v>24</v>
      </c>
      <c r="C50" s="14" t="s">
        <v>17</v>
      </c>
      <c r="D50" s="15">
        <v>40</v>
      </c>
      <c r="E50" s="79" t="s">
        <v>63</v>
      </c>
      <c r="F50" s="80"/>
      <c r="G50" s="79" t="s">
        <v>64</v>
      </c>
      <c r="H50" s="87"/>
      <c r="I50" s="80"/>
      <c r="J50" s="83">
        <f>J49*1.33</f>
        <v>554610</v>
      </c>
      <c r="K50" s="84"/>
      <c r="L50" s="16">
        <v>0.74</v>
      </c>
      <c r="M50" s="85">
        <f t="shared" si="1"/>
        <v>144198.6</v>
      </c>
      <c r="N50" s="86"/>
    </row>
    <row r="51" spans="2:14" x14ac:dyDescent="0.25">
      <c r="B51" s="3" t="s">
        <v>24</v>
      </c>
      <c r="C51" s="14" t="s">
        <v>17</v>
      </c>
      <c r="D51" s="15">
        <v>45</v>
      </c>
      <c r="E51" s="79" t="s">
        <v>63</v>
      </c>
      <c r="F51" s="80"/>
      <c r="G51" s="79" t="s">
        <v>64</v>
      </c>
      <c r="H51" s="87"/>
      <c r="I51" s="80"/>
      <c r="J51" s="83">
        <f>J49*1.5</f>
        <v>625500</v>
      </c>
      <c r="K51" s="84"/>
      <c r="L51" s="16">
        <v>0.74</v>
      </c>
      <c r="M51" s="85">
        <f t="shared" si="1"/>
        <v>162630</v>
      </c>
      <c r="N51" s="86"/>
    </row>
    <row r="52" spans="2:14" x14ac:dyDescent="0.25">
      <c r="B52" s="3" t="s">
        <v>24</v>
      </c>
      <c r="C52" s="14" t="s">
        <v>17</v>
      </c>
      <c r="D52" s="15">
        <v>60</v>
      </c>
      <c r="E52" s="79" t="s">
        <v>63</v>
      </c>
      <c r="F52" s="80"/>
      <c r="G52" s="79" t="s">
        <v>64</v>
      </c>
      <c r="H52" s="87"/>
      <c r="I52" s="80"/>
      <c r="J52" s="83">
        <f>2*J49</f>
        <v>834000</v>
      </c>
      <c r="K52" s="84"/>
      <c r="L52" s="16">
        <v>0.74</v>
      </c>
      <c r="M52" s="85">
        <f t="shared" si="1"/>
        <v>216840</v>
      </c>
      <c r="N52" s="86"/>
    </row>
    <row r="53" spans="2:14" x14ac:dyDescent="0.25">
      <c r="B53" s="3" t="s">
        <v>24</v>
      </c>
      <c r="C53" s="14" t="s">
        <v>17</v>
      </c>
      <c r="D53" s="15">
        <v>5</v>
      </c>
      <c r="E53" s="79" t="s">
        <v>65</v>
      </c>
      <c r="F53" s="80"/>
      <c r="G53" s="79" t="s">
        <v>66</v>
      </c>
      <c r="H53" s="87"/>
      <c r="I53" s="80"/>
      <c r="J53" s="83">
        <f>0.3*J58</f>
        <v>125100</v>
      </c>
      <c r="K53" s="84"/>
      <c r="L53" s="16">
        <v>0.74</v>
      </c>
      <c r="M53" s="85">
        <f t="shared" si="1"/>
        <v>32526</v>
      </c>
      <c r="N53" s="86"/>
    </row>
    <row r="54" spans="2:14" x14ac:dyDescent="0.25">
      <c r="B54" s="3" t="s">
        <v>24</v>
      </c>
      <c r="C54" s="14" t="s">
        <v>17</v>
      </c>
      <c r="D54" s="15">
        <v>10</v>
      </c>
      <c r="E54" s="79" t="s">
        <v>63</v>
      </c>
      <c r="F54" s="80"/>
      <c r="G54" s="79" t="s">
        <v>66</v>
      </c>
      <c r="H54" s="87"/>
      <c r="I54" s="80"/>
      <c r="J54" s="83">
        <f>0.5*J58</f>
        <v>208500</v>
      </c>
      <c r="K54" s="84"/>
      <c r="L54" s="16">
        <v>0.74</v>
      </c>
      <c r="M54" s="85">
        <f t="shared" si="1"/>
        <v>54210</v>
      </c>
      <c r="N54" s="86"/>
    </row>
    <row r="55" spans="2:14" x14ac:dyDescent="0.25">
      <c r="B55" s="3" t="s">
        <v>24</v>
      </c>
      <c r="C55" s="14" t="s">
        <v>17</v>
      </c>
      <c r="D55" s="15">
        <v>15</v>
      </c>
      <c r="E55" s="79" t="s">
        <v>63</v>
      </c>
      <c r="F55" s="80"/>
      <c r="G55" s="79" t="s">
        <v>66</v>
      </c>
      <c r="H55" s="87"/>
      <c r="I55" s="80"/>
      <c r="J55" s="83">
        <f>0.6*J58</f>
        <v>250200</v>
      </c>
      <c r="K55" s="84"/>
      <c r="L55" s="16">
        <v>0.74</v>
      </c>
      <c r="M55" s="85">
        <f t="shared" si="1"/>
        <v>65052</v>
      </c>
      <c r="N55" s="86"/>
    </row>
    <row r="56" spans="2:14" x14ac:dyDescent="0.25">
      <c r="B56" s="3" t="s">
        <v>24</v>
      </c>
      <c r="C56" s="14" t="s">
        <v>17</v>
      </c>
      <c r="D56" s="15">
        <v>20</v>
      </c>
      <c r="E56" s="79" t="s">
        <v>63</v>
      </c>
      <c r="F56" s="80"/>
      <c r="G56" s="79" t="s">
        <v>66</v>
      </c>
      <c r="H56" s="87"/>
      <c r="I56" s="80"/>
      <c r="J56" s="83">
        <f>J58*0.75</f>
        <v>312750</v>
      </c>
      <c r="K56" s="84"/>
      <c r="L56" s="16">
        <v>0.74</v>
      </c>
      <c r="M56" s="85">
        <f t="shared" si="1"/>
        <v>81315</v>
      </c>
      <c r="N56" s="86"/>
    </row>
    <row r="57" spans="2:14" x14ac:dyDescent="0.25">
      <c r="B57" s="3" t="s">
        <v>24</v>
      </c>
      <c r="C57" s="14" t="s">
        <v>17</v>
      </c>
      <c r="D57" s="15">
        <v>25</v>
      </c>
      <c r="E57" s="79" t="s">
        <v>63</v>
      </c>
      <c r="F57" s="80"/>
      <c r="G57" s="79" t="s">
        <v>66</v>
      </c>
      <c r="H57" s="87"/>
      <c r="I57" s="80"/>
      <c r="J57" s="83">
        <f>0.9*J58</f>
        <v>375300</v>
      </c>
      <c r="K57" s="84"/>
      <c r="L57" s="16">
        <v>0.74</v>
      </c>
      <c r="M57" s="85">
        <f t="shared" si="1"/>
        <v>97578</v>
      </c>
      <c r="N57" s="86"/>
    </row>
    <row r="58" spans="2:14" x14ac:dyDescent="0.25">
      <c r="B58" s="3" t="s">
        <v>24</v>
      </c>
      <c r="C58" s="14" t="s">
        <v>17</v>
      </c>
      <c r="D58" s="15">
        <v>30</v>
      </c>
      <c r="E58" s="79" t="s">
        <v>63</v>
      </c>
      <c r="F58" s="80"/>
      <c r="G58" s="79" t="s">
        <v>66</v>
      </c>
      <c r="H58" s="87"/>
      <c r="I58" s="80"/>
      <c r="J58" s="83">
        <v>417000</v>
      </c>
      <c r="K58" s="84"/>
      <c r="L58" s="16">
        <v>0.74</v>
      </c>
      <c r="M58" s="85">
        <f t="shared" si="1"/>
        <v>108420</v>
      </c>
      <c r="N58" s="86"/>
    </row>
    <row r="59" spans="2:14" x14ac:dyDescent="0.25">
      <c r="B59" s="3" t="s">
        <v>24</v>
      </c>
      <c r="C59" s="14" t="s">
        <v>17</v>
      </c>
      <c r="D59" s="15">
        <v>40</v>
      </c>
      <c r="E59" s="79" t="s">
        <v>63</v>
      </c>
      <c r="F59" s="80"/>
      <c r="G59" s="79" t="s">
        <v>66</v>
      </c>
      <c r="H59" s="87"/>
      <c r="I59" s="80"/>
      <c r="J59" s="83">
        <f>J58*1.33</f>
        <v>554610</v>
      </c>
      <c r="K59" s="84"/>
      <c r="L59" s="16">
        <v>0.74</v>
      </c>
      <c r="M59" s="85">
        <f t="shared" si="1"/>
        <v>144198.6</v>
      </c>
      <c r="N59" s="86"/>
    </row>
    <row r="60" spans="2:14" x14ac:dyDescent="0.25">
      <c r="B60" s="3" t="s">
        <v>24</v>
      </c>
      <c r="C60" s="14" t="s">
        <v>17</v>
      </c>
      <c r="D60" s="15">
        <v>45</v>
      </c>
      <c r="E60" s="79" t="s">
        <v>63</v>
      </c>
      <c r="F60" s="80"/>
      <c r="G60" s="79" t="s">
        <v>66</v>
      </c>
      <c r="H60" s="87"/>
      <c r="I60" s="80"/>
      <c r="J60" s="83">
        <f>J58*1.5</f>
        <v>625500</v>
      </c>
      <c r="K60" s="84"/>
      <c r="L60" s="16">
        <v>0.74</v>
      </c>
      <c r="M60" s="85">
        <f t="shared" si="1"/>
        <v>162630</v>
      </c>
      <c r="N60" s="86"/>
    </row>
    <row r="61" spans="2:14" x14ac:dyDescent="0.25">
      <c r="B61" s="3" t="s">
        <v>24</v>
      </c>
      <c r="C61" s="14" t="s">
        <v>17</v>
      </c>
      <c r="D61" s="15">
        <v>60</v>
      </c>
      <c r="E61" s="79" t="s">
        <v>63</v>
      </c>
      <c r="F61" s="80"/>
      <c r="G61" s="79" t="s">
        <v>66</v>
      </c>
      <c r="H61" s="87"/>
      <c r="I61" s="80"/>
      <c r="J61" s="83">
        <f>2*J58</f>
        <v>834000</v>
      </c>
      <c r="K61" s="84"/>
      <c r="L61" s="16">
        <v>0.74</v>
      </c>
      <c r="M61" s="85">
        <f t="shared" si="1"/>
        <v>216840</v>
      </c>
      <c r="N61" s="86"/>
    </row>
    <row r="62" spans="2:14" x14ac:dyDescent="0.25">
      <c r="B62" s="3" t="s">
        <v>24</v>
      </c>
      <c r="C62" s="14" t="s">
        <v>17</v>
      </c>
      <c r="D62" s="15">
        <v>5</v>
      </c>
      <c r="E62" s="79" t="s">
        <v>67</v>
      </c>
      <c r="F62" s="80"/>
      <c r="G62" s="79" t="s">
        <v>68</v>
      </c>
      <c r="H62" s="87"/>
      <c r="I62" s="80"/>
      <c r="J62" s="83">
        <f>0.3*J67</f>
        <v>125100</v>
      </c>
      <c r="K62" s="84"/>
      <c r="L62" s="16">
        <v>0.74</v>
      </c>
      <c r="M62" s="85">
        <f t="shared" si="1"/>
        <v>32526</v>
      </c>
      <c r="N62" s="86"/>
    </row>
    <row r="63" spans="2:14" x14ac:dyDescent="0.25">
      <c r="B63" s="3" t="s">
        <v>24</v>
      </c>
      <c r="C63" s="14" t="s">
        <v>17</v>
      </c>
      <c r="D63" s="15">
        <v>10</v>
      </c>
      <c r="E63" s="79" t="s">
        <v>67</v>
      </c>
      <c r="F63" s="80"/>
      <c r="G63" s="79" t="s">
        <v>68</v>
      </c>
      <c r="H63" s="87"/>
      <c r="I63" s="80"/>
      <c r="J63" s="83">
        <f>0.5*J67</f>
        <v>208500</v>
      </c>
      <c r="K63" s="84"/>
      <c r="L63" s="16">
        <v>0.74</v>
      </c>
      <c r="M63" s="85">
        <f t="shared" si="1"/>
        <v>54210</v>
      </c>
      <c r="N63" s="86"/>
    </row>
    <row r="64" spans="2:14" x14ac:dyDescent="0.25">
      <c r="B64" s="3" t="s">
        <v>24</v>
      </c>
      <c r="C64" s="14" t="s">
        <v>17</v>
      </c>
      <c r="D64" s="15">
        <v>15</v>
      </c>
      <c r="E64" s="79" t="s">
        <v>67</v>
      </c>
      <c r="F64" s="80"/>
      <c r="G64" s="79" t="s">
        <v>68</v>
      </c>
      <c r="H64" s="87"/>
      <c r="I64" s="80"/>
      <c r="J64" s="83">
        <f>0.6*J67</f>
        <v>250200</v>
      </c>
      <c r="K64" s="84"/>
      <c r="L64" s="16">
        <v>0.74</v>
      </c>
      <c r="M64" s="85">
        <f t="shared" si="1"/>
        <v>65052</v>
      </c>
      <c r="N64" s="86"/>
    </row>
    <row r="65" spans="2:14" x14ac:dyDescent="0.25">
      <c r="B65" s="3" t="s">
        <v>24</v>
      </c>
      <c r="C65" s="14" t="s">
        <v>17</v>
      </c>
      <c r="D65" s="15">
        <v>20</v>
      </c>
      <c r="E65" s="79" t="s">
        <v>67</v>
      </c>
      <c r="F65" s="80"/>
      <c r="G65" s="79" t="s">
        <v>68</v>
      </c>
      <c r="H65" s="87"/>
      <c r="I65" s="80"/>
      <c r="J65" s="83">
        <f>J67*0.75</f>
        <v>312750</v>
      </c>
      <c r="K65" s="84"/>
      <c r="L65" s="16">
        <v>0.74</v>
      </c>
      <c r="M65" s="85">
        <f t="shared" si="1"/>
        <v>81315</v>
      </c>
      <c r="N65" s="86"/>
    </row>
    <row r="66" spans="2:14" x14ac:dyDescent="0.25">
      <c r="B66" s="3" t="s">
        <v>24</v>
      </c>
      <c r="C66" s="14" t="s">
        <v>17</v>
      </c>
      <c r="D66" s="15">
        <v>25</v>
      </c>
      <c r="E66" s="79" t="s">
        <v>67</v>
      </c>
      <c r="F66" s="80"/>
      <c r="G66" s="79" t="s">
        <v>68</v>
      </c>
      <c r="H66" s="87"/>
      <c r="I66" s="80"/>
      <c r="J66" s="83">
        <f>0.9*J67</f>
        <v>375300</v>
      </c>
      <c r="K66" s="84"/>
      <c r="L66" s="16">
        <v>0.74</v>
      </c>
      <c r="M66" s="85">
        <f t="shared" si="1"/>
        <v>97578</v>
      </c>
      <c r="N66" s="86"/>
    </row>
    <row r="67" spans="2:14" x14ac:dyDescent="0.25">
      <c r="B67" s="3" t="s">
        <v>24</v>
      </c>
      <c r="C67" s="14" t="s">
        <v>17</v>
      </c>
      <c r="D67" s="15">
        <v>30</v>
      </c>
      <c r="E67" s="79" t="s">
        <v>67</v>
      </c>
      <c r="F67" s="80"/>
      <c r="G67" s="79" t="s">
        <v>68</v>
      </c>
      <c r="H67" s="87"/>
      <c r="I67" s="80"/>
      <c r="J67" s="83">
        <v>417000</v>
      </c>
      <c r="K67" s="84"/>
      <c r="L67" s="16">
        <v>0.74</v>
      </c>
      <c r="M67" s="85">
        <f t="shared" si="1"/>
        <v>108420</v>
      </c>
      <c r="N67" s="86"/>
    </row>
    <row r="68" spans="2:14" x14ac:dyDescent="0.25">
      <c r="B68" s="3" t="s">
        <v>24</v>
      </c>
      <c r="C68" s="14" t="s">
        <v>17</v>
      </c>
      <c r="D68" s="15">
        <v>40</v>
      </c>
      <c r="E68" s="79" t="s">
        <v>67</v>
      </c>
      <c r="F68" s="80"/>
      <c r="G68" s="79" t="s">
        <v>68</v>
      </c>
      <c r="H68" s="87"/>
      <c r="I68" s="80"/>
      <c r="J68" s="83">
        <f>J67*1.33</f>
        <v>554610</v>
      </c>
      <c r="K68" s="84"/>
      <c r="L68" s="16">
        <v>0.74</v>
      </c>
      <c r="M68" s="85">
        <f t="shared" si="1"/>
        <v>144198.6</v>
      </c>
      <c r="N68" s="86"/>
    </row>
    <row r="69" spans="2:14" x14ac:dyDescent="0.25">
      <c r="B69" s="3" t="s">
        <v>24</v>
      </c>
      <c r="C69" s="14" t="s">
        <v>17</v>
      </c>
      <c r="D69" s="15">
        <v>45</v>
      </c>
      <c r="E69" s="79" t="s">
        <v>67</v>
      </c>
      <c r="F69" s="80"/>
      <c r="G69" s="79" t="s">
        <v>68</v>
      </c>
      <c r="H69" s="87"/>
      <c r="I69" s="80"/>
      <c r="J69" s="83">
        <f>J67*1.5</f>
        <v>625500</v>
      </c>
      <c r="K69" s="84"/>
      <c r="L69" s="16">
        <v>0.74</v>
      </c>
      <c r="M69" s="85">
        <f t="shared" si="1"/>
        <v>162630</v>
      </c>
      <c r="N69" s="86"/>
    </row>
    <row r="70" spans="2:14" x14ac:dyDescent="0.25">
      <c r="B70" s="3" t="s">
        <v>24</v>
      </c>
      <c r="C70" s="14" t="s">
        <v>17</v>
      </c>
      <c r="D70" s="15">
        <v>60</v>
      </c>
      <c r="E70" s="79" t="s">
        <v>67</v>
      </c>
      <c r="F70" s="80"/>
      <c r="G70" s="79" t="s">
        <v>68</v>
      </c>
      <c r="H70" s="87"/>
      <c r="I70" s="80"/>
      <c r="J70" s="83">
        <f>2*J67</f>
        <v>834000</v>
      </c>
      <c r="K70" s="84"/>
      <c r="L70" s="16">
        <v>0.74</v>
      </c>
      <c r="M70" s="85">
        <f t="shared" si="1"/>
        <v>216840</v>
      </c>
      <c r="N70" s="86"/>
    </row>
    <row r="71" spans="2:14" x14ac:dyDescent="0.25">
      <c r="B71" s="3" t="s">
        <v>24</v>
      </c>
      <c r="C71" s="14" t="s">
        <v>17</v>
      </c>
      <c r="D71" s="15">
        <v>5</v>
      </c>
      <c r="E71" s="79" t="s">
        <v>69</v>
      </c>
      <c r="F71" s="80"/>
      <c r="G71" s="79" t="s">
        <v>70</v>
      </c>
      <c r="H71" s="87"/>
      <c r="I71" s="80"/>
      <c r="J71" s="83">
        <f>0.3*J76</f>
        <v>300000</v>
      </c>
      <c r="K71" s="84"/>
      <c r="L71" s="16">
        <v>0.74</v>
      </c>
      <c r="M71" s="85">
        <f t="shared" si="1"/>
        <v>78000</v>
      </c>
      <c r="N71" s="86"/>
    </row>
    <row r="72" spans="2:14" x14ac:dyDescent="0.25">
      <c r="B72" s="3" t="s">
        <v>24</v>
      </c>
      <c r="C72" s="14" t="s">
        <v>17</v>
      </c>
      <c r="D72" s="15">
        <v>10</v>
      </c>
      <c r="E72" s="79" t="s">
        <v>69</v>
      </c>
      <c r="F72" s="80"/>
      <c r="G72" s="79" t="s">
        <v>70</v>
      </c>
      <c r="H72" s="87"/>
      <c r="I72" s="80"/>
      <c r="J72" s="83">
        <f>0.5*J76</f>
        <v>500000</v>
      </c>
      <c r="K72" s="84"/>
      <c r="L72" s="16">
        <v>0.74</v>
      </c>
      <c r="M72" s="85">
        <f t="shared" si="1"/>
        <v>130000</v>
      </c>
      <c r="N72" s="86"/>
    </row>
    <row r="73" spans="2:14" x14ac:dyDescent="0.25">
      <c r="B73" s="3" t="s">
        <v>24</v>
      </c>
      <c r="C73" s="14" t="s">
        <v>17</v>
      </c>
      <c r="D73" s="15">
        <v>15</v>
      </c>
      <c r="E73" s="79" t="s">
        <v>69</v>
      </c>
      <c r="F73" s="80"/>
      <c r="G73" s="79" t="s">
        <v>70</v>
      </c>
      <c r="H73" s="87"/>
      <c r="I73" s="80"/>
      <c r="J73" s="83">
        <f>0.6*J76</f>
        <v>600000</v>
      </c>
      <c r="K73" s="84"/>
      <c r="L73" s="16">
        <v>0.74</v>
      </c>
      <c r="M73" s="85">
        <f t="shared" si="1"/>
        <v>156000</v>
      </c>
      <c r="N73" s="86"/>
    </row>
    <row r="74" spans="2:14" x14ac:dyDescent="0.25">
      <c r="B74" s="3" t="s">
        <v>24</v>
      </c>
      <c r="C74" s="14" t="s">
        <v>17</v>
      </c>
      <c r="D74" s="15">
        <v>20</v>
      </c>
      <c r="E74" s="79" t="s">
        <v>69</v>
      </c>
      <c r="F74" s="80"/>
      <c r="G74" s="79" t="s">
        <v>70</v>
      </c>
      <c r="H74" s="87"/>
      <c r="I74" s="80"/>
      <c r="J74" s="83">
        <f>J76*0.75</f>
        <v>750000</v>
      </c>
      <c r="K74" s="84"/>
      <c r="L74" s="16">
        <v>0.74</v>
      </c>
      <c r="M74" s="85">
        <f t="shared" si="1"/>
        <v>195000</v>
      </c>
      <c r="N74" s="86"/>
    </row>
    <row r="75" spans="2:14" x14ac:dyDescent="0.25">
      <c r="B75" s="3" t="s">
        <v>24</v>
      </c>
      <c r="C75" s="14" t="s">
        <v>17</v>
      </c>
      <c r="D75" s="15">
        <v>25</v>
      </c>
      <c r="E75" s="79" t="s">
        <v>69</v>
      </c>
      <c r="F75" s="80"/>
      <c r="G75" s="79" t="s">
        <v>70</v>
      </c>
      <c r="H75" s="87"/>
      <c r="I75" s="80"/>
      <c r="J75" s="83">
        <f>0.9*J76</f>
        <v>900000</v>
      </c>
      <c r="K75" s="84"/>
      <c r="L75" s="16">
        <v>0.74</v>
      </c>
      <c r="M75" s="85">
        <f t="shared" si="1"/>
        <v>234000</v>
      </c>
      <c r="N75" s="86"/>
    </row>
    <row r="76" spans="2:14" x14ac:dyDescent="0.25">
      <c r="B76" s="3" t="s">
        <v>24</v>
      </c>
      <c r="C76" s="14" t="s">
        <v>17</v>
      </c>
      <c r="D76" s="15">
        <v>30</v>
      </c>
      <c r="E76" s="79" t="s">
        <v>69</v>
      </c>
      <c r="F76" s="80"/>
      <c r="G76" s="79" t="s">
        <v>70</v>
      </c>
      <c r="H76" s="87"/>
      <c r="I76" s="80"/>
      <c r="J76" s="83">
        <v>1000000</v>
      </c>
      <c r="K76" s="84"/>
      <c r="L76" s="16">
        <v>0.74</v>
      </c>
      <c r="M76" s="85">
        <f t="shared" si="1"/>
        <v>260000</v>
      </c>
      <c r="N76" s="86"/>
    </row>
    <row r="77" spans="2:14" x14ac:dyDescent="0.25">
      <c r="B77" s="3" t="s">
        <v>24</v>
      </c>
      <c r="C77" s="14" t="s">
        <v>17</v>
      </c>
      <c r="D77" s="15">
        <v>40</v>
      </c>
      <c r="E77" s="79" t="s">
        <v>69</v>
      </c>
      <c r="F77" s="80"/>
      <c r="G77" s="79" t="s">
        <v>70</v>
      </c>
      <c r="H77" s="87"/>
      <c r="I77" s="80"/>
      <c r="J77" s="83">
        <f>J76*1.33</f>
        <v>1330000</v>
      </c>
      <c r="K77" s="84"/>
      <c r="L77" s="16">
        <v>0.74</v>
      </c>
      <c r="M77" s="85">
        <f t="shared" si="1"/>
        <v>345800</v>
      </c>
      <c r="N77" s="86"/>
    </row>
    <row r="78" spans="2:14" x14ac:dyDescent="0.25">
      <c r="B78" s="3" t="s">
        <v>24</v>
      </c>
      <c r="C78" s="14" t="s">
        <v>17</v>
      </c>
      <c r="D78" s="15">
        <v>45</v>
      </c>
      <c r="E78" s="79" t="s">
        <v>69</v>
      </c>
      <c r="F78" s="80"/>
      <c r="G78" s="79" t="s">
        <v>70</v>
      </c>
      <c r="H78" s="87"/>
      <c r="I78" s="80"/>
      <c r="J78" s="83">
        <f>J76*1.5</f>
        <v>1500000</v>
      </c>
      <c r="K78" s="84"/>
      <c r="L78" s="16">
        <v>0.74</v>
      </c>
      <c r="M78" s="85">
        <f t="shared" si="1"/>
        <v>390000</v>
      </c>
      <c r="N78" s="86"/>
    </row>
    <row r="79" spans="2:14" x14ac:dyDescent="0.25">
      <c r="B79" s="3" t="s">
        <v>24</v>
      </c>
      <c r="C79" s="14" t="s">
        <v>17</v>
      </c>
      <c r="D79" s="15">
        <v>60</v>
      </c>
      <c r="E79" s="79" t="s">
        <v>69</v>
      </c>
      <c r="F79" s="80"/>
      <c r="G79" s="79" t="s">
        <v>70</v>
      </c>
      <c r="H79" s="87"/>
      <c r="I79" s="80"/>
      <c r="J79" s="83">
        <f>2*J76</f>
        <v>2000000</v>
      </c>
      <c r="K79" s="84"/>
      <c r="L79" s="16">
        <v>0.74</v>
      </c>
      <c r="M79" s="85">
        <f t="shared" si="1"/>
        <v>520000</v>
      </c>
      <c r="N79" s="86"/>
    </row>
    <row r="80" spans="2:14" x14ac:dyDescent="0.25">
      <c r="B80" s="3" t="s">
        <v>24</v>
      </c>
      <c r="C80" s="14" t="s">
        <v>17</v>
      </c>
      <c r="D80" s="15">
        <v>5</v>
      </c>
      <c r="E80" s="79" t="s">
        <v>71</v>
      </c>
      <c r="F80" s="80"/>
      <c r="G80" s="79" t="s">
        <v>72</v>
      </c>
      <c r="H80" s="87"/>
      <c r="I80" s="80"/>
      <c r="J80" s="83">
        <f>0.3*J85</f>
        <v>125100</v>
      </c>
      <c r="K80" s="84"/>
      <c r="L80" s="16">
        <v>0.74</v>
      </c>
      <c r="M80" s="85">
        <f t="shared" si="1"/>
        <v>32526</v>
      </c>
      <c r="N80" s="86"/>
    </row>
    <row r="81" spans="2:14" x14ac:dyDescent="0.25">
      <c r="B81" s="3" t="s">
        <v>24</v>
      </c>
      <c r="C81" s="14" t="s">
        <v>17</v>
      </c>
      <c r="D81" s="15">
        <v>10</v>
      </c>
      <c r="E81" s="79" t="s">
        <v>71</v>
      </c>
      <c r="F81" s="80"/>
      <c r="G81" s="79" t="s">
        <v>72</v>
      </c>
      <c r="H81" s="87"/>
      <c r="I81" s="80"/>
      <c r="J81" s="83">
        <f>0.5*J85</f>
        <v>208500</v>
      </c>
      <c r="K81" s="84"/>
      <c r="L81" s="16">
        <v>0.74</v>
      </c>
      <c r="M81" s="85">
        <f t="shared" si="1"/>
        <v>54210</v>
      </c>
      <c r="N81" s="86"/>
    </row>
    <row r="82" spans="2:14" x14ac:dyDescent="0.25">
      <c r="B82" s="3" t="s">
        <v>24</v>
      </c>
      <c r="C82" s="14" t="s">
        <v>17</v>
      </c>
      <c r="D82" s="15">
        <v>15</v>
      </c>
      <c r="E82" s="79" t="s">
        <v>71</v>
      </c>
      <c r="F82" s="80"/>
      <c r="G82" s="79" t="s">
        <v>72</v>
      </c>
      <c r="H82" s="87"/>
      <c r="I82" s="80"/>
      <c r="J82" s="83">
        <f>0.6*J85</f>
        <v>250200</v>
      </c>
      <c r="K82" s="84"/>
      <c r="L82" s="16">
        <v>0.74</v>
      </c>
      <c r="M82" s="85">
        <f t="shared" si="1"/>
        <v>65052</v>
      </c>
      <c r="N82" s="86"/>
    </row>
    <row r="83" spans="2:14" x14ac:dyDescent="0.25">
      <c r="B83" s="3" t="s">
        <v>24</v>
      </c>
      <c r="C83" s="14" t="s">
        <v>17</v>
      </c>
      <c r="D83" s="15">
        <v>20</v>
      </c>
      <c r="E83" s="79" t="s">
        <v>71</v>
      </c>
      <c r="F83" s="80"/>
      <c r="G83" s="79" t="s">
        <v>72</v>
      </c>
      <c r="H83" s="87"/>
      <c r="I83" s="80"/>
      <c r="J83" s="83">
        <f>J85*0.75</f>
        <v>312750</v>
      </c>
      <c r="K83" s="84"/>
      <c r="L83" s="16">
        <v>0.74</v>
      </c>
      <c r="M83" s="85">
        <f t="shared" si="1"/>
        <v>81315</v>
      </c>
      <c r="N83" s="86"/>
    </row>
    <row r="84" spans="2:14" x14ac:dyDescent="0.25">
      <c r="B84" s="3" t="s">
        <v>24</v>
      </c>
      <c r="C84" s="14" t="s">
        <v>17</v>
      </c>
      <c r="D84" s="15">
        <v>25</v>
      </c>
      <c r="E84" s="79" t="s">
        <v>71</v>
      </c>
      <c r="F84" s="80"/>
      <c r="G84" s="79" t="s">
        <v>72</v>
      </c>
      <c r="H84" s="87"/>
      <c r="I84" s="80"/>
      <c r="J84" s="83">
        <f>0.9*J85</f>
        <v>375300</v>
      </c>
      <c r="K84" s="84"/>
      <c r="L84" s="16">
        <v>0.74</v>
      </c>
      <c r="M84" s="85">
        <f t="shared" si="1"/>
        <v>97578</v>
      </c>
      <c r="N84" s="86"/>
    </row>
    <row r="85" spans="2:14" x14ac:dyDescent="0.25">
      <c r="B85" s="3" t="s">
        <v>24</v>
      </c>
      <c r="C85" s="14" t="s">
        <v>17</v>
      </c>
      <c r="D85" s="15">
        <v>30</v>
      </c>
      <c r="E85" s="79" t="s">
        <v>71</v>
      </c>
      <c r="F85" s="80"/>
      <c r="G85" s="79" t="s">
        <v>72</v>
      </c>
      <c r="H85" s="87"/>
      <c r="I85" s="80"/>
      <c r="J85" s="83">
        <v>417000</v>
      </c>
      <c r="K85" s="84"/>
      <c r="L85" s="16">
        <v>0.74</v>
      </c>
      <c r="M85" s="85">
        <f t="shared" si="1"/>
        <v>108420</v>
      </c>
      <c r="N85" s="86"/>
    </row>
    <row r="86" spans="2:14" x14ac:dyDescent="0.25">
      <c r="B86" s="3" t="s">
        <v>24</v>
      </c>
      <c r="C86" s="14" t="s">
        <v>17</v>
      </c>
      <c r="D86" s="15">
        <v>40</v>
      </c>
      <c r="E86" s="79" t="s">
        <v>71</v>
      </c>
      <c r="F86" s="80"/>
      <c r="G86" s="79" t="s">
        <v>72</v>
      </c>
      <c r="H86" s="87"/>
      <c r="I86" s="80"/>
      <c r="J86" s="83">
        <f>J85*1.33</f>
        <v>554610</v>
      </c>
      <c r="K86" s="84"/>
      <c r="L86" s="16">
        <v>0.74</v>
      </c>
      <c r="M86" s="85">
        <f t="shared" si="1"/>
        <v>144198.6</v>
      </c>
      <c r="N86" s="86"/>
    </row>
    <row r="87" spans="2:14" x14ac:dyDescent="0.25">
      <c r="B87" s="3" t="s">
        <v>24</v>
      </c>
      <c r="C87" s="14" t="s">
        <v>17</v>
      </c>
      <c r="D87" s="15">
        <v>45</v>
      </c>
      <c r="E87" s="79" t="s">
        <v>71</v>
      </c>
      <c r="F87" s="80"/>
      <c r="G87" s="79" t="s">
        <v>72</v>
      </c>
      <c r="H87" s="87"/>
      <c r="I87" s="80"/>
      <c r="J87" s="83">
        <f>J85*1.5</f>
        <v>625500</v>
      </c>
      <c r="K87" s="84"/>
      <c r="L87" s="16">
        <v>0.74</v>
      </c>
      <c r="M87" s="85">
        <f t="shared" si="1"/>
        <v>162630</v>
      </c>
      <c r="N87" s="86"/>
    </row>
    <row r="88" spans="2:14" x14ac:dyDescent="0.25">
      <c r="B88" s="3" t="s">
        <v>24</v>
      </c>
      <c r="C88" s="14" t="s">
        <v>17</v>
      </c>
      <c r="D88" s="15">
        <v>60</v>
      </c>
      <c r="E88" s="79" t="s">
        <v>71</v>
      </c>
      <c r="F88" s="80"/>
      <c r="G88" s="79" t="s">
        <v>72</v>
      </c>
      <c r="H88" s="87"/>
      <c r="I88" s="80"/>
      <c r="J88" s="83">
        <f>2*J85</f>
        <v>834000</v>
      </c>
      <c r="K88" s="84"/>
      <c r="L88" s="16">
        <v>0.74</v>
      </c>
      <c r="M88" s="85">
        <f t="shared" si="1"/>
        <v>216840</v>
      </c>
      <c r="N88" s="86"/>
    </row>
    <row r="89" spans="2:14" x14ac:dyDescent="0.25">
      <c r="B89" s="3" t="s">
        <v>24</v>
      </c>
      <c r="C89" s="14" t="s">
        <v>17</v>
      </c>
      <c r="D89" s="15">
        <v>5</v>
      </c>
      <c r="E89" s="79" t="s">
        <v>145</v>
      </c>
      <c r="F89" s="80"/>
      <c r="G89" s="79" t="s">
        <v>73</v>
      </c>
      <c r="H89" s="87"/>
      <c r="I89" s="80"/>
      <c r="J89" s="83">
        <f>0.3*J94</f>
        <v>100200</v>
      </c>
      <c r="K89" s="84"/>
      <c r="L89" s="16">
        <v>0.74</v>
      </c>
      <c r="M89" s="85">
        <f t="shared" ref="M89:M144" si="2">J89*(1-L89)</f>
        <v>26052</v>
      </c>
      <c r="N89" s="86"/>
    </row>
    <row r="90" spans="2:14" x14ac:dyDescent="0.25">
      <c r="B90" s="3" t="s">
        <v>24</v>
      </c>
      <c r="C90" s="14" t="s">
        <v>17</v>
      </c>
      <c r="D90" s="15">
        <v>10</v>
      </c>
      <c r="E90" s="79" t="s">
        <v>145</v>
      </c>
      <c r="F90" s="80"/>
      <c r="G90" s="79" t="s">
        <v>73</v>
      </c>
      <c r="H90" s="87"/>
      <c r="I90" s="80"/>
      <c r="J90" s="83">
        <f>0.5*J94</f>
        <v>167000</v>
      </c>
      <c r="K90" s="84"/>
      <c r="L90" s="16">
        <v>0.74</v>
      </c>
      <c r="M90" s="85">
        <f t="shared" si="2"/>
        <v>43420</v>
      </c>
      <c r="N90" s="86"/>
    </row>
    <row r="91" spans="2:14" x14ac:dyDescent="0.25">
      <c r="B91" s="3" t="s">
        <v>24</v>
      </c>
      <c r="C91" s="14" t="s">
        <v>17</v>
      </c>
      <c r="D91" s="15">
        <v>15</v>
      </c>
      <c r="E91" s="79" t="s">
        <v>145</v>
      </c>
      <c r="F91" s="80"/>
      <c r="G91" s="79" t="s">
        <v>73</v>
      </c>
      <c r="H91" s="87"/>
      <c r="I91" s="80"/>
      <c r="J91" s="83">
        <f>0.6*J94</f>
        <v>200400</v>
      </c>
      <c r="K91" s="84"/>
      <c r="L91" s="16">
        <v>0.74</v>
      </c>
      <c r="M91" s="85">
        <f t="shared" si="2"/>
        <v>52104</v>
      </c>
      <c r="N91" s="86"/>
    </row>
    <row r="92" spans="2:14" x14ac:dyDescent="0.25">
      <c r="B92" s="3" t="s">
        <v>24</v>
      </c>
      <c r="C92" s="14" t="s">
        <v>17</v>
      </c>
      <c r="D92" s="15">
        <v>20</v>
      </c>
      <c r="E92" s="79" t="s">
        <v>145</v>
      </c>
      <c r="F92" s="80"/>
      <c r="G92" s="79" t="s">
        <v>73</v>
      </c>
      <c r="H92" s="87"/>
      <c r="I92" s="80"/>
      <c r="J92" s="83">
        <f>J94*0.75</f>
        <v>250500</v>
      </c>
      <c r="K92" s="84"/>
      <c r="L92" s="16">
        <v>0.74</v>
      </c>
      <c r="M92" s="85">
        <f t="shared" si="2"/>
        <v>65130</v>
      </c>
      <c r="N92" s="86"/>
    </row>
    <row r="93" spans="2:14" x14ac:dyDescent="0.25">
      <c r="B93" s="3" t="s">
        <v>24</v>
      </c>
      <c r="C93" s="14" t="s">
        <v>17</v>
      </c>
      <c r="D93" s="15">
        <v>25</v>
      </c>
      <c r="E93" s="79" t="s">
        <v>145</v>
      </c>
      <c r="F93" s="80"/>
      <c r="G93" s="79" t="s">
        <v>73</v>
      </c>
      <c r="H93" s="87"/>
      <c r="I93" s="80"/>
      <c r="J93" s="83">
        <f>0.9*J94</f>
        <v>300600</v>
      </c>
      <c r="K93" s="84"/>
      <c r="L93" s="16">
        <v>0.74</v>
      </c>
      <c r="M93" s="85">
        <f t="shared" si="2"/>
        <v>78156</v>
      </c>
      <c r="N93" s="86"/>
    </row>
    <row r="94" spans="2:14" x14ac:dyDescent="0.25">
      <c r="B94" s="3" t="s">
        <v>24</v>
      </c>
      <c r="C94" s="14" t="s">
        <v>17</v>
      </c>
      <c r="D94" s="15">
        <v>30</v>
      </c>
      <c r="E94" s="79" t="s">
        <v>145</v>
      </c>
      <c r="F94" s="80"/>
      <c r="G94" s="79" t="s">
        <v>73</v>
      </c>
      <c r="H94" s="87"/>
      <c r="I94" s="80"/>
      <c r="J94" s="83">
        <v>334000</v>
      </c>
      <c r="K94" s="84"/>
      <c r="L94" s="16">
        <v>0.74</v>
      </c>
      <c r="M94" s="85">
        <f t="shared" si="2"/>
        <v>86840</v>
      </c>
      <c r="N94" s="86"/>
    </row>
    <row r="95" spans="2:14" x14ac:dyDescent="0.25">
      <c r="B95" s="3" t="s">
        <v>24</v>
      </c>
      <c r="C95" s="14" t="s">
        <v>17</v>
      </c>
      <c r="D95" s="15">
        <v>40</v>
      </c>
      <c r="E95" s="79" t="s">
        <v>145</v>
      </c>
      <c r="F95" s="80"/>
      <c r="G95" s="79" t="s">
        <v>73</v>
      </c>
      <c r="H95" s="87"/>
      <c r="I95" s="80"/>
      <c r="J95" s="83">
        <f>J94*1.33</f>
        <v>444220</v>
      </c>
      <c r="K95" s="84"/>
      <c r="L95" s="16">
        <v>0.74</v>
      </c>
      <c r="M95" s="85">
        <f t="shared" si="2"/>
        <v>115497.2</v>
      </c>
      <c r="N95" s="86"/>
    </row>
    <row r="96" spans="2:14" x14ac:dyDescent="0.25">
      <c r="B96" s="3" t="s">
        <v>24</v>
      </c>
      <c r="C96" s="14" t="s">
        <v>17</v>
      </c>
      <c r="D96" s="15">
        <v>45</v>
      </c>
      <c r="E96" s="79" t="s">
        <v>145</v>
      </c>
      <c r="F96" s="80"/>
      <c r="G96" s="79" t="s">
        <v>73</v>
      </c>
      <c r="H96" s="87"/>
      <c r="I96" s="80"/>
      <c r="J96" s="83">
        <f>J94*1.5</f>
        <v>501000</v>
      </c>
      <c r="K96" s="84"/>
      <c r="L96" s="16">
        <v>0.74</v>
      </c>
      <c r="M96" s="85">
        <f t="shared" si="2"/>
        <v>130260</v>
      </c>
      <c r="N96" s="86"/>
    </row>
    <row r="97" spans="2:14" x14ac:dyDescent="0.25">
      <c r="B97" s="3" t="s">
        <v>24</v>
      </c>
      <c r="C97" s="14" t="s">
        <v>17</v>
      </c>
      <c r="D97" s="15">
        <v>60</v>
      </c>
      <c r="E97" s="79" t="s">
        <v>145</v>
      </c>
      <c r="F97" s="80"/>
      <c r="G97" s="79" t="s">
        <v>73</v>
      </c>
      <c r="H97" s="87"/>
      <c r="I97" s="80"/>
      <c r="J97" s="83">
        <f>2*J94</f>
        <v>668000</v>
      </c>
      <c r="K97" s="84"/>
      <c r="L97" s="16">
        <v>0.74</v>
      </c>
      <c r="M97" s="85">
        <f t="shared" si="2"/>
        <v>173680</v>
      </c>
      <c r="N97" s="86"/>
    </row>
    <row r="98" spans="2:14" x14ac:dyDescent="0.25">
      <c r="B98" s="3" t="s">
        <v>24</v>
      </c>
      <c r="C98" s="14" t="s">
        <v>17</v>
      </c>
      <c r="D98" s="15">
        <v>5</v>
      </c>
      <c r="E98" s="79" t="s">
        <v>146</v>
      </c>
      <c r="F98" s="80"/>
      <c r="G98" s="79" t="s">
        <v>74</v>
      </c>
      <c r="H98" s="87"/>
      <c r="I98" s="80"/>
      <c r="J98" s="83">
        <f>0.3*J103</f>
        <v>47100</v>
      </c>
      <c r="K98" s="84"/>
      <c r="L98" s="16">
        <v>0.74</v>
      </c>
      <c r="M98" s="85">
        <f t="shared" si="2"/>
        <v>12246</v>
      </c>
      <c r="N98" s="86"/>
    </row>
    <row r="99" spans="2:14" x14ac:dyDescent="0.25">
      <c r="B99" s="3" t="s">
        <v>24</v>
      </c>
      <c r="C99" s="14" t="s">
        <v>17</v>
      </c>
      <c r="D99" s="15">
        <v>10</v>
      </c>
      <c r="E99" s="79" t="s">
        <v>146</v>
      </c>
      <c r="F99" s="80"/>
      <c r="G99" s="79" t="s">
        <v>74</v>
      </c>
      <c r="H99" s="87"/>
      <c r="I99" s="80"/>
      <c r="J99" s="83">
        <f>0.5*J103</f>
        <v>78500</v>
      </c>
      <c r="K99" s="84"/>
      <c r="L99" s="16">
        <v>0.74</v>
      </c>
      <c r="M99" s="85">
        <f t="shared" si="2"/>
        <v>20410</v>
      </c>
      <c r="N99" s="86"/>
    </row>
    <row r="100" spans="2:14" x14ac:dyDescent="0.25">
      <c r="B100" s="3" t="s">
        <v>24</v>
      </c>
      <c r="C100" s="14" t="s">
        <v>17</v>
      </c>
      <c r="D100" s="15">
        <v>15</v>
      </c>
      <c r="E100" s="79" t="s">
        <v>146</v>
      </c>
      <c r="F100" s="80"/>
      <c r="G100" s="79" t="s">
        <v>74</v>
      </c>
      <c r="H100" s="87"/>
      <c r="I100" s="80"/>
      <c r="J100" s="83">
        <f>0.6*J103</f>
        <v>94200</v>
      </c>
      <c r="K100" s="84"/>
      <c r="L100" s="16">
        <v>0.74</v>
      </c>
      <c r="M100" s="85">
        <f t="shared" si="2"/>
        <v>24492</v>
      </c>
      <c r="N100" s="86"/>
    </row>
    <row r="101" spans="2:14" x14ac:dyDescent="0.25">
      <c r="B101" s="3" t="s">
        <v>24</v>
      </c>
      <c r="C101" s="14" t="s">
        <v>17</v>
      </c>
      <c r="D101" s="15">
        <v>20</v>
      </c>
      <c r="E101" s="79" t="s">
        <v>146</v>
      </c>
      <c r="F101" s="80"/>
      <c r="G101" s="79" t="s">
        <v>74</v>
      </c>
      <c r="H101" s="87"/>
      <c r="I101" s="80"/>
      <c r="J101" s="83">
        <f>J103*0.75</f>
        <v>117750</v>
      </c>
      <c r="K101" s="84"/>
      <c r="L101" s="16">
        <v>0.74</v>
      </c>
      <c r="M101" s="85">
        <f t="shared" si="2"/>
        <v>30615</v>
      </c>
      <c r="N101" s="86"/>
    </row>
    <row r="102" spans="2:14" x14ac:dyDescent="0.25">
      <c r="B102" s="3" t="s">
        <v>24</v>
      </c>
      <c r="C102" s="14" t="s">
        <v>17</v>
      </c>
      <c r="D102" s="15">
        <v>25</v>
      </c>
      <c r="E102" s="79" t="s">
        <v>146</v>
      </c>
      <c r="F102" s="80"/>
      <c r="G102" s="79" t="s">
        <v>74</v>
      </c>
      <c r="H102" s="87"/>
      <c r="I102" s="80"/>
      <c r="J102" s="83">
        <f>0.9*J103</f>
        <v>141300</v>
      </c>
      <c r="K102" s="84"/>
      <c r="L102" s="16">
        <v>0.74</v>
      </c>
      <c r="M102" s="85">
        <f t="shared" si="2"/>
        <v>36738</v>
      </c>
      <c r="N102" s="86"/>
    </row>
    <row r="103" spans="2:14" x14ac:dyDescent="0.25">
      <c r="B103" s="3" t="s">
        <v>24</v>
      </c>
      <c r="C103" s="14" t="s">
        <v>17</v>
      </c>
      <c r="D103" s="15">
        <v>30</v>
      </c>
      <c r="E103" s="79" t="s">
        <v>146</v>
      </c>
      <c r="F103" s="80"/>
      <c r="G103" s="79" t="s">
        <v>74</v>
      </c>
      <c r="H103" s="87"/>
      <c r="I103" s="80"/>
      <c r="J103" s="83">
        <v>157000</v>
      </c>
      <c r="K103" s="84"/>
      <c r="L103" s="16">
        <v>0.74</v>
      </c>
      <c r="M103" s="85">
        <f t="shared" si="2"/>
        <v>40820</v>
      </c>
      <c r="N103" s="86"/>
    </row>
    <row r="104" spans="2:14" x14ac:dyDescent="0.25">
      <c r="B104" s="3" t="s">
        <v>24</v>
      </c>
      <c r="C104" s="14" t="s">
        <v>17</v>
      </c>
      <c r="D104" s="15">
        <v>40</v>
      </c>
      <c r="E104" s="79" t="s">
        <v>146</v>
      </c>
      <c r="F104" s="80"/>
      <c r="G104" s="79" t="s">
        <v>74</v>
      </c>
      <c r="H104" s="87"/>
      <c r="I104" s="80"/>
      <c r="J104" s="83">
        <f>J103*1.33</f>
        <v>208810</v>
      </c>
      <c r="K104" s="84"/>
      <c r="L104" s="16">
        <v>0.74</v>
      </c>
      <c r="M104" s="85">
        <f t="shared" si="2"/>
        <v>54290.6</v>
      </c>
      <c r="N104" s="86"/>
    </row>
    <row r="105" spans="2:14" x14ac:dyDescent="0.25">
      <c r="B105" s="3" t="s">
        <v>24</v>
      </c>
      <c r="C105" s="14" t="s">
        <v>17</v>
      </c>
      <c r="D105" s="15">
        <v>45</v>
      </c>
      <c r="E105" s="79" t="s">
        <v>146</v>
      </c>
      <c r="F105" s="80"/>
      <c r="G105" s="79" t="s">
        <v>74</v>
      </c>
      <c r="H105" s="87"/>
      <c r="I105" s="80"/>
      <c r="J105" s="83">
        <f>J103*1.5</f>
        <v>235500</v>
      </c>
      <c r="K105" s="84"/>
      <c r="L105" s="16">
        <v>0.74</v>
      </c>
      <c r="M105" s="85">
        <f t="shared" si="2"/>
        <v>61230</v>
      </c>
      <c r="N105" s="86"/>
    </row>
    <row r="106" spans="2:14" x14ac:dyDescent="0.25">
      <c r="B106" s="3" t="s">
        <v>24</v>
      </c>
      <c r="C106" s="14" t="s">
        <v>17</v>
      </c>
      <c r="D106" s="15">
        <v>60</v>
      </c>
      <c r="E106" s="79" t="s">
        <v>146</v>
      </c>
      <c r="F106" s="80"/>
      <c r="G106" s="79" t="s">
        <v>74</v>
      </c>
      <c r="H106" s="87"/>
      <c r="I106" s="80"/>
      <c r="J106" s="83">
        <f>2*J103</f>
        <v>314000</v>
      </c>
      <c r="K106" s="84"/>
      <c r="L106" s="16">
        <v>0.74</v>
      </c>
      <c r="M106" s="85">
        <f t="shared" si="2"/>
        <v>81640</v>
      </c>
      <c r="N106" s="86"/>
    </row>
    <row r="107" spans="2:14" x14ac:dyDescent="0.25">
      <c r="B107" s="3" t="s">
        <v>24</v>
      </c>
      <c r="C107" s="14" t="s">
        <v>17</v>
      </c>
      <c r="D107" s="15">
        <v>5</v>
      </c>
      <c r="E107" s="79" t="s">
        <v>147</v>
      </c>
      <c r="F107" s="80"/>
      <c r="G107" s="79" t="s">
        <v>75</v>
      </c>
      <c r="H107" s="87"/>
      <c r="I107" s="80"/>
      <c r="J107" s="83">
        <f>0.3*J112</f>
        <v>125100</v>
      </c>
      <c r="K107" s="84"/>
      <c r="L107" s="16">
        <v>0.74</v>
      </c>
      <c r="M107" s="85">
        <f t="shared" si="2"/>
        <v>32526</v>
      </c>
      <c r="N107" s="86"/>
    </row>
    <row r="108" spans="2:14" x14ac:dyDescent="0.25">
      <c r="B108" s="3" t="s">
        <v>24</v>
      </c>
      <c r="C108" s="14" t="s">
        <v>17</v>
      </c>
      <c r="D108" s="15">
        <v>10</v>
      </c>
      <c r="E108" s="79" t="s">
        <v>147</v>
      </c>
      <c r="F108" s="80"/>
      <c r="G108" s="79" t="s">
        <v>75</v>
      </c>
      <c r="H108" s="87"/>
      <c r="I108" s="80"/>
      <c r="J108" s="83">
        <f>0.5*J112</f>
        <v>208500</v>
      </c>
      <c r="K108" s="84"/>
      <c r="L108" s="16">
        <v>0.74</v>
      </c>
      <c r="M108" s="85">
        <f t="shared" si="2"/>
        <v>54210</v>
      </c>
      <c r="N108" s="86"/>
    </row>
    <row r="109" spans="2:14" x14ac:dyDescent="0.25">
      <c r="B109" s="3" t="s">
        <v>24</v>
      </c>
      <c r="C109" s="14" t="s">
        <v>17</v>
      </c>
      <c r="D109" s="15">
        <v>15</v>
      </c>
      <c r="E109" s="79" t="s">
        <v>147</v>
      </c>
      <c r="F109" s="80"/>
      <c r="G109" s="79" t="s">
        <v>75</v>
      </c>
      <c r="H109" s="87"/>
      <c r="I109" s="80"/>
      <c r="J109" s="83">
        <f>0.6*J112</f>
        <v>250200</v>
      </c>
      <c r="K109" s="84"/>
      <c r="L109" s="16">
        <v>0.74</v>
      </c>
      <c r="M109" s="85">
        <f t="shared" si="2"/>
        <v>65052</v>
      </c>
      <c r="N109" s="86"/>
    </row>
    <row r="110" spans="2:14" x14ac:dyDescent="0.25">
      <c r="B110" s="3" t="s">
        <v>24</v>
      </c>
      <c r="C110" s="14" t="s">
        <v>17</v>
      </c>
      <c r="D110" s="15">
        <v>20</v>
      </c>
      <c r="E110" s="79" t="s">
        <v>147</v>
      </c>
      <c r="F110" s="80"/>
      <c r="G110" s="79" t="s">
        <v>75</v>
      </c>
      <c r="H110" s="87"/>
      <c r="I110" s="80"/>
      <c r="J110" s="83">
        <f>J112*0.75</f>
        <v>312750</v>
      </c>
      <c r="K110" s="84"/>
      <c r="L110" s="16">
        <v>0.74</v>
      </c>
      <c r="M110" s="85">
        <f t="shared" si="2"/>
        <v>81315</v>
      </c>
      <c r="N110" s="86"/>
    </row>
    <row r="111" spans="2:14" x14ac:dyDescent="0.25">
      <c r="B111" s="3" t="s">
        <v>24</v>
      </c>
      <c r="C111" s="14" t="s">
        <v>17</v>
      </c>
      <c r="D111" s="15">
        <v>25</v>
      </c>
      <c r="E111" s="79" t="s">
        <v>147</v>
      </c>
      <c r="F111" s="80"/>
      <c r="G111" s="79" t="s">
        <v>75</v>
      </c>
      <c r="H111" s="87"/>
      <c r="I111" s="80"/>
      <c r="J111" s="83">
        <f>0.9*J112</f>
        <v>375300</v>
      </c>
      <c r="K111" s="84"/>
      <c r="L111" s="16">
        <v>0.74</v>
      </c>
      <c r="M111" s="85">
        <f t="shared" si="2"/>
        <v>97578</v>
      </c>
      <c r="N111" s="86"/>
    </row>
    <row r="112" spans="2:14" x14ac:dyDescent="0.25">
      <c r="B112" s="3" t="s">
        <v>24</v>
      </c>
      <c r="C112" s="14" t="s">
        <v>17</v>
      </c>
      <c r="D112" s="15">
        <v>30</v>
      </c>
      <c r="E112" s="79" t="s">
        <v>147</v>
      </c>
      <c r="F112" s="80"/>
      <c r="G112" s="79" t="s">
        <v>75</v>
      </c>
      <c r="H112" s="87"/>
      <c r="I112" s="80"/>
      <c r="J112" s="83">
        <v>417000</v>
      </c>
      <c r="K112" s="84"/>
      <c r="L112" s="16">
        <v>0.74</v>
      </c>
      <c r="M112" s="85">
        <f t="shared" si="2"/>
        <v>108420</v>
      </c>
      <c r="N112" s="86"/>
    </row>
    <row r="113" spans="2:14" x14ac:dyDescent="0.25">
      <c r="B113" s="3" t="s">
        <v>24</v>
      </c>
      <c r="C113" s="14" t="s">
        <v>17</v>
      </c>
      <c r="D113" s="15">
        <v>40</v>
      </c>
      <c r="E113" s="79" t="s">
        <v>147</v>
      </c>
      <c r="F113" s="80"/>
      <c r="G113" s="79" t="s">
        <v>75</v>
      </c>
      <c r="H113" s="87"/>
      <c r="I113" s="80"/>
      <c r="J113" s="83">
        <f>J112*1.33</f>
        <v>554610</v>
      </c>
      <c r="K113" s="84"/>
      <c r="L113" s="16">
        <v>0.74</v>
      </c>
      <c r="M113" s="85">
        <f t="shared" si="2"/>
        <v>144198.6</v>
      </c>
      <c r="N113" s="86"/>
    </row>
    <row r="114" spans="2:14" x14ac:dyDescent="0.25">
      <c r="B114" s="3" t="s">
        <v>24</v>
      </c>
      <c r="C114" s="14" t="s">
        <v>17</v>
      </c>
      <c r="D114" s="15">
        <v>45</v>
      </c>
      <c r="E114" s="79" t="s">
        <v>147</v>
      </c>
      <c r="F114" s="80"/>
      <c r="G114" s="79" t="s">
        <v>75</v>
      </c>
      <c r="H114" s="87"/>
      <c r="I114" s="80"/>
      <c r="J114" s="83">
        <f>J112*1.5</f>
        <v>625500</v>
      </c>
      <c r="K114" s="84"/>
      <c r="L114" s="16">
        <v>0.74</v>
      </c>
      <c r="M114" s="85">
        <f t="shared" si="2"/>
        <v>162630</v>
      </c>
      <c r="N114" s="86"/>
    </row>
    <row r="115" spans="2:14" x14ac:dyDescent="0.25">
      <c r="B115" s="3" t="s">
        <v>24</v>
      </c>
      <c r="C115" s="14" t="s">
        <v>17</v>
      </c>
      <c r="D115" s="15">
        <v>60</v>
      </c>
      <c r="E115" s="79" t="s">
        <v>147</v>
      </c>
      <c r="F115" s="80"/>
      <c r="G115" s="79" t="s">
        <v>75</v>
      </c>
      <c r="H115" s="87"/>
      <c r="I115" s="80"/>
      <c r="J115" s="83">
        <f>2*J112</f>
        <v>834000</v>
      </c>
      <c r="K115" s="84"/>
      <c r="L115" s="16">
        <v>0.74</v>
      </c>
      <c r="M115" s="85">
        <f t="shared" si="2"/>
        <v>216840</v>
      </c>
      <c r="N115" s="86"/>
    </row>
    <row r="116" spans="2:14" x14ac:dyDescent="0.25">
      <c r="B116" s="3" t="s">
        <v>24</v>
      </c>
      <c r="C116" s="14" t="s">
        <v>17</v>
      </c>
      <c r="D116" s="15">
        <v>5</v>
      </c>
      <c r="E116" s="79" t="s">
        <v>148</v>
      </c>
      <c r="F116" s="80"/>
      <c r="G116" s="79" t="s">
        <v>76</v>
      </c>
      <c r="H116" s="87"/>
      <c r="I116" s="80"/>
      <c r="J116" s="83">
        <f>0.3*J121</f>
        <v>125100</v>
      </c>
      <c r="K116" s="84"/>
      <c r="L116" s="16">
        <v>0.74</v>
      </c>
      <c r="M116" s="85">
        <f t="shared" si="2"/>
        <v>32526</v>
      </c>
      <c r="N116" s="86"/>
    </row>
    <row r="117" spans="2:14" x14ac:dyDescent="0.25">
      <c r="B117" s="3" t="s">
        <v>24</v>
      </c>
      <c r="C117" s="14" t="s">
        <v>17</v>
      </c>
      <c r="D117" s="15">
        <v>10</v>
      </c>
      <c r="E117" s="79" t="s">
        <v>148</v>
      </c>
      <c r="F117" s="80"/>
      <c r="G117" s="79" t="s">
        <v>76</v>
      </c>
      <c r="H117" s="87"/>
      <c r="I117" s="80"/>
      <c r="J117" s="83">
        <f>0.5*J121</f>
        <v>208500</v>
      </c>
      <c r="K117" s="84"/>
      <c r="L117" s="16">
        <v>0.74</v>
      </c>
      <c r="M117" s="85">
        <f t="shared" si="2"/>
        <v>54210</v>
      </c>
      <c r="N117" s="86"/>
    </row>
    <row r="118" spans="2:14" x14ac:dyDescent="0.25">
      <c r="B118" s="3" t="s">
        <v>24</v>
      </c>
      <c r="C118" s="14" t="s">
        <v>17</v>
      </c>
      <c r="D118" s="15">
        <v>15</v>
      </c>
      <c r="E118" s="79" t="s">
        <v>148</v>
      </c>
      <c r="F118" s="80"/>
      <c r="G118" s="79" t="s">
        <v>76</v>
      </c>
      <c r="H118" s="87"/>
      <c r="I118" s="80"/>
      <c r="J118" s="83">
        <f>0.6*J121</f>
        <v>250200</v>
      </c>
      <c r="K118" s="84"/>
      <c r="L118" s="16">
        <v>0.74</v>
      </c>
      <c r="M118" s="85">
        <f t="shared" si="2"/>
        <v>65052</v>
      </c>
      <c r="N118" s="86"/>
    </row>
    <row r="119" spans="2:14" x14ac:dyDescent="0.25">
      <c r="B119" s="3" t="s">
        <v>24</v>
      </c>
      <c r="C119" s="14" t="s">
        <v>17</v>
      </c>
      <c r="D119" s="15">
        <v>20</v>
      </c>
      <c r="E119" s="79" t="s">
        <v>148</v>
      </c>
      <c r="F119" s="80"/>
      <c r="G119" s="79" t="s">
        <v>76</v>
      </c>
      <c r="H119" s="87"/>
      <c r="I119" s="80"/>
      <c r="J119" s="83">
        <f>J121*0.75</f>
        <v>312750</v>
      </c>
      <c r="K119" s="84"/>
      <c r="L119" s="16">
        <v>0.74</v>
      </c>
      <c r="M119" s="85">
        <f t="shared" si="2"/>
        <v>81315</v>
      </c>
      <c r="N119" s="86"/>
    </row>
    <row r="120" spans="2:14" x14ac:dyDescent="0.25">
      <c r="B120" s="3" t="s">
        <v>24</v>
      </c>
      <c r="C120" s="14" t="s">
        <v>17</v>
      </c>
      <c r="D120" s="15">
        <v>25</v>
      </c>
      <c r="E120" s="79" t="s">
        <v>148</v>
      </c>
      <c r="F120" s="80"/>
      <c r="G120" s="79" t="s">
        <v>76</v>
      </c>
      <c r="H120" s="87"/>
      <c r="I120" s="80"/>
      <c r="J120" s="83">
        <f>0.9*J121</f>
        <v>375300</v>
      </c>
      <c r="K120" s="84"/>
      <c r="L120" s="16">
        <v>0.74</v>
      </c>
      <c r="M120" s="85">
        <f t="shared" si="2"/>
        <v>97578</v>
      </c>
      <c r="N120" s="86"/>
    </row>
    <row r="121" spans="2:14" x14ac:dyDescent="0.25">
      <c r="B121" s="3" t="s">
        <v>24</v>
      </c>
      <c r="C121" s="14" t="s">
        <v>17</v>
      </c>
      <c r="D121" s="15">
        <v>30</v>
      </c>
      <c r="E121" s="79" t="s">
        <v>148</v>
      </c>
      <c r="F121" s="80"/>
      <c r="G121" s="79" t="s">
        <v>76</v>
      </c>
      <c r="H121" s="87"/>
      <c r="I121" s="80"/>
      <c r="J121" s="83">
        <v>417000</v>
      </c>
      <c r="K121" s="84"/>
      <c r="L121" s="16">
        <v>0.74</v>
      </c>
      <c r="M121" s="85">
        <f t="shared" si="2"/>
        <v>108420</v>
      </c>
      <c r="N121" s="86"/>
    </row>
    <row r="122" spans="2:14" x14ac:dyDescent="0.25">
      <c r="B122" s="3" t="s">
        <v>24</v>
      </c>
      <c r="C122" s="14" t="s">
        <v>17</v>
      </c>
      <c r="D122" s="15">
        <v>40</v>
      </c>
      <c r="E122" s="79" t="s">
        <v>148</v>
      </c>
      <c r="F122" s="80"/>
      <c r="G122" s="79" t="s">
        <v>76</v>
      </c>
      <c r="H122" s="87"/>
      <c r="I122" s="80"/>
      <c r="J122" s="83">
        <f>J121*1.33</f>
        <v>554610</v>
      </c>
      <c r="K122" s="84"/>
      <c r="L122" s="16">
        <v>0.74</v>
      </c>
      <c r="M122" s="85">
        <f t="shared" si="2"/>
        <v>144198.6</v>
      </c>
      <c r="N122" s="86"/>
    </row>
    <row r="123" spans="2:14" x14ac:dyDescent="0.25">
      <c r="B123" s="3" t="s">
        <v>24</v>
      </c>
      <c r="C123" s="14" t="s">
        <v>17</v>
      </c>
      <c r="D123" s="15">
        <v>45</v>
      </c>
      <c r="E123" s="79" t="s">
        <v>148</v>
      </c>
      <c r="F123" s="80"/>
      <c r="G123" s="79" t="s">
        <v>76</v>
      </c>
      <c r="H123" s="87"/>
      <c r="I123" s="80"/>
      <c r="J123" s="83">
        <f>J121*1.5</f>
        <v>625500</v>
      </c>
      <c r="K123" s="84"/>
      <c r="L123" s="16">
        <v>0.74</v>
      </c>
      <c r="M123" s="85">
        <f t="shared" si="2"/>
        <v>162630</v>
      </c>
      <c r="N123" s="86"/>
    </row>
    <row r="124" spans="2:14" x14ac:dyDescent="0.25">
      <c r="B124" s="3" t="s">
        <v>24</v>
      </c>
      <c r="C124" s="14" t="s">
        <v>17</v>
      </c>
      <c r="D124" s="15">
        <v>60</v>
      </c>
      <c r="E124" s="79" t="s">
        <v>148</v>
      </c>
      <c r="F124" s="80"/>
      <c r="G124" s="79" t="s">
        <v>76</v>
      </c>
      <c r="H124" s="87"/>
      <c r="I124" s="80"/>
      <c r="J124" s="83">
        <f>2*J121</f>
        <v>834000</v>
      </c>
      <c r="K124" s="84"/>
      <c r="L124" s="16">
        <v>0.74</v>
      </c>
      <c r="M124" s="85">
        <f t="shared" si="2"/>
        <v>216840</v>
      </c>
      <c r="N124" s="86"/>
    </row>
    <row r="125" spans="2:14" x14ac:dyDescent="0.25">
      <c r="B125" s="3" t="s">
        <v>134</v>
      </c>
      <c r="C125" s="14" t="s">
        <v>17</v>
      </c>
      <c r="D125" s="15">
        <v>5</v>
      </c>
      <c r="E125" s="79" t="s">
        <v>77</v>
      </c>
      <c r="F125" s="80"/>
      <c r="G125" s="79" t="s">
        <v>78</v>
      </c>
      <c r="H125" s="87"/>
      <c r="I125" s="80"/>
      <c r="J125" s="83">
        <f>0.3*J130</f>
        <v>142500</v>
      </c>
      <c r="K125" s="84"/>
      <c r="L125" s="16">
        <v>0.1</v>
      </c>
      <c r="M125" s="85">
        <f t="shared" si="2"/>
        <v>128250</v>
      </c>
      <c r="N125" s="86"/>
    </row>
    <row r="126" spans="2:14" x14ac:dyDescent="0.25">
      <c r="B126" s="3" t="s">
        <v>134</v>
      </c>
      <c r="C126" s="14" t="s">
        <v>17</v>
      </c>
      <c r="D126" s="15">
        <v>10</v>
      </c>
      <c r="E126" s="79" t="s">
        <v>77</v>
      </c>
      <c r="F126" s="80"/>
      <c r="G126" s="79" t="s">
        <v>78</v>
      </c>
      <c r="H126" s="87"/>
      <c r="I126" s="80"/>
      <c r="J126" s="83">
        <f>0.5*J130</f>
        <v>237500</v>
      </c>
      <c r="K126" s="84"/>
      <c r="L126" s="16">
        <v>0.1</v>
      </c>
      <c r="M126" s="85">
        <f t="shared" si="2"/>
        <v>213750</v>
      </c>
      <c r="N126" s="86"/>
    </row>
    <row r="127" spans="2:14" x14ac:dyDescent="0.25">
      <c r="B127" s="3" t="s">
        <v>134</v>
      </c>
      <c r="C127" s="14" t="s">
        <v>17</v>
      </c>
      <c r="D127" s="15">
        <v>15</v>
      </c>
      <c r="E127" s="79" t="s">
        <v>77</v>
      </c>
      <c r="F127" s="80"/>
      <c r="G127" s="79" t="s">
        <v>78</v>
      </c>
      <c r="H127" s="87"/>
      <c r="I127" s="80"/>
      <c r="J127" s="83">
        <f>0.6*J130</f>
        <v>285000</v>
      </c>
      <c r="K127" s="84"/>
      <c r="L127" s="16">
        <v>0.1</v>
      </c>
      <c r="M127" s="85">
        <f t="shared" si="2"/>
        <v>256500</v>
      </c>
      <c r="N127" s="86"/>
    </row>
    <row r="128" spans="2:14" x14ac:dyDescent="0.25">
      <c r="B128" s="3" t="s">
        <v>134</v>
      </c>
      <c r="C128" s="14" t="s">
        <v>17</v>
      </c>
      <c r="D128" s="15">
        <v>20</v>
      </c>
      <c r="E128" s="79" t="s">
        <v>77</v>
      </c>
      <c r="F128" s="80"/>
      <c r="G128" s="79" t="s">
        <v>78</v>
      </c>
      <c r="H128" s="87"/>
      <c r="I128" s="80"/>
      <c r="J128" s="83">
        <f>J130*0.75</f>
        <v>356250</v>
      </c>
      <c r="K128" s="84"/>
      <c r="L128" s="16">
        <v>0.1</v>
      </c>
      <c r="M128" s="85">
        <f t="shared" si="2"/>
        <v>320625</v>
      </c>
      <c r="N128" s="86"/>
    </row>
    <row r="129" spans="2:14" x14ac:dyDescent="0.25">
      <c r="B129" s="3" t="s">
        <v>134</v>
      </c>
      <c r="C129" s="14" t="s">
        <v>17</v>
      </c>
      <c r="D129" s="15">
        <v>25</v>
      </c>
      <c r="E129" s="79" t="s">
        <v>77</v>
      </c>
      <c r="F129" s="80"/>
      <c r="G129" s="79" t="s">
        <v>78</v>
      </c>
      <c r="H129" s="87"/>
      <c r="I129" s="80"/>
      <c r="J129" s="83">
        <f>0.9*J130</f>
        <v>427500</v>
      </c>
      <c r="K129" s="84"/>
      <c r="L129" s="16">
        <v>0.1</v>
      </c>
      <c r="M129" s="85">
        <f t="shared" si="2"/>
        <v>384750</v>
      </c>
      <c r="N129" s="86"/>
    </row>
    <row r="130" spans="2:14" x14ac:dyDescent="0.25">
      <c r="B130" s="3" t="s">
        <v>134</v>
      </c>
      <c r="C130" s="14" t="s">
        <v>17</v>
      </c>
      <c r="D130" s="15">
        <v>30</v>
      </c>
      <c r="E130" s="79" t="s">
        <v>77</v>
      </c>
      <c r="F130" s="80"/>
      <c r="G130" s="79" t="s">
        <v>78</v>
      </c>
      <c r="H130" s="87"/>
      <c r="I130" s="80"/>
      <c r="J130" s="83">
        <v>475000</v>
      </c>
      <c r="K130" s="84"/>
      <c r="L130" s="16">
        <v>0.1</v>
      </c>
      <c r="M130" s="85">
        <f t="shared" si="2"/>
        <v>427500</v>
      </c>
      <c r="N130" s="86"/>
    </row>
    <row r="131" spans="2:14" x14ac:dyDescent="0.25">
      <c r="B131" s="3" t="s">
        <v>134</v>
      </c>
      <c r="C131" s="14" t="s">
        <v>17</v>
      </c>
      <c r="D131" s="15">
        <v>40</v>
      </c>
      <c r="E131" s="79" t="s">
        <v>77</v>
      </c>
      <c r="F131" s="80"/>
      <c r="G131" s="79" t="s">
        <v>78</v>
      </c>
      <c r="H131" s="87"/>
      <c r="I131" s="80"/>
      <c r="J131" s="83">
        <f>J130*1.33</f>
        <v>631750</v>
      </c>
      <c r="K131" s="84"/>
      <c r="L131" s="16">
        <v>0.1</v>
      </c>
      <c r="M131" s="85">
        <f t="shared" si="2"/>
        <v>568575</v>
      </c>
      <c r="N131" s="86"/>
    </row>
    <row r="132" spans="2:14" x14ac:dyDescent="0.25">
      <c r="B132" s="3" t="s">
        <v>134</v>
      </c>
      <c r="C132" s="14" t="s">
        <v>17</v>
      </c>
      <c r="D132" s="15">
        <v>45</v>
      </c>
      <c r="E132" s="79" t="s">
        <v>77</v>
      </c>
      <c r="F132" s="80"/>
      <c r="G132" s="79" t="s">
        <v>78</v>
      </c>
      <c r="H132" s="87"/>
      <c r="I132" s="80"/>
      <c r="J132" s="83">
        <f>J130*1.5</f>
        <v>712500</v>
      </c>
      <c r="K132" s="84"/>
      <c r="L132" s="16">
        <v>0.1</v>
      </c>
      <c r="M132" s="85">
        <f t="shared" si="2"/>
        <v>641250</v>
      </c>
      <c r="N132" s="86"/>
    </row>
    <row r="133" spans="2:14" x14ac:dyDescent="0.25">
      <c r="B133" s="3" t="s">
        <v>134</v>
      </c>
      <c r="C133" s="14" t="s">
        <v>17</v>
      </c>
      <c r="D133" s="15">
        <v>60</v>
      </c>
      <c r="E133" s="79" t="s">
        <v>77</v>
      </c>
      <c r="F133" s="80"/>
      <c r="G133" s="79" t="s">
        <v>78</v>
      </c>
      <c r="H133" s="87"/>
      <c r="I133" s="80"/>
      <c r="J133" s="83">
        <f>2*J130</f>
        <v>950000</v>
      </c>
      <c r="K133" s="84"/>
      <c r="L133" s="16">
        <v>0.1</v>
      </c>
      <c r="M133" s="85">
        <f t="shared" si="2"/>
        <v>855000</v>
      </c>
      <c r="N133" s="86"/>
    </row>
    <row r="134" spans="2:14" x14ac:dyDescent="0.25">
      <c r="B134" s="3" t="s">
        <v>134</v>
      </c>
      <c r="C134" s="14" t="s">
        <v>17</v>
      </c>
      <c r="D134" s="15">
        <v>5</v>
      </c>
      <c r="E134" s="79" t="s">
        <v>79</v>
      </c>
      <c r="F134" s="80"/>
      <c r="G134" s="79" t="s">
        <v>80</v>
      </c>
      <c r="H134" s="87"/>
      <c r="I134" s="80"/>
      <c r="J134" s="83">
        <f>0.3*J139</f>
        <v>109200</v>
      </c>
      <c r="K134" s="84"/>
      <c r="L134" s="16">
        <v>0.1</v>
      </c>
      <c r="M134" s="85">
        <f t="shared" si="2"/>
        <v>98280</v>
      </c>
      <c r="N134" s="86"/>
    </row>
    <row r="135" spans="2:14" x14ac:dyDescent="0.25">
      <c r="B135" s="3" t="s">
        <v>134</v>
      </c>
      <c r="C135" s="14" t="s">
        <v>17</v>
      </c>
      <c r="D135" s="15">
        <v>10</v>
      </c>
      <c r="E135" s="79" t="s">
        <v>79</v>
      </c>
      <c r="F135" s="80"/>
      <c r="G135" s="79" t="s">
        <v>80</v>
      </c>
      <c r="H135" s="87"/>
      <c r="I135" s="80"/>
      <c r="J135" s="83">
        <f>0.5*J139</f>
        <v>182000</v>
      </c>
      <c r="K135" s="84"/>
      <c r="L135" s="16">
        <v>0.1</v>
      </c>
      <c r="M135" s="85">
        <f t="shared" si="2"/>
        <v>163800</v>
      </c>
      <c r="N135" s="86"/>
    </row>
    <row r="136" spans="2:14" x14ac:dyDescent="0.25">
      <c r="B136" s="3" t="s">
        <v>134</v>
      </c>
      <c r="C136" s="14" t="s">
        <v>17</v>
      </c>
      <c r="D136" s="15">
        <v>15</v>
      </c>
      <c r="E136" s="79" t="s">
        <v>79</v>
      </c>
      <c r="F136" s="80"/>
      <c r="G136" s="79" t="s">
        <v>80</v>
      </c>
      <c r="H136" s="87"/>
      <c r="I136" s="80"/>
      <c r="J136" s="83">
        <f>0.6*J139</f>
        <v>218400</v>
      </c>
      <c r="K136" s="84"/>
      <c r="L136" s="16">
        <v>0.1</v>
      </c>
      <c r="M136" s="85">
        <f t="shared" si="2"/>
        <v>196560</v>
      </c>
      <c r="N136" s="86"/>
    </row>
    <row r="137" spans="2:14" x14ac:dyDescent="0.25">
      <c r="B137" s="3" t="s">
        <v>134</v>
      </c>
      <c r="C137" s="14" t="s">
        <v>17</v>
      </c>
      <c r="D137" s="15">
        <v>20</v>
      </c>
      <c r="E137" s="79" t="s">
        <v>79</v>
      </c>
      <c r="F137" s="80"/>
      <c r="G137" s="79" t="s">
        <v>80</v>
      </c>
      <c r="H137" s="87"/>
      <c r="I137" s="80"/>
      <c r="J137" s="83">
        <f>J139*0.75</f>
        <v>273000</v>
      </c>
      <c r="K137" s="84"/>
      <c r="L137" s="16">
        <v>0.1</v>
      </c>
      <c r="M137" s="85">
        <f t="shared" si="2"/>
        <v>245700</v>
      </c>
      <c r="N137" s="86"/>
    </row>
    <row r="138" spans="2:14" x14ac:dyDescent="0.25">
      <c r="B138" s="3" t="s">
        <v>134</v>
      </c>
      <c r="C138" s="14" t="s">
        <v>17</v>
      </c>
      <c r="D138" s="15">
        <v>25</v>
      </c>
      <c r="E138" s="79" t="s">
        <v>79</v>
      </c>
      <c r="F138" s="80"/>
      <c r="G138" s="79" t="s">
        <v>80</v>
      </c>
      <c r="H138" s="87"/>
      <c r="I138" s="80"/>
      <c r="J138" s="83">
        <f>0.9*J139</f>
        <v>327600</v>
      </c>
      <c r="K138" s="84"/>
      <c r="L138" s="16">
        <v>0.1</v>
      </c>
      <c r="M138" s="85">
        <f t="shared" si="2"/>
        <v>294840</v>
      </c>
      <c r="N138" s="86"/>
    </row>
    <row r="139" spans="2:14" x14ac:dyDescent="0.25">
      <c r="B139" s="3" t="s">
        <v>134</v>
      </c>
      <c r="C139" s="14" t="s">
        <v>17</v>
      </c>
      <c r="D139" s="15">
        <v>30</v>
      </c>
      <c r="E139" s="79" t="s">
        <v>79</v>
      </c>
      <c r="F139" s="80"/>
      <c r="G139" s="79" t="s">
        <v>80</v>
      </c>
      <c r="H139" s="87"/>
      <c r="I139" s="80"/>
      <c r="J139" s="83">
        <v>364000</v>
      </c>
      <c r="K139" s="84"/>
      <c r="L139" s="16">
        <v>0.1</v>
      </c>
      <c r="M139" s="85">
        <f t="shared" si="2"/>
        <v>327600</v>
      </c>
      <c r="N139" s="86"/>
    </row>
    <row r="140" spans="2:14" x14ac:dyDescent="0.25">
      <c r="B140" s="3" t="s">
        <v>134</v>
      </c>
      <c r="C140" s="14" t="s">
        <v>17</v>
      </c>
      <c r="D140" s="15">
        <v>40</v>
      </c>
      <c r="E140" s="79" t="s">
        <v>79</v>
      </c>
      <c r="F140" s="80"/>
      <c r="G140" s="79" t="s">
        <v>80</v>
      </c>
      <c r="H140" s="87"/>
      <c r="I140" s="80"/>
      <c r="J140" s="83">
        <f>J139*1.33</f>
        <v>484120</v>
      </c>
      <c r="K140" s="84"/>
      <c r="L140" s="16">
        <v>0.1</v>
      </c>
      <c r="M140" s="85">
        <f t="shared" si="2"/>
        <v>435708</v>
      </c>
      <c r="N140" s="86"/>
    </row>
    <row r="141" spans="2:14" x14ac:dyDescent="0.25">
      <c r="B141" s="3" t="s">
        <v>134</v>
      </c>
      <c r="C141" s="14" t="s">
        <v>17</v>
      </c>
      <c r="D141" s="15">
        <v>45</v>
      </c>
      <c r="E141" s="79" t="s">
        <v>79</v>
      </c>
      <c r="F141" s="80"/>
      <c r="G141" s="79" t="s">
        <v>80</v>
      </c>
      <c r="H141" s="87"/>
      <c r="I141" s="80"/>
      <c r="J141" s="83">
        <f>J139*1.5</f>
        <v>546000</v>
      </c>
      <c r="K141" s="84"/>
      <c r="L141" s="16">
        <v>0.1</v>
      </c>
      <c r="M141" s="85">
        <f t="shared" si="2"/>
        <v>491400</v>
      </c>
      <c r="N141" s="86"/>
    </row>
    <row r="142" spans="2:14" x14ac:dyDescent="0.25">
      <c r="B142" s="3" t="s">
        <v>134</v>
      </c>
      <c r="C142" s="14" t="s">
        <v>17</v>
      </c>
      <c r="D142" s="15">
        <v>60</v>
      </c>
      <c r="E142" s="79" t="s">
        <v>79</v>
      </c>
      <c r="F142" s="80"/>
      <c r="G142" s="79" t="s">
        <v>80</v>
      </c>
      <c r="H142" s="87"/>
      <c r="I142" s="80"/>
      <c r="J142" s="83">
        <f>2*J139</f>
        <v>728000</v>
      </c>
      <c r="K142" s="84"/>
      <c r="L142" s="16">
        <v>0.1</v>
      </c>
      <c r="M142" s="85">
        <f t="shared" si="2"/>
        <v>655200</v>
      </c>
      <c r="N142" s="86"/>
    </row>
    <row r="143" spans="2:14" x14ac:dyDescent="0.25">
      <c r="B143" s="3" t="s">
        <v>134</v>
      </c>
      <c r="C143" s="14" t="s">
        <v>17</v>
      </c>
      <c r="D143" s="15">
        <v>5</v>
      </c>
      <c r="E143" s="79" t="s">
        <v>81</v>
      </c>
      <c r="F143" s="80"/>
      <c r="G143" s="79" t="s">
        <v>82</v>
      </c>
      <c r="H143" s="87"/>
      <c r="I143" s="80"/>
      <c r="J143" s="83">
        <f>0.3*J148</f>
        <v>63000</v>
      </c>
      <c r="K143" s="84"/>
      <c r="L143" s="16">
        <v>0.4</v>
      </c>
      <c r="M143" s="85">
        <f t="shared" si="2"/>
        <v>37800</v>
      </c>
      <c r="N143" s="86"/>
    </row>
    <row r="144" spans="2:14" x14ac:dyDescent="0.25">
      <c r="B144" s="3" t="s">
        <v>134</v>
      </c>
      <c r="C144" s="14" t="s">
        <v>17</v>
      </c>
      <c r="D144" s="15">
        <v>10</v>
      </c>
      <c r="E144" s="79" t="s">
        <v>81</v>
      </c>
      <c r="F144" s="80"/>
      <c r="G144" s="79" t="s">
        <v>82</v>
      </c>
      <c r="H144" s="87"/>
      <c r="I144" s="80"/>
      <c r="J144" s="83">
        <f>0.5*J148</f>
        <v>105000</v>
      </c>
      <c r="K144" s="84"/>
      <c r="L144" s="16">
        <v>0.4</v>
      </c>
      <c r="M144" s="85">
        <f t="shared" si="2"/>
        <v>63000</v>
      </c>
      <c r="N144" s="86"/>
    </row>
    <row r="145" spans="2:14" x14ac:dyDescent="0.25">
      <c r="B145" s="3" t="s">
        <v>134</v>
      </c>
      <c r="C145" s="14" t="s">
        <v>17</v>
      </c>
      <c r="D145" s="15">
        <v>15</v>
      </c>
      <c r="E145" s="79" t="s">
        <v>81</v>
      </c>
      <c r="F145" s="80"/>
      <c r="G145" s="79" t="s">
        <v>82</v>
      </c>
      <c r="H145" s="87"/>
      <c r="I145" s="80"/>
      <c r="J145" s="83">
        <f>0.6*J148</f>
        <v>126000</v>
      </c>
      <c r="K145" s="84"/>
      <c r="L145" s="16">
        <v>0.4</v>
      </c>
      <c r="M145" s="85">
        <f t="shared" ref="M145:M208" si="3">J145*(1-L145)</f>
        <v>75600</v>
      </c>
      <c r="N145" s="86"/>
    </row>
    <row r="146" spans="2:14" x14ac:dyDescent="0.25">
      <c r="B146" s="3" t="s">
        <v>134</v>
      </c>
      <c r="C146" s="14" t="s">
        <v>17</v>
      </c>
      <c r="D146" s="15">
        <v>20</v>
      </c>
      <c r="E146" s="79" t="s">
        <v>81</v>
      </c>
      <c r="F146" s="80"/>
      <c r="G146" s="79" t="s">
        <v>82</v>
      </c>
      <c r="H146" s="87"/>
      <c r="I146" s="80"/>
      <c r="J146" s="83">
        <f>J148*0.75</f>
        <v>157500</v>
      </c>
      <c r="K146" s="84"/>
      <c r="L146" s="16">
        <v>0.4</v>
      </c>
      <c r="M146" s="85">
        <f t="shared" si="3"/>
        <v>94500</v>
      </c>
      <c r="N146" s="86"/>
    </row>
    <row r="147" spans="2:14" x14ac:dyDescent="0.25">
      <c r="B147" s="3" t="s">
        <v>134</v>
      </c>
      <c r="C147" s="14" t="s">
        <v>17</v>
      </c>
      <c r="D147" s="15">
        <v>25</v>
      </c>
      <c r="E147" s="79" t="s">
        <v>81</v>
      </c>
      <c r="F147" s="80"/>
      <c r="G147" s="79" t="s">
        <v>82</v>
      </c>
      <c r="H147" s="87"/>
      <c r="I147" s="80"/>
      <c r="J147" s="83">
        <f>0.9*J148</f>
        <v>189000</v>
      </c>
      <c r="K147" s="84"/>
      <c r="L147" s="16">
        <v>0.4</v>
      </c>
      <c r="M147" s="85">
        <f t="shared" si="3"/>
        <v>113400</v>
      </c>
      <c r="N147" s="86"/>
    </row>
    <row r="148" spans="2:14" x14ac:dyDescent="0.25">
      <c r="B148" s="3" t="s">
        <v>134</v>
      </c>
      <c r="C148" s="14" t="s">
        <v>17</v>
      </c>
      <c r="D148" s="15">
        <v>30</v>
      </c>
      <c r="E148" s="79" t="s">
        <v>81</v>
      </c>
      <c r="F148" s="80"/>
      <c r="G148" s="79" t="s">
        <v>82</v>
      </c>
      <c r="H148" s="87"/>
      <c r="I148" s="80"/>
      <c r="J148" s="83">
        <v>210000</v>
      </c>
      <c r="K148" s="84"/>
      <c r="L148" s="16">
        <v>0.4</v>
      </c>
      <c r="M148" s="85">
        <f t="shared" si="3"/>
        <v>126000</v>
      </c>
      <c r="N148" s="86"/>
    </row>
    <row r="149" spans="2:14" x14ac:dyDescent="0.25">
      <c r="B149" s="3" t="s">
        <v>134</v>
      </c>
      <c r="C149" s="14" t="s">
        <v>17</v>
      </c>
      <c r="D149" s="15">
        <v>40</v>
      </c>
      <c r="E149" s="79" t="s">
        <v>81</v>
      </c>
      <c r="F149" s="80"/>
      <c r="G149" s="79" t="s">
        <v>82</v>
      </c>
      <c r="H149" s="87"/>
      <c r="I149" s="80"/>
      <c r="J149" s="83">
        <f>J148*1.33</f>
        <v>279300</v>
      </c>
      <c r="K149" s="84"/>
      <c r="L149" s="16">
        <v>0.4</v>
      </c>
      <c r="M149" s="85">
        <f t="shared" si="3"/>
        <v>167580</v>
      </c>
      <c r="N149" s="86"/>
    </row>
    <row r="150" spans="2:14" x14ac:dyDescent="0.25">
      <c r="B150" s="3" t="s">
        <v>134</v>
      </c>
      <c r="C150" s="14" t="s">
        <v>17</v>
      </c>
      <c r="D150" s="15">
        <v>45</v>
      </c>
      <c r="E150" s="79" t="s">
        <v>81</v>
      </c>
      <c r="F150" s="80"/>
      <c r="G150" s="79" t="s">
        <v>82</v>
      </c>
      <c r="H150" s="87"/>
      <c r="I150" s="80"/>
      <c r="J150" s="83">
        <f>J148*1.5</f>
        <v>315000</v>
      </c>
      <c r="K150" s="84"/>
      <c r="L150" s="16">
        <v>0.4</v>
      </c>
      <c r="M150" s="85">
        <f t="shared" si="3"/>
        <v>189000</v>
      </c>
      <c r="N150" s="86"/>
    </row>
    <row r="151" spans="2:14" x14ac:dyDescent="0.25">
      <c r="B151" s="3" t="s">
        <v>134</v>
      </c>
      <c r="C151" s="14" t="s">
        <v>17</v>
      </c>
      <c r="D151" s="15">
        <v>60</v>
      </c>
      <c r="E151" s="79" t="s">
        <v>81</v>
      </c>
      <c r="F151" s="80"/>
      <c r="G151" s="79" t="s">
        <v>82</v>
      </c>
      <c r="H151" s="87"/>
      <c r="I151" s="80"/>
      <c r="J151" s="83">
        <f>2*J148</f>
        <v>420000</v>
      </c>
      <c r="K151" s="84"/>
      <c r="L151" s="16">
        <v>0.4</v>
      </c>
      <c r="M151" s="85">
        <f t="shared" si="3"/>
        <v>252000</v>
      </c>
      <c r="N151" s="86"/>
    </row>
    <row r="152" spans="2:14" x14ac:dyDescent="0.25">
      <c r="B152" s="3" t="s">
        <v>134</v>
      </c>
      <c r="C152" s="14" t="s">
        <v>17</v>
      </c>
      <c r="D152" s="15">
        <v>5</v>
      </c>
      <c r="E152" s="79" t="s">
        <v>83</v>
      </c>
      <c r="F152" s="80"/>
      <c r="G152" s="79" t="s">
        <v>84</v>
      </c>
      <c r="H152" s="87"/>
      <c r="I152" s="80"/>
      <c r="J152" s="83">
        <f>0.3*J157</f>
        <v>109200</v>
      </c>
      <c r="K152" s="84"/>
      <c r="L152" s="16">
        <v>0.4</v>
      </c>
      <c r="M152" s="85">
        <f t="shared" si="3"/>
        <v>65520</v>
      </c>
      <c r="N152" s="86"/>
    </row>
    <row r="153" spans="2:14" x14ac:dyDescent="0.25">
      <c r="B153" s="3" t="s">
        <v>134</v>
      </c>
      <c r="C153" s="14" t="s">
        <v>17</v>
      </c>
      <c r="D153" s="15">
        <v>10</v>
      </c>
      <c r="E153" s="79" t="s">
        <v>83</v>
      </c>
      <c r="F153" s="80"/>
      <c r="G153" s="79" t="s">
        <v>84</v>
      </c>
      <c r="H153" s="87"/>
      <c r="I153" s="80"/>
      <c r="J153" s="83">
        <f>0.5*J157</f>
        <v>182000</v>
      </c>
      <c r="K153" s="84"/>
      <c r="L153" s="16">
        <v>0.4</v>
      </c>
      <c r="M153" s="85">
        <f t="shared" si="3"/>
        <v>109200</v>
      </c>
      <c r="N153" s="86"/>
    </row>
    <row r="154" spans="2:14" x14ac:dyDescent="0.25">
      <c r="B154" s="3" t="s">
        <v>134</v>
      </c>
      <c r="C154" s="14" t="s">
        <v>17</v>
      </c>
      <c r="D154" s="15">
        <v>15</v>
      </c>
      <c r="E154" s="79" t="s">
        <v>83</v>
      </c>
      <c r="F154" s="80"/>
      <c r="G154" s="79" t="s">
        <v>84</v>
      </c>
      <c r="H154" s="87"/>
      <c r="I154" s="80"/>
      <c r="J154" s="83">
        <f>0.6*J157</f>
        <v>218400</v>
      </c>
      <c r="K154" s="84"/>
      <c r="L154" s="16">
        <v>0.4</v>
      </c>
      <c r="M154" s="85">
        <f t="shared" si="3"/>
        <v>131040</v>
      </c>
      <c r="N154" s="86"/>
    </row>
    <row r="155" spans="2:14" x14ac:dyDescent="0.25">
      <c r="B155" s="3" t="s">
        <v>134</v>
      </c>
      <c r="C155" s="14" t="s">
        <v>17</v>
      </c>
      <c r="D155" s="15">
        <v>20</v>
      </c>
      <c r="E155" s="79" t="s">
        <v>83</v>
      </c>
      <c r="F155" s="80"/>
      <c r="G155" s="79" t="s">
        <v>84</v>
      </c>
      <c r="H155" s="87"/>
      <c r="I155" s="80"/>
      <c r="J155" s="83">
        <f>J157*0.75</f>
        <v>273000</v>
      </c>
      <c r="K155" s="84"/>
      <c r="L155" s="16">
        <v>0.4</v>
      </c>
      <c r="M155" s="85">
        <f t="shared" si="3"/>
        <v>163800</v>
      </c>
      <c r="N155" s="86"/>
    </row>
    <row r="156" spans="2:14" x14ac:dyDescent="0.25">
      <c r="B156" s="3" t="s">
        <v>134</v>
      </c>
      <c r="C156" s="14" t="s">
        <v>17</v>
      </c>
      <c r="D156" s="15">
        <v>25</v>
      </c>
      <c r="E156" s="79" t="s">
        <v>83</v>
      </c>
      <c r="F156" s="80"/>
      <c r="G156" s="79" t="s">
        <v>84</v>
      </c>
      <c r="H156" s="87"/>
      <c r="I156" s="80"/>
      <c r="J156" s="83">
        <f>0.9*J157</f>
        <v>327600</v>
      </c>
      <c r="K156" s="84"/>
      <c r="L156" s="16">
        <v>0.4</v>
      </c>
      <c r="M156" s="85">
        <f t="shared" si="3"/>
        <v>196560</v>
      </c>
      <c r="N156" s="86"/>
    </row>
    <row r="157" spans="2:14" x14ac:dyDescent="0.25">
      <c r="B157" s="3" t="s">
        <v>134</v>
      </c>
      <c r="C157" s="14" t="s">
        <v>17</v>
      </c>
      <c r="D157" s="15">
        <v>30</v>
      </c>
      <c r="E157" s="79" t="s">
        <v>83</v>
      </c>
      <c r="F157" s="80"/>
      <c r="G157" s="79" t="s">
        <v>84</v>
      </c>
      <c r="H157" s="87"/>
      <c r="I157" s="80"/>
      <c r="J157" s="83">
        <v>364000</v>
      </c>
      <c r="K157" s="84"/>
      <c r="L157" s="16">
        <v>0.4</v>
      </c>
      <c r="M157" s="85">
        <f t="shared" si="3"/>
        <v>218400</v>
      </c>
      <c r="N157" s="86"/>
    </row>
    <row r="158" spans="2:14" x14ac:dyDescent="0.25">
      <c r="B158" s="3" t="s">
        <v>134</v>
      </c>
      <c r="C158" s="14" t="s">
        <v>17</v>
      </c>
      <c r="D158" s="15">
        <v>40</v>
      </c>
      <c r="E158" s="79" t="s">
        <v>83</v>
      </c>
      <c r="F158" s="80"/>
      <c r="G158" s="79" t="s">
        <v>84</v>
      </c>
      <c r="H158" s="87"/>
      <c r="I158" s="80"/>
      <c r="J158" s="83">
        <f>J157*1.33</f>
        <v>484120</v>
      </c>
      <c r="K158" s="84"/>
      <c r="L158" s="16">
        <v>0.4</v>
      </c>
      <c r="M158" s="85">
        <f t="shared" si="3"/>
        <v>290472</v>
      </c>
      <c r="N158" s="86"/>
    </row>
    <row r="159" spans="2:14" x14ac:dyDescent="0.25">
      <c r="B159" s="3" t="s">
        <v>134</v>
      </c>
      <c r="C159" s="14" t="s">
        <v>17</v>
      </c>
      <c r="D159" s="15">
        <v>45</v>
      </c>
      <c r="E159" s="79" t="s">
        <v>83</v>
      </c>
      <c r="F159" s="80"/>
      <c r="G159" s="79" t="s">
        <v>84</v>
      </c>
      <c r="H159" s="87"/>
      <c r="I159" s="80"/>
      <c r="J159" s="83">
        <f>J157*1.5</f>
        <v>546000</v>
      </c>
      <c r="K159" s="84"/>
      <c r="L159" s="16">
        <v>0.4</v>
      </c>
      <c r="M159" s="85">
        <f t="shared" si="3"/>
        <v>327600</v>
      </c>
      <c r="N159" s="86"/>
    </row>
    <row r="160" spans="2:14" x14ac:dyDescent="0.25">
      <c r="B160" s="3" t="s">
        <v>134</v>
      </c>
      <c r="C160" s="14" t="s">
        <v>17</v>
      </c>
      <c r="D160" s="15">
        <v>60</v>
      </c>
      <c r="E160" s="79" t="s">
        <v>83</v>
      </c>
      <c r="F160" s="80"/>
      <c r="G160" s="79" t="s">
        <v>84</v>
      </c>
      <c r="H160" s="87"/>
      <c r="I160" s="80"/>
      <c r="J160" s="83">
        <f>2*J157</f>
        <v>728000</v>
      </c>
      <c r="K160" s="84"/>
      <c r="L160" s="16">
        <v>0.4</v>
      </c>
      <c r="M160" s="85">
        <f t="shared" si="3"/>
        <v>436800</v>
      </c>
      <c r="N160" s="86"/>
    </row>
    <row r="161" spans="2:14" x14ac:dyDescent="0.25">
      <c r="B161" s="3" t="s">
        <v>134</v>
      </c>
      <c r="C161" s="14" t="s">
        <v>17</v>
      </c>
      <c r="D161" s="15">
        <v>5</v>
      </c>
      <c r="E161" s="79" t="s">
        <v>85</v>
      </c>
      <c r="F161" s="80"/>
      <c r="G161" s="79" t="s">
        <v>86</v>
      </c>
      <c r="H161" s="87"/>
      <c r="I161" s="80"/>
      <c r="J161" s="83">
        <f>0.3*J166</f>
        <v>63000</v>
      </c>
      <c r="K161" s="84"/>
      <c r="L161" s="16">
        <v>0.6</v>
      </c>
      <c r="M161" s="85">
        <f t="shared" si="3"/>
        <v>25200</v>
      </c>
      <c r="N161" s="86"/>
    </row>
    <row r="162" spans="2:14" x14ac:dyDescent="0.25">
      <c r="B162" s="3" t="s">
        <v>134</v>
      </c>
      <c r="C162" s="14" t="s">
        <v>17</v>
      </c>
      <c r="D162" s="15">
        <v>10</v>
      </c>
      <c r="E162" s="79" t="s">
        <v>85</v>
      </c>
      <c r="F162" s="80"/>
      <c r="G162" s="79" t="s">
        <v>86</v>
      </c>
      <c r="H162" s="87"/>
      <c r="I162" s="80"/>
      <c r="J162" s="83">
        <f>0.5*J166</f>
        <v>105000</v>
      </c>
      <c r="K162" s="84"/>
      <c r="L162" s="16">
        <v>0.6</v>
      </c>
      <c r="M162" s="85">
        <f t="shared" si="3"/>
        <v>42000</v>
      </c>
      <c r="N162" s="86"/>
    </row>
    <row r="163" spans="2:14" x14ac:dyDescent="0.25">
      <c r="B163" s="3" t="s">
        <v>134</v>
      </c>
      <c r="C163" s="14" t="s">
        <v>17</v>
      </c>
      <c r="D163" s="15">
        <v>15</v>
      </c>
      <c r="E163" s="79" t="s">
        <v>85</v>
      </c>
      <c r="F163" s="80"/>
      <c r="G163" s="79" t="s">
        <v>86</v>
      </c>
      <c r="H163" s="87"/>
      <c r="I163" s="80"/>
      <c r="J163" s="83">
        <f>0.6*J166</f>
        <v>126000</v>
      </c>
      <c r="K163" s="84"/>
      <c r="L163" s="16">
        <v>0.6</v>
      </c>
      <c r="M163" s="85">
        <f t="shared" si="3"/>
        <v>50400</v>
      </c>
      <c r="N163" s="86"/>
    </row>
    <row r="164" spans="2:14" x14ac:dyDescent="0.25">
      <c r="B164" s="3" t="s">
        <v>134</v>
      </c>
      <c r="C164" s="14" t="s">
        <v>17</v>
      </c>
      <c r="D164" s="15">
        <v>20</v>
      </c>
      <c r="E164" s="79" t="s">
        <v>85</v>
      </c>
      <c r="F164" s="80"/>
      <c r="G164" s="79" t="s">
        <v>86</v>
      </c>
      <c r="H164" s="87"/>
      <c r="I164" s="80"/>
      <c r="J164" s="83">
        <f>J166*0.75</f>
        <v>157500</v>
      </c>
      <c r="K164" s="84"/>
      <c r="L164" s="16">
        <v>0.6</v>
      </c>
      <c r="M164" s="85">
        <f t="shared" si="3"/>
        <v>63000</v>
      </c>
      <c r="N164" s="86"/>
    </row>
    <row r="165" spans="2:14" x14ac:dyDescent="0.25">
      <c r="B165" s="3" t="s">
        <v>134</v>
      </c>
      <c r="C165" s="14" t="s">
        <v>17</v>
      </c>
      <c r="D165" s="15">
        <v>25</v>
      </c>
      <c r="E165" s="79" t="s">
        <v>85</v>
      </c>
      <c r="F165" s="80"/>
      <c r="G165" s="79" t="s">
        <v>86</v>
      </c>
      <c r="H165" s="87"/>
      <c r="I165" s="80"/>
      <c r="J165" s="83">
        <f>0.9*J166</f>
        <v>189000</v>
      </c>
      <c r="K165" s="84"/>
      <c r="L165" s="16">
        <v>0.6</v>
      </c>
      <c r="M165" s="85">
        <f t="shared" si="3"/>
        <v>75600</v>
      </c>
      <c r="N165" s="86"/>
    </row>
    <row r="166" spans="2:14" x14ac:dyDescent="0.25">
      <c r="B166" s="3" t="s">
        <v>134</v>
      </c>
      <c r="C166" s="14" t="s">
        <v>17</v>
      </c>
      <c r="D166" s="15">
        <v>30</v>
      </c>
      <c r="E166" s="79" t="s">
        <v>85</v>
      </c>
      <c r="F166" s="80"/>
      <c r="G166" s="79" t="s">
        <v>86</v>
      </c>
      <c r="H166" s="87"/>
      <c r="I166" s="80"/>
      <c r="J166" s="83">
        <v>210000</v>
      </c>
      <c r="K166" s="84"/>
      <c r="L166" s="16">
        <v>0.6</v>
      </c>
      <c r="M166" s="85">
        <f t="shared" si="3"/>
        <v>84000</v>
      </c>
      <c r="N166" s="86"/>
    </row>
    <row r="167" spans="2:14" x14ac:dyDescent="0.25">
      <c r="B167" s="3" t="s">
        <v>134</v>
      </c>
      <c r="C167" s="14" t="s">
        <v>17</v>
      </c>
      <c r="D167" s="15">
        <v>40</v>
      </c>
      <c r="E167" s="79" t="s">
        <v>85</v>
      </c>
      <c r="F167" s="80"/>
      <c r="G167" s="79" t="s">
        <v>86</v>
      </c>
      <c r="H167" s="87"/>
      <c r="I167" s="80"/>
      <c r="J167" s="83">
        <f>J166*1.33</f>
        <v>279300</v>
      </c>
      <c r="K167" s="84"/>
      <c r="L167" s="16">
        <v>0.6</v>
      </c>
      <c r="M167" s="85">
        <f t="shared" si="3"/>
        <v>111720</v>
      </c>
      <c r="N167" s="86"/>
    </row>
    <row r="168" spans="2:14" x14ac:dyDescent="0.25">
      <c r="B168" s="3" t="s">
        <v>134</v>
      </c>
      <c r="C168" s="14" t="s">
        <v>17</v>
      </c>
      <c r="D168" s="15">
        <v>45</v>
      </c>
      <c r="E168" s="79" t="s">
        <v>85</v>
      </c>
      <c r="F168" s="80"/>
      <c r="G168" s="79" t="s">
        <v>86</v>
      </c>
      <c r="H168" s="87"/>
      <c r="I168" s="80"/>
      <c r="J168" s="83">
        <f>J166*1.5</f>
        <v>315000</v>
      </c>
      <c r="K168" s="84"/>
      <c r="L168" s="16">
        <v>0.6</v>
      </c>
      <c r="M168" s="85">
        <f t="shared" si="3"/>
        <v>126000</v>
      </c>
      <c r="N168" s="86"/>
    </row>
    <row r="169" spans="2:14" x14ac:dyDescent="0.25">
      <c r="B169" s="3" t="s">
        <v>134</v>
      </c>
      <c r="C169" s="14" t="s">
        <v>17</v>
      </c>
      <c r="D169" s="15">
        <v>60</v>
      </c>
      <c r="E169" s="79" t="s">
        <v>85</v>
      </c>
      <c r="F169" s="80"/>
      <c r="G169" s="79" t="s">
        <v>86</v>
      </c>
      <c r="H169" s="87"/>
      <c r="I169" s="80"/>
      <c r="J169" s="83">
        <f>2*J166</f>
        <v>420000</v>
      </c>
      <c r="K169" s="84"/>
      <c r="L169" s="16">
        <v>0.6</v>
      </c>
      <c r="M169" s="85">
        <f t="shared" si="3"/>
        <v>168000</v>
      </c>
      <c r="N169" s="86"/>
    </row>
    <row r="170" spans="2:14" x14ac:dyDescent="0.25">
      <c r="B170" s="3" t="s">
        <v>134</v>
      </c>
      <c r="C170" s="14" t="s">
        <v>17</v>
      </c>
      <c r="D170" s="15">
        <v>5</v>
      </c>
      <c r="E170" s="79" t="s">
        <v>87</v>
      </c>
      <c r="F170" s="80"/>
      <c r="G170" s="79" t="s">
        <v>88</v>
      </c>
      <c r="H170" s="87"/>
      <c r="I170" s="80"/>
      <c r="J170" s="83">
        <f>0.3*J175</f>
        <v>63000</v>
      </c>
      <c r="K170" s="84"/>
      <c r="L170" s="16">
        <v>0.6</v>
      </c>
      <c r="M170" s="85">
        <f t="shared" si="3"/>
        <v>25200</v>
      </c>
      <c r="N170" s="86"/>
    </row>
    <row r="171" spans="2:14" x14ac:dyDescent="0.25">
      <c r="B171" s="3" t="s">
        <v>134</v>
      </c>
      <c r="C171" s="14" t="s">
        <v>17</v>
      </c>
      <c r="D171" s="15">
        <v>10</v>
      </c>
      <c r="E171" s="79" t="s">
        <v>87</v>
      </c>
      <c r="F171" s="80"/>
      <c r="G171" s="79" t="s">
        <v>88</v>
      </c>
      <c r="H171" s="87"/>
      <c r="I171" s="80"/>
      <c r="J171" s="83">
        <f>0.5*J175</f>
        <v>105000</v>
      </c>
      <c r="K171" s="84"/>
      <c r="L171" s="16">
        <v>0.6</v>
      </c>
      <c r="M171" s="85">
        <f t="shared" si="3"/>
        <v>42000</v>
      </c>
      <c r="N171" s="86"/>
    </row>
    <row r="172" spans="2:14" x14ac:dyDescent="0.25">
      <c r="B172" s="3" t="s">
        <v>134</v>
      </c>
      <c r="C172" s="14" t="s">
        <v>17</v>
      </c>
      <c r="D172" s="15">
        <v>15</v>
      </c>
      <c r="E172" s="79" t="s">
        <v>87</v>
      </c>
      <c r="F172" s="80"/>
      <c r="G172" s="79" t="s">
        <v>88</v>
      </c>
      <c r="H172" s="87"/>
      <c r="I172" s="80"/>
      <c r="J172" s="83">
        <f>0.6*J175</f>
        <v>126000</v>
      </c>
      <c r="K172" s="84"/>
      <c r="L172" s="16">
        <v>0.6</v>
      </c>
      <c r="M172" s="85">
        <f t="shared" si="3"/>
        <v>50400</v>
      </c>
      <c r="N172" s="86"/>
    </row>
    <row r="173" spans="2:14" x14ac:dyDescent="0.25">
      <c r="B173" s="3" t="s">
        <v>134</v>
      </c>
      <c r="C173" s="14" t="s">
        <v>17</v>
      </c>
      <c r="D173" s="15">
        <v>20</v>
      </c>
      <c r="E173" s="79" t="s">
        <v>87</v>
      </c>
      <c r="F173" s="80"/>
      <c r="G173" s="79" t="s">
        <v>88</v>
      </c>
      <c r="H173" s="87"/>
      <c r="I173" s="80"/>
      <c r="J173" s="83">
        <f>J175*0.75</f>
        <v>157500</v>
      </c>
      <c r="K173" s="84"/>
      <c r="L173" s="16">
        <v>0.6</v>
      </c>
      <c r="M173" s="85">
        <f t="shared" si="3"/>
        <v>63000</v>
      </c>
      <c r="N173" s="86"/>
    </row>
    <row r="174" spans="2:14" x14ac:dyDescent="0.25">
      <c r="B174" s="3" t="s">
        <v>134</v>
      </c>
      <c r="C174" s="14" t="s">
        <v>17</v>
      </c>
      <c r="D174" s="15">
        <v>25</v>
      </c>
      <c r="E174" s="79" t="s">
        <v>87</v>
      </c>
      <c r="F174" s="80"/>
      <c r="G174" s="79" t="s">
        <v>88</v>
      </c>
      <c r="H174" s="87"/>
      <c r="I174" s="80"/>
      <c r="J174" s="83">
        <f>0.9*J175</f>
        <v>189000</v>
      </c>
      <c r="K174" s="84"/>
      <c r="L174" s="16">
        <v>0.6</v>
      </c>
      <c r="M174" s="85">
        <f t="shared" si="3"/>
        <v>75600</v>
      </c>
      <c r="N174" s="86"/>
    </row>
    <row r="175" spans="2:14" x14ac:dyDescent="0.25">
      <c r="B175" s="3" t="s">
        <v>134</v>
      </c>
      <c r="C175" s="14" t="s">
        <v>17</v>
      </c>
      <c r="D175" s="15">
        <v>30</v>
      </c>
      <c r="E175" s="79" t="s">
        <v>87</v>
      </c>
      <c r="F175" s="80"/>
      <c r="G175" s="79" t="s">
        <v>88</v>
      </c>
      <c r="H175" s="87"/>
      <c r="I175" s="80"/>
      <c r="J175" s="83">
        <v>210000</v>
      </c>
      <c r="K175" s="84"/>
      <c r="L175" s="16">
        <v>0.6</v>
      </c>
      <c r="M175" s="85">
        <f t="shared" si="3"/>
        <v>84000</v>
      </c>
      <c r="N175" s="86"/>
    </row>
    <row r="176" spans="2:14" x14ac:dyDescent="0.25">
      <c r="B176" s="3" t="s">
        <v>134</v>
      </c>
      <c r="C176" s="14" t="s">
        <v>17</v>
      </c>
      <c r="D176" s="15">
        <v>40</v>
      </c>
      <c r="E176" s="79" t="s">
        <v>87</v>
      </c>
      <c r="F176" s="80"/>
      <c r="G176" s="79" t="s">
        <v>88</v>
      </c>
      <c r="H176" s="87"/>
      <c r="I176" s="80"/>
      <c r="J176" s="83">
        <f>J175*1.33</f>
        <v>279300</v>
      </c>
      <c r="K176" s="84"/>
      <c r="L176" s="16">
        <v>0.6</v>
      </c>
      <c r="M176" s="85">
        <f t="shared" si="3"/>
        <v>111720</v>
      </c>
      <c r="N176" s="86"/>
    </row>
    <row r="177" spans="2:14" x14ac:dyDescent="0.25">
      <c r="B177" s="3" t="s">
        <v>134</v>
      </c>
      <c r="C177" s="14" t="s">
        <v>17</v>
      </c>
      <c r="D177" s="15">
        <v>45</v>
      </c>
      <c r="E177" s="79" t="s">
        <v>87</v>
      </c>
      <c r="F177" s="80"/>
      <c r="G177" s="79" t="s">
        <v>88</v>
      </c>
      <c r="H177" s="87"/>
      <c r="I177" s="80"/>
      <c r="J177" s="83">
        <f>J175*1.5</f>
        <v>315000</v>
      </c>
      <c r="K177" s="84"/>
      <c r="L177" s="16">
        <v>0.6</v>
      </c>
      <c r="M177" s="85">
        <f t="shared" si="3"/>
        <v>126000</v>
      </c>
      <c r="N177" s="86"/>
    </row>
    <row r="178" spans="2:14" x14ac:dyDescent="0.25">
      <c r="B178" s="3" t="s">
        <v>134</v>
      </c>
      <c r="C178" s="14" t="s">
        <v>17</v>
      </c>
      <c r="D178" s="15">
        <v>60</v>
      </c>
      <c r="E178" s="79" t="s">
        <v>87</v>
      </c>
      <c r="F178" s="80"/>
      <c r="G178" s="79" t="s">
        <v>88</v>
      </c>
      <c r="H178" s="87"/>
      <c r="I178" s="80"/>
      <c r="J178" s="83">
        <f>2*J175</f>
        <v>420000</v>
      </c>
      <c r="K178" s="84"/>
      <c r="L178" s="16">
        <v>0.6</v>
      </c>
      <c r="M178" s="85">
        <f t="shared" si="3"/>
        <v>168000</v>
      </c>
      <c r="N178" s="86"/>
    </row>
    <row r="179" spans="2:14" x14ac:dyDescent="0.25">
      <c r="B179" s="3" t="s">
        <v>134</v>
      </c>
      <c r="C179" s="14" t="s">
        <v>17</v>
      </c>
      <c r="D179" s="15">
        <v>5</v>
      </c>
      <c r="E179" s="79" t="s">
        <v>89</v>
      </c>
      <c r="F179" s="80"/>
      <c r="G179" s="79" t="s">
        <v>73</v>
      </c>
      <c r="H179" s="87"/>
      <c r="I179" s="80"/>
      <c r="J179" s="83">
        <f>0.3*J184</f>
        <v>63000</v>
      </c>
      <c r="K179" s="84"/>
      <c r="L179" s="16">
        <v>0.6</v>
      </c>
      <c r="M179" s="85">
        <f t="shared" si="3"/>
        <v>25200</v>
      </c>
      <c r="N179" s="86"/>
    </row>
    <row r="180" spans="2:14" x14ac:dyDescent="0.25">
      <c r="B180" s="3" t="s">
        <v>134</v>
      </c>
      <c r="C180" s="14" t="s">
        <v>17</v>
      </c>
      <c r="D180" s="15">
        <v>10</v>
      </c>
      <c r="E180" s="79" t="s">
        <v>89</v>
      </c>
      <c r="F180" s="80"/>
      <c r="G180" s="79" t="s">
        <v>73</v>
      </c>
      <c r="H180" s="87"/>
      <c r="I180" s="80"/>
      <c r="J180" s="83">
        <f>0.5*J184</f>
        <v>105000</v>
      </c>
      <c r="K180" s="84"/>
      <c r="L180" s="16">
        <v>0.6</v>
      </c>
      <c r="M180" s="85">
        <f t="shared" si="3"/>
        <v>42000</v>
      </c>
      <c r="N180" s="86"/>
    </row>
    <row r="181" spans="2:14" x14ac:dyDescent="0.25">
      <c r="B181" s="3" t="s">
        <v>134</v>
      </c>
      <c r="C181" s="14" t="s">
        <v>17</v>
      </c>
      <c r="D181" s="15">
        <v>15</v>
      </c>
      <c r="E181" s="79" t="s">
        <v>89</v>
      </c>
      <c r="F181" s="80"/>
      <c r="G181" s="79" t="s">
        <v>73</v>
      </c>
      <c r="H181" s="87"/>
      <c r="I181" s="80"/>
      <c r="J181" s="83">
        <f>0.6*J184</f>
        <v>126000</v>
      </c>
      <c r="K181" s="84"/>
      <c r="L181" s="16">
        <v>0.6</v>
      </c>
      <c r="M181" s="85">
        <f t="shared" si="3"/>
        <v>50400</v>
      </c>
      <c r="N181" s="86"/>
    </row>
    <row r="182" spans="2:14" x14ac:dyDescent="0.25">
      <c r="B182" s="3" t="s">
        <v>134</v>
      </c>
      <c r="C182" s="14" t="s">
        <v>17</v>
      </c>
      <c r="D182" s="15">
        <v>20</v>
      </c>
      <c r="E182" s="79" t="s">
        <v>89</v>
      </c>
      <c r="F182" s="80"/>
      <c r="G182" s="79" t="s">
        <v>73</v>
      </c>
      <c r="H182" s="87"/>
      <c r="I182" s="80"/>
      <c r="J182" s="83">
        <f>J184*0.75</f>
        <v>157500</v>
      </c>
      <c r="K182" s="84"/>
      <c r="L182" s="16">
        <v>0.6</v>
      </c>
      <c r="M182" s="85">
        <f t="shared" si="3"/>
        <v>63000</v>
      </c>
      <c r="N182" s="86"/>
    </row>
    <row r="183" spans="2:14" x14ac:dyDescent="0.25">
      <c r="B183" s="3" t="s">
        <v>134</v>
      </c>
      <c r="C183" s="14" t="s">
        <v>17</v>
      </c>
      <c r="D183" s="15">
        <v>25</v>
      </c>
      <c r="E183" s="79" t="s">
        <v>89</v>
      </c>
      <c r="F183" s="80"/>
      <c r="G183" s="79" t="s">
        <v>73</v>
      </c>
      <c r="H183" s="87"/>
      <c r="I183" s="80"/>
      <c r="J183" s="83">
        <f>0.9*J184</f>
        <v>189000</v>
      </c>
      <c r="K183" s="84"/>
      <c r="L183" s="16">
        <v>0.6</v>
      </c>
      <c r="M183" s="85">
        <f t="shared" si="3"/>
        <v>75600</v>
      </c>
      <c r="N183" s="86"/>
    </row>
    <row r="184" spans="2:14" x14ac:dyDescent="0.25">
      <c r="B184" s="3" t="s">
        <v>134</v>
      </c>
      <c r="C184" s="14" t="s">
        <v>17</v>
      </c>
      <c r="D184" s="15">
        <v>30</v>
      </c>
      <c r="E184" s="79" t="s">
        <v>89</v>
      </c>
      <c r="F184" s="80"/>
      <c r="G184" s="79" t="s">
        <v>73</v>
      </c>
      <c r="H184" s="87"/>
      <c r="I184" s="80"/>
      <c r="J184" s="83">
        <v>210000</v>
      </c>
      <c r="K184" s="84"/>
      <c r="L184" s="16">
        <v>0.6</v>
      </c>
      <c r="M184" s="85">
        <f t="shared" si="3"/>
        <v>84000</v>
      </c>
      <c r="N184" s="86"/>
    </row>
    <row r="185" spans="2:14" x14ac:dyDescent="0.25">
      <c r="B185" s="3" t="s">
        <v>134</v>
      </c>
      <c r="C185" s="14" t="s">
        <v>17</v>
      </c>
      <c r="D185" s="15">
        <v>40</v>
      </c>
      <c r="E185" s="79" t="s">
        <v>89</v>
      </c>
      <c r="F185" s="80"/>
      <c r="G185" s="79" t="s">
        <v>73</v>
      </c>
      <c r="H185" s="87"/>
      <c r="I185" s="80"/>
      <c r="J185" s="83">
        <f>J184*1.33</f>
        <v>279300</v>
      </c>
      <c r="K185" s="84"/>
      <c r="L185" s="16">
        <v>0.6</v>
      </c>
      <c r="M185" s="85">
        <f t="shared" si="3"/>
        <v>111720</v>
      </c>
      <c r="N185" s="86"/>
    </row>
    <row r="186" spans="2:14" x14ac:dyDescent="0.25">
      <c r="B186" s="3" t="s">
        <v>134</v>
      </c>
      <c r="C186" s="14" t="s">
        <v>17</v>
      </c>
      <c r="D186" s="15">
        <v>45</v>
      </c>
      <c r="E186" s="79" t="s">
        <v>89</v>
      </c>
      <c r="F186" s="80"/>
      <c r="G186" s="79" t="s">
        <v>73</v>
      </c>
      <c r="H186" s="87"/>
      <c r="I186" s="80"/>
      <c r="J186" s="83">
        <f>J184*1.5</f>
        <v>315000</v>
      </c>
      <c r="K186" s="84"/>
      <c r="L186" s="16">
        <v>0.6</v>
      </c>
      <c r="M186" s="85">
        <f t="shared" si="3"/>
        <v>126000</v>
      </c>
      <c r="N186" s="86"/>
    </row>
    <row r="187" spans="2:14" x14ac:dyDescent="0.25">
      <c r="B187" s="3" t="s">
        <v>134</v>
      </c>
      <c r="C187" s="14" t="s">
        <v>17</v>
      </c>
      <c r="D187" s="15">
        <v>60</v>
      </c>
      <c r="E187" s="79" t="s">
        <v>89</v>
      </c>
      <c r="F187" s="80"/>
      <c r="G187" s="79" t="s">
        <v>73</v>
      </c>
      <c r="H187" s="87"/>
      <c r="I187" s="80"/>
      <c r="J187" s="83">
        <f>2*J184</f>
        <v>420000</v>
      </c>
      <c r="K187" s="84"/>
      <c r="L187" s="16">
        <v>0.6</v>
      </c>
      <c r="M187" s="85">
        <f t="shared" si="3"/>
        <v>168000</v>
      </c>
      <c r="N187" s="86"/>
    </row>
    <row r="188" spans="2:14" x14ac:dyDescent="0.25">
      <c r="B188" s="3" t="s">
        <v>134</v>
      </c>
      <c r="C188" s="14" t="s">
        <v>17</v>
      </c>
      <c r="D188" s="15">
        <v>5</v>
      </c>
      <c r="E188" s="79" t="s">
        <v>90</v>
      </c>
      <c r="F188" s="80"/>
      <c r="G188" s="79" t="s">
        <v>91</v>
      </c>
      <c r="H188" s="87"/>
      <c r="I188" s="80"/>
      <c r="J188" s="83">
        <f>0.3*J193</f>
        <v>63000</v>
      </c>
      <c r="K188" s="84"/>
      <c r="L188" s="16">
        <v>0.4</v>
      </c>
      <c r="M188" s="85">
        <f t="shared" si="3"/>
        <v>37800</v>
      </c>
      <c r="N188" s="86"/>
    </row>
    <row r="189" spans="2:14" x14ac:dyDescent="0.25">
      <c r="B189" s="3" t="s">
        <v>134</v>
      </c>
      <c r="C189" s="14" t="s">
        <v>17</v>
      </c>
      <c r="D189" s="15">
        <v>10</v>
      </c>
      <c r="E189" s="79" t="s">
        <v>90</v>
      </c>
      <c r="F189" s="80"/>
      <c r="G189" s="79" t="s">
        <v>91</v>
      </c>
      <c r="H189" s="87"/>
      <c r="I189" s="80"/>
      <c r="J189" s="83">
        <f>0.5*J193</f>
        <v>105000</v>
      </c>
      <c r="K189" s="84"/>
      <c r="L189" s="16">
        <v>0.4</v>
      </c>
      <c r="M189" s="85">
        <f t="shared" si="3"/>
        <v>63000</v>
      </c>
      <c r="N189" s="86"/>
    </row>
    <row r="190" spans="2:14" x14ac:dyDescent="0.25">
      <c r="B190" s="3" t="s">
        <v>134</v>
      </c>
      <c r="C190" s="14" t="s">
        <v>17</v>
      </c>
      <c r="D190" s="15">
        <v>15</v>
      </c>
      <c r="E190" s="79" t="s">
        <v>90</v>
      </c>
      <c r="F190" s="80"/>
      <c r="G190" s="79" t="s">
        <v>91</v>
      </c>
      <c r="H190" s="87"/>
      <c r="I190" s="80"/>
      <c r="J190" s="83">
        <f>0.6*J193</f>
        <v>126000</v>
      </c>
      <c r="K190" s="84"/>
      <c r="L190" s="16">
        <v>0.4</v>
      </c>
      <c r="M190" s="85">
        <f t="shared" si="3"/>
        <v>75600</v>
      </c>
      <c r="N190" s="86"/>
    </row>
    <row r="191" spans="2:14" x14ac:dyDescent="0.25">
      <c r="B191" s="3" t="s">
        <v>134</v>
      </c>
      <c r="C191" s="14" t="s">
        <v>17</v>
      </c>
      <c r="D191" s="15">
        <v>20</v>
      </c>
      <c r="E191" s="79" t="s">
        <v>90</v>
      </c>
      <c r="F191" s="80"/>
      <c r="G191" s="79" t="s">
        <v>91</v>
      </c>
      <c r="H191" s="87"/>
      <c r="I191" s="80"/>
      <c r="J191" s="83">
        <f>J193*0.75</f>
        <v>157500</v>
      </c>
      <c r="K191" s="84"/>
      <c r="L191" s="16">
        <v>0.4</v>
      </c>
      <c r="M191" s="85">
        <f t="shared" si="3"/>
        <v>94500</v>
      </c>
      <c r="N191" s="86"/>
    </row>
    <row r="192" spans="2:14" x14ac:dyDescent="0.25">
      <c r="B192" s="3" t="s">
        <v>134</v>
      </c>
      <c r="C192" s="14" t="s">
        <v>17</v>
      </c>
      <c r="D192" s="15">
        <v>25</v>
      </c>
      <c r="E192" s="79" t="s">
        <v>90</v>
      </c>
      <c r="F192" s="80"/>
      <c r="G192" s="79" t="s">
        <v>91</v>
      </c>
      <c r="H192" s="87"/>
      <c r="I192" s="80"/>
      <c r="J192" s="83">
        <f>0.9*J193</f>
        <v>189000</v>
      </c>
      <c r="K192" s="84"/>
      <c r="L192" s="16">
        <v>0.4</v>
      </c>
      <c r="M192" s="85">
        <f t="shared" si="3"/>
        <v>113400</v>
      </c>
      <c r="N192" s="86"/>
    </row>
    <row r="193" spans="2:14" x14ac:dyDescent="0.25">
      <c r="B193" s="3" t="s">
        <v>134</v>
      </c>
      <c r="C193" s="14" t="s">
        <v>17</v>
      </c>
      <c r="D193" s="15">
        <v>30</v>
      </c>
      <c r="E193" s="79" t="s">
        <v>90</v>
      </c>
      <c r="F193" s="80"/>
      <c r="G193" s="79" t="s">
        <v>91</v>
      </c>
      <c r="H193" s="87"/>
      <c r="I193" s="80"/>
      <c r="J193" s="83">
        <v>210000</v>
      </c>
      <c r="K193" s="84"/>
      <c r="L193" s="16">
        <v>0.4</v>
      </c>
      <c r="M193" s="85">
        <f t="shared" si="3"/>
        <v>126000</v>
      </c>
      <c r="N193" s="86"/>
    </row>
    <row r="194" spans="2:14" x14ac:dyDescent="0.25">
      <c r="B194" s="3" t="s">
        <v>134</v>
      </c>
      <c r="C194" s="14" t="s">
        <v>17</v>
      </c>
      <c r="D194" s="15">
        <v>40</v>
      </c>
      <c r="E194" s="79" t="s">
        <v>90</v>
      </c>
      <c r="F194" s="80"/>
      <c r="G194" s="79" t="s">
        <v>91</v>
      </c>
      <c r="H194" s="87"/>
      <c r="I194" s="80"/>
      <c r="J194" s="83">
        <f>J193*1.33</f>
        <v>279300</v>
      </c>
      <c r="K194" s="84"/>
      <c r="L194" s="16">
        <v>0.4</v>
      </c>
      <c r="M194" s="85">
        <f t="shared" si="3"/>
        <v>167580</v>
      </c>
      <c r="N194" s="86"/>
    </row>
    <row r="195" spans="2:14" x14ac:dyDescent="0.25">
      <c r="B195" s="3" t="s">
        <v>134</v>
      </c>
      <c r="C195" s="14" t="s">
        <v>17</v>
      </c>
      <c r="D195" s="15">
        <v>45</v>
      </c>
      <c r="E195" s="79" t="s">
        <v>90</v>
      </c>
      <c r="F195" s="80"/>
      <c r="G195" s="79" t="s">
        <v>91</v>
      </c>
      <c r="H195" s="87"/>
      <c r="I195" s="80"/>
      <c r="J195" s="83">
        <f>J193*1.5</f>
        <v>315000</v>
      </c>
      <c r="K195" s="84"/>
      <c r="L195" s="16">
        <v>0.4</v>
      </c>
      <c r="M195" s="85">
        <f t="shared" si="3"/>
        <v>189000</v>
      </c>
      <c r="N195" s="86"/>
    </row>
    <row r="196" spans="2:14" x14ac:dyDescent="0.25">
      <c r="B196" s="3" t="s">
        <v>134</v>
      </c>
      <c r="C196" s="14" t="s">
        <v>17</v>
      </c>
      <c r="D196" s="15">
        <v>60</v>
      </c>
      <c r="E196" s="79" t="s">
        <v>90</v>
      </c>
      <c r="F196" s="80"/>
      <c r="G196" s="79" t="s">
        <v>91</v>
      </c>
      <c r="H196" s="87"/>
      <c r="I196" s="80"/>
      <c r="J196" s="83">
        <f>2*J193</f>
        <v>420000</v>
      </c>
      <c r="K196" s="84"/>
      <c r="L196" s="16">
        <v>0.4</v>
      </c>
      <c r="M196" s="85">
        <f t="shared" si="3"/>
        <v>252000</v>
      </c>
      <c r="N196" s="86"/>
    </row>
    <row r="197" spans="2:14" x14ac:dyDescent="0.25">
      <c r="B197" s="3" t="s">
        <v>134</v>
      </c>
      <c r="C197" s="14" t="s">
        <v>17</v>
      </c>
      <c r="D197" s="15">
        <v>5</v>
      </c>
      <c r="E197" s="79" t="s">
        <v>59</v>
      </c>
      <c r="F197" s="80"/>
      <c r="G197" s="79" t="s">
        <v>92</v>
      </c>
      <c r="H197" s="87"/>
      <c r="I197" s="80"/>
      <c r="J197" s="83">
        <f>0.3*J202</f>
        <v>3114000</v>
      </c>
      <c r="K197" s="84"/>
      <c r="L197" s="16">
        <v>0</v>
      </c>
      <c r="M197" s="85">
        <f t="shared" si="3"/>
        <v>3114000</v>
      </c>
      <c r="N197" s="86"/>
    </row>
    <row r="198" spans="2:14" x14ac:dyDescent="0.25">
      <c r="B198" s="3" t="s">
        <v>134</v>
      </c>
      <c r="C198" s="14" t="s">
        <v>17</v>
      </c>
      <c r="D198" s="15">
        <v>10</v>
      </c>
      <c r="E198" s="79" t="s">
        <v>59</v>
      </c>
      <c r="F198" s="80"/>
      <c r="G198" s="79" t="s">
        <v>92</v>
      </c>
      <c r="H198" s="87"/>
      <c r="I198" s="80"/>
      <c r="J198" s="83">
        <f>0.5*J202</f>
        <v>5190000</v>
      </c>
      <c r="K198" s="84"/>
      <c r="L198" s="16">
        <v>0</v>
      </c>
      <c r="M198" s="85">
        <f t="shared" si="3"/>
        <v>5190000</v>
      </c>
      <c r="N198" s="86"/>
    </row>
    <row r="199" spans="2:14" x14ac:dyDescent="0.25">
      <c r="B199" s="3" t="s">
        <v>134</v>
      </c>
      <c r="C199" s="14" t="s">
        <v>17</v>
      </c>
      <c r="D199" s="15">
        <v>15</v>
      </c>
      <c r="E199" s="79" t="s">
        <v>59</v>
      </c>
      <c r="F199" s="80"/>
      <c r="G199" s="79" t="s">
        <v>92</v>
      </c>
      <c r="H199" s="87"/>
      <c r="I199" s="80"/>
      <c r="J199" s="83">
        <f>0.6*J202</f>
        <v>6228000</v>
      </c>
      <c r="K199" s="84"/>
      <c r="L199" s="16">
        <v>0</v>
      </c>
      <c r="M199" s="85">
        <f t="shared" si="3"/>
        <v>6228000</v>
      </c>
      <c r="N199" s="86"/>
    </row>
    <row r="200" spans="2:14" x14ac:dyDescent="0.25">
      <c r="B200" s="3" t="s">
        <v>134</v>
      </c>
      <c r="C200" s="14" t="s">
        <v>17</v>
      </c>
      <c r="D200" s="15">
        <v>20</v>
      </c>
      <c r="E200" s="79" t="s">
        <v>59</v>
      </c>
      <c r="F200" s="80"/>
      <c r="G200" s="79" t="s">
        <v>92</v>
      </c>
      <c r="H200" s="87"/>
      <c r="I200" s="80"/>
      <c r="J200" s="83">
        <f>J202*0.75</f>
        <v>7785000</v>
      </c>
      <c r="K200" s="84"/>
      <c r="L200" s="16">
        <v>0</v>
      </c>
      <c r="M200" s="85">
        <f t="shared" si="3"/>
        <v>7785000</v>
      </c>
      <c r="N200" s="86"/>
    </row>
    <row r="201" spans="2:14" x14ac:dyDescent="0.25">
      <c r="B201" s="3" t="s">
        <v>134</v>
      </c>
      <c r="C201" s="14" t="s">
        <v>17</v>
      </c>
      <c r="D201" s="15">
        <v>25</v>
      </c>
      <c r="E201" s="79" t="s">
        <v>59</v>
      </c>
      <c r="F201" s="80"/>
      <c r="G201" s="79" t="s">
        <v>92</v>
      </c>
      <c r="H201" s="87"/>
      <c r="I201" s="80"/>
      <c r="J201" s="83">
        <f>0.9*J202</f>
        <v>9342000</v>
      </c>
      <c r="K201" s="84"/>
      <c r="L201" s="16">
        <v>0</v>
      </c>
      <c r="M201" s="85">
        <f t="shared" si="3"/>
        <v>9342000</v>
      </c>
      <c r="N201" s="86"/>
    </row>
    <row r="202" spans="2:14" x14ac:dyDescent="0.25">
      <c r="B202" s="3" t="s">
        <v>134</v>
      </c>
      <c r="C202" s="14" t="s">
        <v>17</v>
      </c>
      <c r="D202" s="15">
        <v>30</v>
      </c>
      <c r="E202" s="79" t="s">
        <v>59</v>
      </c>
      <c r="F202" s="80"/>
      <c r="G202" s="79" t="s">
        <v>92</v>
      </c>
      <c r="H202" s="87"/>
      <c r="I202" s="80"/>
      <c r="J202" s="83">
        <v>10380000</v>
      </c>
      <c r="K202" s="84"/>
      <c r="L202" s="16">
        <v>0</v>
      </c>
      <c r="M202" s="85">
        <f t="shared" si="3"/>
        <v>10380000</v>
      </c>
      <c r="N202" s="86"/>
    </row>
    <row r="203" spans="2:14" x14ac:dyDescent="0.25">
      <c r="B203" s="3" t="s">
        <v>134</v>
      </c>
      <c r="C203" s="14" t="s">
        <v>17</v>
      </c>
      <c r="D203" s="15">
        <v>40</v>
      </c>
      <c r="E203" s="79" t="s">
        <v>59</v>
      </c>
      <c r="F203" s="80"/>
      <c r="G203" s="79" t="s">
        <v>92</v>
      </c>
      <c r="H203" s="87"/>
      <c r="I203" s="80"/>
      <c r="J203" s="83">
        <f>J202*1.33</f>
        <v>13805400</v>
      </c>
      <c r="K203" s="84"/>
      <c r="L203" s="16">
        <v>0</v>
      </c>
      <c r="M203" s="85">
        <f t="shared" si="3"/>
        <v>13805400</v>
      </c>
      <c r="N203" s="86"/>
    </row>
    <row r="204" spans="2:14" x14ac:dyDescent="0.25">
      <c r="B204" s="3" t="s">
        <v>134</v>
      </c>
      <c r="C204" s="14" t="s">
        <v>17</v>
      </c>
      <c r="D204" s="15">
        <v>45</v>
      </c>
      <c r="E204" s="79" t="s">
        <v>59</v>
      </c>
      <c r="F204" s="80"/>
      <c r="G204" s="79" t="s">
        <v>92</v>
      </c>
      <c r="H204" s="87"/>
      <c r="I204" s="80"/>
      <c r="J204" s="83">
        <f>J202*1.5</f>
        <v>15570000</v>
      </c>
      <c r="K204" s="84"/>
      <c r="L204" s="16">
        <v>0</v>
      </c>
      <c r="M204" s="85">
        <f t="shared" si="3"/>
        <v>15570000</v>
      </c>
      <c r="N204" s="86"/>
    </row>
    <row r="205" spans="2:14" x14ac:dyDescent="0.25">
      <c r="B205" s="3" t="s">
        <v>134</v>
      </c>
      <c r="C205" s="14" t="s">
        <v>17</v>
      </c>
      <c r="D205" s="15">
        <v>60</v>
      </c>
      <c r="E205" s="79" t="s">
        <v>59</v>
      </c>
      <c r="F205" s="80"/>
      <c r="G205" s="79" t="s">
        <v>92</v>
      </c>
      <c r="H205" s="87"/>
      <c r="I205" s="80"/>
      <c r="J205" s="83">
        <f>2*J202</f>
        <v>20760000</v>
      </c>
      <c r="K205" s="84"/>
      <c r="L205" s="16">
        <v>0</v>
      </c>
      <c r="M205" s="85">
        <f t="shared" si="3"/>
        <v>20760000</v>
      </c>
      <c r="N205" s="86"/>
    </row>
    <row r="206" spans="2:14" x14ac:dyDescent="0.25">
      <c r="B206" s="3" t="s">
        <v>135</v>
      </c>
      <c r="C206" s="14" t="s">
        <v>17</v>
      </c>
      <c r="D206" s="15">
        <v>5</v>
      </c>
      <c r="E206" s="79" t="s">
        <v>93</v>
      </c>
      <c r="F206" s="80"/>
      <c r="G206" s="79" t="s">
        <v>94</v>
      </c>
      <c r="H206" s="87"/>
      <c r="I206" s="80"/>
      <c r="J206" s="83">
        <f>0.3*J211</f>
        <v>104700</v>
      </c>
      <c r="K206" s="84"/>
      <c r="L206" s="16">
        <v>0.74</v>
      </c>
      <c r="M206" s="85">
        <f t="shared" si="3"/>
        <v>27222</v>
      </c>
      <c r="N206" s="86"/>
    </row>
    <row r="207" spans="2:14" x14ac:dyDescent="0.25">
      <c r="B207" s="3" t="s">
        <v>135</v>
      </c>
      <c r="C207" s="14" t="s">
        <v>17</v>
      </c>
      <c r="D207" s="15">
        <v>10</v>
      </c>
      <c r="E207" s="79" t="s">
        <v>93</v>
      </c>
      <c r="F207" s="80"/>
      <c r="G207" s="79" t="s">
        <v>94</v>
      </c>
      <c r="H207" s="87"/>
      <c r="I207" s="80"/>
      <c r="J207" s="83">
        <f>0.5*J211</f>
        <v>174500</v>
      </c>
      <c r="K207" s="84"/>
      <c r="L207" s="16">
        <v>0.74</v>
      </c>
      <c r="M207" s="85">
        <f t="shared" si="3"/>
        <v>45370</v>
      </c>
      <c r="N207" s="86"/>
    </row>
    <row r="208" spans="2:14" x14ac:dyDescent="0.25">
      <c r="B208" s="3" t="s">
        <v>135</v>
      </c>
      <c r="C208" s="14" t="s">
        <v>17</v>
      </c>
      <c r="D208" s="15">
        <v>15</v>
      </c>
      <c r="E208" s="79" t="s">
        <v>93</v>
      </c>
      <c r="F208" s="80"/>
      <c r="G208" s="79" t="s">
        <v>94</v>
      </c>
      <c r="H208" s="87"/>
      <c r="I208" s="80"/>
      <c r="J208" s="83">
        <f>0.6*J211</f>
        <v>209400</v>
      </c>
      <c r="K208" s="84"/>
      <c r="L208" s="16">
        <v>0.74</v>
      </c>
      <c r="M208" s="85">
        <f t="shared" si="3"/>
        <v>54444</v>
      </c>
      <c r="N208" s="86"/>
    </row>
    <row r="209" spans="2:14" x14ac:dyDescent="0.25">
      <c r="B209" s="3" t="s">
        <v>135</v>
      </c>
      <c r="C209" s="14" t="s">
        <v>17</v>
      </c>
      <c r="D209" s="15">
        <v>20</v>
      </c>
      <c r="E209" s="79" t="s">
        <v>93</v>
      </c>
      <c r="F209" s="80"/>
      <c r="G209" s="79" t="s">
        <v>94</v>
      </c>
      <c r="H209" s="87"/>
      <c r="I209" s="80"/>
      <c r="J209" s="83">
        <f>J211*0.75</f>
        <v>261750</v>
      </c>
      <c r="K209" s="84"/>
      <c r="L209" s="16">
        <v>0.74</v>
      </c>
      <c r="M209" s="85">
        <f t="shared" ref="M209:M272" si="4">J209*(1-L209)</f>
        <v>68055</v>
      </c>
      <c r="N209" s="86"/>
    </row>
    <row r="210" spans="2:14" x14ac:dyDescent="0.25">
      <c r="B210" s="3" t="s">
        <v>135</v>
      </c>
      <c r="C210" s="14" t="s">
        <v>17</v>
      </c>
      <c r="D210" s="15">
        <v>25</v>
      </c>
      <c r="E210" s="79" t="s">
        <v>93</v>
      </c>
      <c r="F210" s="80"/>
      <c r="G210" s="79" t="s">
        <v>94</v>
      </c>
      <c r="H210" s="87"/>
      <c r="I210" s="80"/>
      <c r="J210" s="83">
        <f>0.9*J211</f>
        <v>314100</v>
      </c>
      <c r="K210" s="84"/>
      <c r="L210" s="16">
        <v>0.74</v>
      </c>
      <c r="M210" s="85">
        <f t="shared" si="4"/>
        <v>81666</v>
      </c>
      <c r="N210" s="86"/>
    </row>
    <row r="211" spans="2:14" x14ac:dyDescent="0.25">
      <c r="B211" s="3" t="s">
        <v>135</v>
      </c>
      <c r="C211" s="14" t="s">
        <v>17</v>
      </c>
      <c r="D211" s="15">
        <v>30</v>
      </c>
      <c r="E211" s="79" t="s">
        <v>93</v>
      </c>
      <c r="F211" s="80"/>
      <c r="G211" s="79" t="s">
        <v>94</v>
      </c>
      <c r="H211" s="87"/>
      <c r="I211" s="80"/>
      <c r="J211" s="83">
        <v>349000</v>
      </c>
      <c r="K211" s="84"/>
      <c r="L211" s="16">
        <v>0.74</v>
      </c>
      <c r="M211" s="85">
        <f t="shared" si="4"/>
        <v>90740</v>
      </c>
      <c r="N211" s="86"/>
    </row>
    <row r="212" spans="2:14" x14ac:dyDescent="0.25">
      <c r="B212" s="3" t="s">
        <v>135</v>
      </c>
      <c r="C212" s="14" t="s">
        <v>17</v>
      </c>
      <c r="D212" s="15">
        <v>40</v>
      </c>
      <c r="E212" s="79" t="s">
        <v>93</v>
      </c>
      <c r="F212" s="80"/>
      <c r="G212" s="79" t="s">
        <v>94</v>
      </c>
      <c r="H212" s="87"/>
      <c r="I212" s="80"/>
      <c r="J212" s="83">
        <f>J211*1.33</f>
        <v>464170</v>
      </c>
      <c r="K212" s="84"/>
      <c r="L212" s="16">
        <v>0.74</v>
      </c>
      <c r="M212" s="85">
        <f t="shared" si="4"/>
        <v>120684.2</v>
      </c>
      <c r="N212" s="86"/>
    </row>
    <row r="213" spans="2:14" x14ac:dyDescent="0.25">
      <c r="B213" s="3" t="s">
        <v>135</v>
      </c>
      <c r="C213" s="14" t="s">
        <v>17</v>
      </c>
      <c r="D213" s="15">
        <v>45</v>
      </c>
      <c r="E213" s="79" t="s">
        <v>93</v>
      </c>
      <c r="F213" s="80"/>
      <c r="G213" s="79" t="s">
        <v>94</v>
      </c>
      <c r="H213" s="87"/>
      <c r="I213" s="80"/>
      <c r="J213" s="83">
        <f>J211*1.5</f>
        <v>523500</v>
      </c>
      <c r="K213" s="84"/>
      <c r="L213" s="16">
        <v>0.74</v>
      </c>
      <c r="M213" s="85">
        <f t="shared" si="4"/>
        <v>136110</v>
      </c>
      <c r="N213" s="86"/>
    </row>
    <row r="214" spans="2:14" x14ac:dyDescent="0.25">
      <c r="B214" s="3" t="s">
        <v>135</v>
      </c>
      <c r="C214" s="14" t="s">
        <v>17</v>
      </c>
      <c r="D214" s="15">
        <v>60</v>
      </c>
      <c r="E214" s="79" t="s">
        <v>93</v>
      </c>
      <c r="F214" s="80"/>
      <c r="G214" s="79" t="s">
        <v>94</v>
      </c>
      <c r="H214" s="87"/>
      <c r="I214" s="80"/>
      <c r="J214" s="83">
        <f>2*J211</f>
        <v>698000</v>
      </c>
      <c r="K214" s="84"/>
      <c r="L214" s="16">
        <v>0.74</v>
      </c>
      <c r="M214" s="85">
        <f t="shared" si="4"/>
        <v>181480</v>
      </c>
      <c r="N214" s="86"/>
    </row>
    <row r="215" spans="2:14" x14ac:dyDescent="0.25">
      <c r="B215" s="3" t="s">
        <v>135</v>
      </c>
      <c r="C215" s="14" t="s">
        <v>17</v>
      </c>
      <c r="D215" s="15">
        <v>5</v>
      </c>
      <c r="E215" s="79" t="s">
        <v>63</v>
      </c>
      <c r="F215" s="80"/>
      <c r="G215" s="79" t="s">
        <v>95</v>
      </c>
      <c r="H215" s="87"/>
      <c r="I215" s="80"/>
      <c r="J215" s="83">
        <f>0.3*J220</f>
        <v>104700</v>
      </c>
      <c r="K215" s="84"/>
      <c r="L215" s="16">
        <v>0.74</v>
      </c>
      <c r="M215" s="85">
        <f t="shared" si="4"/>
        <v>27222</v>
      </c>
      <c r="N215" s="86"/>
    </row>
    <row r="216" spans="2:14" x14ac:dyDescent="0.25">
      <c r="B216" s="3" t="s">
        <v>135</v>
      </c>
      <c r="C216" s="14" t="s">
        <v>17</v>
      </c>
      <c r="D216" s="15">
        <v>10</v>
      </c>
      <c r="E216" s="79" t="s">
        <v>63</v>
      </c>
      <c r="F216" s="80"/>
      <c r="G216" s="79" t="s">
        <v>95</v>
      </c>
      <c r="H216" s="87"/>
      <c r="I216" s="80"/>
      <c r="J216" s="83">
        <f>0.5*J220</f>
        <v>174500</v>
      </c>
      <c r="K216" s="84"/>
      <c r="L216" s="16">
        <v>0.74</v>
      </c>
      <c r="M216" s="85">
        <f t="shared" si="4"/>
        <v>45370</v>
      </c>
      <c r="N216" s="86"/>
    </row>
    <row r="217" spans="2:14" x14ac:dyDescent="0.25">
      <c r="B217" s="3" t="s">
        <v>135</v>
      </c>
      <c r="C217" s="14" t="s">
        <v>17</v>
      </c>
      <c r="D217" s="15">
        <v>15</v>
      </c>
      <c r="E217" s="79" t="s">
        <v>63</v>
      </c>
      <c r="F217" s="80"/>
      <c r="G217" s="79" t="s">
        <v>95</v>
      </c>
      <c r="H217" s="87"/>
      <c r="I217" s="80"/>
      <c r="J217" s="83">
        <f>0.6*J220</f>
        <v>209400</v>
      </c>
      <c r="K217" s="84"/>
      <c r="L217" s="16">
        <v>0.74</v>
      </c>
      <c r="M217" s="85">
        <f t="shared" si="4"/>
        <v>54444</v>
      </c>
      <c r="N217" s="86"/>
    </row>
    <row r="218" spans="2:14" x14ac:dyDescent="0.25">
      <c r="B218" s="3" t="s">
        <v>135</v>
      </c>
      <c r="C218" s="14" t="s">
        <v>17</v>
      </c>
      <c r="D218" s="15">
        <v>20</v>
      </c>
      <c r="E218" s="79" t="s">
        <v>63</v>
      </c>
      <c r="F218" s="80"/>
      <c r="G218" s="79" t="s">
        <v>95</v>
      </c>
      <c r="H218" s="87"/>
      <c r="I218" s="80"/>
      <c r="J218" s="83">
        <f>J220*0.75</f>
        <v>261750</v>
      </c>
      <c r="K218" s="84"/>
      <c r="L218" s="16">
        <v>0.74</v>
      </c>
      <c r="M218" s="85">
        <f t="shared" si="4"/>
        <v>68055</v>
      </c>
      <c r="N218" s="86"/>
    </row>
    <row r="219" spans="2:14" x14ac:dyDescent="0.25">
      <c r="B219" s="3" t="s">
        <v>135</v>
      </c>
      <c r="C219" s="14" t="s">
        <v>17</v>
      </c>
      <c r="D219" s="15">
        <v>25</v>
      </c>
      <c r="E219" s="79" t="s">
        <v>63</v>
      </c>
      <c r="F219" s="80"/>
      <c r="G219" s="79" t="s">
        <v>95</v>
      </c>
      <c r="H219" s="87"/>
      <c r="I219" s="80"/>
      <c r="J219" s="83">
        <f>0.9*J220</f>
        <v>314100</v>
      </c>
      <c r="K219" s="84"/>
      <c r="L219" s="16">
        <v>0.74</v>
      </c>
      <c r="M219" s="85">
        <f t="shared" si="4"/>
        <v>81666</v>
      </c>
      <c r="N219" s="86"/>
    </row>
    <row r="220" spans="2:14" x14ac:dyDescent="0.25">
      <c r="B220" s="3" t="s">
        <v>135</v>
      </c>
      <c r="C220" s="14" t="s">
        <v>17</v>
      </c>
      <c r="D220" s="15">
        <v>30</v>
      </c>
      <c r="E220" s="79" t="s">
        <v>63</v>
      </c>
      <c r="F220" s="80"/>
      <c r="G220" s="79" t="s">
        <v>95</v>
      </c>
      <c r="H220" s="87"/>
      <c r="I220" s="80"/>
      <c r="J220" s="83">
        <v>349000</v>
      </c>
      <c r="K220" s="84"/>
      <c r="L220" s="16">
        <v>0.74</v>
      </c>
      <c r="M220" s="85">
        <f t="shared" si="4"/>
        <v>90740</v>
      </c>
      <c r="N220" s="86"/>
    </row>
    <row r="221" spans="2:14" x14ac:dyDescent="0.25">
      <c r="B221" s="3" t="s">
        <v>135</v>
      </c>
      <c r="C221" s="14" t="s">
        <v>17</v>
      </c>
      <c r="D221" s="15">
        <v>40</v>
      </c>
      <c r="E221" s="79" t="s">
        <v>63</v>
      </c>
      <c r="F221" s="80"/>
      <c r="G221" s="79" t="s">
        <v>95</v>
      </c>
      <c r="H221" s="87"/>
      <c r="I221" s="80"/>
      <c r="J221" s="83">
        <f>J220*1.33</f>
        <v>464170</v>
      </c>
      <c r="K221" s="84"/>
      <c r="L221" s="16">
        <v>0.74</v>
      </c>
      <c r="M221" s="85">
        <f t="shared" si="4"/>
        <v>120684.2</v>
      </c>
      <c r="N221" s="86"/>
    </row>
    <row r="222" spans="2:14" x14ac:dyDescent="0.25">
      <c r="B222" s="3" t="s">
        <v>135</v>
      </c>
      <c r="C222" s="14" t="s">
        <v>17</v>
      </c>
      <c r="D222" s="15">
        <v>45</v>
      </c>
      <c r="E222" s="79" t="s">
        <v>63</v>
      </c>
      <c r="F222" s="80"/>
      <c r="G222" s="79" t="s">
        <v>95</v>
      </c>
      <c r="H222" s="87"/>
      <c r="I222" s="80"/>
      <c r="J222" s="83">
        <f>J220*1.5</f>
        <v>523500</v>
      </c>
      <c r="K222" s="84"/>
      <c r="L222" s="16">
        <v>0.74</v>
      </c>
      <c r="M222" s="85">
        <f t="shared" si="4"/>
        <v>136110</v>
      </c>
      <c r="N222" s="86"/>
    </row>
    <row r="223" spans="2:14" x14ac:dyDescent="0.25">
      <c r="B223" s="3" t="s">
        <v>135</v>
      </c>
      <c r="C223" s="14" t="s">
        <v>17</v>
      </c>
      <c r="D223" s="15">
        <v>60</v>
      </c>
      <c r="E223" s="79" t="s">
        <v>63</v>
      </c>
      <c r="F223" s="80"/>
      <c r="G223" s="79" t="s">
        <v>95</v>
      </c>
      <c r="H223" s="87"/>
      <c r="I223" s="80"/>
      <c r="J223" s="83">
        <f>2*J220</f>
        <v>698000</v>
      </c>
      <c r="K223" s="84"/>
      <c r="L223" s="16">
        <v>0.74</v>
      </c>
      <c r="M223" s="85">
        <f t="shared" si="4"/>
        <v>181480</v>
      </c>
      <c r="N223" s="86"/>
    </row>
    <row r="224" spans="2:14" x14ac:dyDescent="0.25">
      <c r="B224" s="3" t="s">
        <v>135</v>
      </c>
      <c r="C224" s="14" t="s">
        <v>17</v>
      </c>
      <c r="D224" s="15">
        <v>5</v>
      </c>
      <c r="E224" s="79" t="s">
        <v>96</v>
      </c>
      <c r="F224" s="80"/>
      <c r="G224" s="79" t="s">
        <v>97</v>
      </c>
      <c r="H224" s="87"/>
      <c r="I224" s="80"/>
      <c r="J224" s="83">
        <f>0.3*J229</f>
        <v>48300</v>
      </c>
      <c r="K224" s="84"/>
      <c r="L224" s="16">
        <v>0.74</v>
      </c>
      <c r="M224" s="85">
        <f t="shared" si="4"/>
        <v>12558</v>
      </c>
      <c r="N224" s="86"/>
    </row>
    <row r="225" spans="2:14" x14ac:dyDescent="0.25">
      <c r="B225" s="3" t="s">
        <v>135</v>
      </c>
      <c r="C225" s="14" t="s">
        <v>17</v>
      </c>
      <c r="D225" s="15">
        <v>10</v>
      </c>
      <c r="E225" s="79" t="s">
        <v>96</v>
      </c>
      <c r="F225" s="80"/>
      <c r="G225" s="79" t="s">
        <v>97</v>
      </c>
      <c r="H225" s="87"/>
      <c r="I225" s="80"/>
      <c r="J225" s="83">
        <f>0.5*J229</f>
        <v>80500</v>
      </c>
      <c r="K225" s="84"/>
      <c r="L225" s="16">
        <v>0.74</v>
      </c>
      <c r="M225" s="85">
        <f t="shared" si="4"/>
        <v>20930</v>
      </c>
      <c r="N225" s="86"/>
    </row>
    <row r="226" spans="2:14" x14ac:dyDescent="0.25">
      <c r="B226" s="3" t="s">
        <v>135</v>
      </c>
      <c r="C226" s="14" t="s">
        <v>17</v>
      </c>
      <c r="D226" s="15">
        <v>15</v>
      </c>
      <c r="E226" s="79" t="s">
        <v>96</v>
      </c>
      <c r="F226" s="80"/>
      <c r="G226" s="79" t="s">
        <v>97</v>
      </c>
      <c r="H226" s="87"/>
      <c r="I226" s="80"/>
      <c r="J226" s="83">
        <f>0.6*J229</f>
        <v>96600</v>
      </c>
      <c r="K226" s="84"/>
      <c r="L226" s="16">
        <v>0.74</v>
      </c>
      <c r="M226" s="85">
        <f t="shared" si="4"/>
        <v>25116</v>
      </c>
      <c r="N226" s="86"/>
    </row>
    <row r="227" spans="2:14" x14ac:dyDescent="0.25">
      <c r="B227" s="3" t="s">
        <v>135</v>
      </c>
      <c r="C227" s="14" t="s">
        <v>17</v>
      </c>
      <c r="D227" s="15">
        <v>20</v>
      </c>
      <c r="E227" s="79" t="s">
        <v>96</v>
      </c>
      <c r="F227" s="80"/>
      <c r="G227" s="79" t="s">
        <v>97</v>
      </c>
      <c r="H227" s="87"/>
      <c r="I227" s="80"/>
      <c r="J227" s="83">
        <f>J229*0.75</f>
        <v>120750</v>
      </c>
      <c r="K227" s="84"/>
      <c r="L227" s="16">
        <v>0.74</v>
      </c>
      <c r="M227" s="85">
        <f t="shared" si="4"/>
        <v>31395</v>
      </c>
      <c r="N227" s="86"/>
    </row>
    <row r="228" spans="2:14" x14ac:dyDescent="0.25">
      <c r="B228" s="3" t="s">
        <v>135</v>
      </c>
      <c r="C228" s="14" t="s">
        <v>17</v>
      </c>
      <c r="D228" s="15">
        <v>25</v>
      </c>
      <c r="E228" s="79" t="s">
        <v>96</v>
      </c>
      <c r="F228" s="80"/>
      <c r="G228" s="79" t="s">
        <v>97</v>
      </c>
      <c r="H228" s="87"/>
      <c r="I228" s="80"/>
      <c r="J228" s="83">
        <f>0.9*J229</f>
        <v>144900</v>
      </c>
      <c r="K228" s="84"/>
      <c r="L228" s="16">
        <v>0.74</v>
      </c>
      <c r="M228" s="85">
        <f t="shared" si="4"/>
        <v>37674</v>
      </c>
      <c r="N228" s="86"/>
    </row>
    <row r="229" spans="2:14" x14ac:dyDescent="0.25">
      <c r="B229" s="3" t="s">
        <v>135</v>
      </c>
      <c r="C229" s="14" t="s">
        <v>17</v>
      </c>
      <c r="D229" s="15">
        <v>30</v>
      </c>
      <c r="E229" s="79" t="s">
        <v>96</v>
      </c>
      <c r="F229" s="80"/>
      <c r="G229" s="79" t="s">
        <v>97</v>
      </c>
      <c r="H229" s="87"/>
      <c r="I229" s="80"/>
      <c r="J229" s="83">
        <v>161000</v>
      </c>
      <c r="K229" s="84"/>
      <c r="L229" s="16">
        <v>0.74</v>
      </c>
      <c r="M229" s="85">
        <f t="shared" si="4"/>
        <v>41860</v>
      </c>
      <c r="N229" s="86"/>
    </row>
    <row r="230" spans="2:14" x14ac:dyDescent="0.25">
      <c r="B230" s="3" t="s">
        <v>135</v>
      </c>
      <c r="C230" s="14" t="s">
        <v>17</v>
      </c>
      <c r="D230" s="15">
        <v>40</v>
      </c>
      <c r="E230" s="79" t="s">
        <v>96</v>
      </c>
      <c r="F230" s="80"/>
      <c r="G230" s="79" t="s">
        <v>97</v>
      </c>
      <c r="H230" s="87"/>
      <c r="I230" s="80"/>
      <c r="J230" s="83">
        <f>J229*1.33</f>
        <v>214130</v>
      </c>
      <c r="K230" s="84"/>
      <c r="L230" s="16">
        <v>0.74</v>
      </c>
      <c r="M230" s="85">
        <f t="shared" si="4"/>
        <v>55673.8</v>
      </c>
      <c r="N230" s="86"/>
    </row>
    <row r="231" spans="2:14" x14ac:dyDescent="0.25">
      <c r="B231" s="3" t="s">
        <v>135</v>
      </c>
      <c r="C231" s="14" t="s">
        <v>17</v>
      </c>
      <c r="D231" s="15">
        <v>45</v>
      </c>
      <c r="E231" s="79" t="s">
        <v>96</v>
      </c>
      <c r="F231" s="80"/>
      <c r="G231" s="79" t="s">
        <v>97</v>
      </c>
      <c r="H231" s="87"/>
      <c r="I231" s="80"/>
      <c r="J231" s="83">
        <f>J229*1.5</f>
        <v>241500</v>
      </c>
      <c r="K231" s="84"/>
      <c r="L231" s="16">
        <v>0.74</v>
      </c>
      <c r="M231" s="85">
        <f t="shared" si="4"/>
        <v>62790</v>
      </c>
      <c r="N231" s="86"/>
    </row>
    <row r="232" spans="2:14" x14ac:dyDescent="0.25">
      <c r="B232" s="3" t="s">
        <v>135</v>
      </c>
      <c r="C232" s="14" t="s">
        <v>17</v>
      </c>
      <c r="D232" s="15">
        <v>60</v>
      </c>
      <c r="E232" s="79" t="s">
        <v>96</v>
      </c>
      <c r="F232" s="80"/>
      <c r="G232" s="79" t="s">
        <v>97</v>
      </c>
      <c r="H232" s="87"/>
      <c r="I232" s="80"/>
      <c r="J232" s="83">
        <f>2*J229</f>
        <v>322000</v>
      </c>
      <c r="K232" s="84"/>
      <c r="L232" s="16">
        <v>0.74</v>
      </c>
      <c r="M232" s="85">
        <f t="shared" si="4"/>
        <v>83720</v>
      </c>
      <c r="N232" s="86"/>
    </row>
    <row r="233" spans="2:14" x14ac:dyDescent="0.25">
      <c r="B233" s="3" t="s">
        <v>135</v>
      </c>
      <c r="C233" s="14" t="s">
        <v>17</v>
      </c>
      <c r="D233" s="15">
        <v>5</v>
      </c>
      <c r="E233" s="79" t="s">
        <v>98</v>
      </c>
      <c r="F233" s="80"/>
      <c r="G233" s="79" t="s">
        <v>21</v>
      </c>
      <c r="H233" s="87"/>
      <c r="I233" s="80"/>
      <c r="J233" s="83">
        <f>0.3*J238</f>
        <v>48300</v>
      </c>
      <c r="K233" s="84"/>
      <c r="L233" s="16">
        <v>0.76</v>
      </c>
      <c r="M233" s="85">
        <f t="shared" si="4"/>
        <v>11592</v>
      </c>
      <c r="N233" s="86"/>
    </row>
    <row r="234" spans="2:14" x14ac:dyDescent="0.25">
      <c r="B234" s="3" t="s">
        <v>135</v>
      </c>
      <c r="C234" s="14" t="s">
        <v>17</v>
      </c>
      <c r="D234" s="15">
        <v>10</v>
      </c>
      <c r="E234" s="79" t="s">
        <v>98</v>
      </c>
      <c r="F234" s="80"/>
      <c r="G234" s="79" t="s">
        <v>21</v>
      </c>
      <c r="H234" s="87"/>
      <c r="I234" s="80"/>
      <c r="J234" s="83">
        <f>0.5*J238</f>
        <v>80500</v>
      </c>
      <c r="K234" s="84"/>
      <c r="L234" s="16">
        <v>0.76</v>
      </c>
      <c r="M234" s="85">
        <f t="shared" si="4"/>
        <v>19320</v>
      </c>
      <c r="N234" s="86"/>
    </row>
    <row r="235" spans="2:14" x14ac:dyDescent="0.25">
      <c r="B235" s="3" t="s">
        <v>135</v>
      </c>
      <c r="C235" s="14" t="s">
        <v>17</v>
      </c>
      <c r="D235" s="15">
        <v>15</v>
      </c>
      <c r="E235" s="79" t="s">
        <v>98</v>
      </c>
      <c r="F235" s="80"/>
      <c r="G235" s="79" t="s">
        <v>21</v>
      </c>
      <c r="H235" s="87"/>
      <c r="I235" s="80"/>
      <c r="J235" s="83">
        <f>0.6*J238</f>
        <v>96600</v>
      </c>
      <c r="K235" s="84"/>
      <c r="L235" s="16">
        <v>0.76</v>
      </c>
      <c r="M235" s="85">
        <f t="shared" si="4"/>
        <v>23184</v>
      </c>
      <c r="N235" s="86"/>
    </row>
    <row r="236" spans="2:14" x14ac:dyDescent="0.25">
      <c r="B236" s="3" t="s">
        <v>135</v>
      </c>
      <c r="C236" s="14" t="s">
        <v>17</v>
      </c>
      <c r="D236" s="15">
        <v>20</v>
      </c>
      <c r="E236" s="79" t="s">
        <v>98</v>
      </c>
      <c r="F236" s="80"/>
      <c r="G236" s="79" t="s">
        <v>21</v>
      </c>
      <c r="H236" s="87"/>
      <c r="I236" s="80"/>
      <c r="J236" s="83">
        <f>J238*0.75</f>
        <v>120750</v>
      </c>
      <c r="K236" s="84"/>
      <c r="L236" s="16">
        <v>0.76</v>
      </c>
      <c r="M236" s="85">
        <f t="shared" si="4"/>
        <v>28980</v>
      </c>
      <c r="N236" s="86"/>
    </row>
    <row r="237" spans="2:14" x14ac:dyDescent="0.25">
      <c r="B237" s="3" t="s">
        <v>135</v>
      </c>
      <c r="C237" s="14" t="s">
        <v>17</v>
      </c>
      <c r="D237" s="15">
        <v>25</v>
      </c>
      <c r="E237" s="79" t="s">
        <v>98</v>
      </c>
      <c r="F237" s="80"/>
      <c r="G237" s="79" t="s">
        <v>21</v>
      </c>
      <c r="H237" s="87"/>
      <c r="I237" s="80"/>
      <c r="J237" s="83">
        <f>0.9*J238</f>
        <v>144900</v>
      </c>
      <c r="K237" s="84"/>
      <c r="L237" s="16">
        <v>0.76</v>
      </c>
      <c r="M237" s="85">
        <f t="shared" si="4"/>
        <v>34776</v>
      </c>
      <c r="N237" s="86"/>
    </row>
    <row r="238" spans="2:14" x14ac:dyDescent="0.25">
      <c r="B238" s="3" t="s">
        <v>135</v>
      </c>
      <c r="C238" s="14" t="s">
        <v>17</v>
      </c>
      <c r="D238" s="15">
        <v>30</v>
      </c>
      <c r="E238" s="79" t="s">
        <v>98</v>
      </c>
      <c r="F238" s="80"/>
      <c r="G238" s="79" t="s">
        <v>21</v>
      </c>
      <c r="H238" s="87"/>
      <c r="I238" s="80"/>
      <c r="J238" s="83">
        <v>161000</v>
      </c>
      <c r="K238" s="84"/>
      <c r="L238" s="16">
        <v>0.76</v>
      </c>
      <c r="M238" s="85">
        <f t="shared" si="4"/>
        <v>38640</v>
      </c>
      <c r="N238" s="86"/>
    </row>
    <row r="239" spans="2:14" x14ac:dyDescent="0.25">
      <c r="B239" s="3" t="s">
        <v>135</v>
      </c>
      <c r="C239" s="14" t="s">
        <v>17</v>
      </c>
      <c r="D239" s="15">
        <v>40</v>
      </c>
      <c r="E239" s="79" t="s">
        <v>98</v>
      </c>
      <c r="F239" s="80"/>
      <c r="G239" s="79" t="s">
        <v>21</v>
      </c>
      <c r="H239" s="87"/>
      <c r="I239" s="80"/>
      <c r="J239" s="83">
        <f>J238*1.33</f>
        <v>214130</v>
      </c>
      <c r="K239" s="84"/>
      <c r="L239" s="16">
        <v>0.76</v>
      </c>
      <c r="M239" s="85">
        <f t="shared" si="4"/>
        <v>51391.199999999997</v>
      </c>
      <c r="N239" s="86"/>
    </row>
    <row r="240" spans="2:14" x14ac:dyDescent="0.25">
      <c r="B240" s="3" t="s">
        <v>135</v>
      </c>
      <c r="C240" s="14" t="s">
        <v>17</v>
      </c>
      <c r="D240" s="15">
        <v>45</v>
      </c>
      <c r="E240" s="79" t="s">
        <v>98</v>
      </c>
      <c r="F240" s="80"/>
      <c r="G240" s="79" t="s">
        <v>21</v>
      </c>
      <c r="H240" s="87"/>
      <c r="I240" s="80"/>
      <c r="J240" s="83">
        <f>J238*1.5</f>
        <v>241500</v>
      </c>
      <c r="K240" s="84"/>
      <c r="L240" s="16">
        <v>0.76</v>
      </c>
      <c r="M240" s="85">
        <f t="shared" si="4"/>
        <v>57960</v>
      </c>
      <c r="N240" s="86"/>
    </row>
    <row r="241" spans="2:14" x14ac:dyDescent="0.25">
      <c r="B241" s="3" t="s">
        <v>135</v>
      </c>
      <c r="C241" s="14" t="s">
        <v>17</v>
      </c>
      <c r="D241" s="15">
        <v>60</v>
      </c>
      <c r="E241" s="79" t="s">
        <v>98</v>
      </c>
      <c r="F241" s="80"/>
      <c r="G241" s="79" t="s">
        <v>21</v>
      </c>
      <c r="H241" s="87"/>
      <c r="I241" s="80"/>
      <c r="J241" s="83">
        <f>2*J238</f>
        <v>322000</v>
      </c>
      <c r="K241" s="84"/>
      <c r="L241" s="16">
        <v>0.76</v>
      </c>
      <c r="M241" s="85">
        <f t="shared" si="4"/>
        <v>77280</v>
      </c>
      <c r="N241" s="86"/>
    </row>
    <row r="242" spans="2:14" x14ac:dyDescent="0.25">
      <c r="B242" s="3" t="s">
        <v>136</v>
      </c>
      <c r="C242" s="14" t="s">
        <v>17</v>
      </c>
      <c r="D242" s="15">
        <v>5</v>
      </c>
      <c r="E242" s="79" t="s">
        <v>99</v>
      </c>
      <c r="F242" s="80"/>
      <c r="G242" s="79" t="s">
        <v>94</v>
      </c>
      <c r="H242" s="87"/>
      <c r="I242" s="80"/>
      <c r="J242" s="83">
        <f>0.3*J247</f>
        <v>104700</v>
      </c>
      <c r="K242" s="84"/>
      <c r="L242" s="16">
        <v>0.74</v>
      </c>
      <c r="M242" s="85">
        <f t="shared" si="4"/>
        <v>27222</v>
      </c>
      <c r="N242" s="86"/>
    </row>
    <row r="243" spans="2:14" x14ac:dyDescent="0.25">
      <c r="B243" s="3" t="s">
        <v>136</v>
      </c>
      <c r="C243" s="14" t="s">
        <v>17</v>
      </c>
      <c r="D243" s="15">
        <v>10</v>
      </c>
      <c r="E243" s="79" t="s">
        <v>99</v>
      </c>
      <c r="F243" s="80"/>
      <c r="G243" s="79" t="s">
        <v>94</v>
      </c>
      <c r="H243" s="87"/>
      <c r="I243" s="80"/>
      <c r="J243" s="83">
        <f>0.5*J247</f>
        <v>174500</v>
      </c>
      <c r="K243" s="84"/>
      <c r="L243" s="16">
        <v>0.74</v>
      </c>
      <c r="M243" s="85">
        <f t="shared" si="4"/>
        <v>45370</v>
      </c>
      <c r="N243" s="86"/>
    </row>
    <row r="244" spans="2:14" x14ac:dyDescent="0.25">
      <c r="B244" s="3" t="s">
        <v>136</v>
      </c>
      <c r="C244" s="14" t="s">
        <v>17</v>
      </c>
      <c r="D244" s="15">
        <v>15</v>
      </c>
      <c r="E244" s="79" t="s">
        <v>99</v>
      </c>
      <c r="F244" s="80"/>
      <c r="G244" s="79" t="s">
        <v>94</v>
      </c>
      <c r="H244" s="87"/>
      <c r="I244" s="80"/>
      <c r="J244" s="83">
        <f>0.6*J247</f>
        <v>209400</v>
      </c>
      <c r="K244" s="84"/>
      <c r="L244" s="16">
        <v>0.74</v>
      </c>
      <c r="M244" s="85">
        <f t="shared" si="4"/>
        <v>54444</v>
      </c>
      <c r="N244" s="86"/>
    </row>
    <row r="245" spans="2:14" x14ac:dyDescent="0.25">
      <c r="B245" s="3" t="s">
        <v>136</v>
      </c>
      <c r="C245" s="14" t="s">
        <v>17</v>
      </c>
      <c r="D245" s="15">
        <v>20</v>
      </c>
      <c r="E245" s="79" t="s">
        <v>99</v>
      </c>
      <c r="F245" s="80"/>
      <c r="G245" s="79" t="s">
        <v>94</v>
      </c>
      <c r="H245" s="87"/>
      <c r="I245" s="80"/>
      <c r="J245" s="83">
        <f>J247*0.75</f>
        <v>261750</v>
      </c>
      <c r="K245" s="84"/>
      <c r="L245" s="16">
        <v>0.74</v>
      </c>
      <c r="M245" s="85">
        <f t="shared" si="4"/>
        <v>68055</v>
      </c>
      <c r="N245" s="86"/>
    </row>
    <row r="246" spans="2:14" x14ac:dyDescent="0.25">
      <c r="B246" s="3" t="s">
        <v>136</v>
      </c>
      <c r="C246" s="14" t="s">
        <v>17</v>
      </c>
      <c r="D246" s="15">
        <v>25</v>
      </c>
      <c r="E246" s="79" t="s">
        <v>99</v>
      </c>
      <c r="F246" s="80"/>
      <c r="G246" s="79" t="s">
        <v>94</v>
      </c>
      <c r="H246" s="87"/>
      <c r="I246" s="80"/>
      <c r="J246" s="83">
        <f>0.9*J247</f>
        <v>314100</v>
      </c>
      <c r="K246" s="84"/>
      <c r="L246" s="16">
        <v>0.74</v>
      </c>
      <c r="M246" s="85">
        <f t="shared" si="4"/>
        <v>81666</v>
      </c>
      <c r="N246" s="86"/>
    </row>
    <row r="247" spans="2:14" x14ac:dyDescent="0.25">
      <c r="B247" s="3" t="s">
        <v>136</v>
      </c>
      <c r="C247" s="14" t="s">
        <v>17</v>
      </c>
      <c r="D247" s="15">
        <v>30</v>
      </c>
      <c r="E247" s="79" t="s">
        <v>99</v>
      </c>
      <c r="F247" s="80"/>
      <c r="G247" s="79" t="s">
        <v>94</v>
      </c>
      <c r="H247" s="87"/>
      <c r="I247" s="80"/>
      <c r="J247" s="83">
        <v>349000</v>
      </c>
      <c r="K247" s="84"/>
      <c r="L247" s="16">
        <v>0.74</v>
      </c>
      <c r="M247" s="85">
        <f t="shared" si="4"/>
        <v>90740</v>
      </c>
      <c r="N247" s="86"/>
    </row>
    <row r="248" spans="2:14" x14ac:dyDescent="0.25">
      <c r="B248" s="3" t="s">
        <v>136</v>
      </c>
      <c r="C248" s="14" t="s">
        <v>17</v>
      </c>
      <c r="D248" s="15">
        <v>40</v>
      </c>
      <c r="E248" s="79" t="s">
        <v>99</v>
      </c>
      <c r="F248" s="80"/>
      <c r="G248" s="79" t="s">
        <v>94</v>
      </c>
      <c r="H248" s="87"/>
      <c r="I248" s="80"/>
      <c r="J248" s="83">
        <f>J247*1.33</f>
        <v>464170</v>
      </c>
      <c r="K248" s="84"/>
      <c r="L248" s="16">
        <v>0.74</v>
      </c>
      <c r="M248" s="85">
        <f t="shared" si="4"/>
        <v>120684.2</v>
      </c>
      <c r="N248" s="86"/>
    </row>
    <row r="249" spans="2:14" x14ac:dyDescent="0.25">
      <c r="B249" s="3" t="s">
        <v>136</v>
      </c>
      <c r="C249" s="14" t="s">
        <v>17</v>
      </c>
      <c r="D249" s="15">
        <v>45</v>
      </c>
      <c r="E249" s="79" t="s">
        <v>99</v>
      </c>
      <c r="F249" s="80"/>
      <c r="G249" s="79" t="s">
        <v>94</v>
      </c>
      <c r="H249" s="87"/>
      <c r="I249" s="80"/>
      <c r="J249" s="83">
        <f>J247*1.5</f>
        <v>523500</v>
      </c>
      <c r="K249" s="84"/>
      <c r="L249" s="16">
        <v>0.74</v>
      </c>
      <c r="M249" s="85">
        <f t="shared" si="4"/>
        <v>136110</v>
      </c>
      <c r="N249" s="86"/>
    </row>
    <row r="250" spans="2:14" x14ac:dyDescent="0.25">
      <c r="B250" s="3" t="s">
        <v>136</v>
      </c>
      <c r="C250" s="14" t="s">
        <v>17</v>
      </c>
      <c r="D250" s="15">
        <v>60</v>
      </c>
      <c r="E250" s="79" t="s">
        <v>99</v>
      </c>
      <c r="F250" s="80"/>
      <c r="G250" s="79" t="s">
        <v>94</v>
      </c>
      <c r="H250" s="87"/>
      <c r="I250" s="80"/>
      <c r="J250" s="83">
        <f>2*J247</f>
        <v>698000</v>
      </c>
      <c r="K250" s="84"/>
      <c r="L250" s="16">
        <v>0.74</v>
      </c>
      <c r="M250" s="85">
        <f t="shared" si="4"/>
        <v>181480</v>
      </c>
      <c r="N250" s="86"/>
    </row>
    <row r="251" spans="2:14" x14ac:dyDescent="0.25">
      <c r="B251" s="3" t="s">
        <v>136</v>
      </c>
      <c r="C251" s="14" t="s">
        <v>17</v>
      </c>
      <c r="D251" s="15">
        <v>5</v>
      </c>
      <c r="E251" s="79" t="s">
        <v>59</v>
      </c>
      <c r="F251" s="80"/>
      <c r="G251" s="79" t="s">
        <v>21</v>
      </c>
      <c r="H251" s="87"/>
      <c r="I251" s="80"/>
      <c r="J251" s="83">
        <f>0.3*J256</f>
        <v>80100</v>
      </c>
      <c r="K251" s="84"/>
      <c r="L251" s="16">
        <v>0.74</v>
      </c>
      <c r="M251" s="85">
        <f t="shared" si="4"/>
        <v>20826</v>
      </c>
      <c r="N251" s="86"/>
    </row>
    <row r="252" spans="2:14" x14ac:dyDescent="0.25">
      <c r="B252" s="3" t="s">
        <v>136</v>
      </c>
      <c r="C252" s="14" t="s">
        <v>17</v>
      </c>
      <c r="D252" s="15">
        <v>10</v>
      </c>
      <c r="E252" s="79" t="s">
        <v>59</v>
      </c>
      <c r="F252" s="80"/>
      <c r="G252" s="79" t="s">
        <v>21</v>
      </c>
      <c r="H252" s="87"/>
      <c r="I252" s="80"/>
      <c r="J252" s="83">
        <f>0.5*J256</f>
        <v>133500</v>
      </c>
      <c r="K252" s="84"/>
      <c r="L252" s="16">
        <v>0.74</v>
      </c>
      <c r="M252" s="85">
        <f t="shared" si="4"/>
        <v>34710</v>
      </c>
      <c r="N252" s="86"/>
    </row>
    <row r="253" spans="2:14" x14ac:dyDescent="0.25">
      <c r="B253" s="3" t="s">
        <v>136</v>
      </c>
      <c r="C253" s="14" t="s">
        <v>17</v>
      </c>
      <c r="D253" s="15">
        <v>15</v>
      </c>
      <c r="E253" s="79" t="s">
        <v>59</v>
      </c>
      <c r="F253" s="80"/>
      <c r="G253" s="79" t="s">
        <v>21</v>
      </c>
      <c r="H253" s="87"/>
      <c r="I253" s="80"/>
      <c r="J253" s="83">
        <f>0.6*J256</f>
        <v>160200</v>
      </c>
      <c r="K253" s="84"/>
      <c r="L253" s="16">
        <v>0.74</v>
      </c>
      <c r="M253" s="85">
        <f t="shared" si="4"/>
        <v>41652</v>
      </c>
      <c r="N253" s="86"/>
    </row>
    <row r="254" spans="2:14" x14ac:dyDescent="0.25">
      <c r="B254" s="3" t="s">
        <v>136</v>
      </c>
      <c r="C254" s="14" t="s">
        <v>17</v>
      </c>
      <c r="D254" s="15">
        <v>20</v>
      </c>
      <c r="E254" s="79" t="s">
        <v>59</v>
      </c>
      <c r="F254" s="80"/>
      <c r="G254" s="79" t="s">
        <v>21</v>
      </c>
      <c r="H254" s="87"/>
      <c r="I254" s="80"/>
      <c r="J254" s="83">
        <f>J256*0.75</f>
        <v>200250</v>
      </c>
      <c r="K254" s="84"/>
      <c r="L254" s="16">
        <v>0.74</v>
      </c>
      <c r="M254" s="85">
        <f t="shared" si="4"/>
        <v>52065</v>
      </c>
      <c r="N254" s="86"/>
    </row>
    <row r="255" spans="2:14" x14ac:dyDescent="0.25">
      <c r="B255" s="3" t="s">
        <v>136</v>
      </c>
      <c r="C255" s="14" t="s">
        <v>17</v>
      </c>
      <c r="D255" s="15">
        <v>25</v>
      </c>
      <c r="E255" s="79" t="s">
        <v>59</v>
      </c>
      <c r="F255" s="80"/>
      <c r="G255" s="79" t="s">
        <v>21</v>
      </c>
      <c r="H255" s="87"/>
      <c r="I255" s="80"/>
      <c r="J255" s="83">
        <f>0.9*J256</f>
        <v>240300</v>
      </c>
      <c r="K255" s="84"/>
      <c r="L255" s="16">
        <v>0.74</v>
      </c>
      <c r="M255" s="85">
        <f t="shared" si="4"/>
        <v>62478</v>
      </c>
      <c r="N255" s="86"/>
    </row>
    <row r="256" spans="2:14" x14ac:dyDescent="0.25">
      <c r="B256" s="3" t="s">
        <v>136</v>
      </c>
      <c r="C256" s="14" t="s">
        <v>17</v>
      </c>
      <c r="D256" s="15">
        <v>30</v>
      </c>
      <c r="E256" s="79" t="s">
        <v>59</v>
      </c>
      <c r="F256" s="80"/>
      <c r="G256" s="79" t="s">
        <v>21</v>
      </c>
      <c r="H256" s="87"/>
      <c r="I256" s="80"/>
      <c r="J256" s="83">
        <v>267000</v>
      </c>
      <c r="K256" s="84"/>
      <c r="L256" s="16">
        <v>0.74</v>
      </c>
      <c r="M256" s="85">
        <f t="shared" si="4"/>
        <v>69420</v>
      </c>
      <c r="N256" s="86"/>
    </row>
    <row r="257" spans="2:14" x14ac:dyDescent="0.25">
      <c r="B257" s="3" t="s">
        <v>136</v>
      </c>
      <c r="C257" s="14" t="s">
        <v>17</v>
      </c>
      <c r="D257" s="15">
        <v>40</v>
      </c>
      <c r="E257" s="79" t="s">
        <v>59</v>
      </c>
      <c r="F257" s="80"/>
      <c r="G257" s="79" t="s">
        <v>21</v>
      </c>
      <c r="H257" s="87"/>
      <c r="I257" s="80"/>
      <c r="J257" s="83">
        <f>J256*1.33</f>
        <v>355110</v>
      </c>
      <c r="K257" s="84"/>
      <c r="L257" s="16">
        <v>0.74</v>
      </c>
      <c r="M257" s="85">
        <f t="shared" si="4"/>
        <v>92328.6</v>
      </c>
      <c r="N257" s="86"/>
    </row>
    <row r="258" spans="2:14" x14ac:dyDescent="0.25">
      <c r="B258" s="3" t="s">
        <v>136</v>
      </c>
      <c r="C258" s="14" t="s">
        <v>17</v>
      </c>
      <c r="D258" s="15">
        <v>45</v>
      </c>
      <c r="E258" s="79" t="s">
        <v>59</v>
      </c>
      <c r="F258" s="80"/>
      <c r="G258" s="79" t="s">
        <v>21</v>
      </c>
      <c r="H258" s="87"/>
      <c r="I258" s="80"/>
      <c r="J258" s="83">
        <f>J256*1.5</f>
        <v>400500</v>
      </c>
      <c r="K258" s="84"/>
      <c r="L258" s="16">
        <v>0.74</v>
      </c>
      <c r="M258" s="85">
        <f t="shared" si="4"/>
        <v>104130</v>
      </c>
      <c r="N258" s="86"/>
    </row>
    <row r="259" spans="2:14" x14ac:dyDescent="0.25">
      <c r="B259" s="3" t="s">
        <v>136</v>
      </c>
      <c r="C259" s="14" t="s">
        <v>17</v>
      </c>
      <c r="D259" s="15">
        <v>60</v>
      </c>
      <c r="E259" s="79" t="s">
        <v>59</v>
      </c>
      <c r="F259" s="80"/>
      <c r="G259" s="79" t="s">
        <v>21</v>
      </c>
      <c r="H259" s="87"/>
      <c r="I259" s="80"/>
      <c r="J259" s="83">
        <f>2*J256</f>
        <v>534000</v>
      </c>
      <c r="K259" s="84"/>
      <c r="L259" s="16">
        <v>0.74</v>
      </c>
      <c r="M259" s="85">
        <f t="shared" si="4"/>
        <v>138840</v>
      </c>
      <c r="N259" s="86"/>
    </row>
    <row r="260" spans="2:14" x14ac:dyDescent="0.25">
      <c r="B260" s="3" t="s">
        <v>136</v>
      </c>
      <c r="C260" s="14" t="s">
        <v>100</v>
      </c>
      <c r="D260" s="15" t="s">
        <v>59</v>
      </c>
      <c r="E260" s="79" t="s">
        <v>59</v>
      </c>
      <c r="F260" s="80"/>
      <c r="G260" s="79" t="s">
        <v>59</v>
      </c>
      <c r="H260" s="87"/>
      <c r="I260" s="80"/>
      <c r="J260" s="83">
        <v>2835000</v>
      </c>
      <c r="K260" s="84"/>
      <c r="L260" s="16">
        <v>0.1</v>
      </c>
      <c r="M260" s="85">
        <f t="shared" si="4"/>
        <v>2551500</v>
      </c>
      <c r="N260" s="86"/>
    </row>
    <row r="261" spans="2:14" x14ac:dyDescent="0.25">
      <c r="B261" s="3" t="s">
        <v>8</v>
      </c>
      <c r="C261" s="14" t="s">
        <v>17</v>
      </c>
      <c r="D261" s="15">
        <v>5</v>
      </c>
      <c r="E261" s="79" t="s">
        <v>101</v>
      </c>
      <c r="F261" s="80"/>
      <c r="G261" s="79" t="s">
        <v>102</v>
      </c>
      <c r="H261" s="87"/>
      <c r="I261" s="80"/>
      <c r="J261" s="83">
        <f>0.3*J266</f>
        <v>111300</v>
      </c>
      <c r="K261" s="84"/>
      <c r="L261" s="16">
        <v>0.74</v>
      </c>
      <c r="M261" s="85">
        <f t="shared" si="4"/>
        <v>28938</v>
      </c>
      <c r="N261" s="86"/>
    </row>
    <row r="262" spans="2:14" x14ac:dyDescent="0.25">
      <c r="B262" s="3" t="s">
        <v>8</v>
      </c>
      <c r="C262" s="14" t="s">
        <v>17</v>
      </c>
      <c r="D262" s="15">
        <v>10</v>
      </c>
      <c r="E262" s="79" t="s">
        <v>101</v>
      </c>
      <c r="F262" s="80"/>
      <c r="G262" s="79" t="s">
        <v>102</v>
      </c>
      <c r="H262" s="87"/>
      <c r="I262" s="80"/>
      <c r="J262" s="83">
        <f>0.5*J266</f>
        <v>185500</v>
      </c>
      <c r="K262" s="84"/>
      <c r="L262" s="16">
        <v>0.74</v>
      </c>
      <c r="M262" s="85">
        <f t="shared" si="4"/>
        <v>48230</v>
      </c>
      <c r="N262" s="86"/>
    </row>
    <row r="263" spans="2:14" x14ac:dyDescent="0.25">
      <c r="B263" s="3" t="s">
        <v>8</v>
      </c>
      <c r="C263" s="14" t="s">
        <v>17</v>
      </c>
      <c r="D263" s="15">
        <v>15</v>
      </c>
      <c r="E263" s="79" t="s">
        <v>101</v>
      </c>
      <c r="F263" s="80"/>
      <c r="G263" s="79" t="s">
        <v>102</v>
      </c>
      <c r="H263" s="87"/>
      <c r="I263" s="80"/>
      <c r="J263" s="83">
        <f>0.6*J266</f>
        <v>222600</v>
      </c>
      <c r="K263" s="84"/>
      <c r="L263" s="16">
        <v>0.74</v>
      </c>
      <c r="M263" s="85">
        <f t="shared" si="4"/>
        <v>57876</v>
      </c>
      <c r="N263" s="86"/>
    </row>
    <row r="264" spans="2:14" x14ac:dyDescent="0.25">
      <c r="B264" s="3" t="s">
        <v>8</v>
      </c>
      <c r="C264" s="14" t="s">
        <v>17</v>
      </c>
      <c r="D264" s="15">
        <v>20</v>
      </c>
      <c r="E264" s="79" t="s">
        <v>101</v>
      </c>
      <c r="F264" s="80"/>
      <c r="G264" s="79" t="s">
        <v>102</v>
      </c>
      <c r="H264" s="87"/>
      <c r="I264" s="80"/>
      <c r="J264" s="83">
        <f>J266*0.75</f>
        <v>278250</v>
      </c>
      <c r="K264" s="84"/>
      <c r="L264" s="16">
        <v>0.74</v>
      </c>
      <c r="M264" s="85">
        <f t="shared" si="4"/>
        <v>72345</v>
      </c>
      <c r="N264" s="86"/>
    </row>
    <row r="265" spans="2:14" x14ac:dyDescent="0.25">
      <c r="B265" s="3" t="s">
        <v>8</v>
      </c>
      <c r="C265" s="14" t="s">
        <v>17</v>
      </c>
      <c r="D265" s="15">
        <v>25</v>
      </c>
      <c r="E265" s="79" t="s">
        <v>101</v>
      </c>
      <c r="F265" s="80"/>
      <c r="G265" s="79" t="s">
        <v>102</v>
      </c>
      <c r="H265" s="87"/>
      <c r="I265" s="80"/>
      <c r="J265" s="83">
        <f>0.9*J266</f>
        <v>333900</v>
      </c>
      <c r="K265" s="84"/>
      <c r="L265" s="16">
        <v>0.74</v>
      </c>
      <c r="M265" s="85">
        <f t="shared" si="4"/>
        <v>86814</v>
      </c>
      <c r="N265" s="86"/>
    </row>
    <row r="266" spans="2:14" x14ac:dyDescent="0.25">
      <c r="B266" s="3" t="s">
        <v>8</v>
      </c>
      <c r="C266" s="14" t="s">
        <v>17</v>
      </c>
      <c r="D266" s="15">
        <v>30</v>
      </c>
      <c r="E266" s="79" t="s">
        <v>101</v>
      </c>
      <c r="F266" s="80"/>
      <c r="G266" s="79" t="s">
        <v>102</v>
      </c>
      <c r="H266" s="87"/>
      <c r="I266" s="80"/>
      <c r="J266" s="83">
        <v>371000</v>
      </c>
      <c r="K266" s="84"/>
      <c r="L266" s="16">
        <v>0.74</v>
      </c>
      <c r="M266" s="85">
        <f t="shared" si="4"/>
        <v>96460</v>
      </c>
      <c r="N266" s="86"/>
    </row>
    <row r="267" spans="2:14" x14ac:dyDescent="0.25">
      <c r="B267" s="3" t="s">
        <v>8</v>
      </c>
      <c r="C267" s="14" t="s">
        <v>17</v>
      </c>
      <c r="D267" s="15">
        <v>40</v>
      </c>
      <c r="E267" s="79" t="s">
        <v>101</v>
      </c>
      <c r="F267" s="80"/>
      <c r="G267" s="79" t="s">
        <v>102</v>
      </c>
      <c r="H267" s="87"/>
      <c r="I267" s="80"/>
      <c r="J267" s="83">
        <f>J266*1.33</f>
        <v>493430</v>
      </c>
      <c r="K267" s="84"/>
      <c r="L267" s="16">
        <v>0.74</v>
      </c>
      <c r="M267" s="85">
        <f t="shared" si="4"/>
        <v>128291.8</v>
      </c>
      <c r="N267" s="86"/>
    </row>
    <row r="268" spans="2:14" x14ac:dyDescent="0.25">
      <c r="B268" s="3" t="s">
        <v>8</v>
      </c>
      <c r="C268" s="14" t="s">
        <v>17</v>
      </c>
      <c r="D268" s="15">
        <v>45</v>
      </c>
      <c r="E268" s="79" t="s">
        <v>101</v>
      </c>
      <c r="F268" s="80"/>
      <c r="G268" s="79" t="s">
        <v>102</v>
      </c>
      <c r="H268" s="87"/>
      <c r="I268" s="80"/>
      <c r="J268" s="83">
        <f>J266*1.5</f>
        <v>556500</v>
      </c>
      <c r="K268" s="84"/>
      <c r="L268" s="16">
        <v>0.74</v>
      </c>
      <c r="M268" s="85">
        <f t="shared" si="4"/>
        <v>144690</v>
      </c>
      <c r="N268" s="86"/>
    </row>
    <row r="269" spans="2:14" x14ac:dyDescent="0.25">
      <c r="B269" s="3" t="s">
        <v>8</v>
      </c>
      <c r="C269" s="14" t="s">
        <v>17</v>
      </c>
      <c r="D269" s="15">
        <v>60</v>
      </c>
      <c r="E269" s="79" t="s">
        <v>101</v>
      </c>
      <c r="F269" s="80"/>
      <c r="G269" s="79" t="s">
        <v>102</v>
      </c>
      <c r="H269" s="87"/>
      <c r="I269" s="80"/>
      <c r="J269" s="83">
        <f>2*J266</f>
        <v>742000</v>
      </c>
      <c r="K269" s="84"/>
      <c r="L269" s="16">
        <v>0.74</v>
      </c>
      <c r="M269" s="85">
        <f t="shared" si="4"/>
        <v>192920</v>
      </c>
      <c r="N269" s="86"/>
    </row>
    <row r="270" spans="2:14" x14ac:dyDescent="0.25">
      <c r="B270" s="3" t="s">
        <v>8</v>
      </c>
      <c r="C270" s="14" t="s">
        <v>17</v>
      </c>
      <c r="D270" s="15">
        <v>5</v>
      </c>
      <c r="E270" s="79" t="s">
        <v>59</v>
      </c>
      <c r="F270" s="80"/>
      <c r="G270" s="79" t="s">
        <v>21</v>
      </c>
      <c r="H270" s="87"/>
      <c r="I270" s="80"/>
      <c r="J270" s="83">
        <f>0.3*J275</f>
        <v>96900</v>
      </c>
      <c r="K270" s="84"/>
      <c r="L270" s="16">
        <v>0.74</v>
      </c>
      <c r="M270" s="85">
        <f t="shared" si="4"/>
        <v>25194</v>
      </c>
      <c r="N270" s="86"/>
    </row>
    <row r="271" spans="2:14" x14ac:dyDescent="0.25">
      <c r="B271" s="3" t="s">
        <v>8</v>
      </c>
      <c r="C271" s="14" t="s">
        <v>17</v>
      </c>
      <c r="D271" s="15">
        <v>10</v>
      </c>
      <c r="E271" s="79" t="s">
        <v>59</v>
      </c>
      <c r="F271" s="80"/>
      <c r="G271" s="79" t="s">
        <v>21</v>
      </c>
      <c r="H271" s="87"/>
      <c r="I271" s="80"/>
      <c r="J271" s="83">
        <f>0.5*J275</f>
        <v>161500</v>
      </c>
      <c r="K271" s="84"/>
      <c r="L271" s="16">
        <v>0.74</v>
      </c>
      <c r="M271" s="85">
        <f t="shared" si="4"/>
        <v>41990</v>
      </c>
      <c r="N271" s="86"/>
    </row>
    <row r="272" spans="2:14" x14ac:dyDescent="0.25">
      <c r="B272" s="3" t="s">
        <v>8</v>
      </c>
      <c r="C272" s="14" t="s">
        <v>17</v>
      </c>
      <c r="D272" s="15">
        <v>15</v>
      </c>
      <c r="E272" s="79" t="s">
        <v>59</v>
      </c>
      <c r="F272" s="80"/>
      <c r="G272" s="79" t="s">
        <v>21</v>
      </c>
      <c r="H272" s="87"/>
      <c r="I272" s="80"/>
      <c r="J272" s="83">
        <f>0.6*J275</f>
        <v>193800</v>
      </c>
      <c r="K272" s="84"/>
      <c r="L272" s="16">
        <v>0.74</v>
      </c>
      <c r="M272" s="85">
        <f t="shared" si="4"/>
        <v>50388</v>
      </c>
      <c r="N272" s="86"/>
    </row>
    <row r="273" spans="2:14" x14ac:dyDescent="0.25">
      <c r="B273" s="3" t="s">
        <v>8</v>
      </c>
      <c r="C273" s="14" t="s">
        <v>17</v>
      </c>
      <c r="D273" s="15">
        <v>20</v>
      </c>
      <c r="E273" s="79" t="s">
        <v>59</v>
      </c>
      <c r="F273" s="80"/>
      <c r="G273" s="79" t="s">
        <v>21</v>
      </c>
      <c r="H273" s="87"/>
      <c r="I273" s="80"/>
      <c r="J273" s="83">
        <f>J275*0.75</f>
        <v>242250</v>
      </c>
      <c r="K273" s="84"/>
      <c r="L273" s="16">
        <v>0.74</v>
      </c>
      <c r="M273" s="85">
        <f t="shared" ref="M273:M336" si="5">J273*(1-L273)</f>
        <v>62985</v>
      </c>
      <c r="N273" s="86"/>
    </row>
    <row r="274" spans="2:14" x14ac:dyDescent="0.25">
      <c r="B274" s="3" t="s">
        <v>8</v>
      </c>
      <c r="C274" s="14" t="s">
        <v>17</v>
      </c>
      <c r="D274" s="15">
        <v>25</v>
      </c>
      <c r="E274" s="79" t="s">
        <v>59</v>
      </c>
      <c r="F274" s="80"/>
      <c r="G274" s="79" t="s">
        <v>21</v>
      </c>
      <c r="H274" s="87"/>
      <c r="I274" s="80"/>
      <c r="J274" s="83">
        <f>0.9*J275</f>
        <v>290700</v>
      </c>
      <c r="K274" s="84"/>
      <c r="L274" s="16">
        <v>0.74</v>
      </c>
      <c r="M274" s="85">
        <f t="shared" si="5"/>
        <v>75582</v>
      </c>
      <c r="N274" s="86"/>
    </row>
    <row r="275" spans="2:14" x14ac:dyDescent="0.25">
      <c r="B275" s="3" t="s">
        <v>8</v>
      </c>
      <c r="C275" s="14" t="s">
        <v>17</v>
      </c>
      <c r="D275" s="15">
        <v>30</v>
      </c>
      <c r="E275" s="79" t="s">
        <v>59</v>
      </c>
      <c r="F275" s="80"/>
      <c r="G275" s="79" t="s">
        <v>21</v>
      </c>
      <c r="H275" s="87"/>
      <c r="I275" s="80"/>
      <c r="J275" s="83">
        <v>323000</v>
      </c>
      <c r="K275" s="84"/>
      <c r="L275" s="16">
        <v>0.74</v>
      </c>
      <c r="M275" s="85">
        <f t="shared" si="5"/>
        <v>83980</v>
      </c>
      <c r="N275" s="86"/>
    </row>
    <row r="276" spans="2:14" x14ac:dyDescent="0.25">
      <c r="B276" s="3" t="s">
        <v>8</v>
      </c>
      <c r="C276" s="14" t="s">
        <v>17</v>
      </c>
      <c r="D276" s="15">
        <v>40</v>
      </c>
      <c r="E276" s="79" t="s">
        <v>59</v>
      </c>
      <c r="F276" s="80"/>
      <c r="G276" s="79" t="s">
        <v>21</v>
      </c>
      <c r="H276" s="87"/>
      <c r="I276" s="80"/>
      <c r="J276" s="83">
        <f>J275*1.33</f>
        <v>429590</v>
      </c>
      <c r="K276" s="84"/>
      <c r="L276" s="16">
        <v>0.74</v>
      </c>
      <c r="M276" s="85">
        <f t="shared" si="5"/>
        <v>111693.40000000001</v>
      </c>
      <c r="N276" s="86"/>
    </row>
    <row r="277" spans="2:14" x14ac:dyDescent="0.25">
      <c r="B277" s="3" t="s">
        <v>8</v>
      </c>
      <c r="C277" s="14" t="s">
        <v>17</v>
      </c>
      <c r="D277" s="15">
        <v>45</v>
      </c>
      <c r="E277" s="79" t="s">
        <v>59</v>
      </c>
      <c r="F277" s="80"/>
      <c r="G277" s="79" t="s">
        <v>21</v>
      </c>
      <c r="H277" s="87"/>
      <c r="I277" s="80"/>
      <c r="J277" s="83">
        <f>J275*1.5</f>
        <v>484500</v>
      </c>
      <c r="K277" s="84"/>
      <c r="L277" s="16">
        <v>0.74</v>
      </c>
      <c r="M277" s="85">
        <f t="shared" si="5"/>
        <v>125970</v>
      </c>
      <c r="N277" s="86"/>
    </row>
    <row r="278" spans="2:14" x14ac:dyDescent="0.25">
      <c r="B278" s="3" t="s">
        <v>8</v>
      </c>
      <c r="C278" s="14" t="s">
        <v>17</v>
      </c>
      <c r="D278" s="15">
        <v>60</v>
      </c>
      <c r="E278" s="79" t="s">
        <v>59</v>
      </c>
      <c r="F278" s="80"/>
      <c r="G278" s="79" t="s">
        <v>21</v>
      </c>
      <c r="H278" s="87"/>
      <c r="I278" s="80"/>
      <c r="J278" s="83">
        <f>2*J275</f>
        <v>646000</v>
      </c>
      <c r="K278" s="84"/>
      <c r="L278" s="16">
        <v>0.74</v>
      </c>
      <c r="M278" s="85">
        <f t="shared" si="5"/>
        <v>167960</v>
      </c>
      <c r="N278" s="86"/>
    </row>
    <row r="279" spans="2:14" x14ac:dyDescent="0.25">
      <c r="B279" s="3" t="s">
        <v>8</v>
      </c>
      <c r="C279" s="14" t="s">
        <v>17</v>
      </c>
      <c r="D279" s="15">
        <v>5</v>
      </c>
      <c r="E279" s="79" t="s">
        <v>103</v>
      </c>
      <c r="F279" s="80"/>
      <c r="G279" s="79" t="s">
        <v>104</v>
      </c>
      <c r="H279" s="87"/>
      <c r="I279" s="80"/>
      <c r="J279" s="83">
        <f>0.3*J284</f>
        <v>96900</v>
      </c>
      <c r="K279" s="84"/>
      <c r="L279" s="16">
        <v>0.74</v>
      </c>
      <c r="M279" s="85">
        <f t="shared" si="5"/>
        <v>25194</v>
      </c>
      <c r="N279" s="86"/>
    </row>
    <row r="280" spans="2:14" x14ac:dyDescent="0.25">
      <c r="B280" s="3" t="s">
        <v>8</v>
      </c>
      <c r="C280" s="14" t="s">
        <v>17</v>
      </c>
      <c r="D280" s="15">
        <v>10</v>
      </c>
      <c r="E280" s="79" t="s">
        <v>103</v>
      </c>
      <c r="F280" s="80"/>
      <c r="G280" s="79" t="s">
        <v>104</v>
      </c>
      <c r="H280" s="87"/>
      <c r="I280" s="80"/>
      <c r="J280" s="83">
        <f>0.5*J284</f>
        <v>161500</v>
      </c>
      <c r="K280" s="84"/>
      <c r="L280" s="16">
        <v>0.74</v>
      </c>
      <c r="M280" s="85">
        <f t="shared" si="5"/>
        <v>41990</v>
      </c>
      <c r="N280" s="86"/>
    </row>
    <row r="281" spans="2:14" x14ac:dyDescent="0.25">
      <c r="B281" s="3" t="s">
        <v>8</v>
      </c>
      <c r="C281" s="14" t="s">
        <v>17</v>
      </c>
      <c r="D281" s="15">
        <v>15</v>
      </c>
      <c r="E281" s="79" t="s">
        <v>103</v>
      </c>
      <c r="F281" s="80"/>
      <c r="G281" s="79" t="s">
        <v>104</v>
      </c>
      <c r="H281" s="87"/>
      <c r="I281" s="80"/>
      <c r="J281" s="83">
        <f>0.6*J284</f>
        <v>193800</v>
      </c>
      <c r="K281" s="84"/>
      <c r="L281" s="16">
        <v>0.74</v>
      </c>
      <c r="M281" s="85">
        <f t="shared" si="5"/>
        <v>50388</v>
      </c>
      <c r="N281" s="86"/>
    </row>
    <row r="282" spans="2:14" x14ac:dyDescent="0.25">
      <c r="B282" s="3" t="s">
        <v>8</v>
      </c>
      <c r="C282" s="14" t="s">
        <v>17</v>
      </c>
      <c r="D282" s="15">
        <v>20</v>
      </c>
      <c r="E282" s="79" t="s">
        <v>103</v>
      </c>
      <c r="F282" s="80"/>
      <c r="G282" s="79" t="s">
        <v>104</v>
      </c>
      <c r="H282" s="87"/>
      <c r="I282" s="80"/>
      <c r="J282" s="83">
        <f>J284*0.75</f>
        <v>242250</v>
      </c>
      <c r="K282" s="84"/>
      <c r="L282" s="16">
        <v>0.74</v>
      </c>
      <c r="M282" s="85">
        <f t="shared" si="5"/>
        <v>62985</v>
      </c>
      <c r="N282" s="86"/>
    </row>
    <row r="283" spans="2:14" x14ac:dyDescent="0.25">
      <c r="B283" s="3" t="s">
        <v>8</v>
      </c>
      <c r="C283" s="14" t="s">
        <v>17</v>
      </c>
      <c r="D283" s="15">
        <v>25</v>
      </c>
      <c r="E283" s="79" t="s">
        <v>103</v>
      </c>
      <c r="F283" s="80"/>
      <c r="G283" s="79" t="s">
        <v>104</v>
      </c>
      <c r="H283" s="87"/>
      <c r="I283" s="80"/>
      <c r="J283" s="83">
        <f>0.9*J284</f>
        <v>290700</v>
      </c>
      <c r="K283" s="84"/>
      <c r="L283" s="16">
        <v>0.74</v>
      </c>
      <c r="M283" s="85">
        <f t="shared" si="5"/>
        <v>75582</v>
      </c>
      <c r="N283" s="86"/>
    </row>
    <row r="284" spans="2:14" x14ac:dyDescent="0.25">
      <c r="B284" s="3" t="s">
        <v>8</v>
      </c>
      <c r="C284" s="14" t="s">
        <v>17</v>
      </c>
      <c r="D284" s="15">
        <v>30</v>
      </c>
      <c r="E284" s="79" t="s">
        <v>103</v>
      </c>
      <c r="F284" s="80"/>
      <c r="G284" s="79" t="s">
        <v>104</v>
      </c>
      <c r="H284" s="87"/>
      <c r="I284" s="80"/>
      <c r="J284" s="83">
        <v>323000</v>
      </c>
      <c r="K284" s="84"/>
      <c r="L284" s="16">
        <v>0.74</v>
      </c>
      <c r="M284" s="85">
        <f t="shared" si="5"/>
        <v>83980</v>
      </c>
      <c r="N284" s="86"/>
    </row>
    <row r="285" spans="2:14" x14ac:dyDescent="0.25">
      <c r="B285" s="3" t="s">
        <v>8</v>
      </c>
      <c r="C285" s="14" t="s">
        <v>17</v>
      </c>
      <c r="D285" s="15">
        <v>40</v>
      </c>
      <c r="E285" s="79" t="s">
        <v>103</v>
      </c>
      <c r="F285" s="80"/>
      <c r="G285" s="79" t="s">
        <v>104</v>
      </c>
      <c r="H285" s="87"/>
      <c r="I285" s="80"/>
      <c r="J285" s="83">
        <f>J284*1.33</f>
        <v>429590</v>
      </c>
      <c r="K285" s="84"/>
      <c r="L285" s="16">
        <v>0.74</v>
      </c>
      <c r="M285" s="85">
        <f t="shared" si="5"/>
        <v>111693.40000000001</v>
      </c>
      <c r="N285" s="86"/>
    </row>
    <row r="286" spans="2:14" x14ac:dyDescent="0.25">
      <c r="B286" s="3" t="s">
        <v>8</v>
      </c>
      <c r="C286" s="14" t="s">
        <v>17</v>
      </c>
      <c r="D286" s="15">
        <v>45</v>
      </c>
      <c r="E286" s="79" t="s">
        <v>103</v>
      </c>
      <c r="F286" s="80"/>
      <c r="G286" s="79" t="s">
        <v>104</v>
      </c>
      <c r="H286" s="87"/>
      <c r="I286" s="80"/>
      <c r="J286" s="83">
        <f>J284*1.5</f>
        <v>484500</v>
      </c>
      <c r="K286" s="84"/>
      <c r="L286" s="16">
        <v>0.74</v>
      </c>
      <c r="M286" s="85">
        <f t="shared" si="5"/>
        <v>125970</v>
      </c>
      <c r="N286" s="86"/>
    </row>
    <row r="287" spans="2:14" x14ac:dyDescent="0.25">
      <c r="B287" s="3" t="s">
        <v>8</v>
      </c>
      <c r="C287" s="14" t="s">
        <v>17</v>
      </c>
      <c r="D287" s="15">
        <v>60</v>
      </c>
      <c r="E287" s="79" t="s">
        <v>103</v>
      </c>
      <c r="F287" s="80"/>
      <c r="G287" s="79" t="s">
        <v>104</v>
      </c>
      <c r="H287" s="87"/>
      <c r="I287" s="80"/>
      <c r="J287" s="83">
        <f>2*J284</f>
        <v>646000</v>
      </c>
      <c r="K287" s="84"/>
      <c r="L287" s="16">
        <v>0.74</v>
      </c>
      <c r="M287" s="85">
        <f t="shared" si="5"/>
        <v>167960</v>
      </c>
      <c r="N287" s="86"/>
    </row>
    <row r="288" spans="2:14" x14ac:dyDescent="0.25">
      <c r="B288" s="3" t="s">
        <v>8</v>
      </c>
      <c r="C288" s="14" t="s">
        <v>100</v>
      </c>
      <c r="D288" s="15" t="s">
        <v>59</v>
      </c>
      <c r="E288" s="79" t="s">
        <v>59</v>
      </c>
      <c r="F288" s="80"/>
      <c r="G288" s="79" t="s">
        <v>59</v>
      </c>
      <c r="H288" s="87"/>
      <c r="I288" s="80"/>
      <c r="J288" s="83">
        <v>5510000</v>
      </c>
      <c r="K288" s="84"/>
      <c r="L288" s="16">
        <v>0.1</v>
      </c>
      <c r="M288" s="85">
        <f t="shared" si="5"/>
        <v>4959000</v>
      </c>
      <c r="N288" s="86"/>
    </row>
    <row r="289" spans="2:14" x14ac:dyDescent="0.25">
      <c r="B289" s="3" t="s">
        <v>7</v>
      </c>
      <c r="C289" s="14" t="s">
        <v>17</v>
      </c>
      <c r="D289" s="15">
        <v>5</v>
      </c>
      <c r="E289" s="79" t="s">
        <v>23</v>
      </c>
      <c r="F289" s="80"/>
      <c r="G289" s="79" t="s">
        <v>105</v>
      </c>
      <c r="H289" s="87"/>
      <c r="I289" s="80"/>
      <c r="J289" s="83">
        <f>0.3*J294</f>
        <v>112500</v>
      </c>
      <c r="K289" s="84"/>
      <c r="L289" s="16">
        <v>0.74</v>
      </c>
      <c r="M289" s="85">
        <f t="shared" si="5"/>
        <v>29250</v>
      </c>
      <c r="N289" s="86"/>
    </row>
    <row r="290" spans="2:14" x14ac:dyDescent="0.25">
      <c r="B290" s="3" t="s">
        <v>7</v>
      </c>
      <c r="C290" s="14" t="s">
        <v>17</v>
      </c>
      <c r="D290" s="15">
        <v>10</v>
      </c>
      <c r="E290" s="79" t="s">
        <v>23</v>
      </c>
      <c r="F290" s="80"/>
      <c r="G290" s="79" t="s">
        <v>105</v>
      </c>
      <c r="H290" s="87"/>
      <c r="I290" s="80"/>
      <c r="J290" s="83">
        <f>0.5*J294</f>
        <v>187500</v>
      </c>
      <c r="K290" s="84"/>
      <c r="L290" s="16">
        <v>0.74</v>
      </c>
      <c r="M290" s="85">
        <f t="shared" si="5"/>
        <v>48750</v>
      </c>
      <c r="N290" s="86"/>
    </row>
    <row r="291" spans="2:14" x14ac:dyDescent="0.25">
      <c r="B291" s="3" t="s">
        <v>7</v>
      </c>
      <c r="C291" s="14" t="s">
        <v>17</v>
      </c>
      <c r="D291" s="15">
        <v>15</v>
      </c>
      <c r="E291" s="79" t="s">
        <v>23</v>
      </c>
      <c r="F291" s="80"/>
      <c r="G291" s="79" t="s">
        <v>105</v>
      </c>
      <c r="H291" s="87"/>
      <c r="I291" s="80"/>
      <c r="J291" s="83">
        <f>0.6*J294</f>
        <v>225000</v>
      </c>
      <c r="K291" s="84"/>
      <c r="L291" s="16">
        <v>0.74</v>
      </c>
      <c r="M291" s="85">
        <f t="shared" si="5"/>
        <v>58500</v>
      </c>
      <c r="N291" s="86"/>
    </row>
    <row r="292" spans="2:14" x14ac:dyDescent="0.25">
      <c r="B292" s="3" t="s">
        <v>7</v>
      </c>
      <c r="C292" s="14" t="s">
        <v>17</v>
      </c>
      <c r="D292" s="15">
        <v>20</v>
      </c>
      <c r="E292" s="79" t="s">
        <v>23</v>
      </c>
      <c r="F292" s="80"/>
      <c r="G292" s="79" t="s">
        <v>105</v>
      </c>
      <c r="H292" s="87"/>
      <c r="I292" s="80"/>
      <c r="J292" s="83">
        <f>J294*0.75</f>
        <v>281250</v>
      </c>
      <c r="K292" s="84"/>
      <c r="L292" s="16">
        <v>0.74</v>
      </c>
      <c r="M292" s="85">
        <f t="shared" si="5"/>
        <v>73125</v>
      </c>
      <c r="N292" s="86"/>
    </row>
    <row r="293" spans="2:14" x14ac:dyDescent="0.25">
      <c r="B293" s="3" t="s">
        <v>7</v>
      </c>
      <c r="C293" s="14" t="s">
        <v>17</v>
      </c>
      <c r="D293" s="15">
        <v>25</v>
      </c>
      <c r="E293" s="79" t="s">
        <v>23</v>
      </c>
      <c r="F293" s="80"/>
      <c r="G293" s="79" t="s">
        <v>105</v>
      </c>
      <c r="H293" s="87"/>
      <c r="I293" s="80"/>
      <c r="J293" s="83">
        <f>0.9*J294</f>
        <v>337500</v>
      </c>
      <c r="K293" s="84"/>
      <c r="L293" s="16">
        <v>0.74</v>
      </c>
      <c r="M293" s="85">
        <f t="shared" si="5"/>
        <v>87750</v>
      </c>
      <c r="N293" s="86"/>
    </row>
    <row r="294" spans="2:14" x14ac:dyDescent="0.25">
      <c r="B294" s="3" t="s">
        <v>7</v>
      </c>
      <c r="C294" s="14" t="s">
        <v>17</v>
      </c>
      <c r="D294" s="15">
        <v>30</v>
      </c>
      <c r="E294" s="79" t="s">
        <v>23</v>
      </c>
      <c r="F294" s="80"/>
      <c r="G294" s="79" t="s">
        <v>105</v>
      </c>
      <c r="H294" s="87"/>
      <c r="I294" s="80"/>
      <c r="J294" s="83">
        <v>375000</v>
      </c>
      <c r="K294" s="84"/>
      <c r="L294" s="16">
        <v>0.74</v>
      </c>
      <c r="M294" s="85">
        <f t="shared" si="5"/>
        <v>97500</v>
      </c>
      <c r="N294" s="86"/>
    </row>
    <row r="295" spans="2:14" x14ac:dyDescent="0.25">
      <c r="B295" s="3" t="s">
        <v>7</v>
      </c>
      <c r="C295" s="14" t="s">
        <v>17</v>
      </c>
      <c r="D295" s="15">
        <v>40</v>
      </c>
      <c r="E295" s="79" t="s">
        <v>23</v>
      </c>
      <c r="F295" s="80"/>
      <c r="G295" s="79" t="s">
        <v>105</v>
      </c>
      <c r="H295" s="87"/>
      <c r="I295" s="80"/>
      <c r="J295" s="83">
        <f>J294*1.33</f>
        <v>498750</v>
      </c>
      <c r="K295" s="84"/>
      <c r="L295" s="16">
        <v>0.74</v>
      </c>
      <c r="M295" s="85">
        <f t="shared" si="5"/>
        <v>129675</v>
      </c>
      <c r="N295" s="86"/>
    </row>
    <row r="296" spans="2:14" x14ac:dyDescent="0.25">
      <c r="B296" s="3" t="s">
        <v>7</v>
      </c>
      <c r="C296" s="14" t="s">
        <v>17</v>
      </c>
      <c r="D296" s="15">
        <v>45</v>
      </c>
      <c r="E296" s="79" t="s">
        <v>23</v>
      </c>
      <c r="F296" s="80"/>
      <c r="G296" s="79" t="s">
        <v>105</v>
      </c>
      <c r="H296" s="87"/>
      <c r="I296" s="80"/>
      <c r="J296" s="83">
        <f>J294*1.5</f>
        <v>562500</v>
      </c>
      <c r="K296" s="84"/>
      <c r="L296" s="16">
        <v>0.74</v>
      </c>
      <c r="M296" s="85">
        <f t="shared" si="5"/>
        <v>146250</v>
      </c>
      <c r="N296" s="86"/>
    </row>
    <row r="297" spans="2:14" x14ac:dyDescent="0.25">
      <c r="B297" s="3" t="s">
        <v>7</v>
      </c>
      <c r="C297" s="14" t="s">
        <v>17</v>
      </c>
      <c r="D297" s="15">
        <v>60</v>
      </c>
      <c r="E297" s="79" t="s">
        <v>23</v>
      </c>
      <c r="F297" s="80"/>
      <c r="G297" s="79" t="s">
        <v>105</v>
      </c>
      <c r="H297" s="87"/>
      <c r="I297" s="80"/>
      <c r="J297" s="83">
        <f>2*J294</f>
        <v>750000</v>
      </c>
      <c r="K297" s="84"/>
      <c r="L297" s="16">
        <v>0.74</v>
      </c>
      <c r="M297" s="85">
        <f t="shared" si="5"/>
        <v>195000</v>
      </c>
      <c r="N297" s="86"/>
    </row>
    <row r="298" spans="2:14" x14ac:dyDescent="0.25">
      <c r="B298" s="3" t="s">
        <v>7</v>
      </c>
      <c r="C298" s="14" t="s">
        <v>17</v>
      </c>
      <c r="D298" s="15">
        <v>5</v>
      </c>
      <c r="E298" s="79" t="s">
        <v>106</v>
      </c>
      <c r="F298" s="80"/>
      <c r="G298" s="79" t="s">
        <v>21</v>
      </c>
      <c r="H298" s="87"/>
      <c r="I298" s="80"/>
      <c r="J298" s="83">
        <f>0.3*J303</f>
        <v>96900</v>
      </c>
      <c r="K298" s="84"/>
      <c r="L298" s="16">
        <v>0.74</v>
      </c>
      <c r="M298" s="85">
        <f t="shared" si="5"/>
        <v>25194</v>
      </c>
      <c r="N298" s="86"/>
    </row>
    <row r="299" spans="2:14" x14ac:dyDescent="0.25">
      <c r="B299" s="3" t="s">
        <v>7</v>
      </c>
      <c r="C299" s="14" t="s">
        <v>17</v>
      </c>
      <c r="D299" s="15">
        <v>10</v>
      </c>
      <c r="E299" s="79" t="s">
        <v>106</v>
      </c>
      <c r="F299" s="80"/>
      <c r="G299" s="79" t="s">
        <v>21</v>
      </c>
      <c r="H299" s="87"/>
      <c r="I299" s="80"/>
      <c r="J299" s="83">
        <f>0.5*J303</f>
        <v>161500</v>
      </c>
      <c r="K299" s="84"/>
      <c r="L299" s="16">
        <v>0.74</v>
      </c>
      <c r="M299" s="85">
        <f t="shared" si="5"/>
        <v>41990</v>
      </c>
      <c r="N299" s="86"/>
    </row>
    <row r="300" spans="2:14" x14ac:dyDescent="0.25">
      <c r="B300" s="3" t="s">
        <v>7</v>
      </c>
      <c r="C300" s="14" t="s">
        <v>17</v>
      </c>
      <c r="D300" s="15">
        <v>15</v>
      </c>
      <c r="E300" s="79" t="s">
        <v>106</v>
      </c>
      <c r="F300" s="80"/>
      <c r="G300" s="79" t="s">
        <v>21</v>
      </c>
      <c r="H300" s="87"/>
      <c r="I300" s="80"/>
      <c r="J300" s="83">
        <f>0.6*J303</f>
        <v>193800</v>
      </c>
      <c r="K300" s="84"/>
      <c r="L300" s="16">
        <v>0.74</v>
      </c>
      <c r="M300" s="85">
        <f t="shared" si="5"/>
        <v>50388</v>
      </c>
      <c r="N300" s="86"/>
    </row>
    <row r="301" spans="2:14" x14ac:dyDescent="0.25">
      <c r="B301" s="3" t="s">
        <v>7</v>
      </c>
      <c r="C301" s="14" t="s">
        <v>17</v>
      </c>
      <c r="D301" s="15">
        <v>20</v>
      </c>
      <c r="E301" s="79" t="s">
        <v>106</v>
      </c>
      <c r="F301" s="80"/>
      <c r="G301" s="79" t="s">
        <v>21</v>
      </c>
      <c r="H301" s="87"/>
      <c r="I301" s="80"/>
      <c r="J301" s="83">
        <f>J303*0.75</f>
        <v>242250</v>
      </c>
      <c r="K301" s="84"/>
      <c r="L301" s="16">
        <v>0.74</v>
      </c>
      <c r="M301" s="85">
        <f t="shared" si="5"/>
        <v>62985</v>
      </c>
      <c r="N301" s="86"/>
    </row>
    <row r="302" spans="2:14" x14ac:dyDescent="0.25">
      <c r="B302" s="3" t="s">
        <v>7</v>
      </c>
      <c r="C302" s="14" t="s">
        <v>17</v>
      </c>
      <c r="D302" s="15">
        <v>25</v>
      </c>
      <c r="E302" s="79" t="s">
        <v>106</v>
      </c>
      <c r="F302" s="80"/>
      <c r="G302" s="79" t="s">
        <v>21</v>
      </c>
      <c r="H302" s="87"/>
      <c r="I302" s="80"/>
      <c r="J302" s="83">
        <f>0.9*J303</f>
        <v>290700</v>
      </c>
      <c r="K302" s="84"/>
      <c r="L302" s="16">
        <v>0.74</v>
      </c>
      <c r="M302" s="85">
        <f t="shared" si="5"/>
        <v>75582</v>
      </c>
      <c r="N302" s="86"/>
    </row>
    <row r="303" spans="2:14" x14ac:dyDescent="0.25">
      <c r="B303" s="3" t="s">
        <v>7</v>
      </c>
      <c r="C303" s="14" t="s">
        <v>17</v>
      </c>
      <c r="D303" s="15">
        <v>30</v>
      </c>
      <c r="E303" s="79" t="s">
        <v>106</v>
      </c>
      <c r="F303" s="80"/>
      <c r="G303" s="79" t="s">
        <v>21</v>
      </c>
      <c r="H303" s="87"/>
      <c r="I303" s="80"/>
      <c r="J303" s="83">
        <v>323000</v>
      </c>
      <c r="K303" s="84"/>
      <c r="L303" s="16">
        <v>0.74</v>
      </c>
      <c r="M303" s="85">
        <f t="shared" si="5"/>
        <v>83980</v>
      </c>
      <c r="N303" s="86"/>
    </row>
    <row r="304" spans="2:14" x14ac:dyDescent="0.25">
      <c r="B304" s="3" t="s">
        <v>7</v>
      </c>
      <c r="C304" s="14" t="s">
        <v>17</v>
      </c>
      <c r="D304" s="15">
        <v>40</v>
      </c>
      <c r="E304" s="79" t="s">
        <v>106</v>
      </c>
      <c r="F304" s="80"/>
      <c r="G304" s="79" t="s">
        <v>21</v>
      </c>
      <c r="H304" s="87"/>
      <c r="I304" s="80"/>
      <c r="J304" s="83">
        <f>J303*1.33</f>
        <v>429590</v>
      </c>
      <c r="K304" s="84"/>
      <c r="L304" s="16">
        <v>0.74</v>
      </c>
      <c r="M304" s="85">
        <f t="shared" si="5"/>
        <v>111693.40000000001</v>
      </c>
      <c r="N304" s="86"/>
    </row>
    <row r="305" spans="2:14" x14ac:dyDescent="0.25">
      <c r="B305" s="3" t="s">
        <v>7</v>
      </c>
      <c r="C305" s="14" t="s">
        <v>17</v>
      </c>
      <c r="D305" s="15">
        <v>45</v>
      </c>
      <c r="E305" s="79" t="s">
        <v>106</v>
      </c>
      <c r="F305" s="80"/>
      <c r="G305" s="79" t="s">
        <v>21</v>
      </c>
      <c r="H305" s="87"/>
      <c r="I305" s="80"/>
      <c r="J305" s="83">
        <f>J303*1.5</f>
        <v>484500</v>
      </c>
      <c r="K305" s="84"/>
      <c r="L305" s="16">
        <v>0.74</v>
      </c>
      <c r="M305" s="85">
        <f t="shared" si="5"/>
        <v>125970</v>
      </c>
      <c r="N305" s="86"/>
    </row>
    <row r="306" spans="2:14" x14ac:dyDescent="0.25">
      <c r="B306" s="3" t="s">
        <v>7</v>
      </c>
      <c r="C306" s="14" t="s">
        <v>17</v>
      </c>
      <c r="D306" s="15">
        <v>60</v>
      </c>
      <c r="E306" s="79" t="s">
        <v>106</v>
      </c>
      <c r="F306" s="80"/>
      <c r="G306" s="79" t="s">
        <v>21</v>
      </c>
      <c r="H306" s="87"/>
      <c r="I306" s="80"/>
      <c r="J306" s="83">
        <f>2*J303</f>
        <v>646000</v>
      </c>
      <c r="K306" s="84"/>
      <c r="L306" s="16">
        <v>0.74</v>
      </c>
      <c r="M306" s="85">
        <f t="shared" si="5"/>
        <v>167960</v>
      </c>
      <c r="N306" s="86"/>
    </row>
    <row r="307" spans="2:14" x14ac:dyDescent="0.25">
      <c r="B307" s="3" t="s">
        <v>7</v>
      </c>
      <c r="C307" s="14" t="s">
        <v>100</v>
      </c>
      <c r="D307" s="15" t="s">
        <v>59</v>
      </c>
      <c r="E307" s="79" t="s">
        <v>59</v>
      </c>
      <c r="F307" s="80"/>
      <c r="G307" s="79" t="s">
        <v>59</v>
      </c>
      <c r="H307" s="87"/>
      <c r="I307" s="80"/>
      <c r="J307" s="83">
        <v>5543000</v>
      </c>
      <c r="K307" s="84"/>
      <c r="L307" s="16">
        <v>0.1</v>
      </c>
      <c r="M307" s="85">
        <f t="shared" si="5"/>
        <v>4988700</v>
      </c>
      <c r="N307" s="86"/>
    </row>
    <row r="308" spans="2:14" x14ac:dyDescent="0.25">
      <c r="B308" s="3" t="s">
        <v>137</v>
      </c>
      <c r="C308" s="14" t="s">
        <v>17</v>
      </c>
      <c r="D308" s="15">
        <v>5</v>
      </c>
      <c r="E308" s="79" t="s">
        <v>18</v>
      </c>
      <c r="F308" s="80"/>
      <c r="G308" s="79" t="s">
        <v>107</v>
      </c>
      <c r="H308" s="87"/>
      <c r="I308" s="80"/>
      <c r="J308" s="83">
        <f>0.3*J313</f>
        <v>104700</v>
      </c>
      <c r="K308" s="84"/>
      <c r="L308" s="16">
        <v>0</v>
      </c>
      <c r="M308" s="85">
        <f t="shared" si="5"/>
        <v>104700</v>
      </c>
      <c r="N308" s="86"/>
    </row>
    <row r="309" spans="2:14" x14ac:dyDescent="0.25">
      <c r="B309" s="3" t="s">
        <v>137</v>
      </c>
      <c r="C309" s="14" t="s">
        <v>17</v>
      </c>
      <c r="D309" s="15">
        <v>10</v>
      </c>
      <c r="E309" s="79" t="s">
        <v>18</v>
      </c>
      <c r="F309" s="80"/>
      <c r="G309" s="79" t="s">
        <v>107</v>
      </c>
      <c r="H309" s="87"/>
      <c r="I309" s="80"/>
      <c r="J309" s="83">
        <f>0.5*J313</f>
        <v>174500</v>
      </c>
      <c r="K309" s="84"/>
      <c r="L309" s="16">
        <v>0</v>
      </c>
      <c r="M309" s="85">
        <f t="shared" si="5"/>
        <v>174500</v>
      </c>
      <c r="N309" s="86"/>
    </row>
    <row r="310" spans="2:14" x14ac:dyDescent="0.25">
      <c r="B310" s="3" t="s">
        <v>137</v>
      </c>
      <c r="C310" s="14" t="s">
        <v>17</v>
      </c>
      <c r="D310" s="15">
        <v>15</v>
      </c>
      <c r="E310" s="79" t="s">
        <v>18</v>
      </c>
      <c r="F310" s="80"/>
      <c r="G310" s="79" t="s">
        <v>107</v>
      </c>
      <c r="H310" s="87"/>
      <c r="I310" s="80"/>
      <c r="J310" s="83">
        <f>0.6*J313</f>
        <v>209400</v>
      </c>
      <c r="K310" s="84"/>
      <c r="L310" s="16">
        <v>0</v>
      </c>
      <c r="M310" s="85">
        <f t="shared" si="5"/>
        <v>209400</v>
      </c>
      <c r="N310" s="86"/>
    </row>
    <row r="311" spans="2:14" x14ac:dyDescent="0.25">
      <c r="B311" s="3" t="s">
        <v>137</v>
      </c>
      <c r="C311" s="14" t="s">
        <v>17</v>
      </c>
      <c r="D311" s="15">
        <v>20</v>
      </c>
      <c r="E311" s="79" t="s">
        <v>18</v>
      </c>
      <c r="F311" s="80"/>
      <c r="G311" s="79" t="s">
        <v>107</v>
      </c>
      <c r="H311" s="87"/>
      <c r="I311" s="80"/>
      <c r="J311" s="83">
        <f>J313*0.75</f>
        <v>261750</v>
      </c>
      <c r="K311" s="84"/>
      <c r="L311" s="16">
        <v>0</v>
      </c>
      <c r="M311" s="85">
        <f t="shared" si="5"/>
        <v>261750</v>
      </c>
      <c r="N311" s="86"/>
    </row>
    <row r="312" spans="2:14" x14ac:dyDescent="0.25">
      <c r="B312" s="3" t="s">
        <v>137</v>
      </c>
      <c r="C312" s="14" t="s">
        <v>17</v>
      </c>
      <c r="D312" s="15">
        <v>25</v>
      </c>
      <c r="E312" s="79" t="s">
        <v>18</v>
      </c>
      <c r="F312" s="80"/>
      <c r="G312" s="79" t="s">
        <v>107</v>
      </c>
      <c r="H312" s="87"/>
      <c r="I312" s="80"/>
      <c r="J312" s="83">
        <f>0.85*J313</f>
        <v>296650</v>
      </c>
      <c r="K312" s="84"/>
      <c r="L312" s="16">
        <v>0</v>
      </c>
      <c r="M312" s="85">
        <f t="shared" si="5"/>
        <v>296650</v>
      </c>
      <c r="N312" s="86"/>
    </row>
    <row r="313" spans="2:14" x14ac:dyDescent="0.25">
      <c r="B313" s="3" t="s">
        <v>137</v>
      </c>
      <c r="C313" s="14" t="s">
        <v>17</v>
      </c>
      <c r="D313" s="15">
        <v>30</v>
      </c>
      <c r="E313" s="79" t="s">
        <v>18</v>
      </c>
      <c r="F313" s="80"/>
      <c r="G313" s="79" t="s">
        <v>107</v>
      </c>
      <c r="H313" s="87"/>
      <c r="I313" s="80"/>
      <c r="J313" s="83">
        <v>349000</v>
      </c>
      <c r="K313" s="84"/>
      <c r="L313" s="16">
        <v>0</v>
      </c>
      <c r="M313" s="85">
        <f t="shared" si="5"/>
        <v>349000</v>
      </c>
      <c r="N313" s="86"/>
    </row>
    <row r="314" spans="2:14" x14ac:dyDescent="0.25">
      <c r="B314" s="3" t="s">
        <v>137</v>
      </c>
      <c r="C314" s="14" t="s">
        <v>17</v>
      </c>
      <c r="D314" s="15">
        <v>35</v>
      </c>
      <c r="E314" s="79" t="s">
        <v>18</v>
      </c>
      <c r="F314" s="80"/>
      <c r="G314" s="79" t="s">
        <v>107</v>
      </c>
      <c r="H314" s="87"/>
      <c r="I314" s="80"/>
      <c r="J314" s="83">
        <f>J313*1.2</f>
        <v>418800</v>
      </c>
      <c r="K314" s="84"/>
      <c r="L314" s="16">
        <v>0</v>
      </c>
      <c r="M314" s="85">
        <f t="shared" si="5"/>
        <v>418800</v>
      </c>
      <c r="N314" s="86"/>
    </row>
    <row r="315" spans="2:14" x14ac:dyDescent="0.25">
      <c r="B315" s="3" t="s">
        <v>137</v>
      </c>
      <c r="C315" s="14" t="s">
        <v>17</v>
      </c>
      <c r="D315" s="15">
        <v>40</v>
      </c>
      <c r="E315" s="79" t="s">
        <v>18</v>
      </c>
      <c r="F315" s="80"/>
      <c r="G315" s="79" t="s">
        <v>107</v>
      </c>
      <c r="H315" s="87"/>
      <c r="I315" s="80"/>
      <c r="J315" s="83">
        <f>J313*1.33</f>
        <v>464170</v>
      </c>
      <c r="K315" s="84"/>
      <c r="L315" s="16">
        <v>0</v>
      </c>
      <c r="M315" s="85">
        <f t="shared" si="5"/>
        <v>464170</v>
      </c>
      <c r="N315" s="86"/>
    </row>
    <row r="316" spans="2:14" x14ac:dyDescent="0.25">
      <c r="B316" s="3" t="s">
        <v>137</v>
      </c>
      <c r="C316" s="14" t="s">
        <v>17</v>
      </c>
      <c r="D316" s="15">
        <v>45</v>
      </c>
      <c r="E316" s="79" t="s">
        <v>18</v>
      </c>
      <c r="F316" s="80"/>
      <c r="G316" s="79" t="s">
        <v>107</v>
      </c>
      <c r="H316" s="87"/>
      <c r="I316" s="80"/>
      <c r="J316" s="83">
        <f>1.5*J313</f>
        <v>523500</v>
      </c>
      <c r="K316" s="84"/>
      <c r="L316" s="16">
        <v>0</v>
      </c>
      <c r="M316" s="85">
        <f t="shared" si="5"/>
        <v>523500</v>
      </c>
      <c r="N316" s="86"/>
    </row>
    <row r="317" spans="2:14" x14ac:dyDescent="0.25">
      <c r="B317" s="3" t="s">
        <v>137</v>
      </c>
      <c r="C317" s="14" t="s">
        <v>17</v>
      </c>
      <c r="D317" s="15">
        <v>50</v>
      </c>
      <c r="E317" s="79" t="s">
        <v>18</v>
      </c>
      <c r="F317" s="80"/>
      <c r="G317" s="79" t="s">
        <v>107</v>
      </c>
      <c r="H317" s="87"/>
      <c r="I317" s="80"/>
      <c r="J317" s="83">
        <f>+J313*1.7</f>
        <v>593300</v>
      </c>
      <c r="K317" s="84"/>
      <c r="L317" s="16">
        <v>0</v>
      </c>
      <c r="M317" s="85">
        <f t="shared" si="5"/>
        <v>593300</v>
      </c>
      <c r="N317" s="86"/>
    </row>
    <row r="318" spans="2:14" x14ac:dyDescent="0.25">
      <c r="B318" s="3" t="s">
        <v>137</v>
      </c>
      <c r="C318" s="14" t="s">
        <v>17</v>
      </c>
      <c r="D318" s="15">
        <v>55</v>
      </c>
      <c r="E318" s="79" t="s">
        <v>18</v>
      </c>
      <c r="F318" s="80"/>
      <c r="G318" s="79" t="s">
        <v>107</v>
      </c>
      <c r="H318" s="87"/>
      <c r="I318" s="80"/>
      <c r="J318" s="83">
        <f>+J313*1.85</f>
        <v>645650</v>
      </c>
      <c r="K318" s="84"/>
      <c r="L318" s="16">
        <v>0</v>
      </c>
      <c r="M318" s="85">
        <f t="shared" si="5"/>
        <v>645650</v>
      </c>
      <c r="N318" s="86"/>
    </row>
    <row r="319" spans="2:14" x14ac:dyDescent="0.25">
      <c r="B319" s="3" t="s">
        <v>137</v>
      </c>
      <c r="C319" s="14" t="s">
        <v>17</v>
      </c>
      <c r="D319" s="15">
        <v>60</v>
      </c>
      <c r="E319" s="79" t="s">
        <v>18</v>
      </c>
      <c r="F319" s="80"/>
      <c r="G319" s="79" t="s">
        <v>107</v>
      </c>
      <c r="H319" s="87"/>
      <c r="I319" s="80"/>
      <c r="J319" s="83">
        <f>+J313*2</f>
        <v>698000</v>
      </c>
      <c r="K319" s="84"/>
      <c r="L319" s="16">
        <v>0</v>
      </c>
      <c r="M319" s="85">
        <f t="shared" si="5"/>
        <v>698000</v>
      </c>
      <c r="N319" s="86"/>
    </row>
    <row r="320" spans="2:14" x14ac:dyDescent="0.25">
      <c r="B320" s="3" t="s">
        <v>137</v>
      </c>
      <c r="C320" s="14" t="s">
        <v>17</v>
      </c>
      <c r="D320" s="15">
        <v>5</v>
      </c>
      <c r="E320" s="79" t="s">
        <v>108</v>
      </c>
      <c r="F320" s="80"/>
      <c r="G320" s="79" t="s">
        <v>21</v>
      </c>
      <c r="H320" s="87"/>
      <c r="I320" s="80"/>
      <c r="J320" s="83">
        <f>0.3*J325</f>
        <v>85200</v>
      </c>
      <c r="K320" s="84"/>
      <c r="L320" s="16">
        <v>0</v>
      </c>
      <c r="M320" s="85">
        <f t="shared" si="5"/>
        <v>85200</v>
      </c>
      <c r="N320" s="86"/>
    </row>
    <row r="321" spans="2:14" x14ac:dyDescent="0.25">
      <c r="B321" s="3" t="s">
        <v>137</v>
      </c>
      <c r="C321" s="14" t="s">
        <v>17</v>
      </c>
      <c r="D321" s="15">
        <v>10</v>
      </c>
      <c r="E321" s="79" t="s">
        <v>108</v>
      </c>
      <c r="F321" s="80"/>
      <c r="G321" s="79" t="s">
        <v>21</v>
      </c>
      <c r="H321" s="87"/>
      <c r="I321" s="80"/>
      <c r="J321" s="83">
        <f>0.5*J325</f>
        <v>142000</v>
      </c>
      <c r="K321" s="84"/>
      <c r="L321" s="16">
        <v>0</v>
      </c>
      <c r="M321" s="85">
        <f t="shared" si="5"/>
        <v>142000</v>
      </c>
      <c r="N321" s="86"/>
    </row>
    <row r="322" spans="2:14" x14ac:dyDescent="0.25">
      <c r="B322" s="3" t="s">
        <v>137</v>
      </c>
      <c r="C322" s="14" t="s">
        <v>17</v>
      </c>
      <c r="D322" s="15">
        <v>15</v>
      </c>
      <c r="E322" s="79" t="s">
        <v>108</v>
      </c>
      <c r="F322" s="80"/>
      <c r="G322" s="79" t="s">
        <v>21</v>
      </c>
      <c r="H322" s="87"/>
      <c r="I322" s="80"/>
      <c r="J322" s="83">
        <f>0.6*J325</f>
        <v>170400</v>
      </c>
      <c r="K322" s="84"/>
      <c r="L322" s="16">
        <v>0</v>
      </c>
      <c r="M322" s="85">
        <f t="shared" si="5"/>
        <v>170400</v>
      </c>
      <c r="N322" s="86"/>
    </row>
    <row r="323" spans="2:14" x14ac:dyDescent="0.25">
      <c r="B323" s="3" t="s">
        <v>137</v>
      </c>
      <c r="C323" s="14" t="s">
        <v>17</v>
      </c>
      <c r="D323" s="15">
        <v>20</v>
      </c>
      <c r="E323" s="79" t="s">
        <v>108</v>
      </c>
      <c r="F323" s="80"/>
      <c r="G323" s="79" t="s">
        <v>21</v>
      </c>
      <c r="H323" s="87"/>
      <c r="I323" s="80"/>
      <c r="J323" s="83">
        <f>J325*0.75</f>
        <v>213000</v>
      </c>
      <c r="K323" s="84"/>
      <c r="L323" s="16">
        <v>0</v>
      </c>
      <c r="M323" s="85">
        <f t="shared" si="5"/>
        <v>213000</v>
      </c>
      <c r="N323" s="86"/>
    </row>
    <row r="324" spans="2:14" x14ac:dyDescent="0.25">
      <c r="B324" s="3" t="s">
        <v>137</v>
      </c>
      <c r="C324" s="14" t="s">
        <v>17</v>
      </c>
      <c r="D324" s="15">
        <v>25</v>
      </c>
      <c r="E324" s="79" t="s">
        <v>108</v>
      </c>
      <c r="F324" s="80"/>
      <c r="G324" s="79" t="s">
        <v>21</v>
      </c>
      <c r="H324" s="87"/>
      <c r="I324" s="80"/>
      <c r="J324" s="83">
        <f>0.85*J325</f>
        <v>241400</v>
      </c>
      <c r="K324" s="84"/>
      <c r="L324" s="16">
        <v>0</v>
      </c>
      <c r="M324" s="85">
        <f t="shared" si="5"/>
        <v>241400</v>
      </c>
      <c r="N324" s="86"/>
    </row>
    <row r="325" spans="2:14" x14ac:dyDescent="0.25">
      <c r="B325" s="3" t="s">
        <v>137</v>
      </c>
      <c r="C325" s="14" t="s">
        <v>17</v>
      </c>
      <c r="D325" s="15">
        <v>30</v>
      </c>
      <c r="E325" s="79" t="s">
        <v>108</v>
      </c>
      <c r="F325" s="80"/>
      <c r="G325" s="79" t="s">
        <v>21</v>
      </c>
      <c r="H325" s="87"/>
      <c r="I325" s="80"/>
      <c r="J325" s="83">
        <v>284000</v>
      </c>
      <c r="K325" s="84"/>
      <c r="L325" s="16">
        <v>0</v>
      </c>
      <c r="M325" s="85">
        <f t="shared" si="5"/>
        <v>284000</v>
      </c>
      <c r="N325" s="86"/>
    </row>
    <row r="326" spans="2:14" x14ac:dyDescent="0.25">
      <c r="B326" s="3" t="s">
        <v>137</v>
      </c>
      <c r="C326" s="14" t="s">
        <v>17</v>
      </c>
      <c r="D326" s="15">
        <v>35</v>
      </c>
      <c r="E326" s="79" t="s">
        <v>108</v>
      </c>
      <c r="F326" s="80"/>
      <c r="G326" s="79" t="s">
        <v>21</v>
      </c>
      <c r="H326" s="87"/>
      <c r="I326" s="80"/>
      <c r="J326" s="83">
        <f>J325*1.2</f>
        <v>340800</v>
      </c>
      <c r="K326" s="84"/>
      <c r="L326" s="16">
        <v>0</v>
      </c>
      <c r="M326" s="85">
        <f t="shared" si="5"/>
        <v>340800</v>
      </c>
      <c r="N326" s="86"/>
    </row>
    <row r="327" spans="2:14" x14ac:dyDescent="0.25">
      <c r="B327" s="3" t="s">
        <v>137</v>
      </c>
      <c r="C327" s="14" t="s">
        <v>17</v>
      </c>
      <c r="D327" s="15">
        <v>40</v>
      </c>
      <c r="E327" s="79" t="s">
        <v>108</v>
      </c>
      <c r="F327" s="80"/>
      <c r="G327" s="79" t="s">
        <v>21</v>
      </c>
      <c r="H327" s="87"/>
      <c r="I327" s="80"/>
      <c r="J327" s="83">
        <f>J325*1.33</f>
        <v>377720</v>
      </c>
      <c r="K327" s="84"/>
      <c r="L327" s="16">
        <v>0</v>
      </c>
      <c r="M327" s="85">
        <f t="shared" si="5"/>
        <v>377720</v>
      </c>
      <c r="N327" s="86"/>
    </row>
    <row r="328" spans="2:14" x14ac:dyDescent="0.25">
      <c r="B328" s="3" t="s">
        <v>137</v>
      </c>
      <c r="C328" s="14" t="s">
        <v>17</v>
      </c>
      <c r="D328" s="15">
        <v>45</v>
      </c>
      <c r="E328" s="79" t="s">
        <v>108</v>
      </c>
      <c r="F328" s="80"/>
      <c r="G328" s="79" t="s">
        <v>21</v>
      </c>
      <c r="H328" s="87"/>
      <c r="I328" s="80"/>
      <c r="J328" s="83">
        <f>1.5*J325</f>
        <v>426000</v>
      </c>
      <c r="K328" s="84"/>
      <c r="L328" s="16">
        <v>0</v>
      </c>
      <c r="M328" s="85">
        <f t="shared" si="5"/>
        <v>426000</v>
      </c>
      <c r="N328" s="86"/>
    </row>
    <row r="329" spans="2:14" x14ac:dyDescent="0.25">
      <c r="B329" s="3" t="s">
        <v>137</v>
      </c>
      <c r="C329" s="14" t="s">
        <v>17</v>
      </c>
      <c r="D329" s="15">
        <v>50</v>
      </c>
      <c r="E329" s="79" t="s">
        <v>108</v>
      </c>
      <c r="F329" s="80"/>
      <c r="G329" s="79" t="s">
        <v>21</v>
      </c>
      <c r="H329" s="87"/>
      <c r="I329" s="80"/>
      <c r="J329" s="83">
        <f>+J325*1.7</f>
        <v>482800</v>
      </c>
      <c r="K329" s="84"/>
      <c r="L329" s="16">
        <v>0</v>
      </c>
      <c r="M329" s="85">
        <f t="shared" si="5"/>
        <v>482800</v>
      </c>
      <c r="N329" s="86"/>
    </row>
    <row r="330" spans="2:14" x14ac:dyDescent="0.25">
      <c r="B330" s="3" t="s">
        <v>137</v>
      </c>
      <c r="C330" s="14" t="s">
        <v>17</v>
      </c>
      <c r="D330" s="15">
        <v>55</v>
      </c>
      <c r="E330" s="79" t="s">
        <v>108</v>
      </c>
      <c r="F330" s="80"/>
      <c r="G330" s="79" t="s">
        <v>21</v>
      </c>
      <c r="H330" s="87"/>
      <c r="I330" s="80"/>
      <c r="J330" s="83">
        <f>+J325*1.85</f>
        <v>525400</v>
      </c>
      <c r="K330" s="84"/>
      <c r="L330" s="16">
        <v>0</v>
      </c>
      <c r="M330" s="85">
        <f t="shared" si="5"/>
        <v>525400</v>
      </c>
      <c r="N330" s="86"/>
    </row>
    <row r="331" spans="2:14" x14ac:dyDescent="0.25">
      <c r="B331" s="3" t="s">
        <v>137</v>
      </c>
      <c r="C331" s="14" t="s">
        <v>17</v>
      </c>
      <c r="D331" s="15">
        <v>60</v>
      </c>
      <c r="E331" s="79" t="s">
        <v>108</v>
      </c>
      <c r="F331" s="80"/>
      <c r="G331" s="79" t="s">
        <v>21</v>
      </c>
      <c r="H331" s="87"/>
      <c r="I331" s="80"/>
      <c r="J331" s="83">
        <f>+J325*2</f>
        <v>568000</v>
      </c>
      <c r="K331" s="84"/>
      <c r="L331" s="16">
        <v>0</v>
      </c>
      <c r="M331" s="85">
        <f t="shared" si="5"/>
        <v>568000</v>
      </c>
      <c r="N331" s="86"/>
    </row>
    <row r="332" spans="2:14" x14ac:dyDescent="0.25">
      <c r="B332" s="3" t="s">
        <v>138</v>
      </c>
      <c r="C332" s="14" t="s">
        <v>17</v>
      </c>
      <c r="D332" s="15">
        <v>5</v>
      </c>
      <c r="E332" s="79" t="s">
        <v>109</v>
      </c>
      <c r="F332" s="80"/>
      <c r="G332" s="79" t="s">
        <v>110</v>
      </c>
      <c r="H332" s="87"/>
      <c r="I332" s="80"/>
      <c r="J332" s="83">
        <f>0.3*J337</f>
        <v>104700</v>
      </c>
      <c r="K332" s="84"/>
      <c r="L332" s="16">
        <v>0</v>
      </c>
      <c r="M332" s="85">
        <f t="shared" si="5"/>
        <v>104700</v>
      </c>
      <c r="N332" s="86"/>
    </row>
    <row r="333" spans="2:14" x14ac:dyDescent="0.25">
      <c r="B333" s="3" t="s">
        <v>138</v>
      </c>
      <c r="C333" s="14" t="s">
        <v>17</v>
      </c>
      <c r="D333" s="15">
        <v>10</v>
      </c>
      <c r="E333" s="79" t="s">
        <v>109</v>
      </c>
      <c r="F333" s="80"/>
      <c r="G333" s="79" t="s">
        <v>110</v>
      </c>
      <c r="H333" s="87"/>
      <c r="I333" s="80"/>
      <c r="J333" s="83">
        <f>0.5*J337</f>
        <v>174500</v>
      </c>
      <c r="K333" s="84"/>
      <c r="L333" s="16">
        <v>0</v>
      </c>
      <c r="M333" s="85">
        <f t="shared" si="5"/>
        <v>174500</v>
      </c>
      <c r="N333" s="86"/>
    </row>
    <row r="334" spans="2:14" x14ac:dyDescent="0.25">
      <c r="B334" s="3" t="s">
        <v>138</v>
      </c>
      <c r="C334" s="14" t="s">
        <v>17</v>
      </c>
      <c r="D334" s="15">
        <v>15</v>
      </c>
      <c r="E334" s="79" t="s">
        <v>109</v>
      </c>
      <c r="F334" s="80"/>
      <c r="G334" s="79" t="s">
        <v>110</v>
      </c>
      <c r="H334" s="87"/>
      <c r="I334" s="80"/>
      <c r="J334" s="83">
        <f>0.6*J337</f>
        <v>209400</v>
      </c>
      <c r="K334" s="84"/>
      <c r="L334" s="16">
        <v>0</v>
      </c>
      <c r="M334" s="85">
        <f t="shared" si="5"/>
        <v>209400</v>
      </c>
      <c r="N334" s="86"/>
    </row>
    <row r="335" spans="2:14" x14ac:dyDescent="0.25">
      <c r="B335" s="3" t="s">
        <v>138</v>
      </c>
      <c r="C335" s="14" t="s">
        <v>17</v>
      </c>
      <c r="D335" s="15">
        <v>20</v>
      </c>
      <c r="E335" s="79" t="s">
        <v>109</v>
      </c>
      <c r="F335" s="80"/>
      <c r="G335" s="79" t="s">
        <v>110</v>
      </c>
      <c r="H335" s="87"/>
      <c r="I335" s="80"/>
      <c r="J335" s="83">
        <f>J337*0.75</f>
        <v>261750</v>
      </c>
      <c r="K335" s="84"/>
      <c r="L335" s="16">
        <v>0</v>
      </c>
      <c r="M335" s="85">
        <f t="shared" si="5"/>
        <v>261750</v>
      </c>
      <c r="N335" s="86"/>
    </row>
    <row r="336" spans="2:14" x14ac:dyDescent="0.25">
      <c r="B336" s="3" t="s">
        <v>138</v>
      </c>
      <c r="C336" s="14" t="s">
        <v>17</v>
      </c>
      <c r="D336" s="15">
        <v>25</v>
      </c>
      <c r="E336" s="79" t="s">
        <v>109</v>
      </c>
      <c r="F336" s="80"/>
      <c r="G336" s="79" t="s">
        <v>110</v>
      </c>
      <c r="H336" s="87"/>
      <c r="I336" s="80"/>
      <c r="J336" s="83">
        <f>0.85*J337</f>
        <v>296650</v>
      </c>
      <c r="K336" s="84"/>
      <c r="L336" s="16">
        <v>0</v>
      </c>
      <c r="M336" s="85">
        <f t="shared" si="5"/>
        <v>296650</v>
      </c>
      <c r="N336" s="86"/>
    </row>
    <row r="337" spans="2:14" x14ac:dyDescent="0.25">
      <c r="B337" s="3" t="s">
        <v>138</v>
      </c>
      <c r="C337" s="14" t="s">
        <v>17</v>
      </c>
      <c r="D337" s="15">
        <v>30</v>
      </c>
      <c r="E337" s="79" t="s">
        <v>109</v>
      </c>
      <c r="F337" s="80"/>
      <c r="G337" s="79" t="s">
        <v>110</v>
      </c>
      <c r="H337" s="87"/>
      <c r="I337" s="80"/>
      <c r="J337" s="83">
        <v>349000</v>
      </c>
      <c r="K337" s="84"/>
      <c r="L337" s="16">
        <v>0</v>
      </c>
      <c r="M337" s="85">
        <f t="shared" ref="M337:M400" si="6">J337*(1-L337)</f>
        <v>349000</v>
      </c>
      <c r="N337" s="86"/>
    </row>
    <row r="338" spans="2:14" x14ac:dyDescent="0.25">
      <c r="B338" s="3" t="s">
        <v>138</v>
      </c>
      <c r="C338" s="14" t="s">
        <v>17</v>
      </c>
      <c r="D338" s="15">
        <v>35</v>
      </c>
      <c r="E338" s="79" t="s">
        <v>109</v>
      </c>
      <c r="F338" s="80"/>
      <c r="G338" s="79" t="s">
        <v>110</v>
      </c>
      <c r="H338" s="87"/>
      <c r="I338" s="80"/>
      <c r="J338" s="83">
        <f>J337*1.2</f>
        <v>418800</v>
      </c>
      <c r="K338" s="84"/>
      <c r="L338" s="16">
        <v>0</v>
      </c>
      <c r="M338" s="85">
        <f t="shared" si="6"/>
        <v>418800</v>
      </c>
      <c r="N338" s="86"/>
    </row>
    <row r="339" spans="2:14" x14ac:dyDescent="0.25">
      <c r="B339" s="3" t="s">
        <v>138</v>
      </c>
      <c r="C339" s="14" t="s">
        <v>17</v>
      </c>
      <c r="D339" s="15">
        <v>40</v>
      </c>
      <c r="E339" s="79" t="s">
        <v>109</v>
      </c>
      <c r="F339" s="80"/>
      <c r="G339" s="79" t="s">
        <v>110</v>
      </c>
      <c r="H339" s="87"/>
      <c r="I339" s="80"/>
      <c r="J339" s="83">
        <f>J337*1.33</f>
        <v>464170</v>
      </c>
      <c r="K339" s="84"/>
      <c r="L339" s="16">
        <v>0</v>
      </c>
      <c r="M339" s="85">
        <f t="shared" si="6"/>
        <v>464170</v>
      </c>
      <c r="N339" s="86"/>
    </row>
    <row r="340" spans="2:14" x14ac:dyDescent="0.25">
      <c r="B340" s="3" t="s">
        <v>138</v>
      </c>
      <c r="C340" s="14" t="s">
        <v>17</v>
      </c>
      <c r="D340" s="15">
        <v>45</v>
      </c>
      <c r="E340" s="79" t="s">
        <v>109</v>
      </c>
      <c r="F340" s="80"/>
      <c r="G340" s="79" t="s">
        <v>110</v>
      </c>
      <c r="H340" s="87"/>
      <c r="I340" s="80"/>
      <c r="J340" s="83">
        <f>1.5*J337</f>
        <v>523500</v>
      </c>
      <c r="K340" s="84"/>
      <c r="L340" s="16">
        <v>0</v>
      </c>
      <c r="M340" s="85">
        <f t="shared" si="6"/>
        <v>523500</v>
      </c>
      <c r="N340" s="86"/>
    </row>
    <row r="341" spans="2:14" x14ac:dyDescent="0.25">
      <c r="B341" s="3" t="s">
        <v>138</v>
      </c>
      <c r="C341" s="14" t="s">
        <v>17</v>
      </c>
      <c r="D341" s="15">
        <v>50</v>
      </c>
      <c r="E341" s="79" t="s">
        <v>109</v>
      </c>
      <c r="F341" s="80"/>
      <c r="G341" s="79" t="s">
        <v>110</v>
      </c>
      <c r="H341" s="87"/>
      <c r="I341" s="80"/>
      <c r="J341" s="83">
        <f>+J337*1.7</f>
        <v>593300</v>
      </c>
      <c r="K341" s="84"/>
      <c r="L341" s="16">
        <v>0</v>
      </c>
      <c r="M341" s="85">
        <f t="shared" si="6"/>
        <v>593300</v>
      </c>
      <c r="N341" s="86"/>
    </row>
    <row r="342" spans="2:14" x14ac:dyDescent="0.25">
      <c r="B342" s="3" t="s">
        <v>138</v>
      </c>
      <c r="C342" s="14" t="s">
        <v>17</v>
      </c>
      <c r="D342" s="15">
        <v>55</v>
      </c>
      <c r="E342" s="79" t="s">
        <v>109</v>
      </c>
      <c r="F342" s="80"/>
      <c r="G342" s="79" t="s">
        <v>110</v>
      </c>
      <c r="H342" s="87"/>
      <c r="I342" s="80"/>
      <c r="J342" s="83">
        <f>+J337*1.85</f>
        <v>645650</v>
      </c>
      <c r="K342" s="84"/>
      <c r="L342" s="16">
        <v>0</v>
      </c>
      <c r="M342" s="85">
        <f t="shared" si="6"/>
        <v>645650</v>
      </c>
      <c r="N342" s="86"/>
    </row>
    <row r="343" spans="2:14" x14ac:dyDescent="0.25">
      <c r="B343" s="3" t="s">
        <v>138</v>
      </c>
      <c r="C343" s="14" t="s">
        <v>17</v>
      </c>
      <c r="D343" s="15">
        <v>60</v>
      </c>
      <c r="E343" s="79" t="s">
        <v>109</v>
      </c>
      <c r="F343" s="80"/>
      <c r="G343" s="79" t="s">
        <v>110</v>
      </c>
      <c r="H343" s="87"/>
      <c r="I343" s="80"/>
      <c r="J343" s="83">
        <f>+J337*2</f>
        <v>698000</v>
      </c>
      <c r="K343" s="84"/>
      <c r="L343" s="16">
        <v>0</v>
      </c>
      <c r="M343" s="85">
        <f t="shared" si="6"/>
        <v>698000</v>
      </c>
      <c r="N343" s="86"/>
    </row>
    <row r="344" spans="2:14" x14ac:dyDescent="0.25">
      <c r="B344" s="3" t="s">
        <v>138</v>
      </c>
      <c r="C344" s="14" t="s">
        <v>17</v>
      </c>
      <c r="D344" s="15">
        <v>5</v>
      </c>
      <c r="E344" s="79" t="s">
        <v>108</v>
      </c>
      <c r="F344" s="80"/>
      <c r="G344" s="79" t="s">
        <v>21</v>
      </c>
      <c r="H344" s="87"/>
      <c r="I344" s="80"/>
      <c r="J344" s="83">
        <f>0.3*J349</f>
        <v>85200</v>
      </c>
      <c r="K344" s="84"/>
      <c r="L344" s="16">
        <v>0</v>
      </c>
      <c r="M344" s="85">
        <f t="shared" si="6"/>
        <v>85200</v>
      </c>
      <c r="N344" s="86"/>
    </row>
    <row r="345" spans="2:14" x14ac:dyDescent="0.25">
      <c r="B345" s="3" t="s">
        <v>138</v>
      </c>
      <c r="C345" s="14" t="s">
        <v>17</v>
      </c>
      <c r="D345" s="15">
        <v>10</v>
      </c>
      <c r="E345" s="79" t="s">
        <v>108</v>
      </c>
      <c r="F345" s="80"/>
      <c r="G345" s="79" t="s">
        <v>21</v>
      </c>
      <c r="H345" s="87"/>
      <c r="I345" s="80"/>
      <c r="J345" s="83">
        <f>0.5*J349</f>
        <v>142000</v>
      </c>
      <c r="K345" s="84"/>
      <c r="L345" s="16">
        <v>0</v>
      </c>
      <c r="M345" s="85">
        <f t="shared" si="6"/>
        <v>142000</v>
      </c>
      <c r="N345" s="86"/>
    </row>
    <row r="346" spans="2:14" x14ac:dyDescent="0.25">
      <c r="B346" s="3" t="s">
        <v>138</v>
      </c>
      <c r="C346" s="14" t="s">
        <v>17</v>
      </c>
      <c r="D346" s="15">
        <v>15</v>
      </c>
      <c r="E346" s="79" t="s">
        <v>108</v>
      </c>
      <c r="F346" s="80"/>
      <c r="G346" s="79" t="s">
        <v>21</v>
      </c>
      <c r="H346" s="87"/>
      <c r="I346" s="80"/>
      <c r="J346" s="83">
        <f>0.6*J349</f>
        <v>170400</v>
      </c>
      <c r="K346" s="84"/>
      <c r="L346" s="16">
        <v>0</v>
      </c>
      <c r="M346" s="85">
        <f t="shared" si="6"/>
        <v>170400</v>
      </c>
      <c r="N346" s="86"/>
    </row>
    <row r="347" spans="2:14" x14ac:dyDescent="0.25">
      <c r="B347" s="3" t="s">
        <v>138</v>
      </c>
      <c r="C347" s="14" t="s">
        <v>17</v>
      </c>
      <c r="D347" s="15">
        <v>20</v>
      </c>
      <c r="E347" s="79" t="s">
        <v>108</v>
      </c>
      <c r="F347" s="80"/>
      <c r="G347" s="79" t="s">
        <v>21</v>
      </c>
      <c r="H347" s="87"/>
      <c r="I347" s="80"/>
      <c r="J347" s="83">
        <f>J349*0.75</f>
        <v>213000</v>
      </c>
      <c r="K347" s="84"/>
      <c r="L347" s="16">
        <v>0</v>
      </c>
      <c r="M347" s="85">
        <f t="shared" si="6"/>
        <v>213000</v>
      </c>
      <c r="N347" s="86"/>
    </row>
    <row r="348" spans="2:14" x14ac:dyDescent="0.25">
      <c r="B348" s="3" t="s">
        <v>138</v>
      </c>
      <c r="C348" s="14" t="s">
        <v>17</v>
      </c>
      <c r="D348" s="15">
        <v>25</v>
      </c>
      <c r="E348" s="79" t="s">
        <v>108</v>
      </c>
      <c r="F348" s="80"/>
      <c r="G348" s="79" t="s">
        <v>21</v>
      </c>
      <c r="H348" s="87"/>
      <c r="I348" s="80"/>
      <c r="J348" s="83">
        <f>0.85*J349</f>
        <v>241400</v>
      </c>
      <c r="K348" s="84"/>
      <c r="L348" s="16">
        <v>0</v>
      </c>
      <c r="M348" s="85">
        <f t="shared" si="6"/>
        <v>241400</v>
      </c>
      <c r="N348" s="86"/>
    </row>
    <row r="349" spans="2:14" x14ac:dyDescent="0.25">
      <c r="B349" s="3" t="s">
        <v>138</v>
      </c>
      <c r="C349" s="14" t="s">
        <v>17</v>
      </c>
      <c r="D349" s="15">
        <v>30</v>
      </c>
      <c r="E349" s="79" t="s">
        <v>108</v>
      </c>
      <c r="F349" s="80"/>
      <c r="G349" s="79" t="s">
        <v>21</v>
      </c>
      <c r="H349" s="87"/>
      <c r="I349" s="80"/>
      <c r="J349" s="83">
        <v>284000</v>
      </c>
      <c r="K349" s="84"/>
      <c r="L349" s="16">
        <v>0</v>
      </c>
      <c r="M349" s="85">
        <f t="shared" si="6"/>
        <v>284000</v>
      </c>
      <c r="N349" s="86"/>
    </row>
    <row r="350" spans="2:14" x14ac:dyDescent="0.25">
      <c r="B350" s="3" t="s">
        <v>138</v>
      </c>
      <c r="C350" s="14" t="s">
        <v>17</v>
      </c>
      <c r="D350" s="15">
        <v>35</v>
      </c>
      <c r="E350" s="79" t="s">
        <v>108</v>
      </c>
      <c r="F350" s="80"/>
      <c r="G350" s="79" t="s">
        <v>21</v>
      </c>
      <c r="H350" s="87"/>
      <c r="I350" s="80"/>
      <c r="J350" s="83">
        <f>J349*1.2</f>
        <v>340800</v>
      </c>
      <c r="K350" s="84"/>
      <c r="L350" s="16">
        <v>0</v>
      </c>
      <c r="M350" s="85">
        <f t="shared" si="6"/>
        <v>340800</v>
      </c>
      <c r="N350" s="86"/>
    </row>
    <row r="351" spans="2:14" x14ac:dyDescent="0.25">
      <c r="B351" s="3" t="s">
        <v>138</v>
      </c>
      <c r="C351" s="14" t="s">
        <v>17</v>
      </c>
      <c r="D351" s="15">
        <v>40</v>
      </c>
      <c r="E351" s="79" t="s">
        <v>108</v>
      </c>
      <c r="F351" s="80"/>
      <c r="G351" s="79" t="s">
        <v>21</v>
      </c>
      <c r="H351" s="87"/>
      <c r="I351" s="80"/>
      <c r="J351" s="83">
        <f>J349*1.33</f>
        <v>377720</v>
      </c>
      <c r="K351" s="84"/>
      <c r="L351" s="16">
        <v>0</v>
      </c>
      <c r="M351" s="85">
        <f t="shared" si="6"/>
        <v>377720</v>
      </c>
      <c r="N351" s="86"/>
    </row>
    <row r="352" spans="2:14" x14ac:dyDescent="0.25">
      <c r="B352" s="3" t="s">
        <v>138</v>
      </c>
      <c r="C352" s="14" t="s">
        <v>17</v>
      </c>
      <c r="D352" s="15">
        <v>45</v>
      </c>
      <c r="E352" s="79" t="s">
        <v>108</v>
      </c>
      <c r="F352" s="80"/>
      <c r="G352" s="79" t="s">
        <v>21</v>
      </c>
      <c r="H352" s="87"/>
      <c r="I352" s="80"/>
      <c r="J352" s="83">
        <f>1.5*J349</f>
        <v>426000</v>
      </c>
      <c r="K352" s="84"/>
      <c r="L352" s="16">
        <v>0</v>
      </c>
      <c r="M352" s="85">
        <f t="shared" si="6"/>
        <v>426000</v>
      </c>
      <c r="N352" s="86"/>
    </row>
    <row r="353" spans="2:14" x14ac:dyDescent="0.25">
      <c r="B353" s="3" t="s">
        <v>138</v>
      </c>
      <c r="C353" s="14" t="s">
        <v>17</v>
      </c>
      <c r="D353" s="15">
        <v>50</v>
      </c>
      <c r="E353" s="79" t="s">
        <v>108</v>
      </c>
      <c r="F353" s="80"/>
      <c r="G353" s="79" t="s">
        <v>21</v>
      </c>
      <c r="H353" s="87"/>
      <c r="I353" s="80"/>
      <c r="J353" s="83">
        <f>+J349*1.7</f>
        <v>482800</v>
      </c>
      <c r="K353" s="84"/>
      <c r="L353" s="16">
        <v>0</v>
      </c>
      <c r="M353" s="85">
        <f t="shared" si="6"/>
        <v>482800</v>
      </c>
      <c r="N353" s="86"/>
    </row>
    <row r="354" spans="2:14" x14ac:dyDescent="0.25">
      <c r="B354" s="3" t="s">
        <v>138</v>
      </c>
      <c r="C354" s="14" t="s">
        <v>17</v>
      </c>
      <c r="D354" s="15">
        <v>55</v>
      </c>
      <c r="E354" s="79" t="s">
        <v>108</v>
      </c>
      <c r="F354" s="80"/>
      <c r="G354" s="79" t="s">
        <v>21</v>
      </c>
      <c r="H354" s="87"/>
      <c r="I354" s="80"/>
      <c r="J354" s="83">
        <f>+J349*1.85</f>
        <v>525400</v>
      </c>
      <c r="K354" s="84"/>
      <c r="L354" s="16">
        <v>0</v>
      </c>
      <c r="M354" s="85">
        <f t="shared" si="6"/>
        <v>525400</v>
      </c>
      <c r="N354" s="86"/>
    </row>
    <row r="355" spans="2:14" x14ac:dyDescent="0.25">
      <c r="B355" s="3" t="s">
        <v>138</v>
      </c>
      <c r="C355" s="14" t="s">
        <v>17</v>
      </c>
      <c r="D355" s="15">
        <v>60</v>
      </c>
      <c r="E355" s="79" t="s">
        <v>108</v>
      </c>
      <c r="F355" s="80"/>
      <c r="G355" s="79" t="s">
        <v>21</v>
      </c>
      <c r="H355" s="87"/>
      <c r="I355" s="80"/>
      <c r="J355" s="83">
        <f>+J349*2</f>
        <v>568000</v>
      </c>
      <c r="K355" s="84"/>
      <c r="L355" s="16">
        <v>0</v>
      </c>
      <c r="M355" s="85">
        <f t="shared" si="6"/>
        <v>568000</v>
      </c>
      <c r="N355" s="86"/>
    </row>
    <row r="356" spans="2:14" x14ac:dyDescent="0.25">
      <c r="B356" s="3" t="s">
        <v>138</v>
      </c>
      <c r="C356" s="14" t="s">
        <v>17</v>
      </c>
      <c r="D356" s="15">
        <v>5</v>
      </c>
      <c r="E356" s="79" t="s">
        <v>111</v>
      </c>
      <c r="F356" s="80"/>
      <c r="G356" s="79" t="s">
        <v>112</v>
      </c>
      <c r="H356" s="87"/>
      <c r="I356" s="80"/>
      <c r="J356" s="83">
        <f>0.3*J361</f>
        <v>247800</v>
      </c>
      <c r="K356" s="84"/>
      <c r="L356" s="16">
        <v>0</v>
      </c>
      <c r="M356" s="85">
        <f t="shared" si="6"/>
        <v>247800</v>
      </c>
      <c r="N356" s="86"/>
    </row>
    <row r="357" spans="2:14" x14ac:dyDescent="0.25">
      <c r="B357" s="3" t="s">
        <v>138</v>
      </c>
      <c r="C357" s="14" t="s">
        <v>17</v>
      </c>
      <c r="D357" s="15">
        <v>10</v>
      </c>
      <c r="E357" s="79" t="s">
        <v>111</v>
      </c>
      <c r="F357" s="80"/>
      <c r="G357" s="79" t="s">
        <v>112</v>
      </c>
      <c r="H357" s="87"/>
      <c r="I357" s="80"/>
      <c r="J357" s="83">
        <f>0.5*J361</f>
        <v>413000</v>
      </c>
      <c r="K357" s="84"/>
      <c r="L357" s="16">
        <v>0</v>
      </c>
      <c r="M357" s="85">
        <f t="shared" si="6"/>
        <v>413000</v>
      </c>
      <c r="N357" s="86"/>
    </row>
    <row r="358" spans="2:14" x14ac:dyDescent="0.25">
      <c r="B358" s="3" t="s">
        <v>138</v>
      </c>
      <c r="C358" s="14" t="s">
        <v>17</v>
      </c>
      <c r="D358" s="15">
        <v>15</v>
      </c>
      <c r="E358" s="79" t="s">
        <v>111</v>
      </c>
      <c r="F358" s="80"/>
      <c r="G358" s="79" t="s">
        <v>112</v>
      </c>
      <c r="H358" s="87"/>
      <c r="I358" s="80"/>
      <c r="J358" s="83">
        <f>0.6*J361</f>
        <v>495600</v>
      </c>
      <c r="K358" s="84"/>
      <c r="L358" s="16">
        <v>0</v>
      </c>
      <c r="M358" s="85">
        <f t="shared" si="6"/>
        <v>495600</v>
      </c>
      <c r="N358" s="86"/>
    </row>
    <row r="359" spans="2:14" x14ac:dyDescent="0.25">
      <c r="B359" s="3" t="s">
        <v>138</v>
      </c>
      <c r="C359" s="14" t="s">
        <v>17</v>
      </c>
      <c r="D359" s="15">
        <v>20</v>
      </c>
      <c r="E359" s="79" t="s">
        <v>111</v>
      </c>
      <c r="F359" s="80"/>
      <c r="G359" s="79" t="s">
        <v>112</v>
      </c>
      <c r="H359" s="87"/>
      <c r="I359" s="80"/>
      <c r="J359" s="83">
        <f>J361*0.75</f>
        <v>619500</v>
      </c>
      <c r="K359" s="84"/>
      <c r="L359" s="16">
        <v>0</v>
      </c>
      <c r="M359" s="85">
        <f t="shared" si="6"/>
        <v>619500</v>
      </c>
      <c r="N359" s="86"/>
    </row>
    <row r="360" spans="2:14" x14ac:dyDescent="0.25">
      <c r="B360" s="3" t="s">
        <v>138</v>
      </c>
      <c r="C360" s="14" t="s">
        <v>17</v>
      </c>
      <c r="D360" s="15">
        <v>25</v>
      </c>
      <c r="E360" s="79" t="s">
        <v>111</v>
      </c>
      <c r="F360" s="80"/>
      <c r="G360" s="79" t="s">
        <v>112</v>
      </c>
      <c r="H360" s="87"/>
      <c r="I360" s="80"/>
      <c r="J360" s="83">
        <f>0.85*J361</f>
        <v>702100</v>
      </c>
      <c r="K360" s="84"/>
      <c r="L360" s="16">
        <v>0</v>
      </c>
      <c r="M360" s="85">
        <f t="shared" si="6"/>
        <v>702100</v>
      </c>
      <c r="N360" s="86"/>
    </row>
    <row r="361" spans="2:14" x14ac:dyDescent="0.25">
      <c r="B361" s="3" t="s">
        <v>138</v>
      </c>
      <c r="C361" s="14" t="s">
        <v>17</v>
      </c>
      <c r="D361" s="15">
        <v>30</v>
      </c>
      <c r="E361" s="79" t="s">
        <v>111</v>
      </c>
      <c r="F361" s="80"/>
      <c r="G361" s="79" t="s">
        <v>112</v>
      </c>
      <c r="H361" s="87"/>
      <c r="I361" s="80"/>
      <c r="J361" s="83">
        <v>826000</v>
      </c>
      <c r="K361" s="84"/>
      <c r="L361" s="16">
        <v>0</v>
      </c>
      <c r="M361" s="85">
        <f t="shared" si="6"/>
        <v>826000</v>
      </c>
      <c r="N361" s="86"/>
    </row>
    <row r="362" spans="2:14" x14ac:dyDescent="0.25">
      <c r="B362" s="3" t="s">
        <v>138</v>
      </c>
      <c r="C362" s="14" t="s">
        <v>17</v>
      </c>
      <c r="D362" s="15">
        <v>35</v>
      </c>
      <c r="E362" s="79" t="s">
        <v>111</v>
      </c>
      <c r="F362" s="80"/>
      <c r="G362" s="79" t="s">
        <v>112</v>
      </c>
      <c r="H362" s="87"/>
      <c r="I362" s="80"/>
      <c r="J362" s="83">
        <f>J361*1.2</f>
        <v>991200</v>
      </c>
      <c r="K362" s="84"/>
      <c r="L362" s="16">
        <v>0</v>
      </c>
      <c r="M362" s="85">
        <f t="shared" si="6"/>
        <v>991200</v>
      </c>
      <c r="N362" s="86"/>
    </row>
    <row r="363" spans="2:14" x14ac:dyDescent="0.25">
      <c r="B363" s="3" t="s">
        <v>138</v>
      </c>
      <c r="C363" s="14" t="s">
        <v>17</v>
      </c>
      <c r="D363" s="15">
        <v>40</v>
      </c>
      <c r="E363" s="79" t="s">
        <v>111</v>
      </c>
      <c r="F363" s="80"/>
      <c r="G363" s="79" t="s">
        <v>112</v>
      </c>
      <c r="H363" s="87"/>
      <c r="I363" s="80"/>
      <c r="J363" s="83">
        <f>J361*1.33</f>
        <v>1098580</v>
      </c>
      <c r="K363" s="84"/>
      <c r="L363" s="16">
        <v>0</v>
      </c>
      <c r="M363" s="85">
        <f t="shared" si="6"/>
        <v>1098580</v>
      </c>
      <c r="N363" s="86"/>
    </row>
    <row r="364" spans="2:14" x14ac:dyDescent="0.25">
      <c r="B364" s="3" t="s">
        <v>138</v>
      </c>
      <c r="C364" s="14" t="s">
        <v>17</v>
      </c>
      <c r="D364" s="15">
        <v>45</v>
      </c>
      <c r="E364" s="79" t="s">
        <v>111</v>
      </c>
      <c r="F364" s="80"/>
      <c r="G364" s="79" t="s">
        <v>112</v>
      </c>
      <c r="H364" s="87"/>
      <c r="I364" s="80"/>
      <c r="J364" s="83">
        <f>1.5*J361</f>
        <v>1239000</v>
      </c>
      <c r="K364" s="84"/>
      <c r="L364" s="16">
        <v>0</v>
      </c>
      <c r="M364" s="85">
        <f t="shared" si="6"/>
        <v>1239000</v>
      </c>
      <c r="N364" s="86"/>
    </row>
    <row r="365" spans="2:14" x14ac:dyDescent="0.25">
      <c r="B365" s="3" t="s">
        <v>138</v>
      </c>
      <c r="C365" s="14" t="s">
        <v>17</v>
      </c>
      <c r="D365" s="15">
        <v>50</v>
      </c>
      <c r="E365" s="79" t="s">
        <v>111</v>
      </c>
      <c r="F365" s="80"/>
      <c r="G365" s="79" t="s">
        <v>112</v>
      </c>
      <c r="H365" s="87"/>
      <c r="I365" s="80"/>
      <c r="J365" s="83">
        <f>+J361*1.7</f>
        <v>1404200</v>
      </c>
      <c r="K365" s="84"/>
      <c r="L365" s="16">
        <v>0</v>
      </c>
      <c r="M365" s="85">
        <f t="shared" si="6"/>
        <v>1404200</v>
      </c>
      <c r="N365" s="86"/>
    </row>
    <row r="366" spans="2:14" x14ac:dyDescent="0.25">
      <c r="B366" s="3" t="s">
        <v>138</v>
      </c>
      <c r="C366" s="14" t="s">
        <v>17</v>
      </c>
      <c r="D366" s="15">
        <v>55</v>
      </c>
      <c r="E366" s="79" t="s">
        <v>111</v>
      </c>
      <c r="F366" s="80"/>
      <c r="G366" s="79" t="s">
        <v>112</v>
      </c>
      <c r="H366" s="87"/>
      <c r="I366" s="80"/>
      <c r="J366" s="83">
        <f>+J361*1.85</f>
        <v>1528100</v>
      </c>
      <c r="K366" s="84"/>
      <c r="L366" s="16">
        <v>0</v>
      </c>
      <c r="M366" s="85">
        <f t="shared" si="6"/>
        <v>1528100</v>
      </c>
      <c r="N366" s="86"/>
    </row>
    <row r="367" spans="2:14" x14ac:dyDescent="0.25">
      <c r="B367" s="3" t="s">
        <v>138</v>
      </c>
      <c r="C367" s="14" t="s">
        <v>17</v>
      </c>
      <c r="D367" s="15">
        <v>60</v>
      </c>
      <c r="E367" s="79" t="s">
        <v>111</v>
      </c>
      <c r="F367" s="80"/>
      <c r="G367" s="79" t="s">
        <v>112</v>
      </c>
      <c r="H367" s="87"/>
      <c r="I367" s="80"/>
      <c r="J367" s="83">
        <f>+J361*2</f>
        <v>1652000</v>
      </c>
      <c r="K367" s="84"/>
      <c r="L367" s="16">
        <v>0</v>
      </c>
      <c r="M367" s="85">
        <f t="shared" si="6"/>
        <v>1652000</v>
      </c>
      <c r="N367" s="86"/>
    </row>
    <row r="368" spans="2:14" x14ac:dyDescent="0.25">
      <c r="B368" s="3" t="s">
        <v>139</v>
      </c>
      <c r="C368" s="14" t="s">
        <v>17</v>
      </c>
      <c r="D368" s="15">
        <v>5</v>
      </c>
      <c r="E368" s="79" t="s">
        <v>77</v>
      </c>
      <c r="F368" s="80"/>
      <c r="G368" s="79" t="s">
        <v>113</v>
      </c>
      <c r="H368" s="87"/>
      <c r="I368" s="80"/>
      <c r="J368" s="83">
        <f>0.3*J373</f>
        <v>181500</v>
      </c>
      <c r="K368" s="84"/>
      <c r="L368" s="16">
        <v>0</v>
      </c>
      <c r="M368" s="85">
        <f t="shared" si="6"/>
        <v>181500</v>
      </c>
      <c r="N368" s="86"/>
    </row>
    <row r="369" spans="2:14" x14ac:dyDescent="0.25">
      <c r="B369" s="3" t="s">
        <v>139</v>
      </c>
      <c r="C369" s="14" t="s">
        <v>17</v>
      </c>
      <c r="D369" s="15">
        <v>10</v>
      </c>
      <c r="E369" s="79" t="s">
        <v>77</v>
      </c>
      <c r="F369" s="80"/>
      <c r="G369" s="79" t="s">
        <v>113</v>
      </c>
      <c r="H369" s="87"/>
      <c r="I369" s="80"/>
      <c r="J369" s="83">
        <f>0.5*J373</f>
        <v>302500</v>
      </c>
      <c r="K369" s="84"/>
      <c r="L369" s="16">
        <v>0</v>
      </c>
      <c r="M369" s="85">
        <f t="shared" si="6"/>
        <v>302500</v>
      </c>
      <c r="N369" s="86"/>
    </row>
    <row r="370" spans="2:14" x14ac:dyDescent="0.25">
      <c r="B370" s="3" t="s">
        <v>139</v>
      </c>
      <c r="C370" s="14" t="s">
        <v>17</v>
      </c>
      <c r="D370" s="15">
        <v>15</v>
      </c>
      <c r="E370" s="79" t="s">
        <v>77</v>
      </c>
      <c r="F370" s="80"/>
      <c r="G370" s="79" t="s">
        <v>113</v>
      </c>
      <c r="H370" s="87"/>
      <c r="I370" s="80"/>
      <c r="J370" s="83">
        <f>0.6*J373</f>
        <v>363000</v>
      </c>
      <c r="K370" s="84"/>
      <c r="L370" s="16">
        <v>0</v>
      </c>
      <c r="M370" s="85">
        <f t="shared" si="6"/>
        <v>363000</v>
      </c>
      <c r="N370" s="86"/>
    </row>
    <row r="371" spans="2:14" x14ac:dyDescent="0.25">
      <c r="B371" s="3" t="s">
        <v>139</v>
      </c>
      <c r="C371" s="14" t="s">
        <v>17</v>
      </c>
      <c r="D371" s="15">
        <v>20</v>
      </c>
      <c r="E371" s="79" t="s">
        <v>77</v>
      </c>
      <c r="F371" s="80"/>
      <c r="G371" s="79" t="s">
        <v>113</v>
      </c>
      <c r="H371" s="87"/>
      <c r="I371" s="80"/>
      <c r="J371" s="83">
        <f>J373*0.75</f>
        <v>453750</v>
      </c>
      <c r="K371" s="84"/>
      <c r="L371" s="16">
        <v>0</v>
      </c>
      <c r="M371" s="85">
        <f t="shared" si="6"/>
        <v>453750</v>
      </c>
      <c r="N371" s="86"/>
    </row>
    <row r="372" spans="2:14" x14ac:dyDescent="0.25">
      <c r="B372" s="3" t="s">
        <v>139</v>
      </c>
      <c r="C372" s="14" t="s">
        <v>17</v>
      </c>
      <c r="D372" s="15">
        <v>25</v>
      </c>
      <c r="E372" s="79" t="s">
        <v>77</v>
      </c>
      <c r="F372" s="80"/>
      <c r="G372" s="79" t="s">
        <v>113</v>
      </c>
      <c r="H372" s="87"/>
      <c r="I372" s="80"/>
      <c r="J372" s="83">
        <f>0.85*J373</f>
        <v>514250</v>
      </c>
      <c r="K372" s="84"/>
      <c r="L372" s="16">
        <v>0</v>
      </c>
      <c r="M372" s="85">
        <f t="shared" si="6"/>
        <v>514250</v>
      </c>
      <c r="N372" s="86"/>
    </row>
    <row r="373" spans="2:14" x14ac:dyDescent="0.25">
      <c r="B373" s="3" t="s">
        <v>139</v>
      </c>
      <c r="C373" s="14" t="s">
        <v>17</v>
      </c>
      <c r="D373" s="15">
        <v>30</v>
      </c>
      <c r="E373" s="79" t="s">
        <v>77</v>
      </c>
      <c r="F373" s="80"/>
      <c r="G373" s="79" t="s">
        <v>113</v>
      </c>
      <c r="H373" s="87"/>
      <c r="I373" s="80"/>
      <c r="J373" s="83">
        <v>605000</v>
      </c>
      <c r="K373" s="84"/>
      <c r="L373" s="16">
        <v>0</v>
      </c>
      <c r="M373" s="85">
        <f t="shared" si="6"/>
        <v>605000</v>
      </c>
      <c r="N373" s="86"/>
    </row>
    <row r="374" spans="2:14" x14ac:dyDescent="0.25">
      <c r="B374" s="3" t="s">
        <v>139</v>
      </c>
      <c r="C374" s="14" t="s">
        <v>17</v>
      </c>
      <c r="D374" s="15">
        <v>40</v>
      </c>
      <c r="E374" s="79" t="s">
        <v>77</v>
      </c>
      <c r="F374" s="80"/>
      <c r="G374" s="79" t="s">
        <v>113</v>
      </c>
      <c r="H374" s="87"/>
      <c r="I374" s="80"/>
      <c r="J374" s="83">
        <f>J373*1.33</f>
        <v>804650</v>
      </c>
      <c r="K374" s="84"/>
      <c r="L374" s="16">
        <v>0</v>
      </c>
      <c r="M374" s="85">
        <f t="shared" si="6"/>
        <v>804650</v>
      </c>
      <c r="N374" s="86"/>
    </row>
    <row r="375" spans="2:14" x14ac:dyDescent="0.25">
      <c r="B375" s="3" t="s">
        <v>139</v>
      </c>
      <c r="C375" s="14" t="s">
        <v>17</v>
      </c>
      <c r="D375" s="15">
        <v>45</v>
      </c>
      <c r="E375" s="79" t="s">
        <v>77</v>
      </c>
      <c r="F375" s="80"/>
      <c r="G375" s="79" t="s">
        <v>113</v>
      </c>
      <c r="H375" s="87"/>
      <c r="I375" s="80"/>
      <c r="J375" s="83">
        <f>J373*1.5</f>
        <v>907500</v>
      </c>
      <c r="K375" s="84"/>
      <c r="L375" s="16">
        <v>0</v>
      </c>
      <c r="M375" s="85">
        <f t="shared" si="6"/>
        <v>907500</v>
      </c>
      <c r="N375" s="86"/>
    </row>
    <row r="376" spans="2:14" x14ac:dyDescent="0.25">
      <c r="B376" s="3" t="s">
        <v>139</v>
      </c>
      <c r="C376" s="14" t="s">
        <v>17</v>
      </c>
      <c r="D376" s="15">
        <v>60</v>
      </c>
      <c r="E376" s="79" t="s">
        <v>77</v>
      </c>
      <c r="F376" s="80"/>
      <c r="G376" s="79" t="s">
        <v>113</v>
      </c>
      <c r="H376" s="87"/>
      <c r="I376" s="80"/>
      <c r="J376" s="83">
        <f>2*J373</f>
        <v>1210000</v>
      </c>
      <c r="K376" s="84"/>
      <c r="L376" s="16">
        <v>0</v>
      </c>
      <c r="M376" s="85">
        <f t="shared" si="6"/>
        <v>1210000</v>
      </c>
      <c r="N376" s="86"/>
    </row>
    <row r="377" spans="2:14" x14ac:dyDescent="0.25">
      <c r="B377" s="3" t="s">
        <v>139</v>
      </c>
      <c r="C377" s="14" t="s">
        <v>17</v>
      </c>
      <c r="D377" s="15">
        <v>5</v>
      </c>
      <c r="E377" s="79" t="s">
        <v>114</v>
      </c>
      <c r="F377" s="80"/>
      <c r="G377" s="79" t="s">
        <v>115</v>
      </c>
      <c r="H377" s="87"/>
      <c r="I377" s="80"/>
      <c r="J377" s="83">
        <f>0.3*J382</f>
        <v>125400</v>
      </c>
      <c r="K377" s="84"/>
      <c r="L377" s="16">
        <v>0</v>
      </c>
      <c r="M377" s="85">
        <f t="shared" si="6"/>
        <v>125400</v>
      </c>
      <c r="N377" s="86"/>
    </row>
    <row r="378" spans="2:14" x14ac:dyDescent="0.25">
      <c r="B378" s="3" t="s">
        <v>139</v>
      </c>
      <c r="C378" s="14" t="s">
        <v>17</v>
      </c>
      <c r="D378" s="15">
        <v>10</v>
      </c>
      <c r="E378" s="79" t="s">
        <v>114</v>
      </c>
      <c r="F378" s="80"/>
      <c r="G378" s="79" t="s">
        <v>115</v>
      </c>
      <c r="H378" s="87"/>
      <c r="I378" s="80"/>
      <c r="J378" s="83">
        <f>0.5*J382</f>
        <v>209000</v>
      </c>
      <c r="K378" s="84"/>
      <c r="L378" s="16">
        <v>0</v>
      </c>
      <c r="M378" s="85">
        <f t="shared" si="6"/>
        <v>209000</v>
      </c>
      <c r="N378" s="86"/>
    </row>
    <row r="379" spans="2:14" x14ac:dyDescent="0.25">
      <c r="B379" s="3" t="s">
        <v>139</v>
      </c>
      <c r="C379" s="14" t="s">
        <v>17</v>
      </c>
      <c r="D379" s="15">
        <v>15</v>
      </c>
      <c r="E379" s="79" t="s">
        <v>114</v>
      </c>
      <c r="F379" s="80"/>
      <c r="G379" s="79" t="s">
        <v>115</v>
      </c>
      <c r="H379" s="87"/>
      <c r="I379" s="80"/>
      <c r="J379" s="83">
        <f>0.6*J382</f>
        <v>250800</v>
      </c>
      <c r="K379" s="84"/>
      <c r="L379" s="16">
        <v>0</v>
      </c>
      <c r="M379" s="85">
        <f t="shared" si="6"/>
        <v>250800</v>
      </c>
      <c r="N379" s="86"/>
    </row>
    <row r="380" spans="2:14" x14ac:dyDescent="0.25">
      <c r="B380" s="3" t="s">
        <v>139</v>
      </c>
      <c r="C380" s="14" t="s">
        <v>17</v>
      </c>
      <c r="D380" s="15">
        <v>20</v>
      </c>
      <c r="E380" s="79" t="s">
        <v>114</v>
      </c>
      <c r="F380" s="80"/>
      <c r="G380" s="79" t="s">
        <v>115</v>
      </c>
      <c r="H380" s="87"/>
      <c r="I380" s="80"/>
      <c r="J380" s="83">
        <f>J382*0.75</f>
        <v>313500</v>
      </c>
      <c r="K380" s="84"/>
      <c r="L380" s="16">
        <v>0</v>
      </c>
      <c r="M380" s="85">
        <f t="shared" si="6"/>
        <v>313500</v>
      </c>
      <c r="N380" s="86"/>
    </row>
    <row r="381" spans="2:14" x14ac:dyDescent="0.25">
      <c r="B381" s="3" t="s">
        <v>139</v>
      </c>
      <c r="C381" s="14" t="s">
        <v>17</v>
      </c>
      <c r="D381" s="15">
        <v>25</v>
      </c>
      <c r="E381" s="79" t="s">
        <v>114</v>
      </c>
      <c r="F381" s="80"/>
      <c r="G381" s="79" t="s">
        <v>115</v>
      </c>
      <c r="H381" s="87"/>
      <c r="I381" s="80"/>
      <c r="J381" s="83">
        <f>0.85*J382</f>
        <v>355300</v>
      </c>
      <c r="K381" s="84"/>
      <c r="L381" s="16">
        <v>0</v>
      </c>
      <c r="M381" s="85">
        <f t="shared" si="6"/>
        <v>355300</v>
      </c>
      <c r="N381" s="86"/>
    </row>
    <row r="382" spans="2:14" x14ac:dyDescent="0.25">
      <c r="B382" s="3" t="s">
        <v>139</v>
      </c>
      <c r="C382" s="14" t="s">
        <v>17</v>
      </c>
      <c r="D382" s="15">
        <v>30</v>
      </c>
      <c r="E382" s="79" t="s">
        <v>114</v>
      </c>
      <c r="F382" s="80"/>
      <c r="G382" s="79" t="s">
        <v>115</v>
      </c>
      <c r="H382" s="87"/>
      <c r="I382" s="80"/>
      <c r="J382" s="83">
        <v>418000</v>
      </c>
      <c r="K382" s="84"/>
      <c r="L382" s="16">
        <v>0</v>
      </c>
      <c r="M382" s="85">
        <f t="shared" si="6"/>
        <v>418000</v>
      </c>
      <c r="N382" s="86"/>
    </row>
    <row r="383" spans="2:14" x14ac:dyDescent="0.25">
      <c r="B383" s="3" t="s">
        <v>139</v>
      </c>
      <c r="C383" s="14" t="s">
        <v>17</v>
      </c>
      <c r="D383" s="15">
        <v>40</v>
      </c>
      <c r="E383" s="79" t="s">
        <v>114</v>
      </c>
      <c r="F383" s="80"/>
      <c r="G383" s="79" t="s">
        <v>115</v>
      </c>
      <c r="H383" s="87"/>
      <c r="I383" s="80"/>
      <c r="J383" s="83">
        <f>J382*1.33</f>
        <v>555940</v>
      </c>
      <c r="K383" s="84"/>
      <c r="L383" s="16">
        <v>0</v>
      </c>
      <c r="M383" s="85">
        <f t="shared" si="6"/>
        <v>555940</v>
      </c>
      <c r="N383" s="86"/>
    </row>
    <row r="384" spans="2:14" x14ac:dyDescent="0.25">
      <c r="B384" s="3" t="s">
        <v>139</v>
      </c>
      <c r="C384" s="14" t="s">
        <v>17</v>
      </c>
      <c r="D384" s="15">
        <v>45</v>
      </c>
      <c r="E384" s="79" t="s">
        <v>114</v>
      </c>
      <c r="F384" s="80"/>
      <c r="G384" s="79" t="s">
        <v>115</v>
      </c>
      <c r="H384" s="87"/>
      <c r="I384" s="80"/>
      <c r="J384" s="83">
        <f>J382*1.5</f>
        <v>627000</v>
      </c>
      <c r="K384" s="84"/>
      <c r="L384" s="16">
        <v>0</v>
      </c>
      <c r="M384" s="85">
        <f t="shared" si="6"/>
        <v>627000</v>
      </c>
      <c r="N384" s="86"/>
    </row>
    <row r="385" spans="2:14" x14ac:dyDescent="0.25">
      <c r="B385" s="3" t="s">
        <v>139</v>
      </c>
      <c r="C385" s="14" t="s">
        <v>17</v>
      </c>
      <c r="D385" s="15">
        <v>60</v>
      </c>
      <c r="E385" s="79" t="s">
        <v>114</v>
      </c>
      <c r="F385" s="80"/>
      <c r="G385" s="79" t="s">
        <v>115</v>
      </c>
      <c r="H385" s="87"/>
      <c r="I385" s="80"/>
      <c r="J385" s="83">
        <f>2*J382</f>
        <v>836000</v>
      </c>
      <c r="K385" s="84"/>
      <c r="L385" s="16">
        <v>0</v>
      </c>
      <c r="M385" s="85">
        <f t="shared" si="6"/>
        <v>836000</v>
      </c>
      <c r="N385" s="86"/>
    </row>
    <row r="386" spans="2:14" x14ac:dyDescent="0.25">
      <c r="B386" s="3" t="s">
        <v>139</v>
      </c>
      <c r="C386" s="14" t="s">
        <v>17</v>
      </c>
      <c r="D386" s="15">
        <v>5</v>
      </c>
      <c r="E386" s="79" t="s">
        <v>116</v>
      </c>
      <c r="F386" s="80"/>
      <c r="G386" s="79" t="s">
        <v>117</v>
      </c>
      <c r="H386" s="87"/>
      <c r="I386" s="80"/>
      <c r="J386" s="83">
        <f>0.3*J391</f>
        <v>141900</v>
      </c>
      <c r="K386" s="84"/>
      <c r="L386" s="16">
        <v>0</v>
      </c>
      <c r="M386" s="85">
        <f t="shared" si="6"/>
        <v>141900</v>
      </c>
      <c r="N386" s="86"/>
    </row>
    <row r="387" spans="2:14" x14ac:dyDescent="0.25">
      <c r="B387" s="3" t="s">
        <v>139</v>
      </c>
      <c r="C387" s="14" t="s">
        <v>17</v>
      </c>
      <c r="D387" s="15">
        <v>10</v>
      </c>
      <c r="E387" s="79" t="s">
        <v>116</v>
      </c>
      <c r="F387" s="80"/>
      <c r="G387" s="79" t="s">
        <v>117</v>
      </c>
      <c r="H387" s="87"/>
      <c r="I387" s="80"/>
      <c r="J387" s="83">
        <f>0.5*J391</f>
        <v>236500</v>
      </c>
      <c r="K387" s="84"/>
      <c r="L387" s="16">
        <v>0</v>
      </c>
      <c r="M387" s="85">
        <f t="shared" si="6"/>
        <v>236500</v>
      </c>
      <c r="N387" s="86"/>
    </row>
    <row r="388" spans="2:14" x14ac:dyDescent="0.25">
      <c r="B388" s="3" t="s">
        <v>139</v>
      </c>
      <c r="C388" s="14" t="s">
        <v>17</v>
      </c>
      <c r="D388" s="15">
        <v>15</v>
      </c>
      <c r="E388" s="79" t="s">
        <v>116</v>
      </c>
      <c r="F388" s="80"/>
      <c r="G388" s="79" t="s">
        <v>117</v>
      </c>
      <c r="H388" s="87"/>
      <c r="I388" s="80"/>
      <c r="J388" s="83">
        <f>0.6*J391</f>
        <v>283800</v>
      </c>
      <c r="K388" s="84"/>
      <c r="L388" s="16">
        <v>0</v>
      </c>
      <c r="M388" s="85">
        <f t="shared" si="6"/>
        <v>283800</v>
      </c>
      <c r="N388" s="86"/>
    </row>
    <row r="389" spans="2:14" x14ac:dyDescent="0.25">
      <c r="B389" s="3" t="s">
        <v>139</v>
      </c>
      <c r="C389" s="14" t="s">
        <v>17</v>
      </c>
      <c r="D389" s="15">
        <v>20</v>
      </c>
      <c r="E389" s="79" t="s">
        <v>116</v>
      </c>
      <c r="F389" s="80"/>
      <c r="G389" s="79" t="s">
        <v>117</v>
      </c>
      <c r="H389" s="87"/>
      <c r="I389" s="80"/>
      <c r="J389" s="83">
        <f>J391*0.75</f>
        <v>354750</v>
      </c>
      <c r="K389" s="84"/>
      <c r="L389" s="16">
        <v>0</v>
      </c>
      <c r="M389" s="85">
        <f t="shared" si="6"/>
        <v>354750</v>
      </c>
      <c r="N389" s="86"/>
    </row>
    <row r="390" spans="2:14" x14ac:dyDescent="0.25">
      <c r="B390" s="3" t="s">
        <v>139</v>
      </c>
      <c r="C390" s="14" t="s">
        <v>17</v>
      </c>
      <c r="D390" s="15">
        <v>25</v>
      </c>
      <c r="E390" s="79" t="s">
        <v>116</v>
      </c>
      <c r="F390" s="80"/>
      <c r="G390" s="79" t="s">
        <v>117</v>
      </c>
      <c r="H390" s="87"/>
      <c r="I390" s="80"/>
      <c r="J390" s="83">
        <f>0.85*J391</f>
        <v>402050</v>
      </c>
      <c r="K390" s="84"/>
      <c r="L390" s="16">
        <v>0</v>
      </c>
      <c r="M390" s="85">
        <f t="shared" si="6"/>
        <v>402050</v>
      </c>
      <c r="N390" s="86"/>
    </row>
    <row r="391" spans="2:14" x14ac:dyDescent="0.25">
      <c r="B391" s="3" t="s">
        <v>139</v>
      </c>
      <c r="C391" s="14" t="s">
        <v>17</v>
      </c>
      <c r="D391" s="15">
        <v>30</v>
      </c>
      <c r="E391" s="79" t="s">
        <v>116</v>
      </c>
      <c r="F391" s="80"/>
      <c r="G391" s="79" t="s">
        <v>117</v>
      </c>
      <c r="H391" s="87"/>
      <c r="I391" s="80"/>
      <c r="J391" s="83">
        <v>473000</v>
      </c>
      <c r="K391" s="84"/>
      <c r="L391" s="16">
        <v>0</v>
      </c>
      <c r="M391" s="85">
        <f t="shared" si="6"/>
        <v>473000</v>
      </c>
      <c r="N391" s="86"/>
    </row>
    <row r="392" spans="2:14" x14ac:dyDescent="0.25">
      <c r="B392" s="3" t="s">
        <v>139</v>
      </c>
      <c r="C392" s="14" t="s">
        <v>17</v>
      </c>
      <c r="D392" s="15">
        <v>40</v>
      </c>
      <c r="E392" s="79" t="s">
        <v>116</v>
      </c>
      <c r="F392" s="80"/>
      <c r="G392" s="79" t="s">
        <v>117</v>
      </c>
      <c r="H392" s="87"/>
      <c r="I392" s="80"/>
      <c r="J392" s="83">
        <f>J391*1.33</f>
        <v>629090</v>
      </c>
      <c r="K392" s="84"/>
      <c r="L392" s="16">
        <v>0</v>
      </c>
      <c r="M392" s="85">
        <f t="shared" si="6"/>
        <v>629090</v>
      </c>
      <c r="N392" s="86"/>
    </row>
    <row r="393" spans="2:14" x14ac:dyDescent="0.25">
      <c r="B393" s="3" t="s">
        <v>139</v>
      </c>
      <c r="C393" s="14" t="s">
        <v>17</v>
      </c>
      <c r="D393" s="15">
        <v>45</v>
      </c>
      <c r="E393" s="79" t="s">
        <v>116</v>
      </c>
      <c r="F393" s="80"/>
      <c r="G393" s="79" t="s">
        <v>117</v>
      </c>
      <c r="H393" s="87"/>
      <c r="I393" s="80"/>
      <c r="J393" s="83">
        <f>J391*1.5</f>
        <v>709500</v>
      </c>
      <c r="K393" s="84"/>
      <c r="L393" s="16">
        <v>0</v>
      </c>
      <c r="M393" s="85">
        <f t="shared" si="6"/>
        <v>709500</v>
      </c>
      <c r="N393" s="86"/>
    </row>
    <row r="394" spans="2:14" x14ac:dyDescent="0.25">
      <c r="B394" s="3" t="s">
        <v>139</v>
      </c>
      <c r="C394" s="14" t="s">
        <v>17</v>
      </c>
      <c r="D394" s="15">
        <v>60</v>
      </c>
      <c r="E394" s="79" t="s">
        <v>116</v>
      </c>
      <c r="F394" s="80"/>
      <c r="G394" s="79" t="s">
        <v>117</v>
      </c>
      <c r="H394" s="87"/>
      <c r="I394" s="80"/>
      <c r="J394" s="83">
        <f>2*J391</f>
        <v>946000</v>
      </c>
      <c r="K394" s="84"/>
      <c r="L394" s="16">
        <v>0</v>
      </c>
      <c r="M394" s="85">
        <f t="shared" si="6"/>
        <v>946000</v>
      </c>
      <c r="N394" s="86"/>
    </row>
    <row r="395" spans="2:14" x14ac:dyDescent="0.25">
      <c r="B395" s="3" t="s">
        <v>139</v>
      </c>
      <c r="C395" s="14" t="s">
        <v>17</v>
      </c>
      <c r="D395" s="15">
        <v>5</v>
      </c>
      <c r="E395" s="79" t="s">
        <v>118</v>
      </c>
      <c r="F395" s="80"/>
      <c r="G395" s="79" t="s">
        <v>119</v>
      </c>
      <c r="H395" s="81"/>
      <c r="I395" s="82"/>
      <c r="J395" s="83">
        <f>0.3*J400</f>
        <v>99000</v>
      </c>
      <c r="K395" s="84"/>
      <c r="L395" s="16">
        <v>0</v>
      </c>
      <c r="M395" s="85">
        <f t="shared" si="6"/>
        <v>99000</v>
      </c>
      <c r="N395" s="86"/>
    </row>
    <row r="396" spans="2:14" x14ac:dyDescent="0.25">
      <c r="B396" s="3" t="s">
        <v>139</v>
      </c>
      <c r="C396" s="14" t="s">
        <v>17</v>
      </c>
      <c r="D396" s="15">
        <v>10</v>
      </c>
      <c r="E396" s="79" t="s">
        <v>118</v>
      </c>
      <c r="F396" s="80"/>
      <c r="G396" s="79" t="s">
        <v>119</v>
      </c>
      <c r="H396" s="81"/>
      <c r="I396" s="82"/>
      <c r="J396" s="83">
        <f>0.5*J400</f>
        <v>165000</v>
      </c>
      <c r="K396" s="84"/>
      <c r="L396" s="16">
        <v>0</v>
      </c>
      <c r="M396" s="85">
        <f t="shared" si="6"/>
        <v>165000</v>
      </c>
      <c r="N396" s="86"/>
    </row>
    <row r="397" spans="2:14" x14ac:dyDescent="0.25">
      <c r="B397" s="3" t="s">
        <v>139</v>
      </c>
      <c r="C397" s="14" t="s">
        <v>17</v>
      </c>
      <c r="D397" s="15">
        <v>15</v>
      </c>
      <c r="E397" s="79" t="s">
        <v>118</v>
      </c>
      <c r="F397" s="80"/>
      <c r="G397" s="79" t="s">
        <v>119</v>
      </c>
      <c r="H397" s="81"/>
      <c r="I397" s="82"/>
      <c r="J397" s="83">
        <f>0.6*J400</f>
        <v>198000</v>
      </c>
      <c r="K397" s="84"/>
      <c r="L397" s="16">
        <v>0</v>
      </c>
      <c r="M397" s="85">
        <f t="shared" si="6"/>
        <v>198000</v>
      </c>
      <c r="N397" s="86"/>
    </row>
    <row r="398" spans="2:14" x14ac:dyDescent="0.25">
      <c r="B398" s="3" t="s">
        <v>139</v>
      </c>
      <c r="C398" s="14" t="s">
        <v>17</v>
      </c>
      <c r="D398" s="15">
        <v>20</v>
      </c>
      <c r="E398" s="79" t="s">
        <v>118</v>
      </c>
      <c r="F398" s="80"/>
      <c r="G398" s="79" t="s">
        <v>119</v>
      </c>
      <c r="H398" s="81"/>
      <c r="I398" s="82"/>
      <c r="J398" s="83">
        <f>J400*0.75</f>
        <v>247500</v>
      </c>
      <c r="K398" s="84"/>
      <c r="L398" s="16">
        <v>0</v>
      </c>
      <c r="M398" s="85">
        <f t="shared" si="6"/>
        <v>247500</v>
      </c>
      <c r="N398" s="86"/>
    </row>
    <row r="399" spans="2:14" x14ac:dyDescent="0.25">
      <c r="B399" s="3" t="s">
        <v>139</v>
      </c>
      <c r="C399" s="14" t="s">
        <v>17</v>
      </c>
      <c r="D399" s="15">
        <v>25</v>
      </c>
      <c r="E399" s="79" t="s">
        <v>118</v>
      </c>
      <c r="F399" s="80"/>
      <c r="G399" s="79" t="s">
        <v>119</v>
      </c>
      <c r="H399" s="81"/>
      <c r="I399" s="82"/>
      <c r="J399" s="83">
        <f>0.85*J400</f>
        <v>280500</v>
      </c>
      <c r="K399" s="84"/>
      <c r="L399" s="16">
        <v>0</v>
      </c>
      <c r="M399" s="85">
        <f t="shared" si="6"/>
        <v>280500</v>
      </c>
      <c r="N399" s="86"/>
    </row>
    <row r="400" spans="2:14" x14ac:dyDescent="0.25">
      <c r="B400" s="3" t="s">
        <v>139</v>
      </c>
      <c r="C400" s="14" t="s">
        <v>17</v>
      </c>
      <c r="D400" s="15">
        <v>30</v>
      </c>
      <c r="E400" s="79" t="s">
        <v>118</v>
      </c>
      <c r="F400" s="80"/>
      <c r="G400" s="79" t="s">
        <v>119</v>
      </c>
      <c r="H400" s="81"/>
      <c r="I400" s="82"/>
      <c r="J400" s="83">
        <v>330000</v>
      </c>
      <c r="K400" s="84"/>
      <c r="L400" s="16">
        <v>0</v>
      </c>
      <c r="M400" s="85">
        <f t="shared" si="6"/>
        <v>330000</v>
      </c>
      <c r="N400" s="86"/>
    </row>
    <row r="401" spans="2:16" x14ac:dyDescent="0.25">
      <c r="B401" s="3" t="s">
        <v>139</v>
      </c>
      <c r="C401" s="14" t="s">
        <v>17</v>
      </c>
      <c r="D401" s="15">
        <v>40</v>
      </c>
      <c r="E401" s="79" t="s">
        <v>118</v>
      </c>
      <c r="F401" s="80"/>
      <c r="G401" s="79" t="s">
        <v>119</v>
      </c>
      <c r="H401" s="81"/>
      <c r="I401" s="82"/>
      <c r="J401" s="83">
        <f>J400*1.33</f>
        <v>438900</v>
      </c>
      <c r="K401" s="84"/>
      <c r="L401" s="16">
        <v>0</v>
      </c>
      <c r="M401" s="85">
        <f t="shared" ref="M401:M464" si="7">J401*(1-L401)</f>
        <v>438900</v>
      </c>
      <c r="N401" s="86"/>
    </row>
    <row r="402" spans="2:16" x14ac:dyDescent="0.25">
      <c r="B402" s="3" t="s">
        <v>139</v>
      </c>
      <c r="C402" s="14" t="s">
        <v>17</v>
      </c>
      <c r="D402" s="15">
        <v>45</v>
      </c>
      <c r="E402" s="79" t="s">
        <v>118</v>
      </c>
      <c r="F402" s="80"/>
      <c r="G402" s="79" t="s">
        <v>119</v>
      </c>
      <c r="H402" s="81"/>
      <c r="I402" s="82"/>
      <c r="J402" s="83">
        <f>J400*1.5</f>
        <v>495000</v>
      </c>
      <c r="K402" s="84"/>
      <c r="L402" s="16">
        <v>0</v>
      </c>
      <c r="M402" s="85">
        <f t="shared" si="7"/>
        <v>495000</v>
      </c>
      <c r="N402" s="86"/>
    </row>
    <row r="403" spans="2:16" x14ac:dyDescent="0.25">
      <c r="B403" s="3" t="s">
        <v>139</v>
      </c>
      <c r="C403" s="14" t="s">
        <v>17</v>
      </c>
      <c r="D403" s="15">
        <v>60</v>
      </c>
      <c r="E403" s="79" t="s">
        <v>118</v>
      </c>
      <c r="F403" s="80"/>
      <c r="G403" s="79" t="s">
        <v>119</v>
      </c>
      <c r="H403" s="81"/>
      <c r="I403" s="82"/>
      <c r="J403" s="83">
        <f>2*J400</f>
        <v>660000</v>
      </c>
      <c r="K403" s="84"/>
      <c r="L403" s="16">
        <v>0</v>
      </c>
      <c r="M403" s="85">
        <f t="shared" si="7"/>
        <v>660000</v>
      </c>
      <c r="N403" s="86"/>
    </row>
    <row r="404" spans="2:16" x14ac:dyDescent="0.25">
      <c r="B404" s="3" t="s">
        <v>139</v>
      </c>
      <c r="C404" s="14" t="s">
        <v>17</v>
      </c>
      <c r="D404" s="15">
        <v>5</v>
      </c>
      <c r="E404" s="79" t="s">
        <v>120</v>
      </c>
      <c r="F404" s="80"/>
      <c r="G404" s="79" t="s">
        <v>121</v>
      </c>
      <c r="H404" s="81"/>
      <c r="I404" s="82"/>
      <c r="J404" s="83">
        <f>0.3*J409</f>
        <v>105600</v>
      </c>
      <c r="K404" s="84"/>
      <c r="L404" s="16">
        <v>0</v>
      </c>
      <c r="M404" s="85">
        <f t="shared" si="7"/>
        <v>105600</v>
      </c>
      <c r="N404" s="86"/>
    </row>
    <row r="405" spans="2:16" x14ac:dyDescent="0.25">
      <c r="B405" s="3" t="s">
        <v>139</v>
      </c>
      <c r="C405" s="14" t="s">
        <v>17</v>
      </c>
      <c r="D405" s="15">
        <v>10</v>
      </c>
      <c r="E405" s="79" t="s">
        <v>120</v>
      </c>
      <c r="F405" s="80"/>
      <c r="G405" s="79" t="s">
        <v>121</v>
      </c>
      <c r="H405" s="81"/>
      <c r="I405" s="82"/>
      <c r="J405" s="83">
        <f>0.5*J409</f>
        <v>176000</v>
      </c>
      <c r="K405" s="84"/>
      <c r="L405" s="16">
        <v>0</v>
      </c>
      <c r="M405" s="85">
        <f t="shared" si="7"/>
        <v>176000</v>
      </c>
      <c r="N405" s="86"/>
    </row>
    <row r="406" spans="2:16" x14ac:dyDescent="0.25">
      <c r="B406" s="3" t="s">
        <v>139</v>
      </c>
      <c r="C406" s="14" t="s">
        <v>17</v>
      </c>
      <c r="D406" s="15">
        <v>15</v>
      </c>
      <c r="E406" s="79" t="s">
        <v>120</v>
      </c>
      <c r="F406" s="80"/>
      <c r="G406" s="79" t="s">
        <v>121</v>
      </c>
      <c r="H406" s="81"/>
      <c r="I406" s="82"/>
      <c r="J406" s="83">
        <f>0.6*J409</f>
        <v>211200</v>
      </c>
      <c r="K406" s="84"/>
      <c r="L406" s="16">
        <v>0</v>
      </c>
      <c r="M406" s="85">
        <f t="shared" si="7"/>
        <v>211200</v>
      </c>
      <c r="N406" s="86"/>
    </row>
    <row r="407" spans="2:16" x14ac:dyDescent="0.25">
      <c r="B407" s="3" t="s">
        <v>139</v>
      </c>
      <c r="C407" s="14" t="s">
        <v>17</v>
      </c>
      <c r="D407" s="15">
        <v>20</v>
      </c>
      <c r="E407" s="79" t="s">
        <v>120</v>
      </c>
      <c r="F407" s="80"/>
      <c r="G407" s="79" t="s">
        <v>121</v>
      </c>
      <c r="H407" s="81"/>
      <c r="I407" s="82"/>
      <c r="J407" s="83">
        <f>J409*0.75</f>
        <v>264000</v>
      </c>
      <c r="K407" s="84"/>
      <c r="L407" s="16">
        <v>0</v>
      </c>
      <c r="M407" s="85">
        <f t="shared" si="7"/>
        <v>264000</v>
      </c>
      <c r="N407" s="86"/>
    </row>
    <row r="408" spans="2:16" x14ac:dyDescent="0.25">
      <c r="B408" s="3" t="s">
        <v>139</v>
      </c>
      <c r="C408" s="14" t="s">
        <v>17</v>
      </c>
      <c r="D408" s="15">
        <v>25</v>
      </c>
      <c r="E408" s="79" t="s">
        <v>120</v>
      </c>
      <c r="F408" s="80"/>
      <c r="G408" s="79" t="s">
        <v>121</v>
      </c>
      <c r="H408" s="81"/>
      <c r="I408" s="82"/>
      <c r="J408" s="83">
        <f>0.85*J409</f>
        <v>299200</v>
      </c>
      <c r="K408" s="84"/>
      <c r="L408" s="16">
        <v>0</v>
      </c>
      <c r="M408" s="85">
        <f t="shared" si="7"/>
        <v>299200</v>
      </c>
      <c r="N408" s="86"/>
    </row>
    <row r="409" spans="2:16" x14ac:dyDescent="0.25">
      <c r="B409" s="3" t="s">
        <v>139</v>
      </c>
      <c r="C409" s="14" t="s">
        <v>17</v>
      </c>
      <c r="D409" s="15">
        <v>30</v>
      </c>
      <c r="E409" s="79" t="s">
        <v>120</v>
      </c>
      <c r="F409" s="80"/>
      <c r="G409" s="79" t="s">
        <v>121</v>
      </c>
      <c r="H409" s="81"/>
      <c r="I409" s="82"/>
      <c r="J409" s="83">
        <v>352000</v>
      </c>
      <c r="K409" s="84"/>
      <c r="L409" s="16">
        <v>0</v>
      </c>
      <c r="M409" s="85">
        <f t="shared" si="7"/>
        <v>352000</v>
      </c>
      <c r="N409" s="86"/>
    </row>
    <row r="410" spans="2:16" x14ac:dyDescent="0.25">
      <c r="B410" s="3" t="s">
        <v>139</v>
      </c>
      <c r="C410" s="14" t="s">
        <v>17</v>
      </c>
      <c r="D410" s="15">
        <v>40</v>
      </c>
      <c r="E410" s="79" t="s">
        <v>120</v>
      </c>
      <c r="F410" s="80"/>
      <c r="G410" s="79" t="s">
        <v>121</v>
      </c>
      <c r="H410" s="81"/>
      <c r="I410" s="82"/>
      <c r="J410" s="83">
        <f>J409*1.33</f>
        <v>468160</v>
      </c>
      <c r="K410" s="84"/>
      <c r="L410" s="16">
        <v>0</v>
      </c>
      <c r="M410" s="85">
        <f t="shared" si="7"/>
        <v>468160</v>
      </c>
      <c r="N410" s="86"/>
    </row>
    <row r="411" spans="2:16" x14ac:dyDescent="0.25">
      <c r="B411" s="3" t="s">
        <v>139</v>
      </c>
      <c r="C411" s="14" t="s">
        <v>17</v>
      </c>
      <c r="D411" s="15">
        <v>45</v>
      </c>
      <c r="E411" s="79" t="s">
        <v>120</v>
      </c>
      <c r="F411" s="80"/>
      <c r="G411" s="79" t="s">
        <v>121</v>
      </c>
      <c r="H411" s="81"/>
      <c r="I411" s="82"/>
      <c r="J411" s="83">
        <f>J409*1.5</f>
        <v>528000</v>
      </c>
      <c r="K411" s="84"/>
      <c r="L411" s="16">
        <v>0</v>
      </c>
      <c r="M411" s="85">
        <f t="shared" si="7"/>
        <v>528000</v>
      </c>
      <c r="N411" s="86"/>
    </row>
    <row r="412" spans="2:16" x14ac:dyDescent="0.25">
      <c r="B412" s="3" t="s">
        <v>139</v>
      </c>
      <c r="C412" s="14" t="s">
        <v>17</v>
      </c>
      <c r="D412" s="15">
        <v>60</v>
      </c>
      <c r="E412" s="79" t="s">
        <v>120</v>
      </c>
      <c r="F412" s="80"/>
      <c r="G412" s="79" t="s">
        <v>121</v>
      </c>
      <c r="H412" s="81"/>
      <c r="I412" s="82"/>
      <c r="J412" s="83">
        <f>2*J409</f>
        <v>704000</v>
      </c>
      <c r="K412" s="84"/>
      <c r="L412" s="16">
        <v>0</v>
      </c>
      <c r="M412" s="85">
        <f t="shared" si="7"/>
        <v>704000</v>
      </c>
      <c r="N412" s="86"/>
    </row>
    <row r="413" spans="2:16" x14ac:dyDescent="0.25">
      <c r="B413" s="3" t="s">
        <v>140</v>
      </c>
      <c r="C413" s="14" t="s">
        <v>17</v>
      </c>
      <c r="D413" s="15">
        <v>15</v>
      </c>
      <c r="E413" s="79" t="s">
        <v>122</v>
      </c>
      <c r="F413" s="80"/>
      <c r="G413" s="79" t="s">
        <v>123</v>
      </c>
      <c r="H413" s="81"/>
      <c r="I413" s="82"/>
      <c r="J413" s="83">
        <f>+J415*0.6</f>
        <v>131092.43697478992</v>
      </c>
      <c r="K413" s="84"/>
      <c r="L413" s="16">
        <v>0</v>
      </c>
      <c r="M413" s="85">
        <f t="shared" si="7"/>
        <v>131092.43697478992</v>
      </c>
      <c r="N413" s="86"/>
    </row>
    <row r="414" spans="2:16" x14ac:dyDescent="0.25">
      <c r="B414" s="3" t="s">
        <v>140</v>
      </c>
      <c r="C414" s="14" t="s">
        <v>17</v>
      </c>
      <c r="D414" s="15">
        <v>20</v>
      </c>
      <c r="E414" s="79" t="s">
        <v>122</v>
      </c>
      <c r="F414" s="80"/>
      <c r="G414" s="79" t="s">
        <v>123</v>
      </c>
      <c r="H414" s="81"/>
      <c r="I414" s="82"/>
      <c r="J414" s="83">
        <f>+J415*0.75</f>
        <v>163865.5462184874</v>
      </c>
      <c r="K414" s="84"/>
      <c r="L414" s="16">
        <v>0</v>
      </c>
      <c r="M414" s="85">
        <f t="shared" si="7"/>
        <v>163865.5462184874</v>
      </c>
      <c r="N414" s="86"/>
    </row>
    <row r="415" spans="2:16" x14ac:dyDescent="0.25">
      <c r="B415" s="3" t="s">
        <v>140</v>
      </c>
      <c r="C415" s="14" t="s">
        <v>17</v>
      </c>
      <c r="D415" s="15">
        <v>30</v>
      </c>
      <c r="E415" s="79" t="s">
        <v>122</v>
      </c>
      <c r="F415" s="80"/>
      <c r="G415" s="79" t="s">
        <v>123</v>
      </c>
      <c r="H415" s="81"/>
      <c r="I415" s="82"/>
      <c r="J415" s="83">
        <f>+(260000/1.19)</f>
        <v>218487.3949579832</v>
      </c>
      <c r="K415" s="84"/>
      <c r="L415" s="16">
        <v>0</v>
      </c>
      <c r="M415" s="85">
        <f t="shared" si="7"/>
        <v>218487.3949579832</v>
      </c>
      <c r="N415" s="86"/>
      <c r="O415" s="17"/>
      <c r="P415" s="18"/>
    </row>
    <row r="416" spans="2:16" x14ac:dyDescent="0.25">
      <c r="B416" s="3" t="s">
        <v>140</v>
      </c>
      <c r="C416" s="14" t="s">
        <v>17</v>
      </c>
      <c r="D416" s="15">
        <v>15</v>
      </c>
      <c r="E416" s="79" t="s">
        <v>124</v>
      </c>
      <c r="F416" s="80"/>
      <c r="G416" s="79" t="s">
        <v>21</v>
      </c>
      <c r="H416" s="81"/>
      <c r="I416" s="82"/>
      <c r="J416" s="83">
        <f>+J418*0.6</f>
        <v>48403.361344537821</v>
      </c>
      <c r="K416" s="84"/>
      <c r="L416" s="16">
        <v>0</v>
      </c>
      <c r="M416" s="85">
        <f t="shared" si="7"/>
        <v>48403.361344537821</v>
      </c>
      <c r="N416" s="86"/>
      <c r="O416" s="18"/>
      <c r="P416" s="18"/>
    </row>
    <row r="417" spans="2:16" x14ac:dyDescent="0.25">
      <c r="B417" s="3" t="s">
        <v>140</v>
      </c>
      <c r="C417" s="14" t="s">
        <v>17</v>
      </c>
      <c r="D417" s="15">
        <v>20</v>
      </c>
      <c r="E417" s="79" t="s">
        <v>124</v>
      </c>
      <c r="F417" s="80"/>
      <c r="G417" s="79" t="s">
        <v>21</v>
      </c>
      <c r="H417" s="81"/>
      <c r="I417" s="82"/>
      <c r="J417" s="83">
        <f>+J418*0.75</f>
        <v>60504.201680672275</v>
      </c>
      <c r="K417" s="84"/>
      <c r="L417" s="16">
        <v>0</v>
      </c>
      <c r="M417" s="85">
        <f t="shared" si="7"/>
        <v>60504.201680672275</v>
      </c>
      <c r="N417" s="86"/>
      <c r="O417" s="18"/>
      <c r="P417" s="18"/>
    </row>
    <row r="418" spans="2:16" x14ac:dyDescent="0.25">
      <c r="B418" s="3" t="s">
        <v>140</v>
      </c>
      <c r="C418" s="14" t="s">
        <v>17</v>
      </c>
      <c r="D418" s="15">
        <v>30</v>
      </c>
      <c r="E418" s="79" t="s">
        <v>124</v>
      </c>
      <c r="F418" s="80"/>
      <c r="G418" s="79" t="s">
        <v>21</v>
      </c>
      <c r="H418" s="81"/>
      <c r="I418" s="82"/>
      <c r="J418" s="83">
        <f>+(96000/1.19)</f>
        <v>80672.268907563033</v>
      </c>
      <c r="K418" s="84"/>
      <c r="L418" s="16">
        <v>0</v>
      </c>
      <c r="M418" s="85">
        <f t="shared" si="7"/>
        <v>80672.268907563033</v>
      </c>
      <c r="N418" s="86"/>
    </row>
    <row r="419" spans="2:16" x14ac:dyDescent="0.25">
      <c r="B419" s="3" t="s">
        <v>9</v>
      </c>
      <c r="C419" s="14" t="s">
        <v>17</v>
      </c>
      <c r="D419" s="15">
        <v>15</v>
      </c>
      <c r="E419" s="79" t="s">
        <v>125</v>
      </c>
      <c r="F419" s="80"/>
      <c r="G419" s="79" t="s">
        <v>126</v>
      </c>
      <c r="H419" s="81"/>
      <c r="I419" s="82"/>
      <c r="J419" s="83">
        <f>+J421*0.6</f>
        <v>95798.319327731093</v>
      </c>
      <c r="K419" s="84"/>
      <c r="L419" s="16">
        <v>0</v>
      </c>
      <c r="M419" s="85">
        <f t="shared" si="7"/>
        <v>95798.319327731093</v>
      </c>
      <c r="N419" s="86"/>
    </row>
    <row r="420" spans="2:16" x14ac:dyDescent="0.25">
      <c r="B420" s="3" t="s">
        <v>9</v>
      </c>
      <c r="C420" s="14" t="s">
        <v>17</v>
      </c>
      <c r="D420" s="15">
        <v>20</v>
      </c>
      <c r="E420" s="79" t="s">
        <v>125</v>
      </c>
      <c r="F420" s="80"/>
      <c r="G420" s="79" t="s">
        <v>126</v>
      </c>
      <c r="H420" s="81"/>
      <c r="I420" s="82"/>
      <c r="J420" s="83">
        <f>+J421*0.75</f>
        <v>119747.89915966388</v>
      </c>
      <c r="K420" s="84"/>
      <c r="L420" s="16">
        <v>0</v>
      </c>
      <c r="M420" s="85">
        <f t="shared" si="7"/>
        <v>119747.89915966388</v>
      </c>
      <c r="N420" s="86"/>
    </row>
    <row r="421" spans="2:16" x14ac:dyDescent="0.25">
      <c r="B421" s="3" t="s">
        <v>9</v>
      </c>
      <c r="C421" s="14" t="s">
        <v>17</v>
      </c>
      <c r="D421" s="15">
        <v>30</v>
      </c>
      <c r="E421" s="79" t="s">
        <v>125</v>
      </c>
      <c r="F421" s="80"/>
      <c r="G421" s="79" t="s">
        <v>126</v>
      </c>
      <c r="H421" s="81"/>
      <c r="I421" s="82"/>
      <c r="J421" s="83">
        <f>+(190000/1.19)</f>
        <v>159663.8655462185</v>
      </c>
      <c r="K421" s="84"/>
      <c r="L421" s="16">
        <v>0</v>
      </c>
      <c r="M421" s="85">
        <f t="shared" si="7"/>
        <v>159663.8655462185</v>
      </c>
      <c r="N421" s="86"/>
    </row>
    <row r="422" spans="2:16" x14ac:dyDescent="0.25">
      <c r="B422" s="3" t="s">
        <v>9</v>
      </c>
      <c r="C422" s="14" t="s">
        <v>17</v>
      </c>
      <c r="D422" s="15">
        <v>15</v>
      </c>
      <c r="E422" s="79" t="s">
        <v>127</v>
      </c>
      <c r="F422" s="80"/>
      <c r="G422" s="79" t="s">
        <v>128</v>
      </c>
      <c r="H422" s="81"/>
      <c r="I422" s="82"/>
      <c r="J422" s="83">
        <f>+J424*0.6</f>
        <v>95798.319327731093</v>
      </c>
      <c r="K422" s="84"/>
      <c r="L422" s="16">
        <v>0</v>
      </c>
      <c r="M422" s="85">
        <f t="shared" si="7"/>
        <v>95798.319327731093</v>
      </c>
      <c r="N422" s="86"/>
    </row>
    <row r="423" spans="2:16" x14ac:dyDescent="0.25">
      <c r="B423" s="3" t="s">
        <v>9</v>
      </c>
      <c r="C423" s="14" t="s">
        <v>17</v>
      </c>
      <c r="D423" s="15">
        <v>20</v>
      </c>
      <c r="E423" s="79" t="s">
        <v>127</v>
      </c>
      <c r="F423" s="80"/>
      <c r="G423" s="79" t="s">
        <v>128</v>
      </c>
      <c r="H423" s="81"/>
      <c r="I423" s="82"/>
      <c r="J423" s="83">
        <f>+J424*0.75</f>
        <v>119747.89915966388</v>
      </c>
      <c r="K423" s="84"/>
      <c r="L423" s="16">
        <v>0</v>
      </c>
      <c r="M423" s="85">
        <f t="shared" si="7"/>
        <v>119747.89915966388</v>
      </c>
      <c r="N423" s="86"/>
    </row>
    <row r="424" spans="2:16" x14ac:dyDescent="0.25">
      <c r="B424" s="3" t="s">
        <v>9</v>
      </c>
      <c r="C424" s="14" t="s">
        <v>17</v>
      </c>
      <c r="D424" s="15">
        <v>30</v>
      </c>
      <c r="E424" s="79" t="s">
        <v>127</v>
      </c>
      <c r="F424" s="80"/>
      <c r="G424" s="79" t="s">
        <v>128</v>
      </c>
      <c r="H424" s="81"/>
      <c r="I424" s="82"/>
      <c r="J424" s="83">
        <f>+(190000/1.19)</f>
        <v>159663.8655462185</v>
      </c>
      <c r="K424" s="84"/>
      <c r="L424" s="16">
        <v>0</v>
      </c>
      <c r="M424" s="85">
        <f t="shared" si="7"/>
        <v>159663.8655462185</v>
      </c>
      <c r="N424" s="86"/>
    </row>
    <row r="425" spans="2:16" x14ac:dyDescent="0.25">
      <c r="B425" s="3" t="s">
        <v>141</v>
      </c>
      <c r="C425" s="14" t="s">
        <v>17</v>
      </c>
      <c r="D425" s="15">
        <v>15</v>
      </c>
      <c r="E425" s="79" t="s">
        <v>122</v>
      </c>
      <c r="F425" s="80"/>
      <c r="G425" s="79" t="s">
        <v>129</v>
      </c>
      <c r="H425" s="81"/>
      <c r="I425" s="82"/>
      <c r="J425" s="83">
        <f>+J427*0.6</f>
        <v>60504.201680672268</v>
      </c>
      <c r="K425" s="84"/>
      <c r="L425" s="16">
        <v>0</v>
      </c>
      <c r="M425" s="85">
        <f t="shared" si="7"/>
        <v>60504.201680672268</v>
      </c>
      <c r="N425" s="86"/>
    </row>
    <row r="426" spans="2:16" x14ac:dyDescent="0.25">
      <c r="B426" s="3" t="s">
        <v>141</v>
      </c>
      <c r="C426" s="14" t="s">
        <v>17</v>
      </c>
      <c r="D426" s="15">
        <v>20</v>
      </c>
      <c r="E426" s="79" t="s">
        <v>122</v>
      </c>
      <c r="F426" s="80"/>
      <c r="G426" s="79" t="s">
        <v>129</v>
      </c>
      <c r="H426" s="81"/>
      <c r="I426" s="82"/>
      <c r="J426" s="83">
        <f>+J427*0.75</f>
        <v>75630.252100840342</v>
      </c>
      <c r="K426" s="84"/>
      <c r="L426" s="16">
        <v>0</v>
      </c>
      <c r="M426" s="85">
        <f t="shared" si="7"/>
        <v>75630.252100840342</v>
      </c>
      <c r="N426" s="86"/>
    </row>
    <row r="427" spans="2:16" x14ac:dyDescent="0.25">
      <c r="B427" s="3" t="s">
        <v>141</v>
      </c>
      <c r="C427" s="14" t="s">
        <v>17</v>
      </c>
      <c r="D427" s="15">
        <v>30</v>
      </c>
      <c r="E427" s="79" t="s">
        <v>122</v>
      </c>
      <c r="F427" s="80"/>
      <c r="G427" s="79" t="s">
        <v>129</v>
      </c>
      <c r="H427" s="81"/>
      <c r="I427" s="82"/>
      <c r="J427" s="83">
        <f>+(120000/1.19)</f>
        <v>100840.33613445378</v>
      </c>
      <c r="K427" s="84"/>
      <c r="L427" s="16">
        <v>0</v>
      </c>
      <c r="M427" s="85">
        <f t="shared" si="7"/>
        <v>100840.33613445378</v>
      </c>
      <c r="N427" s="86"/>
    </row>
    <row r="428" spans="2:16" x14ac:dyDescent="0.25">
      <c r="B428" s="3" t="s">
        <v>141</v>
      </c>
      <c r="C428" s="14" t="s">
        <v>17</v>
      </c>
      <c r="D428" s="15">
        <v>15</v>
      </c>
      <c r="E428" s="79" t="s">
        <v>130</v>
      </c>
      <c r="F428" s="80"/>
      <c r="G428" s="79" t="s">
        <v>21</v>
      </c>
      <c r="H428" s="81"/>
      <c r="I428" s="82"/>
      <c r="J428" s="83">
        <f>+J430*0.6</f>
        <v>48403.361344537821</v>
      </c>
      <c r="K428" s="84"/>
      <c r="L428" s="16">
        <v>0</v>
      </c>
      <c r="M428" s="85">
        <f t="shared" si="7"/>
        <v>48403.361344537821</v>
      </c>
      <c r="N428" s="86"/>
    </row>
    <row r="429" spans="2:16" x14ac:dyDescent="0.25">
      <c r="B429" s="3" t="s">
        <v>141</v>
      </c>
      <c r="C429" s="14" t="s">
        <v>17</v>
      </c>
      <c r="D429" s="15">
        <v>20</v>
      </c>
      <c r="E429" s="79" t="s">
        <v>130</v>
      </c>
      <c r="F429" s="80"/>
      <c r="G429" s="79" t="s">
        <v>21</v>
      </c>
      <c r="H429" s="81"/>
      <c r="I429" s="82"/>
      <c r="J429" s="83">
        <f>+J430*0.75</f>
        <v>60504.201680672275</v>
      </c>
      <c r="K429" s="84"/>
      <c r="L429" s="16">
        <v>0</v>
      </c>
      <c r="M429" s="85">
        <f t="shared" si="7"/>
        <v>60504.201680672275</v>
      </c>
      <c r="N429" s="86"/>
    </row>
    <row r="430" spans="2:16" x14ac:dyDescent="0.25">
      <c r="B430" s="3" t="s">
        <v>141</v>
      </c>
      <c r="C430" s="14" t="s">
        <v>17</v>
      </c>
      <c r="D430" s="15">
        <v>30</v>
      </c>
      <c r="E430" s="79" t="s">
        <v>130</v>
      </c>
      <c r="F430" s="80"/>
      <c r="G430" s="79" t="s">
        <v>21</v>
      </c>
      <c r="H430" s="81"/>
      <c r="I430" s="82"/>
      <c r="J430" s="83">
        <f>+(96000/1.19)</f>
        <v>80672.268907563033</v>
      </c>
      <c r="K430" s="84"/>
      <c r="L430" s="16">
        <v>0</v>
      </c>
      <c r="M430" s="85">
        <f t="shared" si="7"/>
        <v>80672.268907563033</v>
      </c>
      <c r="N430" s="86"/>
    </row>
    <row r="431" spans="2:16" x14ac:dyDescent="0.25">
      <c r="B431" s="3" t="s">
        <v>142</v>
      </c>
      <c r="C431" s="14" t="s">
        <v>17</v>
      </c>
      <c r="D431" s="15">
        <v>15</v>
      </c>
      <c r="E431" s="79" t="s">
        <v>131</v>
      </c>
      <c r="F431" s="80"/>
      <c r="G431" s="79" t="s">
        <v>21</v>
      </c>
      <c r="H431" s="81"/>
      <c r="I431" s="82"/>
      <c r="J431" s="83">
        <f>+J433*0.6</f>
        <v>48403.361344537821</v>
      </c>
      <c r="K431" s="84"/>
      <c r="L431" s="16">
        <v>0</v>
      </c>
      <c r="M431" s="85">
        <f t="shared" si="7"/>
        <v>48403.361344537821</v>
      </c>
      <c r="N431" s="86"/>
    </row>
    <row r="432" spans="2:16" x14ac:dyDescent="0.25">
      <c r="B432" s="3" t="s">
        <v>142</v>
      </c>
      <c r="C432" s="14" t="s">
        <v>17</v>
      </c>
      <c r="D432" s="15">
        <v>20</v>
      </c>
      <c r="E432" s="79" t="s">
        <v>131</v>
      </c>
      <c r="F432" s="80"/>
      <c r="G432" s="79" t="s">
        <v>21</v>
      </c>
      <c r="H432" s="81"/>
      <c r="I432" s="82"/>
      <c r="J432" s="83">
        <f>+J433*0.75</f>
        <v>60504.201680672275</v>
      </c>
      <c r="K432" s="84"/>
      <c r="L432" s="16">
        <v>0</v>
      </c>
      <c r="M432" s="85">
        <f t="shared" si="7"/>
        <v>60504.201680672275</v>
      </c>
      <c r="N432" s="86"/>
    </row>
    <row r="433" spans="2:14" x14ac:dyDescent="0.25">
      <c r="B433" s="3" t="s">
        <v>142</v>
      </c>
      <c r="C433" s="14" t="s">
        <v>17</v>
      </c>
      <c r="D433" s="15">
        <v>30</v>
      </c>
      <c r="E433" s="79" t="s">
        <v>131</v>
      </c>
      <c r="F433" s="80"/>
      <c r="G433" s="79" t="s">
        <v>21</v>
      </c>
      <c r="H433" s="81"/>
      <c r="I433" s="82"/>
      <c r="J433" s="83">
        <f>+(96000/1.19)</f>
        <v>80672.268907563033</v>
      </c>
      <c r="K433" s="84"/>
      <c r="L433" s="16">
        <v>0</v>
      </c>
      <c r="M433" s="85">
        <f t="shared" si="7"/>
        <v>80672.268907563033</v>
      </c>
      <c r="N433" s="86"/>
    </row>
    <row r="434" spans="2:14" x14ac:dyDescent="0.25">
      <c r="B434" s="3" t="s">
        <v>143</v>
      </c>
      <c r="C434" s="14" t="s">
        <v>17</v>
      </c>
      <c r="D434" s="15">
        <v>15</v>
      </c>
      <c r="E434" s="79" t="s">
        <v>131</v>
      </c>
      <c r="F434" s="80"/>
      <c r="G434" s="79" t="s">
        <v>21</v>
      </c>
      <c r="H434" s="81"/>
      <c r="I434" s="82"/>
      <c r="J434" s="83">
        <f>+J436*0.6</f>
        <v>48403.361344537821</v>
      </c>
      <c r="K434" s="84"/>
      <c r="L434" s="16">
        <v>0</v>
      </c>
      <c r="M434" s="85">
        <f t="shared" si="7"/>
        <v>48403.361344537821</v>
      </c>
      <c r="N434" s="86"/>
    </row>
    <row r="435" spans="2:14" x14ac:dyDescent="0.25">
      <c r="B435" s="3" t="s">
        <v>143</v>
      </c>
      <c r="C435" s="14" t="s">
        <v>17</v>
      </c>
      <c r="D435" s="15">
        <v>20</v>
      </c>
      <c r="E435" s="79" t="s">
        <v>131</v>
      </c>
      <c r="F435" s="80"/>
      <c r="G435" s="79" t="s">
        <v>21</v>
      </c>
      <c r="H435" s="81"/>
      <c r="I435" s="82"/>
      <c r="J435" s="83">
        <f>+J436*0.75</f>
        <v>60504.201680672275</v>
      </c>
      <c r="K435" s="84"/>
      <c r="L435" s="16">
        <v>0</v>
      </c>
      <c r="M435" s="85">
        <f t="shared" si="7"/>
        <v>60504.201680672275</v>
      </c>
      <c r="N435" s="86"/>
    </row>
    <row r="436" spans="2:14" x14ac:dyDescent="0.25">
      <c r="B436" s="3" t="s">
        <v>143</v>
      </c>
      <c r="C436" s="14" t="s">
        <v>17</v>
      </c>
      <c r="D436" s="15">
        <v>30</v>
      </c>
      <c r="E436" s="79" t="s">
        <v>131</v>
      </c>
      <c r="F436" s="80"/>
      <c r="G436" s="79" t="s">
        <v>21</v>
      </c>
      <c r="H436" s="81"/>
      <c r="I436" s="82"/>
      <c r="J436" s="83">
        <f>+(96000/1.19)</f>
        <v>80672.268907563033</v>
      </c>
      <c r="K436" s="84"/>
      <c r="L436" s="16">
        <v>0</v>
      </c>
      <c r="M436" s="85">
        <f t="shared" si="7"/>
        <v>80672.268907563033</v>
      </c>
      <c r="N436" s="86"/>
    </row>
    <row r="437" spans="2:14" x14ac:dyDescent="0.25">
      <c r="B437" s="3" t="s">
        <v>144</v>
      </c>
      <c r="C437" s="14" t="s">
        <v>17</v>
      </c>
      <c r="D437" s="15">
        <v>15</v>
      </c>
      <c r="E437" s="79" t="s">
        <v>131</v>
      </c>
      <c r="F437" s="80"/>
      <c r="G437" s="79" t="s">
        <v>21</v>
      </c>
      <c r="H437" s="81"/>
      <c r="I437" s="82"/>
      <c r="J437" s="83">
        <f>+J439*0.6</f>
        <v>48403.361344537821</v>
      </c>
      <c r="K437" s="84"/>
      <c r="L437" s="16">
        <v>0</v>
      </c>
      <c r="M437" s="85">
        <f t="shared" si="7"/>
        <v>48403.361344537821</v>
      </c>
      <c r="N437" s="86"/>
    </row>
    <row r="438" spans="2:14" x14ac:dyDescent="0.25">
      <c r="B438" s="3" t="s">
        <v>144</v>
      </c>
      <c r="C438" s="14" t="s">
        <v>17</v>
      </c>
      <c r="D438" s="15">
        <v>20</v>
      </c>
      <c r="E438" s="79" t="s">
        <v>131</v>
      </c>
      <c r="F438" s="80"/>
      <c r="G438" s="79" t="s">
        <v>21</v>
      </c>
      <c r="H438" s="81"/>
      <c r="I438" s="82"/>
      <c r="J438" s="83">
        <f>+J439*0.75</f>
        <v>60504.201680672275</v>
      </c>
      <c r="K438" s="84"/>
      <c r="L438" s="16">
        <v>0</v>
      </c>
      <c r="M438" s="85">
        <f t="shared" si="7"/>
        <v>60504.201680672275</v>
      </c>
      <c r="N438" s="86"/>
    </row>
    <row r="439" spans="2:14" x14ac:dyDescent="0.25">
      <c r="B439" s="3" t="s">
        <v>144</v>
      </c>
      <c r="C439" s="14" t="s">
        <v>17</v>
      </c>
      <c r="D439" s="15">
        <v>30</v>
      </c>
      <c r="E439" s="79" t="s">
        <v>131</v>
      </c>
      <c r="F439" s="80"/>
      <c r="G439" s="79" t="s">
        <v>21</v>
      </c>
      <c r="H439" s="81"/>
      <c r="I439" s="82"/>
      <c r="J439" s="83">
        <f>+(96000/1.19)</f>
        <v>80672.268907563033</v>
      </c>
      <c r="K439" s="84"/>
      <c r="L439" s="16">
        <v>0</v>
      </c>
      <c r="M439" s="85">
        <f t="shared" si="7"/>
        <v>80672.268907563033</v>
      </c>
      <c r="N439" s="86"/>
    </row>
    <row r="440" spans="2:14" x14ac:dyDescent="0.25">
      <c r="B440" s="3" t="s">
        <v>25</v>
      </c>
      <c r="C440" s="11" t="s">
        <v>177</v>
      </c>
      <c r="D440" s="12">
        <v>60</v>
      </c>
      <c r="E440" s="67" t="s">
        <v>178</v>
      </c>
      <c r="F440" s="68"/>
      <c r="G440" s="72" t="s">
        <v>179</v>
      </c>
      <c r="H440" s="73"/>
      <c r="I440" s="74"/>
      <c r="J440" s="75">
        <v>3300000</v>
      </c>
      <c r="K440" s="76"/>
      <c r="L440" s="13">
        <v>0</v>
      </c>
      <c r="M440" s="70">
        <f t="shared" si="7"/>
        <v>3300000</v>
      </c>
      <c r="N440" s="71"/>
    </row>
    <row r="441" spans="2:14" x14ac:dyDescent="0.25">
      <c r="B441" s="3" t="s">
        <v>25</v>
      </c>
      <c r="C441" s="11" t="s">
        <v>180</v>
      </c>
      <c r="D441" s="12">
        <v>60</v>
      </c>
      <c r="E441" s="67" t="s">
        <v>178</v>
      </c>
      <c r="F441" s="68"/>
      <c r="G441" s="72" t="s">
        <v>179</v>
      </c>
      <c r="H441" s="73"/>
      <c r="I441" s="74"/>
      <c r="J441" s="75">
        <v>3631000</v>
      </c>
      <c r="K441" s="76"/>
      <c r="L441" s="13">
        <v>0</v>
      </c>
      <c r="M441" s="70">
        <f t="shared" si="7"/>
        <v>3631000</v>
      </c>
      <c r="N441" s="71"/>
    </row>
    <row r="442" spans="2:14" x14ac:dyDescent="0.25">
      <c r="B442" s="3" t="s">
        <v>25</v>
      </c>
      <c r="C442" s="11" t="s">
        <v>181</v>
      </c>
      <c r="D442" s="12">
        <v>60</v>
      </c>
      <c r="E442" s="67" t="s">
        <v>178</v>
      </c>
      <c r="F442" s="68"/>
      <c r="G442" s="72" t="s">
        <v>179</v>
      </c>
      <c r="H442" s="73"/>
      <c r="I442" s="74"/>
      <c r="J442" s="77">
        <v>4290000</v>
      </c>
      <c r="K442" s="78"/>
      <c r="L442" s="13">
        <v>0</v>
      </c>
      <c r="M442" s="70">
        <f t="shared" si="7"/>
        <v>4290000</v>
      </c>
      <c r="N442" s="71"/>
    </row>
    <row r="443" spans="2:14" x14ac:dyDescent="0.25">
      <c r="B443" s="3" t="s">
        <v>25</v>
      </c>
      <c r="C443" s="11" t="s">
        <v>182</v>
      </c>
      <c r="D443" s="12">
        <v>60</v>
      </c>
      <c r="E443" s="67" t="s">
        <v>178</v>
      </c>
      <c r="F443" s="68"/>
      <c r="G443" s="72" t="s">
        <v>179</v>
      </c>
      <c r="H443" s="73"/>
      <c r="I443" s="74"/>
      <c r="J443" s="75">
        <v>3631000</v>
      </c>
      <c r="K443" s="76"/>
      <c r="L443" s="13">
        <v>0</v>
      </c>
      <c r="M443" s="70">
        <f t="shared" si="7"/>
        <v>3631000</v>
      </c>
      <c r="N443" s="71"/>
    </row>
    <row r="444" spans="2:14" x14ac:dyDescent="0.25">
      <c r="B444" s="3" t="s">
        <v>25</v>
      </c>
      <c r="C444" s="11" t="s">
        <v>183</v>
      </c>
      <c r="D444" s="12">
        <v>10</v>
      </c>
      <c r="E444" s="67" t="s">
        <v>178</v>
      </c>
      <c r="F444" s="68"/>
      <c r="G444" s="72" t="s">
        <v>179</v>
      </c>
      <c r="H444" s="73"/>
      <c r="I444" s="74"/>
      <c r="J444" s="75">
        <v>659000</v>
      </c>
      <c r="K444" s="76"/>
      <c r="L444" s="13">
        <v>0</v>
      </c>
      <c r="M444" s="70">
        <f t="shared" si="7"/>
        <v>659000</v>
      </c>
      <c r="N444" s="71"/>
    </row>
    <row r="445" spans="2:14" x14ac:dyDescent="0.25">
      <c r="B445" s="3" t="s">
        <v>25</v>
      </c>
      <c r="C445" s="11" t="s">
        <v>184</v>
      </c>
      <c r="D445" s="12">
        <v>10</v>
      </c>
      <c r="E445" s="67" t="s">
        <v>178</v>
      </c>
      <c r="F445" s="68"/>
      <c r="G445" s="72" t="s">
        <v>179</v>
      </c>
      <c r="H445" s="73"/>
      <c r="I445" s="74"/>
      <c r="J445" s="70">
        <v>882000</v>
      </c>
      <c r="K445" s="71"/>
      <c r="L445" s="13">
        <v>0</v>
      </c>
      <c r="M445" s="70">
        <f t="shared" si="7"/>
        <v>882000</v>
      </c>
      <c r="N445" s="71"/>
    </row>
    <row r="446" spans="2:14" x14ac:dyDescent="0.25">
      <c r="B446" s="3" t="s">
        <v>25</v>
      </c>
      <c r="C446" s="11" t="s">
        <v>185</v>
      </c>
      <c r="D446" s="12">
        <v>10</v>
      </c>
      <c r="E446" s="67" t="s">
        <v>178</v>
      </c>
      <c r="F446" s="68"/>
      <c r="G446" s="72" t="s">
        <v>179</v>
      </c>
      <c r="H446" s="73"/>
      <c r="I446" s="74"/>
      <c r="J446" s="75">
        <v>909000</v>
      </c>
      <c r="K446" s="76"/>
      <c r="L446" s="13">
        <v>0</v>
      </c>
      <c r="M446" s="70">
        <f t="shared" si="7"/>
        <v>909000</v>
      </c>
      <c r="N446" s="71"/>
    </row>
    <row r="447" spans="2:14" x14ac:dyDescent="0.25">
      <c r="B447" s="3" t="s">
        <v>25</v>
      </c>
      <c r="C447" s="11" t="s">
        <v>186</v>
      </c>
      <c r="D447" s="12">
        <v>90</v>
      </c>
      <c r="E447" s="67" t="s">
        <v>178</v>
      </c>
      <c r="F447" s="68"/>
      <c r="G447" s="72" t="s">
        <v>179</v>
      </c>
      <c r="H447" s="73"/>
      <c r="I447" s="74"/>
      <c r="J447" s="75">
        <v>4949000</v>
      </c>
      <c r="K447" s="76"/>
      <c r="L447" s="13">
        <v>0</v>
      </c>
      <c r="M447" s="70">
        <f t="shared" si="7"/>
        <v>4949000</v>
      </c>
      <c r="N447" s="71"/>
    </row>
    <row r="448" spans="2:14" x14ac:dyDescent="0.25">
      <c r="B448" s="3" t="s">
        <v>25</v>
      </c>
      <c r="C448" s="11" t="s">
        <v>187</v>
      </c>
      <c r="D448" s="12">
        <v>90</v>
      </c>
      <c r="E448" s="67" t="s">
        <v>178</v>
      </c>
      <c r="F448" s="68"/>
      <c r="G448" s="72" t="s">
        <v>179</v>
      </c>
      <c r="H448" s="73"/>
      <c r="I448" s="74"/>
      <c r="J448" s="70">
        <v>3389000</v>
      </c>
      <c r="K448" s="71"/>
      <c r="L448" s="13">
        <v>0</v>
      </c>
      <c r="M448" s="70">
        <f t="shared" si="7"/>
        <v>3389000</v>
      </c>
      <c r="N448" s="71"/>
    </row>
    <row r="449" spans="2:14" x14ac:dyDescent="0.25">
      <c r="B449" s="3" t="s">
        <v>25</v>
      </c>
      <c r="C449" s="11" t="s">
        <v>188</v>
      </c>
      <c r="D449" s="12">
        <v>300</v>
      </c>
      <c r="E449" s="67" t="s">
        <v>178</v>
      </c>
      <c r="F449" s="68"/>
      <c r="G449" s="72" t="s">
        <v>179</v>
      </c>
      <c r="H449" s="73"/>
      <c r="I449" s="74"/>
      <c r="J449" s="75">
        <v>7277000</v>
      </c>
      <c r="K449" s="76"/>
      <c r="L449" s="13">
        <v>0</v>
      </c>
      <c r="M449" s="70">
        <f t="shared" si="7"/>
        <v>7277000</v>
      </c>
      <c r="N449" s="71"/>
    </row>
    <row r="450" spans="2:14" x14ac:dyDescent="0.25">
      <c r="B450" s="3" t="s">
        <v>25</v>
      </c>
      <c r="C450" s="11" t="s">
        <v>177</v>
      </c>
      <c r="D450" s="12">
        <v>60</v>
      </c>
      <c r="E450" s="67" t="s">
        <v>189</v>
      </c>
      <c r="F450" s="68"/>
      <c r="G450" s="72" t="s">
        <v>179</v>
      </c>
      <c r="H450" s="73"/>
      <c r="I450" s="74"/>
      <c r="J450" s="70">
        <v>1816000</v>
      </c>
      <c r="K450" s="71"/>
      <c r="L450" s="13">
        <v>0</v>
      </c>
      <c r="M450" s="70">
        <f t="shared" si="7"/>
        <v>1816000</v>
      </c>
      <c r="N450" s="71"/>
    </row>
    <row r="451" spans="2:14" x14ac:dyDescent="0.25">
      <c r="B451" s="3" t="s">
        <v>25</v>
      </c>
      <c r="C451" s="11" t="s">
        <v>180</v>
      </c>
      <c r="D451" s="12">
        <v>60</v>
      </c>
      <c r="E451" s="67" t="s">
        <v>189</v>
      </c>
      <c r="F451" s="68"/>
      <c r="G451" s="72" t="s">
        <v>179</v>
      </c>
      <c r="H451" s="73"/>
      <c r="I451" s="74"/>
      <c r="J451" s="75">
        <v>1997000</v>
      </c>
      <c r="K451" s="76"/>
      <c r="L451" s="13">
        <v>0</v>
      </c>
      <c r="M451" s="70">
        <f t="shared" si="7"/>
        <v>1997000</v>
      </c>
      <c r="N451" s="71"/>
    </row>
    <row r="452" spans="2:14" x14ac:dyDescent="0.25">
      <c r="B452" s="3" t="s">
        <v>25</v>
      </c>
      <c r="C452" s="11" t="s">
        <v>181</v>
      </c>
      <c r="D452" s="12">
        <v>60</v>
      </c>
      <c r="E452" s="67" t="s">
        <v>189</v>
      </c>
      <c r="F452" s="68"/>
      <c r="G452" s="72" t="s">
        <v>179</v>
      </c>
      <c r="H452" s="73"/>
      <c r="I452" s="74"/>
      <c r="J452" s="70">
        <v>2361000</v>
      </c>
      <c r="K452" s="71"/>
      <c r="L452" s="13">
        <v>0</v>
      </c>
      <c r="M452" s="70">
        <f t="shared" si="7"/>
        <v>2361000</v>
      </c>
      <c r="N452" s="71"/>
    </row>
    <row r="453" spans="2:14" x14ac:dyDescent="0.25">
      <c r="B453" s="3" t="s">
        <v>25</v>
      </c>
      <c r="C453" s="11" t="s">
        <v>182</v>
      </c>
      <c r="D453" s="12">
        <v>60</v>
      </c>
      <c r="E453" s="67" t="s">
        <v>189</v>
      </c>
      <c r="F453" s="68"/>
      <c r="G453" s="72" t="s">
        <v>179</v>
      </c>
      <c r="H453" s="73"/>
      <c r="I453" s="74"/>
      <c r="J453" s="75">
        <v>1995000</v>
      </c>
      <c r="K453" s="76"/>
      <c r="L453" s="13">
        <v>0</v>
      </c>
      <c r="M453" s="70">
        <f t="shared" si="7"/>
        <v>1995000</v>
      </c>
      <c r="N453" s="71"/>
    </row>
    <row r="454" spans="2:14" x14ac:dyDescent="0.25">
      <c r="B454" s="3" t="s">
        <v>25</v>
      </c>
      <c r="C454" s="11" t="s">
        <v>183</v>
      </c>
      <c r="D454" s="12">
        <v>10</v>
      </c>
      <c r="E454" s="67" t="s">
        <v>189</v>
      </c>
      <c r="F454" s="68"/>
      <c r="G454" s="72" t="s">
        <v>179</v>
      </c>
      <c r="H454" s="73"/>
      <c r="I454" s="74"/>
      <c r="J454" s="70">
        <v>424000</v>
      </c>
      <c r="K454" s="71"/>
      <c r="L454" s="13">
        <v>0</v>
      </c>
      <c r="M454" s="70">
        <f t="shared" si="7"/>
        <v>424000</v>
      </c>
      <c r="N454" s="71"/>
    </row>
    <row r="455" spans="2:14" x14ac:dyDescent="0.25">
      <c r="B455" s="3" t="s">
        <v>25</v>
      </c>
      <c r="C455" s="11" t="s">
        <v>184</v>
      </c>
      <c r="D455" s="12">
        <v>10</v>
      </c>
      <c r="E455" s="67" t="s">
        <v>189</v>
      </c>
      <c r="F455" s="68"/>
      <c r="G455" s="72" t="s">
        <v>179</v>
      </c>
      <c r="H455" s="73"/>
      <c r="I455" s="74"/>
      <c r="J455" s="75">
        <v>551000</v>
      </c>
      <c r="K455" s="76"/>
      <c r="L455" s="13">
        <v>0</v>
      </c>
      <c r="M455" s="70">
        <f t="shared" si="7"/>
        <v>551000</v>
      </c>
      <c r="N455" s="71"/>
    </row>
    <row r="456" spans="2:14" x14ac:dyDescent="0.25">
      <c r="B456" s="3" t="s">
        <v>25</v>
      </c>
      <c r="C456" s="11" t="s">
        <v>185</v>
      </c>
      <c r="D456" s="12">
        <v>10</v>
      </c>
      <c r="E456" s="67" t="s">
        <v>189</v>
      </c>
      <c r="F456" s="68"/>
      <c r="G456" s="72" t="s">
        <v>179</v>
      </c>
      <c r="H456" s="73"/>
      <c r="I456" s="74"/>
      <c r="J456" s="70">
        <v>500000</v>
      </c>
      <c r="K456" s="71"/>
      <c r="L456" s="13">
        <v>0</v>
      </c>
      <c r="M456" s="70">
        <f t="shared" si="7"/>
        <v>500000</v>
      </c>
      <c r="N456" s="71"/>
    </row>
    <row r="457" spans="2:14" x14ac:dyDescent="0.25">
      <c r="B457" s="3" t="s">
        <v>25</v>
      </c>
      <c r="C457" s="11" t="s">
        <v>190</v>
      </c>
      <c r="D457" s="12">
        <v>90</v>
      </c>
      <c r="E457" s="67" t="s">
        <v>189</v>
      </c>
      <c r="F457" s="68"/>
      <c r="G457" s="72" t="s">
        <v>179</v>
      </c>
      <c r="H457" s="73"/>
      <c r="I457" s="74"/>
      <c r="J457" s="70">
        <v>2723000</v>
      </c>
      <c r="K457" s="71"/>
      <c r="L457" s="13">
        <v>0</v>
      </c>
      <c r="M457" s="70">
        <f t="shared" si="7"/>
        <v>2723000</v>
      </c>
      <c r="N457" s="71"/>
    </row>
    <row r="458" spans="2:14" x14ac:dyDescent="0.25">
      <c r="B458" s="3" t="s">
        <v>25</v>
      </c>
      <c r="C458" s="11" t="s">
        <v>187</v>
      </c>
      <c r="D458" s="12">
        <v>90</v>
      </c>
      <c r="E458" s="67" t="s">
        <v>189</v>
      </c>
      <c r="F458" s="68"/>
      <c r="G458" s="72" t="s">
        <v>179</v>
      </c>
      <c r="H458" s="73"/>
      <c r="I458" s="74"/>
      <c r="J458" s="70">
        <v>2421000</v>
      </c>
      <c r="K458" s="71"/>
      <c r="L458" s="13">
        <v>0</v>
      </c>
      <c r="M458" s="70">
        <f t="shared" si="7"/>
        <v>2421000</v>
      </c>
      <c r="N458" s="71"/>
    </row>
    <row r="459" spans="2:14" x14ac:dyDescent="0.25">
      <c r="B459" s="3" t="s">
        <v>25</v>
      </c>
      <c r="C459" s="11" t="s">
        <v>188</v>
      </c>
      <c r="D459" s="12">
        <v>300</v>
      </c>
      <c r="E459" s="67" t="s">
        <v>189</v>
      </c>
      <c r="F459" s="68"/>
      <c r="G459" s="72" t="s">
        <v>179</v>
      </c>
      <c r="H459" s="73"/>
      <c r="I459" s="74"/>
      <c r="J459" s="70">
        <v>5126000</v>
      </c>
      <c r="K459" s="71"/>
      <c r="L459" s="13">
        <v>0</v>
      </c>
      <c r="M459" s="70">
        <f t="shared" si="7"/>
        <v>5126000</v>
      </c>
      <c r="N459" s="71"/>
    </row>
    <row r="460" spans="2:14" x14ac:dyDescent="0.25">
      <c r="B460" s="3" t="s">
        <v>25</v>
      </c>
      <c r="C460" s="11" t="s">
        <v>177</v>
      </c>
      <c r="D460" s="12">
        <v>60</v>
      </c>
      <c r="E460" s="67" t="s">
        <v>191</v>
      </c>
      <c r="F460" s="68"/>
      <c r="G460" s="72" t="s">
        <v>179</v>
      </c>
      <c r="H460" s="73"/>
      <c r="I460" s="74"/>
      <c r="J460" s="70">
        <v>1238000</v>
      </c>
      <c r="K460" s="71"/>
      <c r="L460" s="13">
        <v>0</v>
      </c>
      <c r="M460" s="70">
        <f t="shared" si="7"/>
        <v>1238000</v>
      </c>
      <c r="N460" s="71"/>
    </row>
    <row r="461" spans="2:14" x14ac:dyDescent="0.25">
      <c r="B461" s="3" t="s">
        <v>25</v>
      </c>
      <c r="C461" s="11" t="s">
        <v>180</v>
      </c>
      <c r="D461" s="12">
        <v>60</v>
      </c>
      <c r="E461" s="67" t="s">
        <v>191</v>
      </c>
      <c r="F461" s="68"/>
      <c r="G461" s="72" t="s">
        <v>179</v>
      </c>
      <c r="H461" s="73"/>
      <c r="I461" s="74"/>
      <c r="J461" s="70">
        <v>1361000</v>
      </c>
      <c r="K461" s="71"/>
      <c r="L461" s="13">
        <v>0</v>
      </c>
      <c r="M461" s="70">
        <f t="shared" si="7"/>
        <v>1361000</v>
      </c>
      <c r="N461" s="71"/>
    </row>
    <row r="462" spans="2:14" x14ac:dyDescent="0.25">
      <c r="B462" s="3" t="s">
        <v>25</v>
      </c>
      <c r="C462" s="11" t="s">
        <v>181</v>
      </c>
      <c r="D462" s="12">
        <v>60</v>
      </c>
      <c r="E462" s="67" t="s">
        <v>191</v>
      </c>
      <c r="F462" s="68"/>
      <c r="G462" s="72" t="s">
        <v>179</v>
      </c>
      <c r="H462" s="73"/>
      <c r="I462" s="74"/>
      <c r="J462" s="70">
        <v>1610000</v>
      </c>
      <c r="K462" s="71"/>
      <c r="L462" s="13">
        <v>0</v>
      </c>
      <c r="M462" s="70">
        <f t="shared" si="7"/>
        <v>1610000</v>
      </c>
      <c r="N462" s="71"/>
    </row>
    <row r="463" spans="2:14" x14ac:dyDescent="0.25">
      <c r="B463" s="3" t="s">
        <v>25</v>
      </c>
      <c r="C463" s="11" t="s">
        <v>182</v>
      </c>
      <c r="D463" s="12">
        <v>60</v>
      </c>
      <c r="E463" s="67" t="s">
        <v>191</v>
      </c>
      <c r="F463" s="68"/>
      <c r="G463" s="72" t="s">
        <v>179</v>
      </c>
      <c r="H463" s="73"/>
      <c r="I463" s="74"/>
      <c r="J463" s="70">
        <v>1361000</v>
      </c>
      <c r="K463" s="71"/>
      <c r="L463" s="13">
        <v>0</v>
      </c>
      <c r="M463" s="70">
        <f t="shared" si="7"/>
        <v>1361000</v>
      </c>
      <c r="N463" s="71"/>
    </row>
    <row r="464" spans="2:14" x14ac:dyDescent="0.25">
      <c r="B464" s="3" t="s">
        <v>25</v>
      </c>
      <c r="C464" s="11" t="s">
        <v>183</v>
      </c>
      <c r="D464" s="12">
        <v>10</v>
      </c>
      <c r="E464" s="67" t="s">
        <v>191</v>
      </c>
      <c r="F464" s="68"/>
      <c r="G464" s="72" t="s">
        <v>179</v>
      </c>
      <c r="H464" s="73"/>
      <c r="I464" s="74"/>
      <c r="J464" s="70">
        <v>237000</v>
      </c>
      <c r="K464" s="71"/>
      <c r="L464" s="13">
        <v>0</v>
      </c>
      <c r="M464" s="70">
        <f t="shared" si="7"/>
        <v>237000</v>
      </c>
      <c r="N464" s="71"/>
    </row>
    <row r="465" spans="2:14" x14ac:dyDescent="0.25">
      <c r="B465" s="3" t="s">
        <v>25</v>
      </c>
      <c r="C465" s="11" t="s">
        <v>184</v>
      </c>
      <c r="D465" s="12">
        <v>10</v>
      </c>
      <c r="E465" s="67" t="s">
        <v>191</v>
      </c>
      <c r="F465" s="68"/>
      <c r="G465" s="72" t="s">
        <v>179</v>
      </c>
      <c r="H465" s="73"/>
      <c r="I465" s="74"/>
      <c r="J465" s="70">
        <v>362000</v>
      </c>
      <c r="K465" s="71"/>
      <c r="L465" s="13">
        <v>0</v>
      </c>
      <c r="M465" s="70">
        <f t="shared" ref="M465:M528" si="8">J465*(1-L465)</f>
        <v>362000</v>
      </c>
      <c r="N465" s="71"/>
    </row>
    <row r="466" spans="2:14" x14ac:dyDescent="0.25">
      <c r="B466" s="3" t="s">
        <v>25</v>
      </c>
      <c r="C466" s="11" t="s">
        <v>185</v>
      </c>
      <c r="D466" s="12">
        <v>10</v>
      </c>
      <c r="E466" s="67" t="s">
        <v>191</v>
      </c>
      <c r="F466" s="68"/>
      <c r="G466" s="72" t="s">
        <v>179</v>
      </c>
      <c r="H466" s="73"/>
      <c r="I466" s="74"/>
      <c r="J466" s="70">
        <v>341000</v>
      </c>
      <c r="K466" s="71"/>
      <c r="L466" s="13">
        <v>0</v>
      </c>
      <c r="M466" s="70">
        <f t="shared" si="8"/>
        <v>341000</v>
      </c>
      <c r="N466" s="71"/>
    </row>
    <row r="467" spans="2:14" x14ac:dyDescent="0.25">
      <c r="B467" s="3" t="s">
        <v>25</v>
      </c>
      <c r="C467" s="11" t="s">
        <v>190</v>
      </c>
      <c r="D467" s="12">
        <v>90</v>
      </c>
      <c r="E467" s="67" t="s">
        <v>191</v>
      </c>
      <c r="F467" s="68"/>
      <c r="G467" s="72" t="s">
        <v>179</v>
      </c>
      <c r="H467" s="73"/>
      <c r="I467" s="74"/>
      <c r="J467" s="70">
        <v>1855000</v>
      </c>
      <c r="K467" s="71"/>
      <c r="L467" s="13">
        <v>0</v>
      </c>
      <c r="M467" s="70">
        <f t="shared" si="8"/>
        <v>1855000</v>
      </c>
      <c r="N467" s="71"/>
    </row>
    <row r="468" spans="2:14" x14ac:dyDescent="0.25">
      <c r="B468" s="3" t="s">
        <v>25</v>
      </c>
      <c r="C468" s="11" t="s">
        <v>187</v>
      </c>
      <c r="D468" s="12">
        <v>90</v>
      </c>
      <c r="E468" s="67" t="s">
        <v>191</v>
      </c>
      <c r="F468" s="68"/>
      <c r="G468" s="72" t="s">
        <v>179</v>
      </c>
      <c r="H468" s="73"/>
      <c r="I468" s="74"/>
      <c r="J468" s="70">
        <v>1729000</v>
      </c>
      <c r="K468" s="71"/>
      <c r="L468" s="13">
        <v>0</v>
      </c>
      <c r="M468" s="70">
        <f t="shared" si="8"/>
        <v>1729000</v>
      </c>
      <c r="N468" s="71"/>
    </row>
    <row r="469" spans="2:14" x14ac:dyDescent="0.25">
      <c r="B469" s="3" t="s">
        <v>25</v>
      </c>
      <c r="C469" s="11" t="s">
        <v>188</v>
      </c>
      <c r="D469" s="12">
        <v>300</v>
      </c>
      <c r="E469" s="67" t="s">
        <v>191</v>
      </c>
      <c r="F469" s="68"/>
      <c r="G469" s="72" t="s">
        <v>179</v>
      </c>
      <c r="H469" s="73"/>
      <c r="I469" s="74"/>
      <c r="J469" s="70">
        <v>4005000</v>
      </c>
      <c r="K469" s="71"/>
      <c r="L469" s="13">
        <v>0</v>
      </c>
      <c r="M469" s="70">
        <f t="shared" si="8"/>
        <v>4005000</v>
      </c>
      <c r="N469" s="71"/>
    </row>
    <row r="470" spans="2:14" x14ac:dyDescent="0.25">
      <c r="B470" s="3" t="s">
        <v>25</v>
      </c>
      <c r="C470" s="11" t="s">
        <v>177</v>
      </c>
      <c r="D470" s="12">
        <v>60</v>
      </c>
      <c r="E470" s="67" t="s">
        <v>192</v>
      </c>
      <c r="F470" s="68"/>
      <c r="G470" s="72" t="s">
        <v>193</v>
      </c>
      <c r="H470" s="73"/>
      <c r="I470" s="74"/>
      <c r="J470" s="70">
        <v>3570000</v>
      </c>
      <c r="K470" s="71"/>
      <c r="L470" s="13">
        <v>0.35</v>
      </c>
      <c r="M470" s="70">
        <f t="shared" si="8"/>
        <v>2320500</v>
      </c>
      <c r="N470" s="71"/>
    </row>
    <row r="471" spans="2:14" x14ac:dyDescent="0.25">
      <c r="B471" s="3" t="s">
        <v>25</v>
      </c>
      <c r="C471" s="11" t="s">
        <v>177</v>
      </c>
      <c r="D471" s="12">
        <v>50</v>
      </c>
      <c r="E471" s="67" t="s">
        <v>192</v>
      </c>
      <c r="F471" s="68"/>
      <c r="G471" s="72" t="s">
        <v>193</v>
      </c>
      <c r="H471" s="73"/>
      <c r="I471" s="74"/>
      <c r="J471" s="70">
        <v>2975000</v>
      </c>
      <c r="K471" s="71"/>
      <c r="L471" s="13">
        <v>0.35</v>
      </c>
      <c r="M471" s="70">
        <f t="shared" si="8"/>
        <v>1933750</v>
      </c>
      <c r="N471" s="71"/>
    </row>
    <row r="472" spans="2:14" x14ac:dyDescent="0.25">
      <c r="B472" s="3" t="s">
        <v>25</v>
      </c>
      <c r="C472" s="11" t="s">
        <v>177</v>
      </c>
      <c r="D472" s="12">
        <v>45</v>
      </c>
      <c r="E472" s="67" t="s">
        <v>192</v>
      </c>
      <c r="F472" s="68"/>
      <c r="G472" s="72" t="s">
        <v>193</v>
      </c>
      <c r="H472" s="73"/>
      <c r="I472" s="74"/>
      <c r="J472" s="70">
        <v>2677000</v>
      </c>
      <c r="K472" s="71"/>
      <c r="L472" s="13">
        <v>0.35</v>
      </c>
      <c r="M472" s="70">
        <f t="shared" si="8"/>
        <v>1740050</v>
      </c>
      <c r="N472" s="71"/>
    </row>
    <row r="473" spans="2:14" x14ac:dyDescent="0.25">
      <c r="B473" s="3" t="s">
        <v>25</v>
      </c>
      <c r="C473" s="11" t="s">
        <v>177</v>
      </c>
      <c r="D473" s="12">
        <v>40</v>
      </c>
      <c r="E473" s="67" t="s">
        <v>192</v>
      </c>
      <c r="F473" s="68"/>
      <c r="G473" s="72" t="s">
        <v>193</v>
      </c>
      <c r="H473" s="73"/>
      <c r="I473" s="74"/>
      <c r="J473" s="70">
        <v>2380000</v>
      </c>
      <c r="K473" s="71"/>
      <c r="L473" s="13">
        <v>0.35</v>
      </c>
      <c r="M473" s="70">
        <f t="shared" si="8"/>
        <v>1547000</v>
      </c>
      <c r="N473" s="71"/>
    </row>
    <row r="474" spans="2:14" x14ac:dyDescent="0.25">
      <c r="B474" s="3" t="s">
        <v>25</v>
      </c>
      <c r="C474" s="11" t="s">
        <v>177</v>
      </c>
      <c r="D474" s="12">
        <v>30</v>
      </c>
      <c r="E474" s="67" t="s">
        <v>192</v>
      </c>
      <c r="F474" s="68"/>
      <c r="G474" s="72" t="s">
        <v>193</v>
      </c>
      <c r="H474" s="73"/>
      <c r="I474" s="74"/>
      <c r="J474" s="70">
        <v>1785000</v>
      </c>
      <c r="K474" s="71"/>
      <c r="L474" s="13">
        <v>0.35</v>
      </c>
      <c r="M474" s="70">
        <f t="shared" si="8"/>
        <v>1160250</v>
      </c>
      <c r="N474" s="71"/>
    </row>
    <row r="475" spans="2:14" x14ac:dyDescent="0.25">
      <c r="B475" s="3" t="s">
        <v>25</v>
      </c>
      <c r="C475" s="11" t="s">
        <v>177</v>
      </c>
      <c r="D475" s="12">
        <v>20</v>
      </c>
      <c r="E475" s="67" t="s">
        <v>192</v>
      </c>
      <c r="F475" s="68"/>
      <c r="G475" s="72" t="s">
        <v>193</v>
      </c>
      <c r="H475" s="73"/>
      <c r="I475" s="74"/>
      <c r="J475" s="70">
        <v>1190000</v>
      </c>
      <c r="K475" s="71"/>
      <c r="L475" s="13">
        <v>0.35</v>
      </c>
      <c r="M475" s="70">
        <f t="shared" si="8"/>
        <v>773500</v>
      </c>
      <c r="N475" s="71"/>
    </row>
    <row r="476" spans="2:14" x14ac:dyDescent="0.25">
      <c r="B476" s="3" t="s">
        <v>25</v>
      </c>
      <c r="C476" s="11" t="s">
        <v>177</v>
      </c>
      <c r="D476" s="12">
        <v>15</v>
      </c>
      <c r="E476" s="67" t="s">
        <v>192</v>
      </c>
      <c r="F476" s="68"/>
      <c r="G476" s="72" t="s">
        <v>193</v>
      </c>
      <c r="H476" s="73"/>
      <c r="I476" s="74"/>
      <c r="J476" s="70">
        <v>893000</v>
      </c>
      <c r="K476" s="71"/>
      <c r="L476" s="13">
        <v>0.35</v>
      </c>
      <c r="M476" s="70">
        <f t="shared" si="8"/>
        <v>580450</v>
      </c>
      <c r="N476" s="71"/>
    </row>
    <row r="477" spans="2:14" x14ac:dyDescent="0.25">
      <c r="B477" s="3" t="s">
        <v>25</v>
      </c>
      <c r="C477" s="11" t="s">
        <v>177</v>
      </c>
      <c r="D477" s="12">
        <v>10</v>
      </c>
      <c r="E477" s="67" t="s">
        <v>192</v>
      </c>
      <c r="F477" s="68"/>
      <c r="G477" s="72" t="s">
        <v>193</v>
      </c>
      <c r="H477" s="73"/>
      <c r="I477" s="74"/>
      <c r="J477" s="70">
        <v>595000</v>
      </c>
      <c r="K477" s="71"/>
      <c r="L477" s="13">
        <v>0.35</v>
      </c>
      <c r="M477" s="70">
        <f t="shared" si="8"/>
        <v>386750</v>
      </c>
      <c r="N477" s="71"/>
    </row>
    <row r="478" spans="2:14" x14ac:dyDescent="0.25">
      <c r="B478" s="3" t="s">
        <v>25</v>
      </c>
      <c r="C478" s="11" t="s">
        <v>194</v>
      </c>
      <c r="D478" s="12">
        <v>10</v>
      </c>
      <c r="E478" s="67" t="s">
        <v>192</v>
      </c>
      <c r="F478" s="68"/>
      <c r="G478" s="72" t="s">
        <v>193</v>
      </c>
      <c r="H478" s="73"/>
      <c r="I478" s="74"/>
      <c r="J478" s="70">
        <v>893000</v>
      </c>
      <c r="K478" s="71"/>
      <c r="L478" s="13">
        <v>0.35</v>
      </c>
      <c r="M478" s="70">
        <f t="shared" si="8"/>
        <v>580450</v>
      </c>
      <c r="N478" s="71"/>
    </row>
    <row r="479" spans="2:14" x14ac:dyDescent="0.25">
      <c r="B479" s="3" t="s">
        <v>25</v>
      </c>
      <c r="C479" s="11" t="s">
        <v>195</v>
      </c>
      <c r="D479" s="12">
        <v>10</v>
      </c>
      <c r="E479" s="67" t="s">
        <v>192</v>
      </c>
      <c r="F479" s="68"/>
      <c r="G479" s="72" t="s">
        <v>193</v>
      </c>
      <c r="H479" s="73"/>
      <c r="I479" s="74"/>
      <c r="J479" s="70">
        <v>893000</v>
      </c>
      <c r="K479" s="71"/>
      <c r="L479" s="13">
        <v>0.35</v>
      </c>
      <c r="M479" s="70">
        <f t="shared" si="8"/>
        <v>580450</v>
      </c>
      <c r="N479" s="71"/>
    </row>
    <row r="480" spans="2:14" x14ac:dyDescent="0.25">
      <c r="B480" s="3" t="s">
        <v>25</v>
      </c>
      <c r="C480" s="11" t="s">
        <v>196</v>
      </c>
      <c r="D480" s="12">
        <v>10</v>
      </c>
      <c r="E480" s="67" t="s">
        <v>192</v>
      </c>
      <c r="F480" s="68"/>
      <c r="G480" s="72" t="s">
        <v>193</v>
      </c>
      <c r="H480" s="73"/>
      <c r="I480" s="74"/>
      <c r="J480" s="70">
        <v>714000</v>
      </c>
      <c r="K480" s="71"/>
      <c r="L480" s="13">
        <v>0.35</v>
      </c>
      <c r="M480" s="70">
        <f t="shared" si="8"/>
        <v>464100</v>
      </c>
      <c r="N480" s="71"/>
    </row>
    <row r="481" spans="2:14" x14ac:dyDescent="0.25">
      <c r="B481" s="3" t="s">
        <v>25</v>
      </c>
      <c r="C481" s="11" t="s">
        <v>196</v>
      </c>
      <c r="D481" s="12">
        <v>15</v>
      </c>
      <c r="E481" s="67" t="s">
        <v>192</v>
      </c>
      <c r="F481" s="68"/>
      <c r="G481" s="72" t="s">
        <v>193</v>
      </c>
      <c r="H481" s="73"/>
      <c r="I481" s="74"/>
      <c r="J481" s="70">
        <v>1072000</v>
      </c>
      <c r="K481" s="71"/>
      <c r="L481" s="13">
        <v>0.35</v>
      </c>
      <c r="M481" s="70">
        <f t="shared" si="8"/>
        <v>696800</v>
      </c>
      <c r="N481" s="71"/>
    </row>
    <row r="482" spans="2:14" x14ac:dyDescent="0.25">
      <c r="B482" s="3" t="s">
        <v>25</v>
      </c>
      <c r="C482" s="11" t="s">
        <v>196</v>
      </c>
      <c r="D482" s="12">
        <v>20</v>
      </c>
      <c r="E482" s="67" t="s">
        <v>192</v>
      </c>
      <c r="F482" s="68"/>
      <c r="G482" s="72" t="s">
        <v>193</v>
      </c>
      <c r="H482" s="73"/>
      <c r="I482" s="74"/>
      <c r="J482" s="70">
        <v>1430000</v>
      </c>
      <c r="K482" s="71"/>
      <c r="L482" s="13">
        <v>0.35</v>
      </c>
      <c r="M482" s="70">
        <f t="shared" si="8"/>
        <v>929500</v>
      </c>
      <c r="N482" s="71"/>
    </row>
    <row r="483" spans="2:14" x14ac:dyDescent="0.25">
      <c r="B483" s="3" t="s">
        <v>25</v>
      </c>
      <c r="C483" s="11" t="s">
        <v>197</v>
      </c>
      <c r="D483" s="12">
        <v>10</v>
      </c>
      <c r="E483" s="67" t="s">
        <v>192</v>
      </c>
      <c r="F483" s="68"/>
      <c r="G483" s="72" t="s">
        <v>193</v>
      </c>
      <c r="H483" s="73"/>
      <c r="I483" s="74"/>
      <c r="J483" s="70">
        <v>893000</v>
      </c>
      <c r="K483" s="71"/>
      <c r="L483" s="13">
        <v>0.35</v>
      </c>
      <c r="M483" s="70">
        <f t="shared" si="8"/>
        <v>580450</v>
      </c>
      <c r="N483" s="71"/>
    </row>
    <row r="484" spans="2:14" x14ac:dyDescent="0.25">
      <c r="B484" s="3" t="s">
        <v>25</v>
      </c>
      <c r="C484" s="11" t="s">
        <v>197</v>
      </c>
      <c r="D484" s="12">
        <v>15</v>
      </c>
      <c r="E484" s="67" t="s">
        <v>192</v>
      </c>
      <c r="F484" s="68"/>
      <c r="G484" s="72" t="s">
        <v>193</v>
      </c>
      <c r="H484" s="73"/>
      <c r="I484" s="74"/>
      <c r="J484" s="70">
        <v>1340000</v>
      </c>
      <c r="K484" s="71"/>
      <c r="L484" s="13">
        <v>0.35</v>
      </c>
      <c r="M484" s="70">
        <f t="shared" si="8"/>
        <v>871000</v>
      </c>
      <c r="N484" s="71"/>
    </row>
    <row r="485" spans="2:14" x14ac:dyDescent="0.25">
      <c r="B485" s="3" t="s">
        <v>25</v>
      </c>
      <c r="C485" s="11" t="s">
        <v>197</v>
      </c>
      <c r="D485" s="12">
        <v>20</v>
      </c>
      <c r="E485" s="67" t="s">
        <v>192</v>
      </c>
      <c r="F485" s="68"/>
      <c r="G485" s="72" t="s">
        <v>193</v>
      </c>
      <c r="H485" s="73"/>
      <c r="I485" s="74"/>
      <c r="J485" s="70">
        <v>1785000</v>
      </c>
      <c r="K485" s="71"/>
      <c r="L485" s="13">
        <v>0.35</v>
      </c>
      <c r="M485" s="70">
        <f t="shared" si="8"/>
        <v>1160250</v>
      </c>
      <c r="N485" s="71"/>
    </row>
    <row r="486" spans="2:14" x14ac:dyDescent="0.25">
      <c r="B486" s="3" t="s">
        <v>10</v>
      </c>
      <c r="C486" s="11" t="s">
        <v>198</v>
      </c>
      <c r="D486" s="12" t="s">
        <v>59</v>
      </c>
      <c r="E486" s="67" t="s">
        <v>199</v>
      </c>
      <c r="F486" s="68"/>
      <c r="G486" s="67" t="s">
        <v>200</v>
      </c>
      <c r="H486" s="69"/>
      <c r="I486" s="68"/>
      <c r="J486" s="70">
        <v>1963600</v>
      </c>
      <c r="K486" s="71"/>
      <c r="L486" s="13">
        <v>0</v>
      </c>
      <c r="M486" s="70">
        <f t="shared" si="8"/>
        <v>1963600</v>
      </c>
      <c r="N486" s="71"/>
    </row>
    <row r="487" spans="2:14" x14ac:dyDescent="0.25">
      <c r="B487" s="3" t="s">
        <v>10</v>
      </c>
      <c r="C487" s="11" t="s">
        <v>201</v>
      </c>
      <c r="D487" s="12" t="s">
        <v>59</v>
      </c>
      <c r="E487" s="67" t="s">
        <v>199</v>
      </c>
      <c r="F487" s="68"/>
      <c r="G487" s="67" t="s">
        <v>200</v>
      </c>
      <c r="H487" s="69"/>
      <c r="I487" s="68"/>
      <c r="J487" s="70">
        <v>4183700</v>
      </c>
      <c r="K487" s="71"/>
      <c r="L487" s="13">
        <v>0</v>
      </c>
      <c r="M487" s="70">
        <f t="shared" si="8"/>
        <v>4183700</v>
      </c>
      <c r="N487" s="71"/>
    </row>
    <row r="488" spans="2:14" x14ac:dyDescent="0.25">
      <c r="B488" s="3" t="s">
        <v>10</v>
      </c>
      <c r="C488" s="11" t="s">
        <v>202</v>
      </c>
      <c r="D488" s="12" t="s">
        <v>59</v>
      </c>
      <c r="E488" s="67" t="s">
        <v>199</v>
      </c>
      <c r="F488" s="68"/>
      <c r="G488" s="67" t="s">
        <v>200</v>
      </c>
      <c r="H488" s="69"/>
      <c r="I488" s="68"/>
      <c r="J488" s="70">
        <v>4735000</v>
      </c>
      <c r="K488" s="71"/>
      <c r="L488" s="13">
        <v>0</v>
      </c>
      <c r="M488" s="70">
        <f t="shared" si="8"/>
        <v>4735000</v>
      </c>
      <c r="N488" s="71"/>
    </row>
    <row r="489" spans="2:14" x14ac:dyDescent="0.25">
      <c r="B489" s="3" t="s">
        <v>10</v>
      </c>
      <c r="C489" s="11" t="s">
        <v>203</v>
      </c>
      <c r="D489" s="12" t="s">
        <v>59</v>
      </c>
      <c r="E489" s="67" t="s">
        <v>199</v>
      </c>
      <c r="F489" s="68"/>
      <c r="G489" s="67" t="s">
        <v>200</v>
      </c>
      <c r="H489" s="69"/>
      <c r="I489" s="68"/>
      <c r="J489" s="70">
        <v>10058900</v>
      </c>
      <c r="K489" s="71"/>
      <c r="L489" s="13">
        <v>0</v>
      </c>
      <c r="M489" s="70">
        <f t="shared" si="8"/>
        <v>10058900</v>
      </c>
      <c r="N489" s="71"/>
    </row>
    <row r="490" spans="2:14" x14ac:dyDescent="0.25">
      <c r="B490" s="3" t="s">
        <v>10</v>
      </c>
      <c r="C490" s="11" t="s">
        <v>204</v>
      </c>
      <c r="D490" s="12" t="s">
        <v>59</v>
      </c>
      <c r="E490" s="67" t="s">
        <v>199</v>
      </c>
      <c r="F490" s="68"/>
      <c r="G490" s="67" t="s">
        <v>200</v>
      </c>
      <c r="H490" s="69"/>
      <c r="I490" s="68"/>
      <c r="J490" s="70">
        <v>9459900</v>
      </c>
      <c r="K490" s="71"/>
      <c r="L490" s="13">
        <v>0</v>
      </c>
      <c r="M490" s="70">
        <f t="shared" si="8"/>
        <v>9459900</v>
      </c>
      <c r="N490" s="71"/>
    </row>
    <row r="491" spans="2:14" x14ac:dyDescent="0.25">
      <c r="B491" s="3" t="s">
        <v>10</v>
      </c>
      <c r="C491" s="11" t="s">
        <v>205</v>
      </c>
      <c r="D491" s="12" t="s">
        <v>59</v>
      </c>
      <c r="E491" s="67" t="s">
        <v>199</v>
      </c>
      <c r="F491" s="68"/>
      <c r="G491" s="67" t="s">
        <v>200</v>
      </c>
      <c r="H491" s="69"/>
      <c r="I491" s="68"/>
      <c r="J491" s="70">
        <v>20128900</v>
      </c>
      <c r="K491" s="71"/>
      <c r="L491" s="13">
        <v>0</v>
      </c>
      <c r="M491" s="70">
        <f t="shared" si="8"/>
        <v>20128900</v>
      </c>
      <c r="N491" s="71"/>
    </row>
    <row r="492" spans="2:14" x14ac:dyDescent="0.25">
      <c r="B492" s="3" t="s">
        <v>10</v>
      </c>
      <c r="C492" s="11" t="s">
        <v>206</v>
      </c>
      <c r="D492" s="12" t="s">
        <v>59</v>
      </c>
      <c r="E492" s="67" t="s">
        <v>199</v>
      </c>
      <c r="F492" s="68"/>
      <c r="G492" s="67" t="s">
        <v>200</v>
      </c>
      <c r="H492" s="69"/>
      <c r="I492" s="68"/>
      <c r="J492" s="70">
        <v>17591600</v>
      </c>
      <c r="K492" s="71"/>
      <c r="L492" s="13">
        <v>0</v>
      </c>
      <c r="M492" s="70">
        <f t="shared" si="8"/>
        <v>17591600</v>
      </c>
      <c r="N492" s="71"/>
    </row>
    <row r="493" spans="2:14" x14ac:dyDescent="0.25">
      <c r="B493" s="3" t="s">
        <v>10</v>
      </c>
      <c r="C493" s="11" t="s">
        <v>207</v>
      </c>
      <c r="D493" s="12" t="s">
        <v>59</v>
      </c>
      <c r="E493" s="67" t="s">
        <v>199</v>
      </c>
      <c r="F493" s="68"/>
      <c r="G493" s="67" t="s">
        <v>200</v>
      </c>
      <c r="H493" s="69"/>
      <c r="I493" s="68"/>
      <c r="J493" s="70">
        <v>37414700</v>
      </c>
      <c r="K493" s="71"/>
      <c r="L493" s="13">
        <v>0</v>
      </c>
      <c r="M493" s="70">
        <f t="shared" si="8"/>
        <v>37414700</v>
      </c>
      <c r="N493" s="71"/>
    </row>
    <row r="494" spans="2:14" x14ac:dyDescent="0.25">
      <c r="B494" s="3" t="s">
        <v>10</v>
      </c>
      <c r="C494" s="11" t="s">
        <v>198</v>
      </c>
      <c r="D494" s="12" t="s">
        <v>59</v>
      </c>
      <c r="E494" s="67" t="s">
        <v>199</v>
      </c>
      <c r="F494" s="68"/>
      <c r="G494" s="67" t="s">
        <v>208</v>
      </c>
      <c r="H494" s="69"/>
      <c r="I494" s="68"/>
      <c r="J494" s="70">
        <v>2903500</v>
      </c>
      <c r="K494" s="71"/>
      <c r="L494" s="13">
        <v>0</v>
      </c>
      <c r="M494" s="70">
        <f t="shared" si="8"/>
        <v>2903500</v>
      </c>
      <c r="N494" s="71"/>
    </row>
    <row r="495" spans="2:14" x14ac:dyDescent="0.25">
      <c r="B495" s="3" t="s">
        <v>10</v>
      </c>
      <c r="C495" s="11" t="s">
        <v>201</v>
      </c>
      <c r="D495" s="12" t="s">
        <v>59</v>
      </c>
      <c r="E495" s="67" t="s">
        <v>199</v>
      </c>
      <c r="F495" s="68"/>
      <c r="G495" s="67" t="s">
        <v>208</v>
      </c>
      <c r="H495" s="69"/>
      <c r="I495" s="68"/>
      <c r="J495" s="70">
        <v>6169700</v>
      </c>
      <c r="K495" s="71"/>
      <c r="L495" s="13">
        <v>0</v>
      </c>
      <c r="M495" s="70">
        <f t="shared" si="8"/>
        <v>6169700</v>
      </c>
      <c r="N495" s="71"/>
    </row>
    <row r="496" spans="2:14" x14ac:dyDescent="0.25">
      <c r="B496" s="3" t="s">
        <v>10</v>
      </c>
      <c r="C496" s="11" t="s">
        <v>202</v>
      </c>
      <c r="D496" s="12" t="s">
        <v>59</v>
      </c>
      <c r="E496" s="67" t="s">
        <v>199</v>
      </c>
      <c r="F496" s="68"/>
      <c r="G496" s="67" t="s">
        <v>208</v>
      </c>
      <c r="H496" s="69"/>
      <c r="I496" s="68"/>
      <c r="J496" s="70">
        <v>6980000</v>
      </c>
      <c r="K496" s="71"/>
      <c r="L496" s="13">
        <v>0</v>
      </c>
      <c r="M496" s="70">
        <f t="shared" si="8"/>
        <v>6980000</v>
      </c>
      <c r="N496" s="71"/>
    </row>
    <row r="497" spans="2:14" x14ac:dyDescent="0.25">
      <c r="B497" s="3" t="s">
        <v>10</v>
      </c>
      <c r="C497" s="11" t="s">
        <v>203</v>
      </c>
      <c r="D497" s="12" t="s">
        <v>59</v>
      </c>
      <c r="E497" s="67" t="s">
        <v>199</v>
      </c>
      <c r="F497" s="68"/>
      <c r="G497" s="67" t="s">
        <v>208</v>
      </c>
      <c r="H497" s="69"/>
      <c r="I497" s="68"/>
      <c r="J497" s="70">
        <v>14841200</v>
      </c>
      <c r="K497" s="71"/>
      <c r="L497" s="13">
        <v>0</v>
      </c>
      <c r="M497" s="70">
        <f t="shared" si="8"/>
        <v>14841200</v>
      </c>
      <c r="N497" s="71"/>
    </row>
    <row r="498" spans="2:14" x14ac:dyDescent="0.25">
      <c r="B498" s="3" t="s">
        <v>10</v>
      </c>
      <c r="C498" s="11" t="s">
        <v>204</v>
      </c>
      <c r="D498" s="12" t="s">
        <v>59</v>
      </c>
      <c r="E498" s="67" t="s">
        <v>199</v>
      </c>
      <c r="F498" s="68"/>
      <c r="G498" s="67" t="s">
        <v>208</v>
      </c>
      <c r="H498" s="69"/>
      <c r="I498" s="68"/>
      <c r="J498" s="70">
        <v>13936500</v>
      </c>
      <c r="K498" s="71"/>
      <c r="L498" s="13">
        <v>0</v>
      </c>
      <c r="M498" s="70">
        <f t="shared" si="8"/>
        <v>13936500</v>
      </c>
      <c r="N498" s="71"/>
    </row>
    <row r="499" spans="2:14" x14ac:dyDescent="0.25">
      <c r="B499" s="3" t="s">
        <v>10</v>
      </c>
      <c r="C499" s="11" t="s">
        <v>205</v>
      </c>
      <c r="D499" s="12" t="s">
        <v>59</v>
      </c>
      <c r="E499" s="67" t="s">
        <v>199</v>
      </c>
      <c r="F499" s="68"/>
      <c r="G499" s="67" t="s">
        <v>208</v>
      </c>
      <c r="H499" s="69"/>
      <c r="I499" s="68"/>
      <c r="J499" s="70">
        <v>29670800</v>
      </c>
      <c r="K499" s="71"/>
      <c r="L499" s="13">
        <v>0</v>
      </c>
      <c r="M499" s="70">
        <f t="shared" si="8"/>
        <v>29670800</v>
      </c>
      <c r="N499" s="71"/>
    </row>
    <row r="500" spans="2:14" x14ac:dyDescent="0.25">
      <c r="B500" s="3" t="s">
        <v>10</v>
      </c>
      <c r="C500" s="11" t="s">
        <v>206</v>
      </c>
      <c r="D500" s="12" t="s">
        <v>59</v>
      </c>
      <c r="E500" s="67" t="s">
        <v>199</v>
      </c>
      <c r="F500" s="68"/>
      <c r="G500" s="67" t="s">
        <v>208</v>
      </c>
      <c r="H500" s="69"/>
      <c r="I500" s="68"/>
      <c r="J500" s="70">
        <v>25922000</v>
      </c>
      <c r="K500" s="71"/>
      <c r="L500" s="13">
        <v>0</v>
      </c>
      <c r="M500" s="70">
        <f t="shared" si="8"/>
        <v>25922000</v>
      </c>
      <c r="N500" s="71"/>
    </row>
    <row r="501" spans="2:14" x14ac:dyDescent="0.25">
      <c r="B501" s="3" t="s">
        <v>10</v>
      </c>
      <c r="C501" s="11" t="s">
        <v>207</v>
      </c>
      <c r="D501" s="12" t="s">
        <v>59</v>
      </c>
      <c r="E501" s="67" t="s">
        <v>199</v>
      </c>
      <c r="F501" s="68"/>
      <c r="G501" s="67" t="s">
        <v>208</v>
      </c>
      <c r="H501" s="69"/>
      <c r="I501" s="68"/>
      <c r="J501" s="70">
        <v>55158000</v>
      </c>
      <c r="K501" s="71"/>
      <c r="L501" s="13">
        <v>0</v>
      </c>
      <c r="M501" s="70">
        <f t="shared" si="8"/>
        <v>55158000</v>
      </c>
      <c r="N501" s="71"/>
    </row>
    <row r="502" spans="2:14" x14ac:dyDescent="0.25">
      <c r="B502" s="3" t="s">
        <v>10</v>
      </c>
      <c r="C502" s="11" t="s">
        <v>198</v>
      </c>
      <c r="D502" s="12" t="s">
        <v>59</v>
      </c>
      <c r="E502" s="67" t="s">
        <v>199</v>
      </c>
      <c r="F502" s="68"/>
      <c r="G502" s="67" t="s">
        <v>209</v>
      </c>
      <c r="H502" s="69"/>
      <c r="I502" s="68"/>
      <c r="J502" s="70">
        <v>2940100</v>
      </c>
      <c r="K502" s="71"/>
      <c r="L502" s="13">
        <v>0</v>
      </c>
      <c r="M502" s="70">
        <f t="shared" si="8"/>
        <v>2940100</v>
      </c>
      <c r="N502" s="71"/>
    </row>
    <row r="503" spans="2:14" x14ac:dyDescent="0.25">
      <c r="B503" s="3" t="s">
        <v>10</v>
      </c>
      <c r="C503" s="11" t="s">
        <v>201</v>
      </c>
      <c r="D503" s="12" t="s">
        <v>59</v>
      </c>
      <c r="E503" s="67" t="s">
        <v>199</v>
      </c>
      <c r="F503" s="68"/>
      <c r="G503" s="67" t="s">
        <v>209</v>
      </c>
      <c r="H503" s="69"/>
      <c r="I503" s="68"/>
      <c r="J503" s="70">
        <v>6263200</v>
      </c>
      <c r="K503" s="71"/>
      <c r="L503" s="13">
        <v>0</v>
      </c>
      <c r="M503" s="70">
        <f t="shared" si="8"/>
        <v>6263200</v>
      </c>
      <c r="N503" s="71"/>
    </row>
    <row r="504" spans="2:14" x14ac:dyDescent="0.25">
      <c r="B504" s="3" t="s">
        <v>10</v>
      </c>
      <c r="C504" s="11" t="s">
        <v>202</v>
      </c>
      <c r="D504" s="12" t="s">
        <v>59</v>
      </c>
      <c r="E504" s="67" t="s">
        <v>199</v>
      </c>
      <c r="F504" s="68"/>
      <c r="G504" s="67" t="s">
        <v>209</v>
      </c>
      <c r="H504" s="69"/>
      <c r="I504" s="68"/>
      <c r="J504" s="70">
        <v>7085900</v>
      </c>
      <c r="K504" s="71"/>
      <c r="L504" s="13">
        <v>0</v>
      </c>
      <c r="M504" s="70">
        <f t="shared" si="8"/>
        <v>7085900</v>
      </c>
      <c r="N504" s="71"/>
    </row>
    <row r="505" spans="2:14" x14ac:dyDescent="0.25">
      <c r="B505" s="3" t="s">
        <v>10</v>
      </c>
      <c r="C505" s="11" t="s">
        <v>203</v>
      </c>
      <c r="D505" s="12" t="s">
        <v>59</v>
      </c>
      <c r="E505" s="67" t="s">
        <v>199</v>
      </c>
      <c r="F505" s="68"/>
      <c r="G505" s="67" t="s">
        <v>209</v>
      </c>
      <c r="H505" s="69"/>
      <c r="I505" s="68"/>
      <c r="J505" s="70">
        <v>15076200</v>
      </c>
      <c r="K505" s="71"/>
      <c r="L505" s="13">
        <v>0</v>
      </c>
      <c r="M505" s="70">
        <f t="shared" si="8"/>
        <v>15076200</v>
      </c>
      <c r="N505" s="71"/>
    </row>
    <row r="506" spans="2:14" x14ac:dyDescent="0.25">
      <c r="B506" s="3" t="s">
        <v>10</v>
      </c>
      <c r="C506" s="11" t="s">
        <v>204</v>
      </c>
      <c r="D506" s="12" t="s">
        <v>59</v>
      </c>
      <c r="E506" s="67" t="s">
        <v>199</v>
      </c>
      <c r="F506" s="68"/>
      <c r="G506" s="67" t="s">
        <v>209</v>
      </c>
      <c r="H506" s="69"/>
      <c r="I506" s="68"/>
      <c r="J506" s="70">
        <v>14171500</v>
      </c>
      <c r="K506" s="71"/>
      <c r="L506" s="13">
        <v>0</v>
      </c>
      <c r="M506" s="70">
        <f t="shared" si="8"/>
        <v>14171500</v>
      </c>
      <c r="N506" s="71"/>
    </row>
    <row r="507" spans="2:14" x14ac:dyDescent="0.25">
      <c r="B507" s="3" t="s">
        <v>10</v>
      </c>
      <c r="C507" s="11" t="s">
        <v>205</v>
      </c>
      <c r="D507" s="12" t="s">
        <v>59</v>
      </c>
      <c r="E507" s="67" t="s">
        <v>199</v>
      </c>
      <c r="F507" s="68"/>
      <c r="G507" s="67" t="s">
        <v>209</v>
      </c>
      <c r="H507" s="69"/>
      <c r="I507" s="68"/>
      <c r="J507" s="70">
        <v>30152100</v>
      </c>
      <c r="K507" s="71"/>
      <c r="L507" s="13">
        <v>0</v>
      </c>
      <c r="M507" s="70">
        <f t="shared" si="8"/>
        <v>30152100</v>
      </c>
      <c r="N507" s="71"/>
    </row>
    <row r="508" spans="2:14" x14ac:dyDescent="0.25">
      <c r="B508" s="3" t="s">
        <v>10</v>
      </c>
      <c r="C508" s="11" t="s">
        <v>206</v>
      </c>
      <c r="D508" s="12" t="s">
        <v>59</v>
      </c>
      <c r="E508" s="67" t="s">
        <v>199</v>
      </c>
      <c r="F508" s="68"/>
      <c r="G508" s="67" t="s">
        <v>209</v>
      </c>
      <c r="H508" s="69"/>
      <c r="I508" s="68"/>
      <c r="J508" s="70">
        <v>26356700</v>
      </c>
      <c r="K508" s="71"/>
      <c r="L508" s="13">
        <v>0</v>
      </c>
      <c r="M508" s="70">
        <f t="shared" si="8"/>
        <v>26356700</v>
      </c>
      <c r="N508" s="71"/>
    </row>
    <row r="509" spans="2:14" x14ac:dyDescent="0.25">
      <c r="B509" s="3" t="s">
        <v>10</v>
      </c>
      <c r="C509" s="11" t="s">
        <v>207</v>
      </c>
      <c r="D509" s="12" t="s">
        <v>59</v>
      </c>
      <c r="E509" s="67" t="s">
        <v>199</v>
      </c>
      <c r="F509" s="68"/>
      <c r="G509" s="67" t="s">
        <v>209</v>
      </c>
      <c r="H509" s="69"/>
      <c r="I509" s="68"/>
      <c r="J509" s="70">
        <v>56074100</v>
      </c>
      <c r="K509" s="71"/>
      <c r="L509" s="13">
        <v>0</v>
      </c>
      <c r="M509" s="70">
        <f t="shared" si="8"/>
        <v>56074100</v>
      </c>
      <c r="N509" s="71"/>
    </row>
    <row r="510" spans="2:14" x14ac:dyDescent="0.25">
      <c r="B510" s="3" t="s">
        <v>10</v>
      </c>
      <c r="C510" s="11" t="s">
        <v>198</v>
      </c>
      <c r="D510" s="12" t="s">
        <v>59</v>
      </c>
      <c r="E510" s="67" t="s">
        <v>199</v>
      </c>
      <c r="F510" s="68"/>
      <c r="G510" s="67" t="s">
        <v>210</v>
      </c>
      <c r="H510" s="69"/>
      <c r="I510" s="68"/>
      <c r="J510" s="70">
        <v>3302900</v>
      </c>
      <c r="K510" s="71"/>
      <c r="L510" s="13">
        <v>0</v>
      </c>
      <c r="M510" s="70">
        <f t="shared" si="8"/>
        <v>3302900</v>
      </c>
      <c r="N510" s="71"/>
    </row>
    <row r="511" spans="2:14" x14ac:dyDescent="0.25">
      <c r="B511" s="3" t="s">
        <v>10</v>
      </c>
      <c r="C511" s="11" t="s">
        <v>201</v>
      </c>
      <c r="D511" s="12" t="s">
        <v>59</v>
      </c>
      <c r="E511" s="67" t="s">
        <v>199</v>
      </c>
      <c r="F511" s="68"/>
      <c r="G511" s="67" t="s">
        <v>210</v>
      </c>
      <c r="H511" s="69"/>
      <c r="I511" s="68"/>
      <c r="J511" s="70">
        <v>7016200</v>
      </c>
      <c r="K511" s="71"/>
      <c r="L511" s="13">
        <v>0</v>
      </c>
      <c r="M511" s="70">
        <f t="shared" si="8"/>
        <v>7016200</v>
      </c>
      <c r="N511" s="71"/>
    </row>
    <row r="512" spans="2:14" x14ac:dyDescent="0.25">
      <c r="B512" s="3" t="s">
        <v>10</v>
      </c>
      <c r="C512" s="11" t="s">
        <v>202</v>
      </c>
      <c r="D512" s="12" t="s">
        <v>59</v>
      </c>
      <c r="E512" s="67" t="s">
        <v>199</v>
      </c>
      <c r="F512" s="68"/>
      <c r="G512" s="67" t="s">
        <v>210</v>
      </c>
      <c r="H512" s="69"/>
      <c r="I512" s="68"/>
      <c r="J512" s="70">
        <v>7920900</v>
      </c>
      <c r="K512" s="71"/>
      <c r="L512" s="13">
        <v>0</v>
      </c>
      <c r="M512" s="70">
        <f t="shared" si="8"/>
        <v>7920900</v>
      </c>
      <c r="N512" s="71"/>
    </row>
    <row r="513" spans="2:14" x14ac:dyDescent="0.25">
      <c r="B513" s="3" t="s">
        <v>10</v>
      </c>
      <c r="C513" s="11" t="s">
        <v>203</v>
      </c>
      <c r="D513" s="12" t="s">
        <v>59</v>
      </c>
      <c r="E513" s="67" t="s">
        <v>199</v>
      </c>
      <c r="F513" s="68"/>
      <c r="G513" s="67" t="s">
        <v>210</v>
      </c>
      <c r="H513" s="69"/>
      <c r="I513" s="68"/>
      <c r="J513" s="70">
        <v>16851400</v>
      </c>
      <c r="K513" s="71"/>
      <c r="L513" s="13">
        <v>0</v>
      </c>
      <c r="M513" s="70">
        <f t="shared" si="8"/>
        <v>16851400</v>
      </c>
      <c r="N513" s="71"/>
    </row>
    <row r="514" spans="2:14" x14ac:dyDescent="0.25">
      <c r="B514" s="3" t="s">
        <v>10</v>
      </c>
      <c r="C514" s="11" t="s">
        <v>204</v>
      </c>
      <c r="D514" s="12" t="s">
        <v>59</v>
      </c>
      <c r="E514" s="67" t="s">
        <v>199</v>
      </c>
      <c r="F514" s="68"/>
      <c r="G514" s="67" t="s">
        <v>210</v>
      </c>
      <c r="H514" s="69"/>
      <c r="I514" s="68"/>
      <c r="J514" s="70">
        <v>15840600</v>
      </c>
      <c r="K514" s="71"/>
      <c r="L514" s="13">
        <v>0</v>
      </c>
      <c r="M514" s="70">
        <f t="shared" si="8"/>
        <v>15840600</v>
      </c>
      <c r="N514" s="71"/>
    </row>
    <row r="515" spans="2:14" x14ac:dyDescent="0.25">
      <c r="B515" s="3" t="s">
        <v>10</v>
      </c>
      <c r="C515" s="11" t="s">
        <v>205</v>
      </c>
      <c r="D515" s="12" t="s">
        <v>59</v>
      </c>
      <c r="E515" s="67" t="s">
        <v>199</v>
      </c>
      <c r="F515" s="68"/>
      <c r="G515" s="67" t="s">
        <v>210</v>
      </c>
      <c r="H515" s="69"/>
      <c r="I515" s="68"/>
      <c r="J515" s="70">
        <v>33690000</v>
      </c>
      <c r="K515" s="71"/>
      <c r="L515" s="13">
        <v>0</v>
      </c>
      <c r="M515" s="70">
        <f t="shared" si="8"/>
        <v>33690000</v>
      </c>
      <c r="N515" s="71"/>
    </row>
    <row r="516" spans="2:14" x14ac:dyDescent="0.25">
      <c r="B516" s="3" t="s">
        <v>10</v>
      </c>
      <c r="C516" s="11" t="s">
        <v>206</v>
      </c>
      <c r="D516" s="12" t="s">
        <v>59</v>
      </c>
      <c r="E516" s="67" t="s">
        <v>199</v>
      </c>
      <c r="F516" s="68"/>
      <c r="G516" s="67" t="s">
        <v>210</v>
      </c>
      <c r="H516" s="69"/>
      <c r="I516" s="68"/>
      <c r="J516" s="70">
        <v>29459700</v>
      </c>
      <c r="K516" s="71"/>
      <c r="L516" s="13">
        <v>0</v>
      </c>
      <c r="M516" s="70">
        <f t="shared" si="8"/>
        <v>29459700</v>
      </c>
      <c r="N516" s="71"/>
    </row>
    <row r="517" spans="2:14" x14ac:dyDescent="0.25">
      <c r="B517" s="3" t="s">
        <v>10</v>
      </c>
      <c r="C517" s="11" t="s">
        <v>207</v>
      </c>
      <c r="D517" s="12" t="s">
        <v>59</v>
      </c>
      <c r="E517" s="67" t="s">
        <v>199</v>
      </c>
      <c r="F517" s="68"/>
      <c r="G517" s="67" t="s">
        <v>210</v>
      </c>
      <c r="H517" s="69"/>
      <c r="I517" s="68"/>
      <c r="J517" s="70">
        <v>62678500</v>
      </c>
      <c r="K517" s="71"/>
      <c r="L517" s="13">
        <v>0</v>
      </c>
      <c r="M517" s="70">
        <f t="shared" si="8"/>
        <v>62678500</v>
      </c>
      <c r="N517" s="71"/>
    </row>
    <row r="518" spans="2:14" x14ac:dyDescent="0.25">
      <c r="B518" s="3" t="s">
        <v>10</v>
      </c>
      <c r="C518" s="11" t="s">
        <v>211</v>
      </c>
      <c r="D518" s="12" t="s">
        <v>59</v>
      </c>
      <c r="E518" s="67" t="s">
        <v>199</v>
      </c>
      <c r="F518" s="68"/>
      <c r="G518" s="67" t="s">
        <v>59</v>
      </c>
      <c r="H518" s="69"/>
      <c r="I518" s="68"/>
      <c r="J518" s="70">
        <v>61500000</v>
      </c>
      <c r="K518" s="71"/>
      <c r="L518" s="13">
        <v>0</v>
      </c>
      <c r="M518" s="70">
        <f t="shared" si="8"/>
        <v>61500000</v>
      </c>
      <c r="N518" s="71"/>
    </row>
    <row r="519" spans="2:14" x14ac:dyDescent="0.25">
      <c r="B519" s="3" t="s">
        <v>10</v>
      </c>
      <c r="C519" s="11" t="s">
        <v>212</v>
      </c>
      <c r="D519" s="12" t="s">
        <v>59</v>
      </c>
      <c r="E519" s="67" t="s">
        <v>199</v>
      </c>
      <c r="F519" s="68"/>
      <c r="G519" s="67" t="s">
        <v>59</v>
      </c>
      <c r="H519" s="69"/>
      <c r="I519" s="68"/>
      <c r="J519" s="70">
        <v>97400000</v>
      </c>
      <c r="K519" s="71"/>
      <c r="L519" s="13">
        <v>0</v>
      </c>
      <c r="M519" s="70">
        <f t="shared" si="8"/>
        <v>97400000</v>
      </c>
      <c r="N519" s="71"/>
    </row>
    <row r="520" spans="2:14" x14ac:dyDescent="0.25">
      <c r="B520" s="3" t="s">
        <v>10</v>
      </c>
      <c r="C520" s="11" t="s">
        <v>213</v>
      </c>
      <c r="D520" s="12" t="s">
        <v>59</v>
      </c>
      <c r="E520" s="67" t="s">
        <v>199</v>
      </c>
      <c r="F520" s="68"/>
      <c r="G520" s="67" t="s">
        <v>59</v>
      </c>
      <c r="H520" s="69"/>
      <c r="I520" s="68"/>
      <c r="J520" s="70">
        <v>76900000</v>
      </c>
      <c r="K520" s="71"/>
      <c r="L520" s="13">
        <v>0</v>
      </c>
      <c r="M520" s="70">
        <f t="shared" si="8"/>
        <v>76900000</v>
      </c>
      <c r="N520" s="71"/>
    </row>
    <row r="521" spans="2:14" x14ac:dyDescent="0.25">
      <c r="B521" s="3" t="s">
        <v>10</v>
      </c>
      <c r="C521" s="11" t="s">
        <v>198</v>
      </c>
      <c r="D521" s="12" t="s">
        <v>59</v>
      </c>
      <c r="E521" s="67" t="s">
        <v>214</v>
      </c>
      <c r="F521" s="68"/>
      <c r="G521" s="67" t="s">
        <v>200</v>
      </c>
      <c r="H521" s="69"/>
      <c r="I521" s="68"/>
      <c r="J521" s="70">
        <v>2219000</v>
      </c>
      <c r="K521" s="71"/>
      <c r="L521" s="13">
        <v>0</v>
      </c>
      <c r="M521" s="70">
        <f t="shared" si="8"/>
        <v>2219000</v>
      </c>
      <c r="N521" s="71"/>
    </row>
    <row r="522" spans="2:14" x14ac:dyDescent="0.25">
      <c r="B522" s="3" t="s">
        <v>10</v>
      </c>
      <c r="C522" s="11" t="s">
        <v>201</v>
      </c>
      <c r="D522" s="12" t="s">
        <v>59</v>
      </c>
      <c r="E522" s="67" t="s">
        <v>214</v>
      </c>
      <c r="F522" s="68"/>
      <c r="G522" s="67" t="s">
        <v>200</v>
      </c>
      <c r="H522" s="69"/>
      <c r="I522" s="68"/>
      <c r="J522" s="70">
        <v>4724000</v>
      </c>
      <c r="K522" s="71"/>
      <c r="L522" s="13">
        <v>0</v>
      </c>
      <c r="M522" s="70">
        <f t="shared" si="8"/>
        <v>4724000</v>
      </c>
      <c r="N522" s="71"/>
    </row>
    <row r="523" spans="2:14" x14ac:dyDescent="0.25">
      <c r="B523" s="3" t="s">
        <v>10</v>
      </c>
      <c r="C523" s="11" t="s">
        <v>202</v>
      </c>
      <c r="D523" s="12" t="s">
        <v>59</v>
      </c>
      <c r="E523" s="67" t="s">
        <v>214</v>
      </c>
      <c r="F523" s="68"/>
      <c r="G523" s="67" t="s">
        <v>200</v>
      </c>
      <c r="H523" s="69"/>
      <c r="I523" s="68"/>
      <c r="J523" s="70">
        <v>5348000</v>
      </c>
      <c r="K523" s="71"/>
      <c r="L523" s="13">
        <v>0</v>
      </c>
      <c r="M523" s="70">
        <f t="shared" si="8"/>
        <v>5348000</v>
      </c>
      <c r="N523" s="71"/>
    </row>
    <row r="524" spans="2:14" x14ac:dyDescent="0.25">
      <c r="B524" s="3" t="s">
        <v>10</v>
      </c>
      <c r="C524" s="11" t="s">
        <v>203</v>
      </c>
      <c r="D524" s="12" t="s">
        <v>59</v>
      </c>
      <c r="E524" s="67" t="s">
        <v>214</v>
      </c>
      <c r="F524" s="68"/>
      <c r="G524" s="67" t="s">
        <v>200</v>
      </c>
      <c r="H524" s="69"/>
      <c r="I524" s="68"/>
      <c r="J524" s="70">
        <v>11365000</v>
      </c>
      <c r="K524" s="71"/>
      <c r="L524" s="13">
        <v>0</v>
      </c>
      <c r="M524" s="70">
        <f t="shared" si="8"/>
        <v>11365000</v>
      </c>
      <c r="N524" s="71"/>
    </row>
    <row r="525" spans="2:14" x14ac:dyDescent="0.25">
      <c r="B525" s="3" t="s">
        <v>10</v>
      </c>
      <c r="C525" s="11" t="s">
        <v>204</v>
      </c>
      <c r="D525" s="12" t="s">
        <v>59</v>
      </c>
      <c r="E525" s="67" t="s">
        <v>214</v>
      </c>
      <c r="F525" s="68"/>
      <c r="G525" s="67" t="s">
        <v>200</v>
      </c>
      <c r="H525" s="69"/>
      <c r="I525" s="68"/>
      <c r="J525" s="70">
        <v>10682000</v>
      </c>
      <c r="K525" s="71"/>
      <c r="L525" s="13">
        <v>0</v>
      </c>
      <c r="M525" s="70">
        <f t="shared" si="8"/>
        <v>10682000</v>
      </c>
      <c r="N525" s="71"/>
    </row>
    <row r="526" spans="2:14" x14ac:dyDescent="0.25">
      <c r="B526" s="3" t="s">
        <v>10</v>
      </c>
      <c r="C526" s="11" t="s">
        <v>205</v>
      </c>
      <c r="D526" s="12" t="s">
        <v>59</v>
      </c>
      <c r="E526" s="67" t="s">
        <v>214</v>
      </c>
      <c r="F526" s="68"/>
      <c r="G526" s="67" t="s">
        <v>200</v>
      </c>
      <c r="H526" s="69"/>
      <c r="I526" s="68"/>
      <c r="J526" s="70">
        <v>22739000</v>
      </c>
      <c r="K526" s="71"/>
      <c r="L526" s="13">
        <v>0</v>
      </c>
      <c r="M526" s="70">
        <f t="shared" si="8"/>
        <v>22739000</v>
      </c>
      <c r="N526" s="71"/>
    </row>
    <row r="527" spans="2:14" x14ac:dyDescent="0.25">
      <c r="B527" s="3" t="s">
        <v>10</v>
      </c>
      <c r="C527" s="11" t="s">
        <v>206</v>
      </c>
      <c r="D527" s="12" t="s">
        <v>59</v>
      </c>
      <c r="E527" s="67" t="s">
        <v>214</v>
      </c>
      <c r="F527" s="68"/>
      <c r="G527" s="67" t="s">
        <v>200</v>
      </c>
      <c r="H527" s="69"/>
      <c r="I527" s="68"/>
      <c r="J527" s="70">
        <v>19873000</v>
      </c>
      <c r="K527" s="71"/>
      <c r="L527" s="13">
        <v>0</v>
      </c>
      <c r="M527" s="70">
        <f t="shared" si="8"/>
        <v>19873000</v>
      </c>
      <c r="N527" s="71"/>
    </row>
    <row r="528" spans="2:14" x14ac:dyDescent="0.25">
      <c r="B528" s="3" t="s">
        <v>10</v>
      </c>
      <c r="C528" s="11" t="s">
        <v>207</v>
      </c>
      <c r="D528" s="12" t="s">
        <v>59</v>
      </c>
      <c r="E528" s="67" t="s">
        <v>214</v>
      </c>
      <c r="F528" s="68"/>
      <c r="G528" s="67" t="s">
        <v>200</v>
      </c>
      <c r="H528" s="69"/>
      <c r="I528" s="68"/>
      <c r="J528" s="70">
        <v>42269000</v>
      </c>
      <c r="K528" s="71"/>
      <c r="L528" s="13">
        <v>0</v>
      </c>
      <c r="M528" s="70">
        <f t="shared" si="8"/>
        <v>42269000</v>
      </c>
      <c r="N528" s="71"/>
    </row>
    <row r="529" spans="2:14" x14ac:dyDescent="0.25">
      <c r="B529" s="3" t="s">
        <v>10</v>
      </c>
      <c r="C529" s="11" t="s">
        <v>198</v>
      </c>
      <c r="D529" s="12" t="s">
        <v>59</v>
      </c>
      <c r="E529" s="67" t="s">
        <v>214</v>
      </c>
      <c r="F529" s="68"/>
      <c r="G529" s="67" t="s">
        <v>208</v>
      </c>
      <c r="H529" s="69"/>
      <c r="I529" s="68"/>
      <c r="J529" s="70">
        <v>3279000</v>
      </c>
      <c r="K529" s="71"/>
      <c r="L529" s="13">
        <v>0</v>
      </c>
      <c r="M529" s="70">
        <f t="shared" ref="M529:M591" si="9">J529*(1-L529)</f>
        <v>3279000</v>
      </c>
      <c r="N529" s="71"/>
    </row>
    <row r="530" spans="2:14" x14ac:dyDescent="0.25">
      <c r="B530" s="3" t="s">
        <v>10</v>
      </c>
      <c r="C530" s="11" t="s">
        <v>201</v>
      </c>
      <c r="D530" s="12" t="s">
        <v>59</v>
      </c>
      <c r="E530" s="67" t="s">
        <v>214</v>
      </c>
      <c r="F530" s="68"/>
      <c r="G530" s="67" t="s">
        <v>208</v>
      </c>
      <c r="H530" s="69"/>
      <c r="I530" s="68"/>
      <c r="J530" s="70">
        <v>6970000</v>
      </c>
      <c r="K530" s="71"/>
      <c r="L530" s="13">
        <v>0</v>
      </c>
      <c r="M530" s="70">
        <f t="shared" si="9"/>
        <v>6970000</v>
      </c>
      <c r="N530" s="71"/>
    </row>
    <row r="531" spans="2:14" x14ac:dyDescent="0.25">
      <c r="B531" s="3" t="s">
        <v>10</v>
      </c>
      <c r="C531" s="11" t="s">
        <v>202</v>
      </c>
      <c r="D531" s="12" t="s">
        <v>59</v>
      </c>
      <c r="E531" s="67" t="s">
        <v>214</v>
      </c>
      <c r="F531" s="68"/>
      <c r="G531" s="67" t="s">
        <v>208</v>
      </c>
      <c r="H531" s="69"/>
      <c r="I531" s="68"/>
      <c r="J531" s="70">
        <v>7875000</v>
      </c>
      <c r="K531" s="71"/>
      <c r="L531" s="13">
        <v>0</v>
      </c>
      <c r="M531" s="70">
        <f t="shared" si="9"/>
        <v>7875000</v>
      </c>
      <c r="N531" s="71"/>
    </row>
    <row r="532" spans="2:14" x14ac:dyDescent="0.25">
      <c r="B532" s="3" t="s">
        <v>10</v>
      </c>
      <c r="C532" s="11" t="s">
        <v>203</v>
      </c>
      <c r="D532" s="12" t="s">
        <v>59</v>
      </c>
      <c r="E532" s="67" t="s">
        <v>214</v>
      </c>
      <c r="F532" s="68"/>
      <c r="G532" s="67" t="s">
        <v>208</v>
      </c>
      <c r="H532" s="69"/>
      <c r="I532" s="68"/>
      <c r="J532" s="70">
        <v>16758000</v>
      </c>
      <c r="K532" s="71"/>
      <c r="L532" s="13">
        <v>0</v>
      </c>
      <c r="M532" s="70">
        <f t="shared" si="9"/>
        <v>16758000</v>
      </c>
      <c r="N532" s="71"/>
    </row>
    <row r="533" spans="2:14" x14ac:dyDescent="0.25">
      <c r="B533" s="3" t="s">
        <v>10</v>
      </c>
      <c r="C533" s="11" t="s">
        <v>204</v>
      </c>
      <c r="D533" s="12" t="s">
        <v>59</v>
      </c>
      <c r="E533" s="67" t="s">
        <v>214</v>
      </c>
      <c r="F533" s="68"/>
      <c r="G533" s="67" t="s">
        <v>208</v>
      </c>
      <c r="H533" s="69"/>
      <c r="I533" s="68"/>
      <c r="J533" s="70">
        <v>15736000</v>
      </c>
      <c r="K533" s="71"/>
      <c r="L533" s="13">
        <v>0</v>
      </c>
      <c r="M533" s="70">
        <f t="shared" si="9"/>
        <v>15736000</v>
      </c>
      <c r="N533" s="71"/>
    </row>
    <row r="534" spans="2:14" x14ac:dyDescent="0.25">
      <c r="B534" s="3" t="s">
        <v>10</v>
      </c>
      <c r="C534" s="11" t="s">
        <v>205</v>
      </c>
      <c r="D534" s="12" t="s">
        <v>59</v>
      </c>
      <c r="E534" s="67" t="s">
        <v>214</v>
      </c>
      <c r="F534" s="68"/>
      <c r="G534" s="67" t="s">
        <v>208</v>
      </c>
      <c r="H534" s="69"/>
      <c r="I534" s="68"/>
      <c r="J534" s="70">
        <v>33514000</v>
      </c>
      <c r="K534" s="71"/>
      <c r="L534" s="13">
        <v>0</v>
      </c>
      <c r="M534" s="70">
        <f t="shared" si="9"/>
        <v>33514000</v>
      </c>
      <c r="N534" s="71"/>
    </row>
    <row r="535" spans="2:14" x14ac:dyDescent="0.25">
      <c r="B535" s="3" t="s">
        <v>10</v>
      </c>
      <c r="C535" s="11" t="s">
        <v>206</v>
      </c>
      <c r="D535" s="12" t="s">
        <v>59</v>
      </c>
      <c r="E535" s="67" t="s">
        <v>214</v>
      </c>
      <c r="F535" s="68"/>
      <c r="G535" s="67" t="s">
        <v>208</v>
      </c>
      <c r="H535" s="69"/>
      <c r="I535" s="68"/>
      <c r="J535" s="70">
        <v>29285000</v>
      </c>
      <c r="K535" s="71"/>
      <c r="L535" s="13">
        <v>0</v>
      </c>
      <c r="M535" s="70">
        <f t="shared" si="9"/>
        <v>29285000</v>
      </c>
      <c r="N535" s="71"/>
    </row>
    <row r="536" spans="2:14" x14ac:dyDescent="0.25">
      <c r="B536" s="3" t="s">
        <v>10</v>
      </c>
      <c r="C536" s="11" t="s">
        <v>207</v>
      </c>
      <c r="D536" s="12" t="s">
        <v>59</v>
      </c>
      <c r="E536" s="67" t="s">
        <v>214</v>
      </c>
      <c r="F536" s="68"/>
      <c r="G536" s="67" t="s">
        <v>208</v>
      </c>
      <c r="H536" s="69"/>
      <c r="I536" s="68"/>
      <c r="J536" s="70">
        <v>62314000</v>
      </c>
      <c r="K536" s="71"/>
      <c r="L536" s="13">
        <v>0</v>
      </c>
      <c r="M536" s="70">
        <f t="shared" si="9"/>
        <v>62314000</v>
      </c>
      <c r="N536" s="71"/>
    </row>
    <row r="537" spans="2:14" x14ac:dyDescent="0.25">
      <c r="B537" s="3" t="s">
        <v>10</v>
      </c>
      <c r="C537" s="11" t="s">
        <v>198</v>
      </c>
      <c r="D537" s="12" t="s">
        <v>59</v>
      </c>
      <c r="E537" s="67" t="s">
        <v>214</v>
      </c>
      <c r="F537" s="68"/>
      <c r="G537" s="67" t="s">
        <v>209</v>
      </c>
      <c r="H537" s="69"/>
      <c r="I537" s="68"/>
      <c r="J537" s="70">
        <v>3326000</v>
      </c>
      <c r="K537" s="71"/>
      <c r="L537" s="13">
        <v>0</v>
      </c>
      <c r="M537" s="70">
        <f t="shared" si="9"/>
        <v>3326000</v>
      </c>
      <c r="N537" s="71"/>
    </row>
    <row r="538" spans="2:14" x14ac:dyDescent="0.25">
      <c r="B538" s="3" t="s">
        <v>10</v>
      </c>
      <c r="C538" s="11" t="s">
        <v>201</v>
      </c>
      <c r="D538" s="12" t="s">
        <v>59</v>
      </c>
      <c r="E538" s="67" t="s">
        <v>214</v>
      </c>
      <c r="F538" s="68"/>
      <c r="G538" s="67" t="s">
        <v>209</v>
      </c>
      <c r="H538" s="69"/>
      <c r="I538" s="68"/>
      <c r="J538" s="70">
        <v>7084000</v>
      </c>
      <c r="K538" s="71"/>
      <c r="L538" s="13">
        <v>0</v>
      </c>
      <c r="M538" s="70">
        <f t="shared" si="9"/>
        <v>7084000</v>
      </c>
      <c r="N538" s="71"/>
    </row>
    <row r="539" spans="2:14" x14ac:dyDescent="0.25">
      <c r="B539" s="3" t="s">
        <v>10</v>
      </c>
      <c r="C539" s="11" t="s">
        <v>202</v>
      </c>
      <c r="D539" s="12" t="s">
        <v>59</v>
      </c>
      <c r="E539" s="67" t="s">
        <v>214</v>
      </c>
      <c r="F539" s="68"/>
      <c r="G539" s="67" t="s">
        <v>209</v>
      </c>
      <c r="H539" s="69"/>
      <c r="I539" s="68"/>
      <c r="J539" s="70">
        <v>7992000</v>
      </c>
      <c r="K539" s="71"/>
      <c r="L539" s="13">
        <v>0</v>
      </c>
      <c r="M539" s="70">
        <f t="shared" si="9"/>
        <v>7992000</v>
      </c>
      <c r="N539" s="71"/>
    </row>
    <row r="540" spans="2:14" x14ac:dyDescent="0.25">
      <c r="B540" s="3" t="s">
        <v>10</v>
      </c>
      <c r="C540" s="11" t="s">
        <v>203</v>
      </c>
      <c r="D540" s="12" t="s">
        <v>59</v>
      </c>
      <c r="E540" s="67" t="s">
        <v>214</v>
      </c>
      <c r="F540" s="68"/>
      <c r="G540" s="67" t="s">
        <v>209</v>
      </c>
      <c r="H540" s="69"/>
      <c r="I540" s="68"/>
      <c r="J540" s="70">
        <v>17028000</v>
      </c>
      <c r="K540" s="71"/>
      <c r="L540" s="13">
        <v>0</v>
      </c>
      <c r="M540" s="70">
        <f t="shared" si="9"/>
        <v>17028000</v>
      </c>
      <c r="N540" s="71"/>
    </row>
    <row r="541" spans="2:14" x14ac:dyDescent="0.25">
      <c r="B541" s="3" t="s">
        <v>10</v>
      </c>
      <c r="C541" s="11" t="s">
        <v>204</v>
      </c>
      <c r="D541" s="12" t="s">
        <v>59</v>
      </c>
      <c r="E541" s="67" t="s">
        <v>214</v>
      </c>
      <c r="F541" s="68"/>
      <c r="G541" s="67" t="s">
        <v>209</v>
      </c>
      <c r="H541" s="69"/>
      <c r="I541" s="68"/>
      <c r="J541" s="70">
        <v>16006000</v>
      </c>
      <c r="K541" s="71"/>
      <c r="L541" s="13">
        <v>0</v>
      </c>
      <c r="M541" s="70">
        <f t="shared" si="9"/>
        <v>16006000</v>
      </c>
      <c r="N541" s="71"/>
    </row>
    <row r="542" spans="2:14" x14ac:dyDescent="0.25">
      <c r="B542" s="3" t="s">
        <v>10</v>
      </c>
      <c r="C542" s="11" t="s">
        <v>205</v>
      </c>
      <c r="D542" s="12" t="s">
        <v>59</v>
      </c>
      <c r="E542" s="67" t="s">
        <v>214</v>
      </c>
      <c r="F542" s="68"/>
      <c r="G542" s="67" t="s">
        <v>209</v>
      </c>
      <c r="H542" s="69"/>
      <c r="I542" s="68"/>
      <c r="J542" s="70">
        <v>34055000</v>
      </c>
      <c r="K542" s="71"/>
      <c r="L542" s="13">
        <v>0</v>
      </c>
      <c r="M542" s="70">
        <f t="shared" si="9"/>
        <v>34055000</v>
      </c>
      <c r="N542" s="71"/>
    </row>
    <row r="543" spans="2:14" x14ac:dyDescent="0.25">
      <c r="B543" s="3" t="s">
        <v>10</v>
      </c>
      <c r="C543" s="11" t="s">
        <v>206</v>
      </c>
      <c r="D543" s="12" t="s">
        <v>59</v>
      </c>
      <c r="E543" s="67" t="s">
        <v>214</v>
      </c>
      <c r="F543" s="68"/>
      <c r="G543" s="67" t="s">
        <v>209</v>
      </c>
      <c r="H543" s="69"/>
      <c r="I543" s="68"/>
      <c r="J543" s="70">
        <v>29765000</v>
      </c>
      <c r="K543" s="71"/>
      <c r="L543" s="13">
        <v>0</v>
      </c>
      <c r="M543" s="70">
        <f t="shared" si="9"/>
        <v>29765000</v>
      </c>
      <c r="N543" s="71"/>
    </row>
    <row r="544" spans="2:14" x14ac:dyDescent="0.25">
      <c r="B544" s="3" t="s">
        <v>10</v>
      </c>
      <c r="C544" s="11" t="s">
        <v>207</v>
      </c>
      <c r="D544" s="12" t="s">
        <v>59</v>
      </c>
      <c r="E544" s="67" t="s">
        <v>214</v>
      </c>
      <c r="F544" s="68"/>
      <c r="G544" s="67" t="s">
        <v>209</v>
      </c>
      <c r="H544" s="69"/>
      <c r="I544" s="68"/>
      <c r="J544" s="70">
        <v>63349000</v>
      </c>
      <c r="K544" s="71"/>
      <c r="L544" s="13">
        <v>0</v>
      </c>
      <c r="M544" s="70">
        <f t="shared" si="9"/>
        <v>63349000</v>
      </c>
      <c r="N544" s="71"/>
    </row>
    <row r="545" spans="2:14" x14ac:dyDescent="0.25">
      <c r="B545" s="3" t="s">
        <v>10</v>
      </c>
      <c r="C545" s="11" t="s">
        <v>198</v>
      </c>
      <c r="D545" s="12" t="s">
        <v>59</v>
      </c>
      <c r="E545" s="67" t="s">
        <v>214</v>
      </c>
      <c r="F545" s="68"/>
      <c r="G545" s="67" t="s">
        <v>210</v>
      </c>
      <c r="H545" s="69"/>
      <c r="I545" s="68"/>
      <c r="J545" s="70">
        <v>3736000</v>
      </c>
      <c r="K545" s="71"/>
      <c r="L545" s="13">
        <v>0</v>
      </c>
      <c r="M545" s="70">
        <f t="shared" si="9"/>
        <v>3736000</v>
      </c>
      <c r="N545" s="71"/>
    </row>
    <row r="546" spans="2:14" x14ac:dyDescent="0.25">
      <c r="B546" s="3" t="s">
        <v>10</v>
      </c>
      <c r="C546" s="11" t="s">
        <v>201</v>
      </c>
      <c r="D546" s="12" t="s">
        <v>59</v>
      </c>
      <c r="E546" s="67" t="s">
        <v>214</v>
      </c>
      <c r="F546" s="68"/>
      <c r="G546" s="67" t="s">
        <v>210</v>
      </c>
      <c r="H546" s="69"/>
      <c r="I546" s="68"/>
      <c r="J546" s="70">
        <v>7927000</v>
      </c>
      <c r="K546" s="71"/>
      <c r="L546" s="13">
        <v>0</v>
      </c>
      <c r="M546" s="70">
        <f t="shared" si="9"/>
        <v>7927000</v>
      </c>
      <c r="N546" s="71"/>
    </row>
    <row r="547" spans="2:14" x14ac:dyDescent="0.25">
      <c r="B547" s="3" t="s">
        <v>10</v>
      </c>
      <c r="C547" s="11" t="s">
        <v>202</v>
      </c>
      <c r="D547" s="12" t="s">
        <v>59</v>
      </c>
      <c r="E547" s="67" t="s">
        <v>214</v>
      </c>
      <c r="F547" s="68"/>
      <c r="G547" s="67" t="s">
        <v>210</v>
      </c>
      <c r="H547" s="69"/>
      <c r="I547" s="68"/>
      <c r="J547" s="70">
        <v>8932000</v>
      </c>
      <c r="K547" s="71"/>
      <c r="L547" s="13">
        <v>0</v>
      </c>
      <c r="M547" s="70">
        <f t="shared" si="9"/>
        <v>8932000</v>
      </c>
      <c r="N547" s="71"/>
    </row>
    <row r="548" spans="2:14" x14ac:dyDescent="0.25">
      <c r="B548" s="3" t="s">
        <v>10</v>
      </c>
      <c r="C548" s="11" t="s">
        <v>203</v>
      </c>
      <c r="D548" s="12" t="s">
        <v>59</v>
      </c>
      <c r="E548" s="67" t="s">
        <v>214</v>
      </c>
      <c r="F548" s="68"/>
      <c r="G548" s="67" t="s">
        <v>210</v>
      </c>
      <c r="H548" s="69"/>
      <c r="I548" s="68"/>
      <c r="J548" s="70">
        <v>19038000</v>
      </c>
      <c r="K548" s="71"/>
      <c r="L548" s="13">
        <v>0</v>
      </c>
      <c r="M548" s="70">
        <f t="shared" si="9"/>
        <v>19038000</v>
      </c>
      <c r="N548" s="71"/>
    </row>
    <row r="549" spans="2:14" x14ac:dyDescent="0.25">
      <c r="B549" s="3" t="s">
        <v>10</v>
      </c>
      <c r="C549" s="11" t="s">
        <v>204</v>
      </c>
      <c r="D549" s="12" t="s">
        <v>59</v>
      </c>
      <c r="E549" s="67" t="s">
        <v>214</v>
      </c>
      <c r="F549" s="68"/>
      <c r="G549" s="67" t="s">
        <v>210</v>
      </c>
      <c r="H549" s="69"/>
      <c r="I549" s="68"/>
      <c r="J549" s="70">
        <v>17898000</v>
      </c>
      <c r="K549" s="71"/>
      <c r="L549" s="13">
        <v>0</v>
      </c>
      <c r="M549" s="70">
        <f t="shared" si="9"/>
        <v>17898000</v>
      </c>
      <c r="N549" s="71"/>
    </row>
    <row r="550" spans="2:14" x14ac:dyDescent="0.25">
      <c r="B550" s="3" t="s">
        <v>10</v>
      </c>
      <c r="C550" s="11" t="s">
        <v>205</v>
      </c>
      <c r="D550" s="12" t="s">
        <v>59</v>
      </c>
      <c r="E550" s="67" t="s">
        <v>214</v>
      </c>
      <c r="F550" s="68"/>
      <c r="G550" s="67" t="s">
        <v>210</v>
      </c>
      <c r="H550" s="69"/>
      <c r="I550" s="68"/>
      <c r="J550" s="70">
        <v>38074000</v>
      </c>
      <c r="K550" s="71"/>
      <c r="L550" s="13">
        <v>0</v>
      </c>
      <c r="M550" s="70">
        <f t="shared" si="9"/>
        <v>38074000</v>
      </c>
      <c r="N550" s="71"/>
    </row>
    <row r="551" spans="2:14" x14ac:dyDescent="0.25">
      <c r="B551" s="3" t="s">
        <v>10</v>
      </c>
      <c r="C551" s="11" t="s">
        <v>206</v>
      </c>
      <c r="D551" s="12" t="s">
        <v>59</v>
      </c>
      <c r="E551" s="67" t="s">
        <v>214</v>
      </c>
      <c r="F551" s="68"/>
      <c r="G551" s="67" t="s">
        <v>210</v>
      </c>
      <c r="H551" s="69"/>
      <c r="I551" s="68"/>
      <c r="J551" s="70">
        <v>33279000</v>
      </c>
      <c r="K551" s="71"/>
      <c r="L551" s="13">
        <v>0</v>
      </c>
      <c r="M551" s="70">
        <f t="shared" si="9"/>
        <v>33279000</v>
      </c>
      <c r="N551" s="71"/>
    </row>
    <row r="552" spans="2:14" x14ac:dyDescent="0.25">
      <c r="B552" s="3" t="s">
        <v>10</v>
      </c>
      <c r="C552" s="11" t="s">
        <v>207</v>
      </c>
      <c r="D552" s="12" t="s">
        <v>59</v>
      </c>
      <c r="E552" s="67" t="s">
        <v>214</v>
      </c>
      <c r="F552" s="68"/>
      <c r="G552" s="67" t="s">
        <v>210</v>
      </c>
      <c r="H552" s="69"/>
      <c r="I552" s="68"/>
      <c r="J552" s="70">
        <v>70798000</v>
      </c>
      <c r="K552" s="71"/>
      <c r="L552" s="13">
        <v>0</v>
      </c>
      <c r="M552" s="70">
        <f t="shared" si="9"/>
        <v>70798000</v>
      </c>
      <c r="N552" s="71"/>
    </row>
    <row r="553" spans="2:14" x14ac:dyDescent="0.25">
      <c r="B553" s="3" t="s">
        <v>10</v>
      </c>
      <c r="C553" s="11" t="s">
        <v>211</v>
      </c>
      <c r="D553" s="12" t="s">
        <v>59</v>
      </c>
      <c r="E553" s="67" t="s">
        <v>214</v>
      </c>
      <c r="F553" s="68"/>
      <c r="G553" s="67" t="s">
        <v>59</v>
      </c>
      <c r="H553" s="69"/>
      <c r="I553" s="68"/>
      <c r="J553" s="70">
        <v>69800000</v>
      </c>
      <c r="K553" s="71"/>
      <c r="L553" s="13">
        <v>0</v>
      </c>
      <c r="M553" s="70">
        <f t="shared" si="9"/>
        <v>69800000</v>
      </c>
      <c r="N553" s="71"/>
    </row>
    <row r="554" spans="2:14" x14ac:dyDescent="0.25">
      <c r="B554" s="3" t="s">
        <v>10</v>
      </c>
      <c r="C554" s="11" t="s">
        <v>212</v>
      </c>
      <c r="D554" s="12" t="s">
        <v>59</v>
      </c>
      <c r="E554" s="67" t="s">
        <v>214</v>
      </c>
      <c r="F554" s="68"/>
      <c r="G554" s="67" t="s">
        <v>59</v>
      </c>
      <c r="H554" s="69"/>
      <c r="I554" s="68"/>
      <c r="J554" s="70">
        <v>110500000</v>
      </c>
      <c r="K554" s="71"/>
      <c r="L554" s="13">
        <v>0</v>
      </c>
      <c r="M554" s="70">
        <f t="shared" si="9"/>
        <v>110500000</v>
      </c>
      <c r="N554" s="71"/>
    </row>
    <row r="555" spans="2:14" x14ac:dyDescent="0.25">
      <c r="B555" s="3" t="s">
        <v>10</v>
      </c>
      <c r="C555" s="11" t="s">
        <v>213</v>
      </c>
      <c r="D555" s="12" t="s">
        <v>59</v>
      </c>
      <c r="E555" s="67" t="s">
        <v>214</v>
      </c>
      <c r="F555" s="68"/>
      <c r="G555" s="67" t="s">
        <v>59</v>
      </c>
      <c r="H555" s="69"/>
      <c r="I555" s="68"/>
      <c r="J555" s="70">
        <v>87300000</v>
      </c>
      <c r="K555" s="71"/>
      <c r="L555" s="13">
        <v>0</v>
      </c>
      <c r="M555" s="70">
        <f t="shared" si="9"/>
        <v>87300000</v>
      </c>
      <c r="N555" s="71"/>
    </row>
    <row r="556" spans="2:14" x14ac:dyDescent="0.25">
      <c r="B556" s="3" t="s">
        <v>215</v>
      </c>
      <c r="C556" s="11" t="s">
        <v>202</v>
      </c>
      <c r="D556" s="12" t="s">
        <v>59</v>
      </c>
      <c r="E556" s="67" t="s">
        <v>216</v>
      </c>
      <c r="F556" s="68"/>
      <c r="G556" s="67" t="s">
        <v>217</v>
      </c>
      <c r="H556" s="69"/>
      <c r="I556" s="68"/>
      <c r="J556" s="70">
        <v>1517000</v>
      </c>
      <c r="K556" s="71"/>
      <c r="L556" s="13">
        <v>0</v>
      </c>
      <c r="M556" s="70">
        <f t="shared" si="9"/>
        <v>1517000</v>
      </c>
      <c r="N556" s="71"/>
    </row>
    <row r="557" spans="2:14" x14ac:dyDescent="0.25">
      <c r="B557" s="3" t="s">
        <v>215</v>
      </c>
      <c r="C557" s="11" t="s">
        <v>203</v>
      </c>
      <c r="D557" s="12" t="s">
        <v>59</v>
      </c>
      <c r="E557" s="67" t="s">
        <v>216</v>
      </c>
      <c r="F557" s="68"/>
      <c r="G557" s="67" t="s">
        <v>217</v>
      </c>
      <c r="H557" s="69"/>
      <c r="I557" s="68"/>
      <c r="J557" s="70">
        <v>2024000</v>
      </c>
      <c r="K557" s="71"/>
      <c r="L557" s="13">
        <v>0</v>
      </c>
      <c r="M557" s="70">
        <f t="shared" si="9"/>
        <v>2024000</v>
      </c>
      <c r="N557" s="71"/>
    </row>
    <row r="558" spans="2:14" x14ac:dyDescent="0.25">
      <c r="B558" s="3" t="s">
        <v>215</v>
      </c>
      <c r="C558" s="11" t="s">
        <v>204</v>
      </c>
      <c r="D558" s="12" t="s">
        <v>59</v>
      </c>
      <c r="E558" s="67" t="s">
        <v>216</v>
      </c>
      <c r="F558" s="68"/>
      <c r="G558" s="67" t="s">
        <v>217</v>
      </c>
      <c r="H558" s="69"/>
      <c r="I558" s="68"/>
      <c r="J558" s="70">
        <v>2972000</v>
      </c>
      <c r="K558" s="71"/>
      <c r="L558" s="13">
        <v>0</v>
      </c>
      <c r="M558" s="70">
        <f t="shared" si="9"/>
        <v>2972000</v>
      </c>
      <c r="N558" s="71"/>
    </row>
    <row r="559" spans="2:14" x14ac:dyDescent="0.25">
      <c r="B559" s="3" t="s">
        <v>215</v>
      </c>
      <c r="C559" s="11" t="s">
        <v>205</v>
      </c>
      <c r="D559" s="12" t="s">
        <v>59</v>
      </c>
      <c r="E559" s="67" t="s">
        <v>216</v>
      </c>
      <c r="F559" s="68"/>
      <c r="G559" s="67" t="s">
        <v>217</v>
      </c>
      <c r="H559" s="69"/>
      <c r="I559" s="68"/>
      <c r="J559" s="70">
        <v>3974000</v>
      </c>
      <c r="K559" s="71"/>
      <c r="L559" s="13">
        <v>0</v>
      </c>
      <c r="M559" s="70">
        <f t="shared" si="9"/>
        <v>3974000</v>
      </c>
      <c r="N559" s="71"/>
    </row>
    <row r="560" spans="2:14" x14ac:dyDescent="0.25">
      <c r="B560" s="3" t="s">
        <v>215</v>
      </c>
      <c r="C560" s="11" t="s">
        <v>206</v>
      </c>
      <c r="D560" s="12" t="s">
        <v>59</v>
      </c>
      <c r="E560" s="67" t="s">
        <v>216</v>
      </c>
      <c r="F560" s="68"/>
      <c r="G560" s="67" t="s">
        <v>217</v>
      </c>
      <c r="H560" s="69"/>
      <c r="I560" s="68"/>
      <c r="J560" s="70">
        <v>5664000</v>
      </c>
      <c r="K560" s="71"/>
      <c r="L560" s="13">
        <v>0</v>
      </c>
      <c r="M560" s="70">
        <f t="shared" si="9"/>
        <v>5664000</v>
      </c>
      <c r="N560" s="71"/>
    </row>
    <row r="561" spans="2:14" x14ac:dyDescent="0.25">
      <c r="B561" s="3" t="s">
        <v>215</v>
      </c>
      <c r="C561" s="11" t="s">
        <v>207</v>
      </c>
      <c r="D561" s="12" t="s">
        <v>59</v>
      </c>
      <c r="E561" s="67" t="s">
        <v>216</v>
      </c>
      <c r="F561" s="68"/>
      <c r="G561" s="67" t="s">
        <v>217</v>
      </c>
      <c r="H561" s="69"/>
      <c r="I561" s="68"/>
      <c r="J561" s="70">
        <v>7551000</v>
      </c>
      <c r="K561" s="71"/>
      <c r="L561" s="13">
        <v>0</v>
      </c>
      <c r="M561" s="70">
        <f t="shared" si="9"/>
        <v>7551000</v>
      </c>
      <c r="N561" s="71"/>
    </row>
    <row r="562" spans="2:14" x14ac:dyDescent="0.25">
      <c r="B562" s="3" t="s">
        <v>215</v>
      </c>
      <c r="C562" s="11" t="s">
        <v>202</v>
      </c>
      <c r="D562" s="12" t="s">
        <v>59</v>
      </c>
      <c r="E562" s="67" t="s">
        <v>216</v>
      </c>
      <c r="F562" s="68"/>
      <c r="G562" s="67" t="s">
        <v>218</v>
      </c>
      <c r="H562" s="69"/>
      <c r="I562" s="68"/>
      <c r="J562" s="70">
        <v>1727000</v>
      </c>
      <c r="K562" s="71"/>
      <c r="L562" s="13">
        <v>0</v>
      </c>
      <c r="M562" s="70">
        <f t="shared" si="9"/>
        <v>1727000</v>
      </c>
      <c r="N562" s="71"/>
    </row>
    <row r="563" spans="2:14" x14ac:dyDescent="0.25">
      <c r="B563" s="3" t="s">
        <v>215</v>
      </c>
      <c r="C563" s="11" t="s">
        <v>203</v>
      </c>
      <c r="D563" s="12" t="s">
        <v>59</v>
      </c>
      <c r="E563" s="67" t="s">
        <v>216</v>
      </c>
      <c r="F563" s="68"/>
      <c r="G563" s="67" t="s">
        <v>218</v>
      </c>
      <c r="H563" s="69"/>
      <c r="I563" s="68"/>
      <c r="J563" s="70">
        <v>2332000</v>
      </c>
      <c r="K563" s="71"/>
      <c r="L563" s="13">
        <v>0</v>
      </c>
      <c r="M563" s="70">
        <f t="shared" si="9"/>
        <v>2332000</v>
      </c>
      <c r="N563" s="71"/>
    </row>
    <row r="564" spans="2:14" x14ac:dyDescent="0.25">
      <c r="B564" s="3" t="s">
        <v>215</v>
      </c>
      <c r="C564" s="11" t="s">
        <v>204</v>
      </c>
      <c r="D564" s="12" t="s">
        <v>59</v>
      </c>
      <c r="E564" s="67" t="s">
        <v>216</v>
      </c>
      <c r="F564" s="68"/>
      <c r="G564" s="67" t="s">
        <v>218</v>
      </c>
      <c r="H564" s="69"/>
      <c r="I564" s="68"/>
      <c r="J564" s="70">
        <v>3394000</v>
      </c>
      <c r="K564" s="71"/>
      <c r="L564" s="13">
        <v>0</v>
      </c>
      <c r="M564" s="70">
        <f t="shared" si="9"/>
        <v>3394000</v>
      </c>
      <c r="N564" s="71"/>
    </row>
    <row r="565" spans="2:14" x14ac:dyDescent="0.25">
      <c r="B565" s="3" t="s">
        <v>215</v>
      </c>
      <c r="C565" s="11" t="s">
        <v>205</v>
      </c>
      <c r="D565" s="12" t="s">
        <v>59</v>
      </c>
      <c r="E565" s="67" t="s">
        <v>216</v>
      </c>
      <c r="F565" s="68"/>
      <c r="G565" s="67" t="s">
        <v>218</v>
      </c>
      <c r="H565" s="69"/>
      <c r="I565" s="68"/>
      <c r="J565" s="70">
        <v>4565000</v>
      </c>
      <c r="K565" s="71"/>
      <c r="L565" s="13">
        <v>0</v>
      </c>
      <c r="M565" s="70">
        <f t="shared" si="9"/>
        <v>4565000</v>
      </c>
      <c r="N565" s="71"/>
    </row>
    <row r="566" spans="2:14" x14ac:dyDescent="0.25">
      <c r="B566" s="3" t="s">
        <v>215</v>
      </c>
      <c r="C566" s="11" t="s">
        <v>206</v>
      </c>
      <c r="D566" s="12" t="s">
        <v>59</v>
      </c>
      <c r="E566" s="67" t="s">
        <v>216</v>
      </c>
      <c r="F566" s="68"/>
      <c r="G566" s="67" t="s">
        <v>218</v>
      </c>
      <c r="H566" s="69"/>
      <c r="I566" s="68"/>
      <c r="J566" s="70">
        <v>6441000</v>
      </c>
      <c r="K566" s="71"/>
      <c r="L566" s="13">
        <v>0</v>
      </c>
      <c r="M566" s="70">
        <f t="shared" si="9"/>
        <v>6441000</v>
      </c>
      <c r="N566" s="71"/>
    </row>
    <row r="567" spans="2:14" x14ac:dyDescent="0.25">
      <c r="B567" s="3" t="s">
        <v>215</v>
      </c>
      <c r="C567" s="11" t="s">
        <v>207</v>
      </c>
      <c r="D567" s="12" t="s">
        <v>59</v>
      </c>
      <c r="E567" s="67" t="s">
        <v>216</v>
      </c>
      <c r="F567" s="68"/>
      <c r="G567" s="67" t="s">
        <v>218</v>
      </c>
      <c r="H567" s="69"/>
      <c r="I567" s="68"/>
      <c r="J567" s="70">
        <v>8662000</v>
      </c>
      <c r="K567" s="71"/>
      <c r="L567" s="13">
        <v>0</v>
      </c>
      <c r="M567" s="70">
        <f t="shared" si="9"/>
        <v>8662000</v>
      </c>
      <c r="N567" s="71"/>
    </row>
    <row r="568" spans="2:14" x14ac:dyDescent="0.25">
      <c r="B568" s="3" t="s">
        <v>215</v>
      </c>
      <c r="C568" s="11" t="s">
        <v>219</v>
      </c>
      <c r="D568" s="12" t="s">
        <v>59</v>
      </c>
      <c r="E568" s="67" t="s">
        <v>216</v>
      </c>
      <c r="F568" s="68"/>
      <c r="G568" s="67" t="s">
        <v>59</v>
      </c>
      <c r="H568" s="69"/>
      <c r="I568" s="68"/>
      <c r="J568" s="70">
        <v>10315000</v>
      </c>
      <c r="K568" s="71"/>
      <c r="L568" s="13">
        <v>0</v>
      </c>
      <c r="M568" s="70">
        <f t="shared" si="9"/>
        <v>10315000</v>
      </c>
      <c r="N568" s="71"/>
    </row>
    <row r="569" spans="2:14" x14ac:dyDescent="0.25">
      <c r="B569" s="3" t="s">
        <v>215</v>
      </c>
      <c r="C569" s="11" t="s">
        <v>211</v>
      </c>
      <c r="D569" s="12" t="s">
        <v>59</v>
      </c>
      <c r="E569" s="67" t="s">
        <v>216</v>
      </c>
      <c r="F569" s="68"/>
      <c r="G569" s="67" t="s">
        <v>59</v>
      </c>
      <c r="H569" s="69"/>
      <c r="I569" s="68"/>
      <c r="J569" s="70">
        <v>13758000</v>
      </c>
      <c r="K569" s="71"/>
      <c r="L569" s="13">
        <v>0</v>
      </c>
      <c r="M569" s="70">
        <f t="shared" si="9"/>
        <v>13758000</v>
      </c>
      <c r="N569" s="71"/>
    </row>
    <row r="570" spans="2:14" x14ac:dyDescent="0.25">
      <c r="B570" s="3" t="s">
        <v>12</v>
      </c>
      <c r="C570" s="11" t="s">
        <v>220</v>
      </c>
      <c r="D570" s="12" t="s">
        <v>59</v>
      </c>
      <c r="E570" s="67" t="s">
        <v>199</v>
      </c>
      <c r="F570" s="68"/>
      <c r="G570" s="67" t="s">
        <v>59</v>
      </c>
      <c r="H570" s="69"/>
      <c r="I570" s="68"/>
      <c r="J570" s="70">
        <v>177000</v>
      </c>
      <c r="K570" s="71"/>
      <c r="L570" s="13">
        <v>0</v>
      </c>
      <c r="M570" s="70">
        <f t="shared" si="9"/>
        <v>177000</v>
      </c>
      <c r="N570" s="71"/>
    </row>
    <row r="571" spans="2:14" x14ac:dyDescent="0.25">
      <c r="B571" s="3" t="s">
        <v>12</v>
      </c>
      <c r="C571" s="11" t="s">
        <v>221</v>
      </c>
      <c r="D571" s="12" t="s">
        <v>59</v>
      </c>
      <c r="E571" s="67" t="s">
        <v>199</v>
      </c>
      <c r="F571" s="68"/>
      <c r="G571" s="67" t="s">
        <v>59</v>
      </c>
      <c r="H571" s="69"/>
      <c r="I571" s="68"/>
      <c r="J571" s="70">
        <v>252000</v>
      </c>
      <c r="K571" s="71"/>
      <c r="L571" s="13">
        <v>0</v>
      </c>
      <c r="M571" s="70">
        <f t="shared" si="9"/>
        <v>252000</v>
      </c>
      <c r="N571" s="71"/>
    </row>
    <row r="572" spans="2:14" x14ac:dyDescent="0.25">
      <c r="B572" s="3" t="s">
        <v>12</v>
      </c>
      <c r="C572" s="11" t="s">
        <v>222</v>
      </c>
      <c r="D572" s="12" t="s">
        <v>59</v>
      </c>
      <c r="E572" s="67" t="s">
        <v>199</v>
      </c>
      <c r="F572" s="68"/>
      <c r="G572" s="67" t="s">
        <v>59</v>
      </c>
      <c r="H572" s="69"/>
      <c r="I572" s="68"/>
      <c r="J572" s="70">
        <v>54000</v>
      </c>
      <c r="K572" s="71"/>
      <c r="L572" s="13">
        <v>0</v>
      </c>
      <c r="M572" s="70">
        <f t="shared" si="9"/>
        <v>54000</v>
      </c>
      <c r="N572" s="71"/>
    </row>
    <row r="573" spans="2:14" x14ac:dyDescent="0.25">
      <c r="B573" s="3" t="s">
        <v>12</v>
      </c>
      <c r="C573" s="11" t="s">
        <v>223</v>
      </c>
      <c r="D573" s="12" t="s">
        <v>59</v>
      </c>
      <c r="E573" s="67" t="s">
        <v>199</v>
      </c>
      <c r="F573" s="68"/>
      <c r="G573" s="67" t="s">
        <v>59</v>
      </c>
      <c r="H573" s="69"/>
      <c r="I573" s="68"/>
      <c r="J573" s="70">
        <v>87000</v>
      </c>
      <c r="K573" s="71"/>
      <c r="L573" s="13">
        <v>0</v>
      </c>
      <c r="M573" s="70">
        <f t="shared" si="9"/>
        <v>87000</v>
      </c>
      <c r="N573" s="71"/>
    </row>
    <row r="574" spans="2:14" x14ac:dyDescent="0.25">
      <c r="B574" s="3" t="s">
        <v>12</v>
      </c>
      <c r="C574" s="11" t="s">
        <v>224</v>
      </c>
      <c r="D574" s="12" t="s">
        <v>59</v>
      </c>
      <c r="E574" s="67" t="s">
        <v>199</v>
      </c>
      <c r="F574" s="68"/>
      <c r="G574" s="67" t="s">
        <v>59</v>
      </c>
      <c r="H574" s="69"/>
      <c r="I574" s="68"/>
      <c r="J574" s="70">
        <v>39000</v>
      </c>
      <c r="K574" s="71"/>
      <c r="L574" s="13">
        <v>0</v>
      </c>
      <c r="M574" s="70">
        <f t="shared" si="9"/>
        <v>39000</v>
      </c>
      <c r="N574" s="71"/>
    </row>
    <row r="575" spans="2:14" x14ac:dyDescent="0.25">
      <c r="B575" s="3" t="s">
        <v>12</v>
      </c>
      <c r="C575" s="11" t="s">
        <v>225</v>
      </c>
      <c r="D575" s="12" t="s">
        <v>59</v>
      </c>
      <c r="E575" s="67" t="s">
        <v>199</v>
      </c>
      <c r="F575" s="68"/>
      <c r="G575" s="67" t="s">
        <v>59</v>
      </c>
      <c r="H575" s="69"/>
      <c r="I575" s="68"/>
      <c r="J575" s="70">
        <v>76000</v>
      </c>
      <c r="K575" s="71"/>
      <c r="L575" s="13">
        <v>0</v>
      </c>
      <c r="M575" s="70">
        <f t="shared" si="9"/>
        <v>76000</v>
      </c>
      <c r="N575" s="71"/>
    </row>
    <row r="576" spans="2:14" x14ac:dyDescent="0.25">
      <c r="B576" s="3" t="s">
        <v>12</v>
      </c>
      <c r="C576" s="11" t="s">
        <v>226</v>
      </c>
      <c r="D576" s="12" t="s">
        <v>59</v>
      </c>
      <c r="E576" s="67" t="s">
        <v>199</v>
      </c>
      <c r="F576" s="68"/>
      <c r="G576" s="67" t="s">
        <v>59</v>
      </c>
      <c r="H576" s="69"/>
      <c r="I576" s="68"/>
      <c r="J576" s="70">
        <v>24048000</v>
      </c>
      <c r="K576" s="71"/>
      <c r="L576" s="13">
        <v>0</v>
      </c>
      <c r="M576" s="70">
        <f t="shared" si="9"/>
        <v>24048000</v>
      </c>
      <c r="N576" s="71"/>
    </row>
    <row r="577" spans="2:14" x14ac:dyDescent="0.25">
      <c r="B577" s="3" t="s">
        <v>227</v>
      </c>
      <c r="C577" s="11" t="s">
        <v>228</v>
      </c>
      <c r="D577" s="12" t="s">
        <v>59</v>
      </c>
      <c r="E577" s="67" t="s">
        <v>199</v>
      </c>
      <c r="F577" s="68"/>
      <c r="G577" s="67" t="s">
        <v>229</v>
      </c>
      <c r="H577" s="69"/>
      <c r="I577" s="68"/>
      <c r="J577" s="70">
        <v>290640000</v>
      </c>
      <c r="K577" s="71"/>
      <c r="L577" s="13">
        <v>0</v>
      </c>
      <c r="M577" s="70">
        <f t="shared" si="9"/>
        <v>290640000</v>
      </c>
      <c r="N577" s="71"/>
    </row>
    <row r="578" spans="2:14" x14ac:dyDescent="0.25">
      <c r="B578" s="3" t="s">
        <v>227</v>
      </c>
      <c r="C578" s="11" t="s">
        <v>230</v>
      </c>
      <c r="D578" s="12" t="s">
        <v>59</v>
      </c>
      <c r="E578" s="67" t="s">
        <v>199</v>
      </c>
      <c r="F578" s="68"/>
      <c r="G578" s="67" t="s">
        <v>229</v>
      </c>
      <c r="H578" s="69"/>
      <c r="I578" s="68"/>
      <c r="J578" s="70">
        <v>207600000</v>
      </c>
      <c r="K578" s="71"/>
      <c r="L578" s="13">
        <v>0</v>
      </c>
      <c r="M578" s="70">
        <f t="shared" si="9"/>
        <v>207600000</v>
      </c>
      <c r="N578" s="71"/>
    </row>
    <row r="579" spans="2:14" x14ac:dyDescent="0.25">
      <c r="B579" s="3" t="s">
        <v>227</v>
      </c>
      <c r="C579" s="11" t="s">
        <v>231</v>
      </c>
      <c r="D579" s="12" t="s">
        <v>59</v>
      </c>
      <c r="E579" s="67" t="s">
        <v>199</v>
      </c>
      <c r="F579" s="68"/>
      <c r="G579" s="67" t="s">
        <v>229</v>
      </c>
      <c r="H579" s="69"/>
      <c r="I579" s="68"/>
      <c r="J579" s="70">
        <v>207600000</v>
      </c>
      <c r="K579" s="71"/>
      <c r="L579" s="13">
        <v>0</v>
      </c>
      <c r="M579" s="70">
        <f t="shared" si="9"/>
        <v>207600000</v>
      </c>
      <c r="N579" s="71"/>
    </row>
    <row r="580" spans="2:14" x14ac:dyDescent="0.25">
      <c r="B580" s="3" t="s">
        <v>227</v>
      </c>
      <c r="C580" s="11" t="s">
        <v>232</v>
      </c>
      <c r="D580" s="12" t="s">
        <v>59</v>
      </c>
      <c r="E580" s="67" t="s">
        <v>199</v>
      </c>
      <c r="F580" s="68"/>
      <c r="G580" s="67" t="s">
        <v>229</v>
      </c>
      <c r="H580" s="69"/>
      <c r="I580" s="68"/>
      <c r="J580" s="70">
        <v>166080000</v>
      </c>
      <c r="K580" s="71"/>
      <c r="L580" s="13">
        <v>0</v>
      </c>
      <c r="M580" s="70">
        <f t="shared" si="9"/>
        <v>166080000</v>
      </c>
      <c r="N580" s="71"/>
    </row>
    <row r="581" spans="2:14" x14ac:dyDescent="0.25">
      <c r="B581" s="3" t="s">
        <v>227</v>
      </c>
      <c r="C581" s="11" t="s">
        <v>233</v>
      </c>
      <c r="D581" s="12" t="s">
        <v>59</v>
      </c>
      <c r="E581" s="67" t="s">
        <v>199</v>
      </c>
      <c r="F581" s="68"/>
      <c r="G581" s="67" t="s">
        <v>229</v>
      </c>
      <c r="H581" s="69"/>
      <c r="I581" s="68"/>
      <c r="J581" s="70">
        <v>62280000</v>
      </c>
      <c r="K581" s="71"/>
      <c r="L581" s="13">
        <v>0</v>
      </c>
      <c r="M581" s="70">
        <f t="shared" si="9"/>
        <v>62280000</v>
      </c>
      <c r="N581" s="71"/>
    </row>
    <row r="582" spans="2:14" x14ac:dyDescent="0.25">
      <c r="B582" s="3" t="s">
        <v>227</v>
      </c>
      <c r="C582" s="11" t="s">
        <v>234</v>
      </c>
      <c r="D582" s="12" t="s">
        <v>59</v>
      </c>
      <c r="E582" s="67" t="s">
        <v>199</v>
      </c>
      <c r="F582" s="68"/>
      <c r="G582" s="67" t="s">
        <v>229</v>
      </c>
      <c r="H582" s="69"/>
      <c r="I582" s="68"/>
      <c r="J582" s="70">
        <v>93420000</v>
      </c>
      <c r="K582" s="71"/>
      <c r="L582" s="13">
        <v>0</v>
      </c>
      <c r="M582" s="70">
        <f t="shared" si="9"/>
        <v>93420000</v>
      </c>
      <c r="N582" s="71"/>
    </row>
    <row r="583" spans="2:14" x14ac:dyDescent="0.25">
      <c r="B583" s="3" t="s">
        <v>227</v>
      </c>
      <c r="C583" s="11" t="s">
        <v>235</v>
      </c>
      <c r="D583" s="12" t="s">
        <v>59</v>
      </c>
      <c r="E583" s="67" t="s">
        <v>199</v>
      </c>
      <c r="F583" s="68"/>
      <c r="G583" s="67" t="s">
        <v>229</v>
      </c>
      <c r="H583" s="69"/>
      <c r="I583" s="68"/>
      <c r="J583" s="70">
        <v>77850000</v>
      </c>
      <c r="K583" s="71"/>
      <c r="L583" s="13">
        <v>0</v>
      </c>
      <c r="M583" s="70">
        <f t="shared" si="9"/>
        <v>77850000</v>
      </c>
      <c r="N583" s="71"/>
    </row>
    <row r="584" spans="2:14" x14ac:dyDescent="0.25">
      <c r="B584" s="3" t="s">
        <v>227</v>
      </c>
      <c r="C584" s="11" t="s">
        <v>236</v>
      </c>
      <c r="D584" s="12" t="s">
        <v>59</v>
      </c>
      <c r="E584" s="67" t="s">
        <v>199</v>
      </c>
      <c r="F584" s="68"/>
      <c r="G584" s="67" t="s">
        <v>237</v>
      </c>
      <c r="H584" s="69"/>
      <c r="I584" s="68"/>
      <c r="J584" s="70">
        <v>228000</v>
      </c>
      <c r="K584" s="71"/>
      <c r="L584" s="13">
        <v>0</v>
      </c>
      <c r="M584" s="70">
        <f t="shared" si="9"/>
        <v>228000</v>
      </c>
      <c r="N584" s="71"/>
    </row>
    <row r="585" spans="2:14" x14ac:dyDescent="0.25">
      <c r="B585" s="3" t="s">
        <v>227</v>
      </c>
      <c r="C585" s="11" t="s">
        <v>238</v>
      </c>
      <c r="D585" s="12" t="s">
        <v>59</v>
      </c>
      <c r="E585" s="67" t="s">
        <v>199</v>
      </c>
      <c r="F585" s="68"/>
      <c r="G585" s="67" t="s">
        <v>237</v>
      </c>
      <c r="H585" s="69"/>
      <c r="I585" s="68"/>
      <c r="J585" s="70">
        <v>342000</v>
      </c>
      <c r="K585" s="71"/>
      <c r="L585" s="13">
        <v>0</v>
      </c>
      <c r="M585" s="70">
        <f t="shared" si="9"/>
        <v>342000</v>
      </c>
      <c r="N585" s="71"/>
    </row>
    <row r="586" spans="2:14" x14ac:dyDescent="0.25">
      <c r="B586" s="3" t="s">
        <v>227</v>
      </c>
      <c r="C586" s="11" t="s">
        <v>239</v>
      </c>
      <c r="D586" s="12" t="s">
        <v>59</v>
      </c>
      <c r="E586" s="67" t="s">
        <v>199</v>
      </c>
      <c r="F586" s="68"/>
      <c r="G586" s="67" t="s">
        <v>237</v>
      </c>
      <c r="H586" s="69"/>
      <c r="I586" s="68"/>
      <c r="J586" s="70">
        <v>145000</v>
      </c>
      <c r="K586" s="71"/>
      <c r="L586" s="13">
        <v>0</v>
      </c>
      <c r="M586" s="70">
        <f t="shared" si="9"/>
        <v>145000</v>
      </c>
      <c r="N586" s="71"/>
    </row>
    <row r="587" spans="2:14" x14ac:dyDescent="0.25">
      <c r="B587" s="3" t="s">
        <v>227</v>
      </c>
      <c r="C587" s="11" t="s">
        <v>240</v>
      </c>
      <c r="D587" s="12" t="s">
        <v>59</v>
      </c>
      <c r="E587" s="67" t="s">
        <v>199</v>
      </c>
      <c r="F587" s="68"/>
      <c r="G587" s="67" t="s">
        <v>237</v>
      </c>
      <c r="H587" s="69"/>
      <c r="I587" s="68"/>
      <c r="J587" s="70">
        <v>217000</v>
      </c>
      <c r="K587" s="71"/>
      <c r="L587" s="13">
        <v>0</v>
      </c>
      <c r="M587" s="70">
        <f t="shared" si="9"/>
        <v>217000</v>
      </c>
      <c r="N587" s="71"/>
    </row>
    <row r="588" spans="2:14" x14ac:dyDescent="0.25">
      <c r="B588" s="3" t="s">
        <v>227</v>
      </c>
      <c r="C588" s="11" t="s">
        <v>241</v>
      </c>
      <c r="D588" s="12" t="s">
        <v>59</v>
      </c>
      <c r="E588" s="67" t="s">
        <v>199</v>
      </c>
      <c r="F588" s="68"/>
      <c r="G588" s="67" t="s">
        <v>237</v>
      </c>
      <c r="H588" s="69"/>
      <c r="I588" s="68"/>
      <c r="J588" s="70">
        <v>127000</v>
      </c>
      <c r="K588" s="71"/>
      <c r="L588" s="13">
        <v>0</v>
      </c>
      <c r="M588" s="70">
        <f t="shared" si="9"/>
        <v>127000</v>
      </c>
      <c r="N588" s="71"/>
    </row>
    <row r="589" spans="2:14" x14ac:dyDescent="0.25">
      <c r="B589" s="3" t="s">
        <v>227</v>
      </c>
      <c r="C589" s="11" t="s">
        <v>242</v>
      </c>
      <c r="D589" s="12" t="s">
        <v>59</v>
      </c>
      <c r="E589" s="67" t="s">
        <v>199</v>
      </c>
      <c r="F589" s="68"/>
      <c r="G589" s="67" t="s">
        <v>237</v>
      </c>
      <c r="H589" s="69"/>
      <c r="I589" s="68"/>
      <c r="J589" s="70">
        <v>188000</v>
      </c>
      <c r="K589" s="71"/>
      <c r="L589" s="13">
        <v>0</v>
      </c>
      <c r="M589" s="70">
        <f t="shared" si="9"/>
        <v>188000</v>
      </c>
      <c r="N589" s="71"/>
    </row>
    <row r="590" spans="2:14" x14ac:dyDescent="0.25">
      <c r="B590" s="3" t="s">
        <v>227</v>
      </c>
      <c r="C590" s="11" t="s">
        <v>243</v>
      </c>
      <c r="D590" s="12" t="s">
        <v>59</v>
      </c>
      <c r="E590" s="67" t="s">
        <v>199</v>
      </c>
      <c r="F590" s="68"/>
      <c r="G590" s="67" t="s">
        <v>237</v>
      </c>
      <c r="H590" s="69"/>
      <c r="I590" s="68"/>
      <c r="J590" s="70">
        <v>156000</v>
      </c>
      <c r="K590" s="71"/>
      <c r="L590" s="13">
        <v>0</v>
      </c>
      <c r="M590" s="70">
        <f t="shared" si="9"/>
        <v>156000</v>
      </c>
      <c r="N590" s="71"/>
    </row>
    <row r="591" spans="2:14" x14ac:dyDescent="0.25">
      <c r="B591" s="3" t="s">
        <v>227</v>
      </c>
      <c r="C591" s="11" t="s">
        <v>244</v>
      </c>
      <c r="D591" s="12" t="s">
        <v>59</v>
      </c>
      <c r="E591" s="67" t="s">
        <v>199</v>
      </c>
      <c r="F591" s="68"/>
      <c r="G591" s="67" t="s">
        <v>237</v>
      </c>
      <c r="H591" s="69"/>
      <c r="I591" s="68"/>
      <c r="J591" s="70">
        <v>228000</v>
      </c>
      <c r="K591" s="71"/>
      <c r="L591" s="13">
        <v>0</v>
      </c>
      <c r="M591" s="70">
        <f t="shared" si="9"/>
        <v>228000</v>
      </c>
      <c r="N591" s="71"/>
    </row>
  </sheetData>
  <autoFilter ref="B6:N591" xr:uid="{00000000-0009-0000-0000-000002000000}">
    <filterColumn colId="3" showButton="0"/>
    <filterColumn colId="5" showButton="0"/>
    <filterColumn colId="6" showButton="0"/>
    <filterColumn colId="8" showButton="0"/>
    <filterColumn colId="11" showButton="0"/>
  </autoFilter>
  <mergeCells count="2344">
    <mergeCell ref="E10:F10"/>
    <mergeCell ref="G10:I10"/>
    <mergeCell ref="J10:K10"/>
    <mergeCell ref="M10:N10"/>
    <mergeCell ref="E11:F11"/>
    <mergeCell ref="G11:I11"/>
    <mergeCell ref="J11:K11"/>
    <mergeCell ref="M11:N11"/>
    <mergeCell ref="E8:F8"/>
    <mergeCell ref="G8:I8"/>
    <mergeCell ref="J8:K8"/>
    <mergeCell ref="M8:N8"/>
    <mergeCell ref="E9:F9"/>
    <mergeCell ref="G9:I9"/>
    <mergeCell ref="J9:K9"/>
    <mergeCell ref="M9:N9"/>
    <mergeCell ref="E6:F6"/>
    <mergeCell ref="G6:I6"/>
    <mergeCell ref="J6:K6"/>
    <mergeCell ref="M6:N6"/>
    <mergeCell ref="E7:F7"/>
    <mergeCell ref="G7:I7"/>
    <mergeCell ref="J7:K7"/>
    <mergeCell ref="M7:N7"/>
    <mergeCell ref="E16:F16"/>
    <mergeCell ref="G16:I16"/>
    <mergeCell ref="J16:K16"/>
    <mergeCell ref="M16:N16"/>
    <mergeCell ref="E17:F17"/>
    <mergeCell ref="G17:I17"/>
    <mergeCell ref="J17:K17"/>
    <mergeCell ref="M17:N17"/>
    <mergeCell ref="E14:F14"/>
    <mergeCell ref="G14:I14"/>
    <mergeCell ref="J14:K14"/>
    <mergeCell ref="M14:N14"/>
    <mergeCell ref="E15:F15"/>
    <mergeCell ref="G15:I15"/>
    <mergeCell ref="J15:K15"/>
    <mergeCell ref="M15:N15"/>
    <mergeCell ref="E12:F12"/>
    <mergeCell ref="G12:I12"/>
    <mergeCell ref="J12:K12"/>
    <mergeCell ref="M12:N12"/>
    <mergeCell ref="E13:F13"/>
    <mergeCell ref="G13:I13"/>
    <mergeCell ref="J13:K13"/>
    <mergeCell ref="M13:N13"/>
    <mergeCell ref="E22:F22"/>
    <mergeCell ref="G22:I22"/>
    <mergeCell ref="J22:K22"/>
    <mergeCell ref="M22:N22"/>
    <mergeCell ref="E23:F23"/>
    <mergeCell ref="G23:I23"/>
    <mergeCell ref="J23:K23"/>
    <mergeCell ref="M23:N23"/>
    <mergeCell ref="E20:F20"/>
    <mergeCell ref="G20:I20"/>
    <mergeCell ref="J20:K20"/>
    <mergeCell ref="M20:N20"/>
    <mergeCell ref="E21:F21"/>
    <mergeCell ref="G21:I21"/>
    <mergeCell ref="J21:K21"/>
    <mergeCell ref="M21:N21"/>
    <mergeCell ref="E18:F18"/>
    <mergeCell ref="G18:I18"/>
    <mergeCell ref="J18:K18"/>
    <mergeCell ref="M18:N18"/>
    <mergeCell ref="E19:F19"/>
    <mergeCell ref="G19:I19"/>
    <mergeCell ref="J19:K19"/>
    <mergeCell ref="M19:N19"/>
    <mergeCell ref="E28:F28"/>
    <mergeCell ref="G28:I28"/>
    <mergeCell ref="J28:K28"/>
    <mergeCell ref="M28:N28"/>
    <mergeCell ref="E29:F29"/>
    <mergeCell ref="G29:I29"/>
    <mergeCell ref="J29:K29"/>
    <mergeCell ref="M29:N29"/>
    <mergeCell ref="E26:F26"/>
    <mergeCell ref="G26:I26"/>
    <mergeCell ref="J26:K26"/>
    <mergeCell ref="M26:N26"/>
    <mergeCell ref="E27:F27"/>
    <mergeCell ref="G27:I27"/>
    <mergeCell ref="J27:K27"/>
    <mergeCell ref="M27:N27"/>
    <mergeCell ref="E24:F24"/>
    <mergeCell ref="G24:I24"/>
    <mergeCell ref="J24:K24"/>
    <mergeCell ref="M24:N24"/>
    <mergeCell ref="E25:F25"/>
    <mergeCell ref="G25:I25"/>
    <mergeCell ref="J25:K25"/>
    <mergeCell ref="M25:N25"/>
    <mergeCell ref="E34:F34"/>
    <mergeCell ref="G34:I34"/>
    <mergeCell ref="J34:K34"/>
    <mergeCell ref="M34:N34"/>
    <mergeCell ref="E35:F35"/>
    <mergeCell ref="G35:I35"/>
    <mergeCell ref="J35:K35"/>
    <mergeCell ref="M35:N35"/>
    <mergeCell ref="E32:F32"/>
    <mergeCell ref="G32:I32"/>
    <mergeCell ref="J32:K32"/>
    <mergeCell ref="M32:N32"/>
    <mergeCell ref="E33:F33"/>
    <mergeCell ref="G33:I33"/>
    <mergeCell ref="J33:K33"/>
    <mergeCell ref="M33:N33"/>
    <mergeCell ref="E30:F30"/>
    <mergeCell ref="G30:I30"/>
    <mergeCell ref="J30:K30"/>
    <mergeCell ref="M30:N30"/>
    <mergeCell ref="E31:F31"/>
    <mergeCell ref="G31:I31"/>
    <mergeCell ref="J31:K31"/>
    <mergeCell ref="M31:N31"/>
    <mergeCell ref="E40:F40"/>
    <mergeCell ref="G40:I40"/>
    <mergeCell ref="J40:K40"/>
    <mergeCell ref="M40:N40"/>
    <mergeCell ref="E41:F41"/>
    <mergeCell ref="G41:I41"/>
    <mergeCell ref="J41:K41"/>
    <mergeCell ref="M41:N41"/>
    <mergeCell ref="E38:F38"/>
    <mergeCell ref="G38:I38"/>
    <mergeCell ref="J38:K38"/>
    <mergeCell ref="M38:N38"/>
    <mergeCell ref="E39:F39"/>
    <mergeCell ref="G39:I39"/>
    <mergeCell ref="J39:K39"/>
    <mergeCell ref="M39:N39"/>
    <mergeCell ref="E36:F36"/>
    <mergeCell ref="G36:I36"/>
    <mergeCell ref="J36:K36"/>
    <mergeCell ref="M36:N36"/>
    <mergeCell ref="E37:F37"/>
    <mergeCell ref="G37:I37"/>
    <mergeCell ref="J37:K37"/>
    <mergeCell ref="M37:N37"/>
    <mergeCell ref="E46:F46"/>
    <mergeCell ref="G46:I46"/>
    <mergeCell ref="J46:K46"/>
    <mergeCell ref="M46:N46"/>
    <mergeCell ref="E47:F47"/>
    <mergeCell ref="G47:I47"/>
    <mergeCell ref="J47:K47"/>
    <mergeCell ref="M47:N47"/>
    <mergeCell ref="E44:F44"/>
    <mergeCell ref="G44:I44"/>
    <mergeCell ref="J44:K44"/>
    <mergeCell ref="M44:N44"/>
    <mergeCell ref="E45:F45"/>
    <mergeCell ref="G45:I45"/>
    <mergeCell ref="J45:K45"/>
    <mergeCell ref="M45:N45"/>
    <mergeCell ref="E42:F42"/>
    <mergeCell ref="G42:I42"/>
    <mergeCell ref="J42:K42"/>
    <mergeCell ref="M42:N42"/>
    <mergeCell ref="E43:F43"/>
    <mergeCell ref="G43:I43"/>
    <mergeCell ref="J43:K43"/>
    <mergeCell ref="M43:N43"/>
    <mergeCell ref="E52:F52"/>
    <mergeCell ref="G52:I52"/>
    <mergeCell ref="J52:K52"/>
    <mergeCell ref="M52:N52"/>
    <mergeCell ref="E53:F53"/>
    <mergeCell ref="G53:I53"/>
    <mergeCell ref="J53:K53"/>
    <mergeCell ref="M53:N53"/>
    <mergeCell ref="E50:F50"/>
    <mergeCell ref="G50:I50"/>
    <mergeCell ref="J50:K50"/>
    <mergeCell ref="M50:N50"/>
    <mergeCell ref="E51:F51"/>
    <mergeCell ref="G51:I51"/>
    <mergeCell ref="J51:K51"/>
    <mergeCell ref="M51:N51"/>
    <mergeCell ref="E48:F48"/>
    <mergeCell ref="G48:I48"/>
    <mergeCell ref="J48:K48"/>
    <mergeCell ref="M48:N48"/>
    <mergeCell ref="E49:F49"/>
    <mergeCell ref="G49:I49"/>
    <mergeCell ref="J49:K49"/>
    <mergeCell ref="M49:N49"/>
    <mergeCell ref="E58:F58"/>
    <mergeCell ref="G58:I58"/>
    <mergeCell ref="J58:K58"/>
    <mergeCell ref="M58:N58"/>
    <mergeCell ref="E59:F59"/>
    <mergeCell ref="G59:I59"/>
    <mergeCell ref="J59:K59"/>
    <mergeCell ref="M59:N59"/>
    <mergeCell ref="E56:F56"/>
    <mergeCell ref="G56:I56"/>
    <mergeCell ref="J56:K56"/>
    <mergeCell ref="M56:N56"/>
    <mergeCell ref="E57:F57"/>
    <mergeCell ref="G57:I57"/>
    <mergeCell ref="J57:K57"/>
    <mergeCell ref="M57:N57"/>
    <mergeCell ref="E54:F54"/>
    <mergeCell ref="G54:I54"/>
    <mergeCell ref="J54:K54"/>
    <mergeCell ref="M54:N54"/>
    <mergeCell ref="E55:F55"/>
    <mergeCell ref="G55:I55"/>
    <mergeCell ref="J55:K55"/>
    <mergeCell ref="M55:N55"/>
    <mergeCell ref="E64:F64"/>
    <mergeCell ref="G64:I64"/>
    <mergeCell ref="J64:K64"/>
    <mergeCell ref="M64:N64"/>
    <mergeCell ref="E65:F65"/>
    <mergeCell ref="G65:I65"/>
    <mergeCell ref="J65:K65"/>
    <mergeCell ref="M65:N65"/>
    <mergeCell ref="E62:F62"/>
    <mergeCell ref="G62:I62"/>
    <mergeCell ref="J62:K62"/>
    <mergeCell ref="M62:N62"/>
    <mergeCell ref="E63:F63"/>
    <mergeCell ref="G63:I63"/>
    <mergeCell ref="J63:K63"/>
    <mergeCell ref="M63:N63"/>
    <mergeCell ref="E60:F60"/>
    <mergeCell ref="G60:I60"/>
    <mergeCell ref="J60:K60"/>
    <mergeCell ref="M60:N60"/>
    <mergeCell ref="E61:F61"/>
    <mergeCell ref="G61:I61"/>
    <mergeCell ref="J61:K61"/>
    <mergeCell ref="M61:N61"/>
    <mergeCell ref="E70:F70"/>
    <mergeCell ref="G70:I70"/>
    <mergeCell ref="J70:K70"/>
    <mergeCell ref="M70:N70"/>
    <mergeCell ref="E71:F71"/>
    <mergeCell ref="G71:I71"/>
    <mergeCell ref="J71:K71"/>
    <mergeCell ref="M71:N71"/>
    <mergeCell ref="E68:F68"/>
    <mergeCell ref="G68:I68"/>
    <mergeCell ref="J68:K68"/>
    <mergeCell ref="M68:N68"/>
    <mergeCell ref="E69:F69"/>
    <mergeCell ref="G69:I69"/>
    <mergeCell ref="J69:K69"/>
    <mergeCell ref="M69:N69"/>
    <mergeCell ref="E66:F66"/>
    <mergeCell ref="G66:I66"/>
    <mergeCell ref="J66:K66"/>
    <mergeCell ref="M66:N66"/>
    <mergeCell ref="E67:F67"/>
    <mergeCell ref="G67:I67"/>
    <mergeCell ref="J67:K67"/>
    <mergeCell ref="M67:N67"/>
    <mergeCell ref="E76:F76"/>
    <mergeCell ref="G76:I76"/>
    <mergeCell ref="J76:K76"/>
    <mergeCell ref="M76:N76"/>
    <mergeCell ref="E77:F77"/>
    <mergeCell ref="G77:I77"/>
    <mergeCell ref="J77:K77"/>
    <mergeCell ref="M77:N77"/>
    <mergeCell ref="E74:F74"/>
    <mergeCell ref="G74:I74"/>
    <mergeCell ref="J74:K74"/>
    <mergeCell ref="M74:N74"/>
    <mergeCell ref="E75:F75"/>
    <mergeCell ref="G75:I75"/>
    <mergeCell ref="J75:K75"/>
    <mergeCell ref="M75:N75"/>
    <mergeCell ref="E72:F72"/>
    <mergeCell ref="G72:I72"/>
    <mergeCell ref="J72:K72"/>
    <mergeCell ref="M72:N72"/>
    <mergeCell ref="E73:F73"/>
    <mergeCell ref="G73:I73"/>
    <mergeCell ref="J73:K73"/>
    <mergeCell ref="M73:N73"/>
    <mergeCell ref="E82:F82"/>
    <mergeCell ref="G82:I82"/>
    <mergeCell ref="J82:K82"/>
    <mergeCell ref="M82:N82"/>
    <mergeCell ref="E83:F83"/>
    <mergeCell ref="G83:I83"/>
    <mergeCell ref="J83:K83"/>
    <mergeCell ref="M83:N83"/>
    <mergeCell ref="E80:F80"/>
    <mergeCell ref="G80:I80"/>
    <mergeCell ref="J80:K80"/>
    <mergeCell ref="M80:N80"/>
    <mergeCell ref="E81:F81"/>
    <mergeCell ref="G81:I81"/>
    <mergeCell ref="J81:K81"/>
    <mergeCell ref="M81:N81"/>
    <mergeCell ref="E78:F78"/>
    <mergeCell ref="G78:I78"/>
    <mergeCell ref="J78:K78"/>
    <mergeCell ref="M78:N78"/>
    <mergeCell ref="E79:F79"/>
    <mergeCell ref="G79:I79"/>
    <mergeCell ref="J79:K79"/>
    <mergeCell ref="M79:N79"/>
    <mergeCell ref="E88:F88"/>
    <mergeCell ref="G88:I88"/>
    <mergeCell ref="J88:K88"/>
    <mergeCell ref="M88:N88"/>
    <mergeCell ref="E86:F86"/>
    <mergeCell ref="G86:I86"/>
    <mergeCell ref="J86:K86"/>
    <mergeCell ref="M86:N86"/>
    <mergeCell ref="E87:F87"/>
    <mergeCell ref="G87:I87"/>
    <mergeCell ref="J87:K87"/>
    <mergeCell ref="M87:N87"/>
    <mergeCell ref="E84:F84"/>
    <mergeCell ref="G84:I84"/>
    <mergeCell ref="J84:K84"/>
    <mergeCell ref="M84:N84"/>
    <mergeCell ref="E85:F85"/>
    <mergeCell ref="G85:I85"/>
    <mergeCell ref="J85:K85"/>
    <mergeCell ref="M85:N85"/>
    <mergeCell ref="E92:F92"/>
    <mergeCell ref="E93:F93"/>
    <mergeCell ref="E90:F90"/>
    <mergeCell ref="E91:F91"/>
    <mergeCell ref="G91:I91"/>
    <mergeCell ref="J91:K91"/>
    <mergeCell ref="M91:N91"/>
    <mergeCell ref="G92:I92"/>
    <mergeCell ref="J92:K92"/>
    <mergeCell ref="M92:N92"/>
    <mergeCell ref="E89:F89"/>
    <mergeCell ref="G89:I89"/>
    <mergeCell ref="J89:K89"/>
    <mergeCell ref="M89:N89"/>
    <mergeCell ref="G90:I90"/>
    <mergeCell ref="J90:K90"/>
    <mergeCell ref="M90:N90"/>
    <mergeCell ref="E97:F97"/>
    <mergeCell ref="G97:I97"/>
    <mergeCell ref="J97:K97"/>
    <mergeCell ref="M97:N97"/>
    <mergeCell ref="E98:F98"/>
    <mergeCell ref="G98:I98"/>
    <mergeCell ref="J98:K98"/>
    <mergeCell ref="M98:N98"/>
    <mergeCell ref="G95:I95"/>
    <mergeCell ref="J95:K95"/>
    <mergeCell ref="M95:N95"/>
    <mergeCell ref="E96:F96"/>
    <mergeCell ref="G96:I96"/>
    <mergeCell ref="J96:K96"/>
    <mergeCell ref="M96:N96"/>
    <mergeCell ref="G93:I93"/>
    <mergeCell ref="J93:K93"/>
    <mergeCell ref="M93:N93"/>
    <mergeCell ref="G94:I94"/>
    <mergeCell ref="J94:K94"/>
    <mergeCell ref="M94:N94"/>
    <mergeCell ref="E94:F94"/>
    <mergeCell ref="E95:F95"/>
    <mergeCell ref="E103:F103"/>
    <mergeCell ref="G103:I103"/>
    <mergeCell ref="J103:K103"/>
    <mergeCell ref="M103:N103"/>
    <mergeCell ref="E104:F104"/>
    <mergeCell ref="G104:I104"/>
    <mergeCell ref="J104:K104"/>
    <mergeCell ref="M104:N104"/>
    <mergeCell ref="E101:F101"/>
    <mergeCell ref="G101:I101"/>
    <mergeCell ref="J101:K101"/>
    <mergeCell ref="M101:N101"/>
    <mergeCell ref="E102:F102"/>
    <mergeCell ref="G102:I102"/>
    <mergeCell ref="J102:K102"/>
    <mergeCell ref="M102:N102"/>
    <mergeCell ref="E99:F99"/>
    <mergeCell ref="G99:I99"/>
    <mergeCell ref="J99:K99"/>
    <mergeCell ref="M99:N99"/>
    <mergeCell ref="E100:F100"/>
    <mergeCell ref="G100:I100"/>
    <mergeCell ref="J100:K100"/>
    <mergeCell ref="M100:N100"/>
    <mergeCell ref="E109:F109"/>
    <mergeCell ref="G109:I109"/>
    <mergeCell ref="J109:K109"/>
    <mergeCell ref="M109:N109"/>
    <mergeCell ref="E110:F110"/>
    <mergeCell ref="G110:I110"/>
    <mergeCell ref="J110:K110"/>
    <mergeCell ref="M110:N110"/>
    <mergeCell ref="E107:F107"/>
    <mergeCell ref="G107:I107"/>
    <mergeCell ref="J107:K107"/>
    <mergeCell ref="M107:N107"/>
    <mergeCell ref="E108:F108"/>
    <mergeCell ref="G108:I108"/>
    <mergeCell ref="J108:K108"/>
    <mergeCell ref="M108:N108"/>
    <mergeCell ref="E105:F105"/>
    <mergeCell ref="G105:I105"/>
    <mergeCell ref="J105:K105"/>
    <mergeCell ref="M105:N105"/>
    <mergeCell ref="E106:F106"/>
    <mergeCell ref="G106:I106"/>
    <mergeCell ref="J106:K106"/>
    <mergeCell ref="M106:N106"/>
    <mergeCell ref="E115:F115"/>
    <mergeCell ref="G115:I115"/>
    <mergeCell ref="J115:K115"/>
    <mergeCell ref="M115:N115"/>
    <mergeCell ref="E116:F116"/>
    <mergeCell ref="G116:I116"/>
    <mergeCell ref="J116:K116"/>
    <mergeCell ref="M116:N116"/>
    <mergeCell ref="E113:F113"/>
    <mergeCell ref="G113:I113"/>
    <mergeCell ref="J113:K113"/>
    <mergeCell ref="M113:N113"/>
    <mergeCell ref="E114:F114"/>
    <mergeCell ref="G114:I114"/>
    <mergeCell ref="J114:K114"/>
    <mergeCell ref="M114:N114"/>
    <mergeCell ref="E111:F111"/>
    <mergeCell ref="G111:I111"/>
    <mergeCell ref="J111:K111"/>
    <mergeCell ref="M111:N111"/>
    <mergeCell ref="E112:F112"/>
    <mergeCell ref="G112:I112"/>
    <mergeCell ref="J112:K112"/>
    <mergeCell ref="M112:N112"/>
    <mergeCell ref="E121:F121"/>
    <mergeCell ref="G121:I121"/>
    <mergeCell ref="J121:K121"/>
    <mergeCell ref="M121:N121"/>
    <mergeCell ref="E122:F122"/>
    <mergeCell ref="G122:I122"/>
    <mergeCell ref="J122:K122"/>
    <mergeCell ref="M122:N122"/>
    <mergeCell ref="E119:F119"/>
    <mergeCell ref="G119:I119"/>
    <mergeCell ref="J119:K119"/>
    <mergeCell ref="M119:N119"/>
    <mergeCell ref="E120:F120"/>
    <mergeCell ref="G120:I120"/>
    <mergeCell ref="J120:K120"/>
    <mergeCell ref="M120:N120"/>
    <mergeCell ref="E117:F117"/>
    <mergeCell ref="G117:I117"/>
    <mergeCell ref="J117:K117"/>
    <mergeCell ref="M117:N117"/>
    <mergeCell ref="E118:F118"/>
    <mergeCell ref="G118:I118"/>
    <mergeCell ref="J118:K118"/>
    <mergeCell ref="M118:N118"/>
    <mergeCell ref="E127:F127"/>
    <mergeCell ref="G127:I127"/>
    <mergeCell ref="J127:K127"/>
    <mergeCell ref="M127:N127"/>
    <mergeCell ref="E128:F128"/>
    <mergeCell ref="G128:I128"/>
    <mergeCell ref="J128:K128"/>
    <mergeCell ref="M128:N128"/>
    <mergeCell ref="E125:F125"/>
    <mergeCell ref="G125:I125"/>
    <mergeCell ref="J125:K125"/>
    <mergeCell ref="M125:N125"/>
    <mergeCell ref="E126:F126"/>
    <mergeCell ref="G126:I126"/>
    <mergeCell ref="J126:K126"/>
    <mergeCell ref="M126:N126"/>
    <mergeCell ref="E123:F123"/>
    <mergeCell ref="G123:I123"/>
    <mergeCell ref="J123:K123"/>
    <mergeCell ref="M123:N123"/>
    <mergeCell ref="E124:F124"/>
    <mergeCell ref="G124:I124"/>
    <mergeCell ref="J124:K124"/>
    <mergeCell ref="M124:N124"/>
    <mergeCell ref="E133:F133"/>
    <mergeCell ref="G133:I133"/>
    <mergeCell ref="J133:K133"/>
    <mergeCell ref="M133:N133"/>
    <mergeCell ref="E134:F134"/>
    <mergeCell ref="G134:I134"/>
    <mergeCell ref="J134:K134"/>
    <mergeCell ref="M134:N134"/>
    <mergeCell ref="E131:F131"/>
    <mergeCell ref="G131:I131"/>
    <mergeCell ref="J131:K131"/>
    <mergeCell ref="M131:N131"/>
    <mergeCell ref="E132:F132"/>
    <mergeCell ref="G132:I132"/>
    <mergeCell ref="J132:K132"/>
    <mergeCell ref="M132:N132"/>
    <mergeCell ref="E129:F129"/>
    <mergeCell ref="G129:I129"/>
    <mergeCell ref="J129:K129"/>
    <mergeCell ref="M129:N129"/>
    <mergeCell ref="E130:F130"/>
    <mergeCell ref="G130:I130"/>
    <mergeCell ref="J130:K130"/>
    <mergeCell ref="M130:N130"/>
    <mergeCell ref="E139:F139"/>
    <mergeCell ref="G139:I139"/>
    <mergeCell ref="J139:K139"/>
    <mergeCell ref="M139:N139"/>
    <mergeCell ref="E140:F140"/>
    <mergeCell ref="G140:I140"/>
    <mergeCell ref="J140:K140"/>
    <mergeCell ref="M140:N140"/>
    <mergeCell ref="E137:F137"/>
    <mergeCell ref="G137:I137"/>
    <mergeCell ref="J137:K137"/>
    <mergeCell ref="M137:N137"/>
    <mergeCell ref="E138:F138"/>
    <mergeCell ref="G138:I138"/>
    <mergeCell ref="J138:K138"/>
    <mergeCell ref="M138:N138"/>
    <mergeCell ref="E135:F135"/>
    <mergeCell ref="G135:I135"/>
    <mergeCell ref="J135:K135"/>
    <mergeCell ref="M135:N135"/>
    <mergeCell ref="E136:F136"/>
    <mergeCell ref="G136:I136"/>
    <mergeCell ref="J136:K136"/>
    <mergeCell ref="M136:N136"/>
    <mergeCell ref="E145:F145"/>
    <mergeCell ref="G145:I145"/>
    <mergeCell ref="J145:K145"/>
    <mergeCell ref="M145:N145"/>
    <mergeCell ref="E146:F146"/>
    <mergeCell ref="G146:I146"/>
    <mergeCell ref="J146:K146"/>
    <mergeCell ref="M146:N146"/>
    <mergeCell ref="E143:F143"/>
    <mergeCell ref="G143:I143"/>
    <mergeCell ref="J143:K143"/>
    <mergeCell ref="M143:N143"/>
    <mergeCell ref="E144:F144"/>
    <mergeCell ref="G144:I144"/>
    <mergeCell ref="J144:K144"/>
    <mergeCell ref="M144:N144"/>
    <mergeCell ref="E141:F141"/>
    <mergeCell ref="G141:I141"/>
    <mergeCell ref="J141:K141"/>
    <mergeCell ref="M141:N141"/>
    <mergeCell ref="E142:F142"/>
    <mergeCell ref="G142:I142"/>
    <mergeCell ref="J142:K142"/>
    <mergeCell ref="M142:N142"/>
    <mergeCell ref="E151:F151"/>
    <mergeCell ref="G151:I151"/>
    <mergeCell ref="J151:K151"/>
    <mergeCell ref="M151:N151"/>
    <mergeCell ref="E152:F152"/>
    <mergeCell ref="G152:I152"/>
    <mergeCell ref="J152:K152"/>
    <mergeCell ref="M152:N152"/>
    <mergeCell ref="E149:F149"/>
    <mergeCell ref="G149:I149"/>
    <mergeCell ref="J149:K149"/>
    <mergeCell ref="M149:N149"/>
    <mergeCell ref="E150:F150"/>
    <mergeCell ref="G150:I150"/>
    <mergeCell ref="J150:K150"/>
    <mergeCell ref="M150:N150"/>
    <mergeCell ref="E147:F147"/>
    <mergeCell ref="G147:I147"/>
    <mergeCell ref="J147:K147"/>
    <mergeCell ref="M147:N147"/>
    <mergeCell ref="E148:F148"/>
    <mergeCell ref="G148:I148"/>
    <mergeCell ref="J148:K148"/>
    <mergeCell ref="M148:N148"/>
    <mergeCell ref="E157:F157"/>
    <mergeCell ref="G157:I157"/>
    <mergeCell ref="J157:K157"/>
    <mergeCell ref="M157:N157"/>
    <mergeCell ref="E158:F158"/>
    <mergeCell ref="G158:I158"/>
    <mergeCell ref="J158:K158"/>
    <mergeCell ref="M158:N158"/>
    <mergeCell ref="E155:F155"/>
    <mergeCell ref="G155:I155"/>
    <mergeCell ref="J155:K155"/>
    <mergeCell ref="M155:N155"/>
    <mergeCell ref="E156:F156"/>
    <mergeCell ref="G156:I156"/>
    <mergeCell ref="J156:K156"/>
    <mergeCell ref="M156:N156"/>
    <mergeCell ref="E153:F153"/>
    <mergeCell ref="G153:I153"/>
    <mergeCell ref="J153:K153"/>
    <mergeCell ref="M153:N153"/>
    <mergeCell ref="E154:F154"/>
    <mergeCell ref="G154:I154"/>
    <mergeCell ref="J154:K154"/>
    <mergeCell ref="M154:N154"/>
    <mergeCell ref="E163:F163"/>
    <mergeCell ref="G163:I163"/>
    <mergeCell ref="J163:K163"/>
    <mergeCell ref="M163:N163"/>
    <mergeCell ref="E164:F164"/>
    <mergeCell ref="G164:I164"/>
    <mergeCell ref="J164:K164"/>
    <mergeCell ref="M164:N164"/>
    <mergeCell ref="E161:F161"/>
    <mergeCell ref="G161:I161"/>
    <mergeCell ref="J161:K161"/>
    <mergeCell ref="M161:N161"/>
    <mergeCell ref="E162:F162"/>
    <mergeCell ref="G162:I162"/>
    <mergeCell ref="J162:K162"/>
    <mergeCell ref="M162:N162"/>
    <mergeCell ref="E159:F159"/>
    <mergeCell ref="G159:I159"/>
    <mergeCell ref="J159:K159"/>
    <mergeCell ref="M159:N159"/>
    <mergeCell ref="E160:F160"/>
    <mergeCell ref="G160:I160"/>
    <mergeCell ref="J160:K160"/>
    <mergeCell ref="M160:N160"/>
    <mergeCell ref="E169:F169"/>
    <mergeCell ref="G169:I169"/>
    <mergeCell ref="J169:K169"/>
    <mergeCell ref="M169:N169"/>
    <mergeCell ref="E170:F170"/>
    <mergeCell ref="G170:I170"/>
    <mergeCell ref="J170:K170"/>
    <mergeCell ref="M170:N170"/>
    <mergeCell ref="E167:F167"/>
    <mergeCell ref="G167:I167"/>
    <mergeCell ref="J167:K167"/>
    <mergeCell ref="M167:N167"/>
    <mergeCell ref="E168:F168"/>
    <mergeCell ref="G168:I168"/>
    <mergeCell ref="J168:K168"/>
    <mergeCell ref="M168:N168"/>
    <mergeCell ref="E165:F165"/>
    <mergeCell ref="G165:I165"/>
    <mergeCell ref="J165:K165"/>
    <mergeCell ref="M165:N165"/>
    <mergeCell ref="E166:F166"/>
    <mergeCell ref="G166:I166"/>
    <mergeCell ref="J166:K166"/>
    <mergeCell ref="M166:N166"/>
    <mergeCell ref="E175:F175"/>
    <mergeCell ref="G175:I175"/>
    <mergeCell ref="J175:K175"/>
    <mergeCell ref="M175:N175"/>
    <mergeCell ref="E176:F176"/>
    <mergeCell ref="G176:I176"/>
    <mergeCell ref="J176:K176"/>
    <mergeCell ref="M176:N176"/>
    <mergeCell ref="E173:F173"/>
    <mergeCell ref="G173:I173"/>
    <mergeCell ref="J173:K173"/>
    <mergeCell ref="M173:N173"/>
    <mergeCell ref="E174:F174"/>
    <mergeCell ref="G174:I174"/>
    <mergeCell ref="J174:K174"/>
    <mergeCell ref="M174:N174"/>
    <mergeCell ref="E171:F171"/>
    <mergeCell ref="G171:I171"/>
    <mergeCell ref="J171:K171"/>
    <mergeCell ref="M171:N171"/>
    <mergeCell ref="E172:F172"/>
    <mergeCell ref="G172:I172"/>
    <mergeCell ref="J172:K172"/>
    <mergeCell ref="M172:N172"/>
    <mergeCell ref="E181:F181"/>
    <mergeCell ref="G181:I181"/>
    <mergeCell ref="J181:K181"/>
    <mergeCell ref="M181:N181"/>
    <mergeCell ref="E182:F182"/>
    <mergeCell ref="G182:I182"/>
    <mergeCell ref="J182:K182"/>
    <mergeCell ref="M182:N182"/>
    <mergeCell ref="E179:F179"/>
    <mergeCell ref="G179:I179"/>
    <mergeCell ref="J179:K179"/>
    <mergeCell ref="M179:N179"/>
    <mergeCell ref="E180:F180"/>
    <mergeCell ref="G180:I180"/>
    <mergeCell ref="J180:K180"/>
    <mergeCell ref="M180:N180"/>
    <mergeCell ref="E177:F177"/>
    <mergeCell ref="G177:I177"/>
    <mergeCell ref="J177:K177"/>
    <mergeCell ref="M177:N177"/>
    <mergeCell ref="E178:F178"/>
    <mergeCell ref="G178:I178"/>
    <mergeCell ref="J178:K178"/>
    <mergeCell ref="M178:N178"/>
    <mergeCell ref="E187:F187"/>
    <mergeCell ref="G187:I187"/>
    <mergeCell ref="J187:K187"/>
    <mergeCell ref="M187:N187"/>
    <mergeCell ref="E188:F188"/>
    <mergeCell ref="G188:I188"/>
    <mergeCell ref="J188:K188"/>
    <mergeCell ref="M188:N188"/>
    <mergeCell ref="E185:F185"/>
    <mergeCell ref="G185:I185"/>
    <mergeCell ref="J185:K185"/>
    <mergeCell ref="M185:N185"/>
    <mergeCell ref="E186:F186"/>
    <mergeCell ref="G186:I186"/>
    <mergeCell ref="J186:K186"/>
    <mergeCell ref="M186:N186"/>
    <mergeCell ref="E183:F183"/>
    <mergeCell ref="G183:I183"/>
    <mergeCell ref="J183:K183"/>
    <mergeCell ref="M183:N183"/>
    <mergeCell ref="E184:F184"/>
    <mergeCell ref="G184:I184"/>
    <mergeCell ref="J184:K184"/>
    <mergeCell ref="M184:N184"/>
    <mergeCell ref="E193:F193"/>
    <mergeCell ref="G193:I193"/>
    <mergeCell ref="J193:K193"/>
    <mergeCell ref="M193:N193"/>
    <mergeCell ref="E194:F194"/>
    <mergeCell ref="G194:I194"/>
    <mergeCell ref="J194:K194"/>
    <mergeCell ref="M194:N194"/>
    <mergeCell ref="E191:F191"/>
    <mergeCell ref="G191:I191"/>
    <mergeCell ref="J191:K191"/>
    <mergeCell ref="M191:N191"/>
    <mergeCell ref="E192:F192"/>
    <mergeCell ref="G192:I192"/>
    <mergeCell ref="J192:K192"/>
    <mergeCell ref="M192:N192"/>
    <mergeCell ref="E189:F189"/>
    <mergeCell ref="G189:I189"/>
    <mergeCell ref="J189:K189"/>
    <mergeCell ref="M189:N189"/>
    <mergeCell ref="E190:F190"/>
    <mergeCell ref="G190:I190"/>
    <mergeCell ref="J190:K190"/>
    <mergeCell ref="M190:N190"/>
    <mergeCell ref="E199:F199"/>
    <mergeCell ref="G199:I199"/>
    <mergeCell ref="J199:K199"/>
    <mergeCell ref="M199:N199"/>
    <mergeCell ref="E200:F200"/>
    <mergeCell ref="G200:I200"/>
    <mergeCell ref="J200:K200"/>
    <mergeCell ref="M200:N200"/>
    <mergeCell ref="E197:F197"/>
    <mergeCell ref="G197:I197"/>
    <mergeCell ref="J197:K197"/>
    <mergeCell ref="M197:N197"/>
    <mergeCell ref="E198:F198"/>
    <mergeCell ref="G198:I198"/>
    <mergeCell ref="J198:K198"/>
    <mergeCell ref="M198:N198"/>
    <mergeCell ref="E195:F195"/>
    <mergeCell ref="G195:I195"/>
    <mergeCell ref="J195:K195"/>
    <mergeCell ref="M195:N195"/>
    <mergeCell ref="E196:F196"/>
    <mergeCell ref="G196:I196"/>
    <mergeCell ref="J196:K196"/>
    <mergeCell ref="M196:N196"/>
    <mergeCell ref="E205:F205"/>
    <mergeCell ref="G205:I205"/>
    <mergeCell ref="J205:K205"/>
    <mergeCell ref="M205:N205"/>
    <mergeCell ref="E206:F206"/>
    <mergeCell ref="G206:I206"/>
    <mergeCell ref="J206:K206"/>
    <mergeCell ref="M206:N206"/>
    <mergeCell ref="E203:F203"/>
    <mergeCell ref="G203:I203"/>
    <mergeCell ref="J203:K203"/>
    <mergeCell ref="M203:N203"/>
    <mergeCell ref="E204:F204"/>
    <mergeCell ref="G204:I204"/>
    <mergeCell ref="J204:K204"/>
    <mergeCell ref="M204:N204"/>
    <mergeCell ref="E201:F201"/>
    <mergeCell ref="G201:I201"/>
    <mergeCell ref="J201:K201"/>
    <mergeCell ref="M201:N201"/>
    <mergeCell ref="E202:F202"/>
    <mergeCell ref="G202:I202"/>
    <mergeCell ref="J202:K202"/>
    <mergeCell ref="M202:N202"/>
    <mergeCell ref="E211:F211"/>
    <mergeCell ref="G211:I211"/>
    <mergeCell ref="J211:K211"/>
    <mergeCell ref="M211:N211"/>
    <mergeCell ref="E212:F212"/>
    <mergeCell ref="G212:I212"/>
    <mergeCell ref="J212:K212"/>
    <mergeCell ref="M212:N212"/>
    <mergeCell ref="E209:F209"/>
    <mergeCell ref="G209:I209"/>
    <mergeCell ref="J209:K209"/>
    <mergeCell ref="M209:N209"/>
    <mergeCell ref="E210:F210"/>
    <mergeCell ref="G210:I210"/>
    <mergeCell ref="J210:K210"/>
    <mergeCell ref="M210:N210"/>
    <mergeCell ref="E207:F207"/>
    <mergeCell ref="G207:I207"/>
    <mergeCell ref="J207:K207"/>
    <mergeCell ref="M207:N207"/>
    <mergeCell ref="E208:F208"/>
    <mergeCell ref="G208:I208"/>
    <mergeCell ref="J208:K208"/>
    <mergeCell ref="M208:N208"/>
    <mergeCell ref="E217:F217"/>
    <mergeCell ref="G217:I217"/>
    <mergeCell ref="J217:K217"/>
    <mergeCell ref="M217:N217"/>
    <mergeCell ref="E218:F218"/>
    <mergeCell ref="G218:I218"/>
    <mergeCell ref="J218:K218"/>
    <mergeCell ref="M218:N218"/>
    <mergeCell ref="E215:F215"/>
    <mergeCell ref="G215:I215"/>
    <mergeCell ref="J215:K215"/>
    <mergeCell ref="M215:N215"/>
    <mergeCell ref="E216:F216"/>
    <mergeCell ref="G216:I216"/>
    <mergeCell ref="J216:K216"/>
    <mergeCell ref="M216:N216"/>
    <mergeCell ref="E213:F213"/>
    <mergeCell ref="G213:I213"/>
    <mergeCell ref="J213:K213"/>
    <mergeCell ref="M213:N213"/>
    <mergeCell ref="E214:F214"/>
    <mergeCell ref="G214:I214"/>
    <mergeCell ref="J214:K214"/>
    <mergeCell ref="M214:N214"/>
    <mergeCell ref="E223:F223"/>
    <mergeCell ref="G223:I223"/>
    <mergeCell ref="J223:K223"/>
    <mergeCell ref="M223:N223"/>
    <mergeCell ref="E224:F224"/>
    <mergeCell ref="G224:I224"/>
    <mergeCell ref="J224:K224"/>
    <mergeCell ref="M224:N224"/>
    <mergeCell ref="E221:F221"/>
    <mergeCell ref="G221:I221"/>
    <mergeCell ref="J221:K221"/>
    <mergeCell ref="M221:N221"/>
    <mergeCell ref="E222:F222"/>
    <mergeCell ref="G222:I222"/>
    <mergeCell ref="J222:K222"/>
    <mergeCell ref="M222:N222"/>
    <mergeCell ref="E219:F219"/>
    <mergeCell ref="G219:I219"/>
    <mergeCell ref="J219:K219"/>
    <mergeCell ref="M219:N219"/>
    <mergeCell ref="E220:F220"/>
    <mergeCell ref="G220:I220"/>
    <mergeCell ref="J220:K220"/>
    <mergeCell ref="M220:N220"/>
    <mergeCell ref="E229:F229"/>
    <mergeCell ref="G229:I229"/>
    <mergeCell ref="J229:K229"/>
    <mergeCell ref="M229:N229"/>
    <mergeCell ref="E230:F230"/>
    <mergeCell ref="G230:I230"/>
    <mergeCell ref="J230:K230"/>
    <mergeCell ref="M230:N230"/>
    <mergeCell ref="E227:F227"/>
    <mergeCell ref="G227:I227"/>
    <mergeCell ref="J227:K227"/>
    <mergeCell ref="M227:N227"/>
    <mergeCell ref="E228:F228"/>
    <mergeCell ref="G228:I228"/>
    <mergeCell ref="J228:K228"/>
    <mergeCell ref="M228:N228"/>
    <mergeCell ref="E225:F225"/>
    <mergeCell ref="G225:I225"/>
    <mergeCell ref="J225:K225"/>
    <mergeCell ref="M225:N225"/>
    <mergeCell ref="E226:F226"/>
    <mergeCell ref="G226:I226"/>
    <mergeCell ref="J226:K226"/>
    <mergeCell ref="M226:N226"/>
    <mergeCell ref="E235:F235"/>
    <mergeCell ref="G235:I235"/>
    <mergeCell ref="J235:K235"/>
    <mergeCell ref="M235:N235"/>
    <mergeCell ref="E236:F236"/>
    <mergeCell ref="G236:I236"/>
    <mergeCell ref="J236:K236"/>
    <mergeCell ref="M236:N236"/>
    <mergeCell ref="E233:F233"/>
    <mergeCell ref="G233:I233"/>
    <mergeCell ref="J233:K233"/>
    <mergeCell ref="M233:N233"/>
    <mergeCell ref="E234:F234"/>
    <mergeCell ref="G234:I234"/>
    <mergeCell ref="J234:K234"/>
    <mergeCell ref="M234:N234"/>
    <mergeCell ref="E231:F231"/>
    <mergeCell ref="G231:I231"/>
    <mergeCell ref="J231:K231"/>
    <mergeCell ref="M231:N231"/>
    <mergeCell ref="E232:F232"/>
    <mergeCell ref="G232:I232"/>
    <mergeCell ref="J232:K232"/>
    <mergeCell ref="M232:N232"/>
    <mergeCell ref="E241:F241"/>
    <mergeCell ref="G241:I241"/>
    <mergeCell ref="J241:K241"/>
    <mergeCell ref="M241:N241"/>
    <mergeCell ref="E242:F242"/>
    <mergeCell ref="G242:I242"/>
    <mergeCell ref="J242:K242"/>
    <mergeCell ref="M242:N242"/>
    <mergeCell ref="E239:F239"/>
    <mergeCell ref="G239:I239"/>
    <mergeCell ref="J239:K239"/>
    <mergeCell ref="M239:N239"/>
    <mergeCell ref="E240:F240"/>
    <mergeCell ref="G240:I240"/>
    <mergeCell ref="J240:K240"/>
    <mergeCell ref="M240:N240"/>
    <mergeCell ref="E237:F237"/>
    <mergeCell ref="G237:I237"/>
    <mergeCell ref="J237:K237"/>
    <mergeCell ref="M237:N237"/>
    <mergeCell ref="E238:F238"/>
    <mergeCell ref="G238:I238"/>
    <mergeCell ref="J238:K238"/>
    <mergeCell ref="M238:N238"/>
    <mergeCell ref="E247:F247"/>
    <mergeCell ref="G247:I247"/>
    <mergeCell ref="J247:K247"/>
    <mergeCell ref="M247:N247"/>
    <mergeCell ref="E248:F248"/>
    <mergeCell ref="G248:I248"/>
    <mergeCell ref="J248:K248"/>
    <mergeCell ref="M248:N248"/>
    <mergeCell ref="E245:F245"/>
    <mergeCell ref="G245:I245"/>
    <mergeCell ref="J245:K245"/>
    <mergeCell ref="M245:N245"/>
    <mergeCell ref="E246:F246"/>
    <mergeCell ref="G246:I246"/>
    <mergeCell ref="J246:K246"/>
    <mergeCell ref="M246:N246"/>
    <mergeCell ref="E243:F243"/>
    <mergeCell ref="G243:I243"/>
    <mergeCell ref="J243:K243"/>
    <mergeCell ref="M243:N243"/>
    <mergeCell ref="E244:F244"/>
    <mergeCell ref="G244:I244"/>
    <mergeCell ref="J244:K244"/>
    <mergeCell ref="M244:N244"/>
    <mergeCell ref="E253:F253"/>
    <mergeCell ref="G253:I253"/>
    <mergeCell ref="J253:K253"/>
    <mergeCell ref="M253:N253"/>
    <mergeCell ref="E254:F254"/>
    <mergeCell ref="G254:I254"/>
    <mergeCell ref="J254:K254"/>
    <mergeCell ref="M254:N254"/>
    <mergeCell ref="E251:F251"/>
    <mergeCell ref="G251:I251"/>
    <mergeCell ref="J251:K251"/>
    <mergeCell ref="M251:N251"/>
    <mergeCell ref="E252:F252"/>
    <mergeCell ref="G252:I252"/>
    <mergeCell ref="J252:K252"/>
    <mergeCell ref="M252:N252"/>
    <mergeCell ref="E249:F249"/>
    <mergeCell ref="G249:I249"/>
    <mergeCell ref="J249:K249"/>
    <mergeCell ref="M249:N249"/>
    <mergeCell ref="E250:F250"/>
    <mergeCell ref="G250:I250"/>
    <mergeCell ref="J250:K250"/>
    <mergeCell ref="M250:N250"/>
    <mergeCell ref="E259:F259"/>
    <mergeCell ref="G259:I259"/>
    <mergeCell ref="J259:K259"/>
    <mergeCell ref="M259:N259"/>
    <mergeCell ref="E260:F260"/>
    <mergeCell ref="G260:I260"/>
    <mergeCell ref="J260:K260"/>
    <mergeCell ref="M260:N260"/>
    <mergeCell ref="E257:F257"/>
    <mergeCell ref="G257:I257"/>
    <mergeCell ref="J257:K257"/>
    <mergeCell ref="M257:N257"/>
    <mergeCell ref="E258:F258"/>
    <mergeCell ref="G258:I258"/>
    <mergeCell ref="J258:K258"/>
    <mergeCell ref="M258:N258"/>
    <mergeCell ref="E255:F255"/>
    <mergeCell ref="G255:I255"/>
    <mergeCell ref="J255:K255"/>
    <mergeCell ref="M255:N255"/>
    <mergeCell ref="E256:F256"/>
    <mergeCell ref="G256:I256"/>
    <mergeCell ref="J256:K256"/>
    <mergeCell ref="M256:N256"/>
    <mergeCell ref="E265:F265"/>
    <mergeCell ref="G265:I265"/>
    <mergeCell ref="J265:K265"/>
    <mergeCell ref="M265:N265"/>
    <mergeCell ref="E266:F266"/>
    <mergeCell ref="G266:I266"/>
    <mergeCell ref="J266:K266"/>
    <mergeCell ref="M266:N266"/>
    <mergeCell ref="E263:F263"/>
    <mergeCell ref="G263:I263"/>
    <mergeCell ref="J263:K263"/>
    <mergeCell ref="M263:N263"/>
    <mergeCell ref="E264:F264"/>
    <mergeCell ref="G264:I264"/>
    <mergeCell ref="J264:K264"/>
    <mergeCell ref="M264:N264"/>
    <mergeCell ref="E261:F261"/>
    <mergeCell ref="G261:I261"/>
    <mergeCell ref="J261:K261"/>
    <mergeCell ref="M261:N261"/>
    <mergeCell ref="E262:F262"/>
    <mergeCell ref="G262:I262"/>
    <mergeCell ref="J262:K262"/>
    <mergeCell ref="M262:N262"/>
    <mergeCell ref="E271:F271"/>
    <mergeCell ref="G271:I271"/>
    <mergeCell ref="J271:K271"/>
    <mergeCell ref="M271:N271"/>
    <mergeCell ref="E272:F272"/>
    <mergeCell ref="G272:I272"/>
    <mergeCell ref="J272:K272"/>
    <mergeCell ref="M272:N272"/>
    <mergeCell ref="E269:F269"/>
    <mergeCell ref="G269:I269"/>
    <mergeCell ref="J269:K269"/>
    <mergeCell ref="M269:N269"/>
    <mergeCell ref="E270:F270"/>
    <mergeCell ref="G270:I270"/>
    <mergeCell ref="J270:K270"/>
    <mergeCell ref="M270:N270"/>
    <mergeCell ref="E267:F267"/>
    <mergeCell ref="G267:I267"/>
    <mergeCell ref="J267:K267"/>
    <mergeCell ref="M267:N267"/>
    <mergeCell ref="E268:F268"/>
    <mergeCell ref="G268:I268"/>
    <mergeCell ref="J268:K268"/>
    <mergeCell ref="M268:N268"/>
    <mergeCell ref="E277:F277"/>
    <mergeCell ref="G277:I277"/>
    <mergeCell ref="J277:K277"/>
    <mergeCell ref="M277:N277"/>
    <mergeCell ref="E278:F278"/>
    <mergeCell ref="G278:I278"/>
    <mergeCell ref="J278:K278"/>
    <mergeCell ref="M278:N278"/>
    <mergeCell ref="E275:F275"/>
    <mergeCell ref="G275:I275"/>
    <mergeCell ref="J275:K275"/>
    <mergeCell ref="M275:N275"/>
    <mergeCell ref="E276:F276"/>
    <mergeCell ref="G276:I276"/>
    <mergeCell ref="J276:K276"/>
    <mergeCell ref="M276:N276"/>
    <mergeCell ref="E273:F273"/>
    <mergeCell ref="G273:I273"/>
    <mergeCell ref="J273:K273"/>
    <mergeCell ref="M273:N273"/>
    <mergeCell ref="E274:F274"/>
    <mergeCell ref="G274:I274"/>
    <mergeCell ref="J274:K274"/>
    <mergeCell ref="M274:N274"/>
    <mergeCell ref="E283:F283"/>
    <mergeCell ref="G283:I283"/>
    <mergeCell ref="J283:K283"/>
    <mergeCell ref="M283:N283"/>
    <mergeCell ref="E284:F284"/>
    <mergeCell ref="G284:I284"/>
    <mergeCell ref="J284:K284"/>
    <mergeCell ref="M284:N284"/>
    <mergeCell ref="E281:F281"/>
    <mergeCell ref="G281:I281"/>
    <mergeCell ref="J281:K281"/>
    <mergeCell ref="M281:N281"/>
    <mergeCell ref="E282:F282"/>
    <mergeCell ref="G282:I282"/>
    <mergeCell ref="J282:K282"/>
    <mergeCell ref="M282:N282"/>
    <mergeCell ref="E279:F279"/>
    <mergeCell ref="G279:I279"/>
    <mergeCell ref="J279:K279"/>
    <mergeCell ref="M279:N279"/>
    <mergeCell ref="E280:F280"/>
    <mergeCell ref="G280:I280"/>
    <mergeCell ref="J280:K280"/>
    <mergeCell ref="M280:N280"/>
    <mergeCell ref="E289:F289"/>
    <mergeCell ref="G289:I289"/>
    <mergeCell ref="J289:K289"/>
    <mergeCell ref="M289:N289"/>
    <mergeCell ref="E290:F290"/>
    <mergeCell ref="G290:I290"/>
    <mergeCell ref="J290:K290"/>
    <mergeCell ref="M290:N290"/>
    <mergeCell ref="E287:F287"/>
    <mergeCell ref="G287:I287"/>
    <mergeCell ref="J287:K287"/>
    <mergeCell ref="M287:N287"/>
    <mergeCell ref="E288:F288"/>
    <mergeCell ref="G288:I288"/>
    <mergeCell ref="J288:K288"/>
    <mergeCell ref="M288:N288"/>
    <mergeCell ref="E285:F285"/>
    <mergeCell ref="G285:I285"/>
    <mergeCell ref="J285:K285"/>
    <mergeCell ref="M285:N285"/>
    <mergeCell ref="E286:F286"/>
    <mergeCell ref="G286:I286"/>
    <mergeCell ref="J286:K286"/>
    <mergeCell ref="M286:N286"/>
    <mergeCell ref="E295:F295"/>
    <mergeCell ref="G295:I295"/>
    <mergeCell ref="J295:K295"/>
    <mergeCell ref="M295:N295"/>
    <mergeCell ref="E296:F296"/>
    <mergeCell ref="G296:I296"/>
    <mergeCell ref="J296:K296"/>
    <mergeCell ref="M296:N296"/>
    <mergeCell ref="E293:F293"/>
    <mergeCell ref="G293:I293"/>
    <mergeCell ref="J293:K293"/>
    <mergeCell ref="M293:N293"/>
    <mergeCell ref="E294:F294"/>
    <mergeCell ref="G294:I294"/>
    <mergeCell ref="J294:K294"/>
    <mergeCell ref="M294:N294"/>
    <mergeCell ref="E291:F291"/>
    <mergeCell ref="G291:I291"/>
    <mergeCell ref="J291:K291"/>
    <mergeCell ref="M291:N291"/>
    <mergeCell ref="E292:F292"/>
    <mergeCell ref="G292:I292"/>
    <mergeCell ref="J292:K292"/>
    <mergeCell ref="M292:N292"/>
    <mergeCell ref="E301:F301"/>
    <mergeCell ref="G301:I301"/>
    <mergeCell ref="J301:K301"/>
    <mergeCell ref="M301:N301"/>
    <mergeCell ref="E302:F302"/>
    <mergeCell ref="G302:I302"/>
    <mergeCell ref="J302:K302"/>
    <mergeCell ref="M302:N302"/>
    <mergeCell ref="E299:F299"/>
    <mergeCell ref="G299:I299"/>
    <mergeCell ref="J299:K299"/>
    <mergeCell ref="M299:N299"/>
    <mergeCell ref="E300:F300"/>
    <mergeCell ref="G300:I300"/>
    <mergeCell ref="J300:K300"/>
    <mergeCell ref="M300:N300"/>
    <mergeCell ref="E297:F297"/>
    <mergeCell ref="G297:I297"/>
    <mergeCell ref="J297:K297"/>
    <mergeCell ref="M297:N297"/>
    <mergeCell ref="E298:F298"/>
    <mergeCell ref="G298:I298"/>
    <mergeCell ref="J298:K298"/>
    <mergeCell ref="M298:N298"/>
    <mergeCell ref="E307:F307"/>
    <mergeCell ref="G307:I307"/>
    <mergeCell ref="J307:K307"/>
    <mergeCell ref="M307:N307"/>
    <mergeCell ref="E308:F308"/>
    <mergeCell ref="G308:I308"/>
    <mergeCell ref="J308:K308"/>
    <mergeCell ref="M308:N308"/>
    <mergeCell ref="E305:F305"/>
    <mergeCell ref="G305:I305"/>
    <mergeCell ref="J305:K305"/>
    <mergeCell ref="M305:N305"/>
    <mergeCell ref="E306:F306"/>
    <mergeCell ref="G306:I306"/>
    <mergeCell ref="J306:K306"/>
    <mergeCell ref="M306:N306"/>
    <mergeCell ref="E303:F303"/>
    <mergeCell ref="G303:I303"/>
    <mergeCell ref="J303:K303"/>
    <mergeCell ref="M303:N303"/>
    <mergeCell ref="E304:F304"/>
    <mergeCell ref="G304:I304"/>
    <mergeCell ref="J304:K304"/>
    <mergeCell ref="M304:N304"/>
    <mergeCell ref="E313:F313"/>
    <mergeCell ref="G313:I313"/>
    <mergeCell ref="J313:K313"/>
    <mergeCell ref="M313:N313"/>
    <mergeCell ref="E314:F314"/>
    <mergeCell ref="G314:I314"/>
    <mergeCell ref="J314:K314"/>
    <mergeCell ref="M314:N314"/>
    <mergeCell ref="E311:F311"/>
    <mergeCell ref="G311:I311"/>
    <mergeCell ref="J311:K311"/>
    <mergeCell ref="M311:N311"/>
    <mergeCell ref="E312:F312"/>
    <mergeCell ref="G312:I312"/>
    <mergeCell ref="J312:K312"/>
    <mergeCell ref="M312:N312"/>
    <mergeCell ref="E309:F309"/>
    <mergeCell ref="G309:I309"/>
    <mergeCell ref="J309:K309"/>
    <mergeCell ref="M309:N309"/>
    <mergeCell ref="E310:F310"/>
    <mergeCell ref="G310:I310"/>
    <mergeCell ref="J310:K310"/>
    <mergeCell ref="M310:N310"/>
    <mergeCell ref="E319:F319"/>
    <mergeCell ref="G319:I319"/>
    <mergeCell ref="J319:K319"/>
    <mergeCell ref="M319:N319"/>
    <mergeCell ref="E320:F320"/>
    <mergeCell ref="G320:I320"/>
    <mergeCell ref="J320:K320"/>
    <mergeCell ref="M320:N320"/>
    <mergeCell ref="E317:F317"/>
    <mergeCell ref="G317:I317"/>
    <mergeCell ref="J317:K317"/>
    <mergeCell ref="M317:N317"/>
    <mergeCell ref="E318:F318"/>
    <mergeCell ref="G318:I318"/>
    <mergeCell ref="J318:K318"/>
    <mergeCell ref="M318:N318"/>
    <mergeCell ref="E315:F315"/>
    <mergeCell ref="G315:I315"/>
    <mergeCell ref="J315:K315"/>
    <mergeCell ref="M315:N315"/>
    <mergeCell ref="E316:F316"/>
    <mergeCell ref="G316:I316"/>
    <mergeCell ref="J316:K316"/>
    <mergeCell ref="M316:N316"/>
    <mergeCell ref="E325:F325"/>
    <mergeCell ref="G325:I325"/>
    <mergeCell ref="J325:K325"/>
    <mergeCell ref="M325:N325"/>
    <mergeCell ref="E326:F326"/>
    <mergeCell ref="G326:I326"/>
    <mergeCell ref="J326:K326"/>
    <mergeCell ref="M326:N326"/>
    <mergeCell ref="E323:F323"/>
    <mergeCell ref="G323:I323"/>
    <mergeCell ref="J323:K323"/>
    <mergeCell ref="M323:N323"/>
    <mergeCell ref="E324:F324"/>
    <mergeCell ref="G324:I324"/>
    <mergeCell ref="J324:K324"/>
    <mergeCell ref="M324:N324"/>
    <mergeCell ref="E321:F321"/>
    <mergeCell ref="G321:I321"/>
    <mergeCell ref="J321:K321"/>
    <mergeCell ref="M321:N321"/>
    <mergeCell ref="E322:F322"/>
    <mergeCell ref="G322:I322"/>
    <mergeCell ref="J322:K322"/>
    <mergeCell ref="M322:N322"/>
    <mergeCell ref="E331:F331"/>
    <mergeCell ref="G331:I331"/>
    <mergeCell ref="J331:K331"/>
    <mergeCell ref="M331:N331"/>
    <mergeCell ref="E332:F332"/>
    <mergeCell ref="G332:I332"/>
    <mergeCell ref="J332:K332"/>
    <mergeCell ref="M332:N332"/>
    <mergeCell ref="E329:F329"/>
    <mergeCell ref="G329:I329"/>
    <mergeCell ref="J329:K329"/>
    <mergeCell ref="M329:N329"/>
    <mergeCell ref="E330:F330"/>
    <mergeCell ref="G330:I330"/>
    <mergeCell ref="J330:K330"/>
    <mergeCell ref="M330:N330"/>
    <mergeCell ref="E327:F327"/>
    <mergeCell ref="G327:I327"/>
    <mergeCell ref="J327:K327"/>
    <mergeCell ref="M327:N327"/>
    <mergeCell ref="E328:F328"/>
    <mergeCell ref="G328:I328"/>
    <mergeCell ref="J328:K328"/>
    <mergeCell ref="M328:N328"/>
    <mergeCell ref="E337:F337"/>
    <mergeCell ref="G337:I337"/>
    <mergeCell ref="J337:K337"/>
    <mergeCell ref="M337:N337"/>
    <mergeCell ref="E338:F338"/>
    <mergeCell ref="G338:I338"/>
    <mergeCell ref="J338:K338"/>
    <mergeCell ref="M338:N338"/>
    <mergeCell ref="E335:F335"/>
    <mergeCell ref="G335:I335"/>
    <mergeCell ref="J335:K335"/>
    <mergeCell ref="M335:N335"/>
    <mergeCell ref="E336:F336"/>
    <mergeCell ref="G336:I336"/>
    <mergeCell ref="J336:K336"/>
    <mergeCell ref="M336:N336"/>
    <mergeCell ref="E333:F333"/>
    <mergeCell ref="G333:I333"/>
    <mergeCell ref="J333:K333"/>
    <mergeCell ref="M333:N333"/>
    <mergeCell ref="E334:F334"/>
    <mergeCell ref="G334:I334"/>
    <mergeCell ref="J334:K334"/>
    <mergeCell ref="M334:N334"/>
    <mergeCell ref="E343:F343"/>
    <mergeCell ref="G343:I343"/>
    <mergeCell ref="J343:K343"/>
    <mergeCell ref="M343:N343"/>
    <mergeCell ref="E344:F344"/>
    <mergeCell ref="G344:I344"/>
    <mergeCell ref="J344:K344"/>
    <mergeCell ref="M344:N344"/>
    <mergeCell ref="E341:F341"/>
    <mergeCell ref="G341:I341"/>
    <mergeCell ref="J341:K341"/>
    <mergeCell ref="M341:N341"/>
    <mergeCell ref="E342:F342"/>
    <mergeCell ref="G342:I342"/>
    <mergeCell ref="J342:K342"/>
    <mergeCell ref="M342:N342"/>
    <mergeCell ref="E339:F339"/>
    <mergeCell ref="G339:I339"/>
    <mergeCell ref="J339:K339"/>
    <mergeCell ref="M339:N339"/>
    <mergeCell ref="E340:F340"/>
    <mergeCell ref="G340:I340"/>
    <mergeCell ref="J340:K340"/>
    <mergeCell ref="M340:N340"/>
    <mergeCell ref="E349:F349"/>
    <mergeCell ref="G349:I349"/>
    <mergeCell ref="J349:K349"/>
    <mergeCell ref="M349:N349"/>
    <mergeCell ref="E350:F350"/>
    <mergeCell ref="G350:I350"/>
    <mergeCell ref="J350:K350"/>
    <mergeCell ref="M350:N350"/>
    <mergeCell ref="E347:F347"/>
    <mergeCell ref="G347:I347"/>
    <mergeCell ref="J347:K347"/>
    <mergeCell ref="M347:N347"/>
    <mergeCell ref="E348:F348"/>
    <mergeCell ref="G348:I348"/>
    <mergeCell ref="J348:K348"/>
    <mergeCell ref="M348:N348"/>
    <mergeCell ref="E345:F345"/>
    <mergeCell ref="G345:I345"/>
    <mergeCell ref="J345:K345"/>
    <mergeCell ref="M345:N345"/>
    <mergeCell ref="E346:F346"/>
    <mergeCell ref="G346:I346"/>
    <mergeCell ref="J346:K346"/>
    <mergeCell ref="M346:N346"/>
    <mergeCell ref="E355:F355"/>
    <mergeCell ref="G355:I355"/>
    <mergeCell ref="J355:K355"/>
    <mergeCell ref="M355:N355"/>
    <mergeCell ref="E356:F356"/>
    <mergeCell ref="G356:I356"/>
    <mergeCell ref="J356:K356"/>
    <mergeCell ref="M356:N356"/>
    <mergeCell ref="E353:F353"/>
    <mergeCell ref="G353:I353"/>
    <mergeCell ref="J353:K353"/>
    <mergeCell ref="M353:N353"/>
    <mergeCell ref="E354:F354"/>
    <mergeCell ref="G354:I354"/>
    <mergeCell ref="J354:K354"/>
    <mergeCell ref="M354:N354"/>
    <mergeCell ref="E351:F351"/>
    <mergeCell ref="G351:I351"/>
    <mergeCell ref="J351:K351"/>
    <mergeCell ref="M351:N351"/>
    <mergeCell ref="E352:F352"/>
    <mergeCell ref="G352:I352"/>
    <mergeCell ref="J352:K352"/>
    <mergeCell ref="M352:N352"/>
    <mergeCell ref="E361:F361"/>
    <mergeCell ref="G361:I361"/>
    <mergeCell ref="J361:K361"/>
    <mergeCell ref="M361:N361"/>
    <mergeCell ref="E362:F362"/>
    <mergeCell ref="G362:I362"/>
    <mergeCell ref="J362:K362"/>
    <mergeCell ref="M362:N362"/>
    <mergeCell ref="E359:F359"/>
    <mergeCell ref="G359:I359"/>
    <mergeCell ref="J359:K359"/>
    <mergeCell ref="M359:N359"/>
    <mergeCell ref="E360:F360"/>
    <mergeCell ref="G360:I360"/>
    <mergeCell ref="J360:K360"/>
    <mergeCell ref="M360:N360"/>
    <mergeCell ref="E357:F357"/>
    <mergeCell ref="G357:I357"/>
    <mergeCell ref="J357:K357"/>
    <mergeCell ref="M357:N357"/>
    <mergeCell ref="E358:F358"/>
    <mergeCell ref="G358:I358"/>
    <mergeCell ref="J358:K358"/>
    <mergeCell ref="M358:N358"/>
    <mergeCell ref="E367:F367"/>
    <mergeCell ref="G367:I367"/>
    <mergeCell ref="J367:K367"/>
    <mergeCell ref="M367:N367"/>
    <mergeCell ref="E368:F368"/>
    <mergeCell ref="G368:I368"/>
    <mergeCell ref="J368:K368"/>
    <mergeCell ref="M368:N368"/>
    <mergeCell ref="E365:F365"/>
    <mergeCell ref="G365:I365"/>
    <mergeCell ref="J365:K365"/>
    <mergeCell ref="M365:N365"/>
    <mergeCell ref="E366:F366"/>
    <mergeCell ref="G366:I366"/>
    <mergeCell ref="J366:K366"/>
    <mergeCell ref="M366:N366"/>
    <mergeCell ref="E363:F363"/>
    <mergeCell ref="G363:I363"/>
    <mergeCell ref="J363:K363"/>
    <mergeCell ref="M363:N363"/>
    <mergeCell ref="E364:F364"/>
    <mergeCell ref="G364:I364"/>
    <mergeCell ref="J364:K364"/>
    <mergeCell ref="M364:N364"/>
    <mergeCell ref="E373:F373"/>
    <mergeCell ref="G373:I373"/>
    <mergeCell ref="J373:K373"/>
    <mergeCell ref="M373:N373"/>
    <mergeCell ref="E374:F374"/>
    <mergeCell ref="G374:I374"/>
    <mergeCell ref="J374:K374"/>
    <mergeCell ref="M374:N374"/>
    <mergeCell ref="E371:F371"/>
    <mergeCell ref="G371:I371"/>
    <mergeCell ref="J371:K371"/>
    <mergeCell ref="M371:N371"/>
    <mergeCell ref="E372:F372"/>
    <mergeCell ref="G372:I372"/>
    <mergeCell ref="J372:K372"/>
    <mergeCell ref="M372:N372"/>
    <mergeCell ref="E369:F369"/>
    <mergeCell ref="G369:I369"/>
    <mergeCell ref="J369:K369"/>
    <mergeCell ref="M369:N369"/>
    <mergeCell ref="E370:F370"/>
    <mergeCell ref="G370:I370"/>
    <mergeCell ref="J370:K370"/>
    <mergeCell ref="M370:N370"/>
    <mergeCell ref="E379:F379"/>
    <mergeCell ref="G379:I379"/>
    <mergeCell ref="J379:K379"/>
    <mergeCell ref="M379:N379"/>
    <mergeCell ref="E380:F380"/>
    <mergeCell ref="G380:I380"/>
    <mergeCell ref="J380:K380"/>
    <mergeCell ref="M380:N380"/>
    <mergeCell ref="E377:F377"/>
    <mergeCell ref="G377:I377"/>
    <mergeCell ref="J377:K377"/>
    <mergeCell ref="M377:N377"/>
    <mergeCell ref="E378:F378"/>
    <mergeCell ref="G378:I378"/>
    <mergeCell ref="J378:K378"/>
    <mergeCell ref="M378:N378"/>
    <mergeCell ref="E375:F375"/>
    <mergeCell ref="G375:I375"/>
    <mergeCell ref="J375:K375"/>
    <mergeCell ref="M375:N375"/>
    <mergeCell ref="E376:F376"/>
    <mergeCell ref="G376:I376"/>
    <mergeCell ref="J376:K376"/>
    <mergeCell ref="M376:N376"/>
    <mergeCell ref="E385:F385"/>
    <mergeCell ref="G385:I385"/>
    <mergeCell ref="J385:K385"/>
    <mergeCell ref="M385:N385"/>
    <mergeCell ref="E386:F386"/>
    <mergeCell ref="G386:I386"/>
    <mergeCell ref="J386:K386"/>
    <mergeCell ref="M386:N386"/>
    <mergeCell ref="E383:F383"/>
    <mergeCell ref="G383:I383"/>
    <mergeCell ref="J383:K383"/>
    <mergeCell ref="M383:N383"/>
    <mergeCell ref="E384:F384"/>
    <mergeCell ref="G384:I384"/>
    <mergeCell ref="J384:K384"/>
    <mergeCell ref="M384:N384"/>
    <mergeCell ref="E381:F381"/>
    <mergeCell ref="G381:I381"/>
    <mergeCell ref="J381:K381"/>
    <mergeCell ref="M381:N381"/>
    <mergeCell ref="E382:F382"/>
    <mergeCell ref="G382:I382"/>
    <mergeCell ref="J382:K382"/>
    <mergeCell ref="M382:N382"/>
    <mergeCell ref="E391:F391"/>
    <mergeCell ref="G391:I391"/>
    <mergeCell ref="J391:K391"/>
    <mergeCell ref="M391:N391"/>
    <mergeCell ref="E392:F392"/>
    <mergeCell ref="G392:I392"/>
    <mergeCell ref="J392:K392"/>
    <mergeCell ref="M392:N392"/>
    <mergeCell ref="E389:F389"/>
    <mergeCell ref="G389:I389"/>
    <mergeCell ref="J389:K389"/>
    <mergeCell ref="M389:N389"/>
    <mergeCell ref="E390:F390"/>
    <mergeCell ref="G390:I390"/>
    <mergeCell ref="J390:K390"/>
    <mergeCell ref="M390:N390"/>
    <mergeCell ref="E387:F387"/>
    <mergeCell ref="G387:I387"/>
    <mergeCell ref="J387:K387"/>
    <mergeCell ref="M387:N387"/>
    <mergeCell ref="E388:F388"/>
    <mergeCell ref="G388:I388"/>
    <mergeCell ref="J388:K388"/>
    <mergeCell ref="M388:N388"/>
    <mergeCell ref="E397:F397"/>
    <mergeCell ref="G397:I397"/>
    <mergeCell ref="J397:K397"/>
    <mergeCell ref="M397:N397"/>
    <mergeCell ref="E398:F398"/>
    <mergeCell ref="G398:I398"/>
    <mergeCell ref="J398:K398"/>
    <mergeCell ref="M398:N398"/>
    <mergeCell ref="E395:F395"/>
    <mergeCell ref="G395:I395"/>
    <mergeCell ref="J395:K395"/>
    <mergeCell ref="M395:N395"/>
    <mergeCell ref="E396:F396"/>
    <mergeCell ref="G396:I396"/>
    <mergeCell ref="J396:K396"/>
    <mergeCell ref="M396:N396"/>
    <mergeCell ref="E393:F393"/>
    <mergeCell ref="G393:I393"/>
    <mergeCell ref="J393:K393"/>
    <mergeCell ref="M393:N393"/>
    <mergeCell ref="E394:F394"/>
    <mergeCell ref="G394:I394"/>
    <mergeCell ref="J394:K394"/>
    <mergeCell ref="M394:N394"/>
    <mergeCell ref="E403:F403"/>
    <mergeCell ref="G403:I403"/>
    <mergeCell ref="J403:K403"/>
    <mergeCell ref="M403:N403"/>
    <mergeCell ref="E404:F404"/>
    <mergeCell ref="G404:I404"/>
    <mergeCell ref="J404:K404"/>
    <mergeCell ref="M404:N404"/>
    <mergeCell ref="E401:F401"/>
    <mergeCell ref="G401:I401"/>
    <mergeCell ref="J401:K401"/>
    <mergeCell ref="M401:N401"/>
    <mergeCell ref="E402:F402"/>
    <mergeCell ref="G402:I402"/>
    <mergeCell ref="J402:K402"/>
    <mergeCell ref="M402:N402"/>
    <mergeCell ref="E399:F399"/>
    <mergeCell ref="G399:I399"/>
    <mergeCell ref="J399:K399"/>
    <mergeCell ref="M399:N399"/>
    <mergeCell ref="E400:F400"/>
    <mergeCell ref="G400:I400"/>
    <mergeCell ref="J400:K400"/>
    <mergeCell ref="M400:N400"/>
    <mergeCell ref="E409:F409"/>
    <mergeCell ref="G409:I409"/>
    <mergeCell ref="J409:K409"/>
    <mergeCell ref="M409:N409"/>
    <mergeCell ref="E410:F410"/>
    <mergeCell ref="G410:I410"/>
    <mergeCell ref="J410:K410"/>
    <mergeCell ref="M410:N410"/>
    <mergeCell ref="E407:F407"/>
    <mergeCell ref="G407:I407"/>
    <mergeCell ref="J407:K407"/>
    <mergeCell ref="M407:N407"/>
    <mergeCell ref="E408:F408"/>
    <mergeCell ref="G408:I408"/>
    <mergeCell ref="J408:K408"/>
    <mergeCell ref="M408:N408"/>
    <mergeCell ref="E405:F405"/>
    <mergeCell ref="G405:I405"/>
    <mergeCell ref="J405:K405"/>
    <mergeCell ref="M405:N405"/>
    <mergeCell ref="E406:F406"/>
    <mergeCell ref="G406:I406"/>
    <mergeCell ref="J406:K406"/>
    <mergeCell ref="M406:N406"/>
    <mergeCell ref="E415:F415"/>
    <mergeCell ref="G415:I415"/>
    <mergeCell ref="J415:K415"/>
    <mergeCell ref="M415:N415"/>
    <mergeCell ref="E416:F416"/>
    <mergeCell ref="G416:I416"/>
    <mergeCell ref="J416:K416"/>
    <mergeCell ref="M416:N416"/>
    <mergeCell ref="E413:F413"/>
    <mergeCell ref="G413:I413"/>
    <mergeCell ref="J413:K413"/>
    <mergeCell ref="M413:N413"/>
    <mergeCell ref="E414:F414"/>
    <mergeCell ref="G414:I414"/>
    <mergeCell ref="J414:K414"/>
    <mergeCell ref="M414:N414"/>
    <mergeCell ref="E411:F411"/>
    <mergeCell ref="G411:I411"/>
    <mergeCell ref="J411:K411"/>
    <mergeCell ref="M411:N411"/>
    <mergeCell ref="E412:F412"/>
    <mergeCell ref="G412:I412"/>
    <mergeCell ref="J412:K412"/>
    <mergeCell ref="M412:N412"/>
    <mergeCell ref="E421:F421"/>
    <mergeCell ref="G421:I421"/>
    <mergeCell ref="J421:K421"/>
    <mergeCell ref="M421:N421"/>
    <mergeCell ref="E422:F422"/>
    <mergeCell ref="G422:I422"/>
    <mergeCell ref="J422:K422"/>
    <mergeCell ref="M422:N422"/>
    <mergeCell ref="E419:F419"/>
    <mergeCell ref="G419:I419"/>
    <mergeCell ref="J419:K419"/>
    <mergeCell ref="M419:N419"/>
    <mergeCell ref="E420:F420"/>
    <mergeCell ref="G420:I420"/>
    <mergeCell ref="J420:K420"/>
    <mergeCell ref="M420:N420"/>
    <mergeCell ref="E417:F417"/>
    <mergeCell ref="G417:I417"/>
    <mergeCell ref="J417:K417"/>
    <mergeCell ref="M417:N417"/>
    <mergeCell ref="E418:F418"/>
    <mergeCell ref="G418:I418"/>
    <mergeCell ref="J418:K418"/>
    <mergeCell ref="M418:N418"/>
    <mergeCell ref="E427:F427"/>
    <mergeCell ref="G427:I427"/>
    <mergeCell ref="J427:K427"/>
    <mergeCell ref="M427:N427"/>
    <mergeCell ref="E428:F428"/>
    <mergeCell ref="G428:I428"/>
    <mergeCell ref="J428:K428"/>
    <mergeCell ref="M428:N428"/>
    <mergeCell ref="E425:F425"/>
    <mergeCell ref="G425:I425"/>
    <mergeCell ref="J425:K425"/>
    <mergeCell ref="M425:N425"/>
    <mergeCell ref="E426:F426"/>
    <mergeCell ref="G426:I426"/>
    <mergeCell ref="J426:K426"/>
    <mergeCell ref="M426:N426"/>
    <mergeCell ref="E423:F423"/>
    <mergeCell ref="G423:I423"/>
    <mergeCell ref="J423:K423"/>
    <mergeCell ref="M423:N423"/>
    <mergeCell ref="E424:F424"/>
    <mergeCell ref="G424:I424"/>
    <mergeCell ref="J424:K424"/>
    <mergeCell ref="M424:N424"/>
    <mergeCell ref="E433:F433"/>
    <mergeCell ref="G433:I433"/>
    <mergeCell ref="J433:K433"/>
    <mergeCell ref="M433:N433"/>
    <mergeCell ref="E434:F434"/>
    <mergeCell ref="G434:I434"/>
    <mergeCell ref="J434:K434"/>
    <mergeCell ref="M434:N434"/>
    <mergeCell ref="E431:F431"/>
    <mergeCell ref="G431:I431"/>
    <mergeCell ref="J431:K431"/>
    <mergeCell ref="M431:N431"/>
    <mergeCell ref="E432:F432"/>
    <mergeCell ref="G432:I432"/>
    <mergeCell ref="J432:K432"/>
    <mergeCell ref="M432:N432"/>
    <mergeCell ref="E429:F429"/>
    <mergeCell ref="G429:I429"/>
    <mergeCell ref="J429:K429"/>
    <mergeCell ref="M429:N429"/>
    <mergeCell ref="E430:F430"/>
    <mergeCell ref="G430:I430"/>
    <mergeCell ref="J430:K430"/>
    <mergeCell ref="M430:N430"/>
    <mergeCell ref="E439:F439"/>
    <mergeCell ref="G439:I439"/>
    <mergeCell ref="J439:K439"/>
    <mergeCell ref="M439:N439"/>
    <mergeCell ref="E437:F437"/>
    <mergeCell ref="G437:I437"/>
    <mergeCell ref="J437:K437"/>
    <mergeCell ref="M437:N437"/>
    <mergeCell ref="E438:F438"/>
    <mergeCell ref="G438:I438"/>
    <mergeCell ref="J438:K438"/>
    <mergeCell ref="M438:N438"/>
    <mergeCell ref="E435:F435"/>
    <mergeCell ref="G435:I435"/>
    <mergeCell ref="J435:K435"/>
    <mergeCell ref="M435:N435"/>
    <mergeCell ref="E436:F436"/>
    <mergeCell ref="G436:I436"/>
    <mergeCell ref="J436:K436"/>
    <mergeCell ref="M436:N436"/>
    <mergeCell ref="E440:F440"/>
    <mergeCell ref="G440:I440"/>
    <mergeCell ref="J440:K440"/>
    <mergeCell ref="M440:N440"/>
    <mergeCell ref="E441:F441"/>
    <mergeCell ref="G441:I441"/>
    <mergeCell ref="J441:K441"/>
    <mergeCell ref="M441:N441"/>
    <mergeCell ref="E442:F442"/>
    <mergeCell ref="G442:I442"/>
    <mergeCell ref="J442:K442"/>
    <mergeCell ref="M442:N442"/>
    <mergeCell ref="E443:F443"/>
    <mergeCell ref="G443:I443"/>
    <mergeCell ref="J443:K443"/>
    <mergeCell ref="M443:N443"/>
    <mergeCell ref="E444:F444"/>
    <mergeCell ref="G444:I444"/>
    <mergeCell ref="J444:K444"/>
    <mergeCell ref="M444:N444"/>
    <mergeCell ref="E445:F445"/>
    <mergeCell ref="G445:I445"/>
    <mergeCell ref="J445:K445"/>
    <mergeCell ref="M445:N445"/>
    <mergeCell ref="E446:F446"/>
    <mergeCell ref="G446:I446"/>
    <mergeCell ref="J446:K446"/>
    <mergeCell ref="M446:N446"/>
    <mergeCell ref="E447:F447"/>
    <mergeCell ref="G447:I447"/>
    <mergeCell ref="J447:K447"/>
    <mergeCell ref="M447:N447"/>
    <mergeCell ref="E448:F448"/>
    <mergeCell ref="G448:I448"/>
    <mergeCell ref="J448:K448"/>
    <mergeCell ref="M448:N448"/>
    <mergeCell ref="E449:F449"/>
    <mergeCell ref="G449:I449"/>
    <mergeCell ref="J449:K449"/>
    <mergeCell ref="M449:N449"/>
    <mergeCell ref="E450:F450"/>
    <mergeCell ref="G450:I450"/>
    <mergeCell ref="J450:K450"/>
    <mergeCell ref="M450:N450"/>
    <mergeCell ref="E451:F451"/>
    <mergeCell ref="G451:I451"/>
    <mergeCell ref="J451:K451"/>
    <mergeCell ref="M451:N451"/>
    <mergeCell ref="E452:F452"/>
    <mergeCell ref="G452:I452"/>
    <mergeCell ref="J452:K452"/>
    <mergeCell ref="M452:N452"/>
    <mergeCell ref="E453:F453"/>
    <mergeCell ref="G453:I453"/>
    <mergeCell ref="J453:K453"/>
    <mergeCell ref="M453:N453"/>
    <mergeCell ref="E454:F454"/>
    <mergeCell ref="G454:I454"/>
    <mergeCell ref="J454:K454"/>
    <mergeCell ref="M454:N454"/>
    <mergeCell ref="E455:F455"/>
    <mergeCell ref="G455:I455"/>
    <mergeCell ref="J455:K455"/>
    <mergeCell ref="M455:N455"/>
    <mergeCell ref="E456:F456"/>
    <mergeCell ref="G456:I456"/>
    <mergeCell ref="J456:K456"/>
    <mergeCell ref="M456:N456"/>
    <mergeCell ref="E457:F457"/>
    <mergeCell ref="G457:I457"/>
    <mergeCell ref="J457:K457"/>
    <mergeCell ref="M457:N457"/>
    <mergeCell ref="E458:F458"/>
    <mergeCell ref="G458:I458"/>
    <mergeCell ref="J458:K458"/>
    <mergeCell ref="M458:N458"/>
    <mergeCell ref="E459:F459"/>
    <mergeCell ref="G459:I459"/>
    <mergeCell ref="J459:K459"/>
    <mergeCell ref="M459:N459"/>
    <mergeCell ref="E460:F460"/>
    <mergeCell ref="G460:I460"/>
    <mergeCell ref="J460:K460"/>
    <mergeCell ref="M460:N460"/>
    <mergeCell ref="E461:F461"/>
    <mergeCell ref="G461:I461"/>
    <mergeCell ref="J461:K461"/>
    <mergeCell ref="M461:N461"/>
    <mergeCell ref="E462:F462"/>
    <mergeCell ref="G462:I462"/>
    <mergeCell ref="J462:K462"/>
    <mergeCell ref="M462:N462"/>
    <mergeCell ref="E463:F463"/>
    <mergeCell ref="G463:I463"/>
    <mergeCell ref="J463:K463"/>
    <mergeCell ref="M463:N463"/>
    <mergeCell ref="E464:F464"/>
    <mergeCell ref="G464:I464"/>
    <mergeCell ref="J464:K464"/>
    <mergeCell ref="M464:N464"/>
    <mergeCell ref="E465:F465"/>
    <mergeCell ref="G465:I465"/>
    <mergeCell ref="J465:K465"/>
    <mergeCell ref="M465:N465"/>
    <mergeCell ref="E466:F466"/>
    <mergeCell ref="G466:I466"/>
    <mergeCell ref="J466:K466"/>
    <mergeCell ref="M466:N466"/>
    <mergeCell ref="E467:F467"/>
    <mergeCell ref="G467:I467"/>
    <mergeCell ref="J467:K467"/>
    <mergeCell ref="M467:N467"/>
    <mergeCell ref="E468:F468"/>
    <mergeCell ref="G468:I468"/>
    <mergeCell ref="J468:K468"/>
    <mergeCell ref="M468:N468"/>
    <mergeCell ref="E469:F469"/>
    <mergeCell ref="G469:I469"/>
    <mergeCell ref="J469:K469"/>
    <mergeCell ref="M469:N469"/>
    <mergeCell ref="E470:F470"/>
    <mergeCell ref="G470:I470"/>
    <mergeCell ref="J470:K470"/>
    <mergeCell ref="M470:N470"/>
    <mergeCell ref="E471:F471"/>
    <mergeCell ref="G471:I471"/>
    <mergeCell ref="J471:K471"/>
    <mergeCell ref="M471:N471"/>
    <mergeCell ref="E472:F472"/>
    <mergeCell ref="G472:I472"/>
    <mergeCell ref="J472:K472"/>
    <mergeCell ref="M472:N472"/>
    <mergeCell ref="E473:F473"/>
    <mergeCell ref="G473:I473"/>
    <mergeCell ref="J473:K473"/>
    <mergeCell ref="M473:N473"/>
    <mergeCell ref="E474:F474"/>
    <mergeCell ref="G474:I474"/>
    <mergeCell ref="J474:K474"/>
    <mergeCell ref="M474:N474"/>
    <mergeCell ref="E475:F475"/>
    <mergeCell ref="G475:I475"/>
    <mergeCell ref="J475:K475"/>
    <mergeCell ref="M475:N475"/>
    <mergeCell ref="E476:F476"/>
    <mergeCell ref="G476:I476"/>
    <mergeCell ref="J476:K476"/>
    <mergeCell ref="M476:N476"/>
    <mergeCell ref="E477:F477"/>
    <mergeCell ref="G477:I477"/>
    <mergeCell ref="J477:K477"/>
    <mergeCell ref="M477:N477"/>
    <mergeCell ref="E478:F478"/>
    <mergeCell ref="G478:I478"/>
    <mergeCell ref="J478:K478"/>
    <mergeCell ref="M478:N478"/>
    <mergeCell ref="E479:F479"/>
    <mergeCell ref="G479:I479"/>
    <mergeCell ref="J479:K479"/>
    <mergeCell ref="M479:N479"/>
    <mergeCell ref="E480:F480"/>
    <mergeCell ref="G480:I480"/>
    <mergeCell ref="J480:K480"/>
    <mergeCell ref="M480:N480"/>
    <mergeCell ref="E481:F481"/>
    <mergeCell ref="G481:I481"/>
    <mergeCell ref="J481:K481"/>
    <mergeCell ref="M481:N481"/>
    <mergeCell ref="E482:F482"/>
    <mergeCell ref="G482:I482"/>
    <mergeCell ref="J482:K482"/>
    <mergeCell ref="M482:N482"/>
    <mergeCell ref="E483:F483"/>
    <mergeCell ref="G483:I483"/>
    <mergeCell ref="J483:K483"/>
    <mergeCell ref="M483:N483"/>
    <mergeCell ref="E484:F484"/>
    <mergeCell ref="G484:I484"/>
    <mergeCell ref="J484:K484"/>
    <mergeCell ref="M484:N484"/>
    <mergeCell ref="E485:F485"/>
    <mergeCell ref="G485:I485"/>
    <mergeCell ref="J485:K485"/>
    <mergeCell ref="M485:N485"/>
    <mergeCell ref="E486:F486"/>
    <mergeCell ref="G486:I486"/>
    <mergeCell ref="J486:K486"/>
    <mergeCell ref="M486:N486"/>
    <mergeCell ref="E487:F487"/>
    <mergeCell ref="G487:I487"/>
    <mergeCell ref="J487:K487"/>
    <mergeCell ref="M487:N487"/>
    <mergeCell ref="E488:F488"/>
    <mergeCell ref="G488:I488"/>
    <mergeCell ref="J488:K488"/>
    <mergeCell ref="M488:N488"/>
    <mergeCell ref="E489:F489"/>
    <mergeCell ref="G489:I489"/>
    <mergeCell ref="J489:K489"/>
    <mergeCell ref="M489:N489"/>
    <mergeCell ref="E490:F490"/>
    <mergeCell ref="G490:I490"/>
    <mergeCell ref="J490:K490"/>
    <mergeCell ref="M490:N490"/>
    <mergeCell ref="E491:F491"/>
    <mergeCell ref="G491:I491"/>
    <mergeCell ref="J491:K491"/>
    <mergeCell ref="M491:N491"/>
    <mergeCell ref="E492:F492"/>
    <mergeCell ref="G492:I492"/>
    <mergeCell ref="J492:K492"/>
    <mergeCell ref="M492:N492"/>
    <mergeCell ref="E493:F493"/>
    <mergeCell ref="G493:I493"/>
    <mergeCell ref="J493:K493"/>
    <mergeCell ref="M493:N493"/>
    <mergeCell ref="E494:F494"/>
    <mergeCell ref="G494:I494"/>
    <mergeCell ref="J494:K494"/>
    <mergeCell ref="M494:N494"/>
    <mergeCell ref="E495:F495"/>
    <mergeCell ref="G495:I495"/>
    <mergeCell ref="J495:K495"/>
    <mergeCell ref="M495:N495"/>
    <mergeCell ref="E496:F496"/>
    <mergeCell ref="G496:I496"/>
    <mergeCell ref="J496:K496"/>
    <mergeCell ref="M496:N496"/>
    <mergeCell ref="E497:F497"/>
    <mergeCell ref="G497:I497"/>
    <mergeCell ref="J497:K497"/>
    <mergeCell ref="M497:N497"/>
    <mergeCell ref="E498:F498"/>
    <mergeCell ref="G498:I498"/>
    <mergeCell ref="J498:K498"/>
    <mergeCell ref="M498:N498"/>
    <mergeCell ref="E499:F499"/>
    <mergeCell ref="G499:I499"/>
    <mergeCell ref="J499:K499"/>
    <mergeCell ref="M499:N499"/>
    <mergeCell ref="E500:F500"/>
    <mergeCell ref="G500:I500"/>
    <mergeCell ref="J500:K500"/>
    <mergeCell ref="M500:N500"/>
    <mergeCell ref="E501:F501"/>
    <mergeCell ref="G501:I501"/>
    <mergeCell ref="J501:K501"/>
    <mergeCell ref="M501:N501"/>
    <mergeCell ref="E502:F502"/>
    <mergeCell ref="G502:I502"/>
    <mergeCell ref="J502:K502"/>
    <mergeCell ref="M502:N502"/>
    <mergeCell ref="E503:F503"/>
    <mergeCell ref="G503:I503"/>
    <mergeCell ref="J503:K503"/>
    <mergeCell ref="M503:N503"/>
    <mergeCell ref="E504:F504"/>
    <mergeCell ref="G504:I504"/>
    <mergeCell ref="J504:K504"/>
    <mergeCell ref="M504:N504"/>
    <mergeCell ref="E505:F505"/>
    <mergeCell ref="G505:I505"/>
    <mergeCell ref="J505:K505"/>
    <mergeCell ref="M505:N505"/>
    <mergeCell ref="E506:F506"/>
    <mergeCell ref="G506:I506"/>
    <mergeCell ref="J506:K506"/>
    <mergeCell ref="M506:N506"/>
    <mergeCell ref="E507:F507"/>
    <mergeCell ref="G507:I507"/>
    <mergeCell ref="J507:K507"/>
    <mergeCell ref="M507:N507"/>
    <mergeCell ref="E508:F508"/>
    <mergeCell ref="G508:I508"/>
    <mergeCell ref="J508:K508"/>
    <mergeCell ref="M508:N508"/>
    <mergeCell ref="E509:F509"/>
    <mergeCell ref="G509:I509"/>
    <mergeCell ref="J509:K509"/>
    <mergeCell ref="M509:N509"/>
    <mergeCell ref="E510:F510"/>
    <mergeCell ref="G510:I510"/>
    <mergeCell ref="J510:K510"/>
    <mergeCell ref="M510:N510"/>
    <mergeCell ref="E511:F511"/>
    <mergeCell ref="G511:I511"/>
    <mergeCell ref="J511:K511"/>
    <mergeCell ref="M511:N511"/>
    <mergeCell ref="E512:F512"/>
    <mergeCell ref="G512:I512"/>
    <mergeCell ref="J512:K512"/>
    <mergeCell ref="M512:N512"/>
    <mergeCell ref="E513:F513"/>
    <mergeCell ref="G513:I513"/>
    <mergeCell ref="J513:K513"/>
    <mergeCell ref="M513:N513"/>
    <mergeCell ref="E514:F514"/>
    <mergeCell ref="G514:I514"/>
    <mergeCell ref="J514:K514"/>
    <mergeCell ref="M514:N514"/>
    <mergeCell ref="E515:F515"/>
    <mergeCell ref="G515:I515"/>
    <mergeCell ref="J515:K515"/>
    <mergeCell ref="M515:N515"/>
    <mergeCell ref="E516:F516"/>
    <mergeCell ref="G516:I516"/>
    <mergeCell ref="J516:K516"/>
    <mergeCell ref="M516:N516"/>
    <mergeCell ref="E517:F517"/>
    <mergeCell ref="G517:I517"/>
    <mergeCell ref="J517:K517"/>
    <mergeCell ref="M517:N517"/>
    <mergeCell ref="E518:F518"/>
    <mergeCell ref="G518:I518"/>
    <mergeCell ref="J518:K518"/>
    <mergeCell ref="M518:N518"/>
    <mergeCell ref="E519:F519"/>
    <mergeCell ref="G519:I519"/>
    <mergeCell ref="J519:K519"/>
    <mergeCell ref="M519:N519"/>
    <mergeCell ref="E520:F520"/>
    <mergeCell ref="G520:I520"/>
    <mergeCell ref="J520:K520"/>
    <mergeCell ref="M520:N520"/>
    <mergeCell ref="E521:F521"/>
    <mergeCell ref="G521:I521"/>
    <mergeCell ref="J521:K521"/>
    <mergeCell ref="M521:N521"/>
    <mergeCell ref="E522:F522"/>
    <mergeCell ref="G522:I522"/>
    <mergeCell ref="J522:K522"/>
    <mergeCell ref="M522:N522"/>
    <mergeCell ref="E523:F523"/>
    <mergeCell ref="G523:I523"/>
    <mergeCell ref="J523:K523"/>
    <mergeCell ref="M523:N523"/>
    <mergeCell ref="E524:F524"/>
    <mergeCell ref="G524:I524"/>
    <mergeCell ref="J524:K524"/>
    <mergeCell ref="M524:N524"/>
    <mergeCell ref="E525:F525"/>
    <mergeCell ref="G525:I525"/>
    <mergeCell ref="J525:K525"/>
    <mergeCell ref="M525:N525"/>
    <mergeCell ref="E526:F526"/>
    <mergeCell ref="G526:I526"/>
    <mergeCell ref="J526:K526"/>
    <mergeCell ref="M526:N526"/>
    <mergeCell ref="E527:F527"/>
    <mergeCell ref="G527:I527"/>
    <mergeCell ref="J527:K527"/>
    <mergeCell ref="M527:N527"/>
    <mergeCell ref="E528:F528"/>
    <mergeCell ref="G528:I528"/>
    <mergeCell ref="J528:K528"/>
    <mergeCell ref="M528:N528"/>
    <mergeCell ref="E529:F529"/>
    <mergeCell ref="G529:I529"/>
    <mergeCell ref="J529:K529"/>
    <mergeCell ref="M529:N529"/>
    <mergeCell ref="E530:F530"/>
    <mergeCell ref="G530:I530"/>
    <mergeCell ref="J530:K530"/>
    <mergeCell ref="M530:N530"/>
    <mergeCell ref="E531:F531"/>
    <mergeCell ref="G531:I531"/>
    <mergeCell ref="J531:K531"/>
    <mergeCell ref="M531:N531"/>
    <mergeCell ref="E532:F532"/>
    <mergeCell ref="G532:I532"/>
    <mergeCell ref="J532:K532"/>
    <mergeCell ref="M532:N532"/>
    <mergeCell ref="E533:F533"/>
    <mergeCell ref="G533:I533"/>
    <mergeCell ref="J533:K533"/>
    <mergeCell ref="M533:N533"/>
    <mergeCell ref="E534:F534"/>
    <mergeCell ref="G534:I534"/>
    <mergeCell ref="J534:K534"/>
    <mergeCell ref="M534:N534"/>
    <mergeCell ref="E535:F535"/>
    <mergeCell ref="G535:I535"/>
    <mergeCell ref="J535:K535"/>
    <mergeCell ref="M535:N535"/>
    <mergeCell ref="E536:F536"/>
    <mergeCell ref="G536:I536"/>
    <mergeCell ref="J536:K536"/>
    <mergeCell ref="M536:N536"/>
    <mergeCell ref="E537:F537"/>
    <mergeCell ref="G537:I537"/>
    <mergeCell ref="J537:K537"/>
    <mergeCell ref="M537:N537"/>
    <mergeCell ref="E538:F538"/>
    <mergeCell ref="G538:I538"/>
    <mergeCell ref="J538:K538"/>
    <mergeCell ref="M538:N538"/>
    <mergeCell ref="E539:F539"/>
    <mergeCell ref="G539:I539"/>
    <mergeCell ref="J539:K539"/>
    <mergeCell ref="M539:N539"/>
    <mergeCell ref="E540:F540"/>
    <mergeCell ref="G540:I540"/>
    <mergeCell ref="J540:K540"/>
    <mergeCell ref="M540:N540"/>
    <mergeCell ref="E541:F541"/>
    <mergeCell ref="G541:I541"/>
    <mergeCell ref="J541:K541"/>
    <mergeCell ref="M541:N541"/>
    <mergeCell ref="E542:F542"/>
    <mergeCell ref="G542:I542"/>
    <mergeCell ref="J542:K542"/>
    <mergeCell ref="M542:N542"/>
    <mergeCell ref="E543:F543"/>
    <mergeCell ref="G543:I543"/>
    <mergeCell ref="J543:K543"/>
    <mergeCell ref="M543:N543"/>
    <mergeCell ref="E544:F544"/>
    <mergeCell ref="G544:I544"/>
    <mergeCell ref="J544:K544"/>
    <mergeCell ref="M544:N544"/>
    <mergeCell ref="E545:F545"/>
    <mergeCell ref="G545:I545"/>
    <mergeCell ref="J545:K545"/>
    <mergeCell ref="M545:N545"/>
    <mergeCell ref="E546:F546"/>
    <mergeCell ref="G546:I546"/>
    <mergeCell ref="J546:K546"/>
    <mergeCell ref="M546:N546"/>
    <mergeCell ref="E547:F547"/>
    <mergeCell ref="G547:I547"/>
    <mergeCell ref="J547:K547"/>
    <mergeCell ref="M547:N547"/>
    <mergeCell ref="E548:F548"/>
    <mergeCell ref="G548:I548"/>
    <mergeCell ref="J548:K548"/>
    <mergeCell ref="M548:N548"/>
    <mergeCell ref="E549:F549"/>
    <mergeCell ref="G549:I549"/>
    <mergeCell ref="J549:K549"/>
    <mergeCell ref="M549:N549"/>
    <mergeCell ref="E550:F550"/>
    <mergeCell ref="G550:I550"/>
    <mergeCell ref="J550:K550"/>
    <mergeCell ref="M550:N550"/>
    <mergeCell ref="E551:F551"/>
    <mergeCell ref="G551:I551"/>
    <mergeCell ref="J551:K551"/>
    <mergeCell ref="M551:N551"/>
    <mergeCell ref="E552:F552"/>
    <mergeCell ref="G552:I552"/>
    <mergeCell ref="J552:K552"/>
    <mergeCell ref="M552:N552"/>
    <mergeCell ref="E553:F553"/>
    <mergeCell ref="G553:I553"/>
    <mergeCell ref="J553:K553"/>
    <mergeCell ref="M553:N553"/>
    <mergeCell ref="E554:F554"/>
    <mergeCell ref="G554:I554"/>
    <mergeCell ref="J554:K554"/>
    <mergeCell ref="M554:N554"/>
    <mergeCell ref="E555:F555"/>
    <mergeCell ref="G555:I555"/>
    <mergeCell ref="J555:K555"/>
    <mergeCell ref="M555:N555"/>
    <mergeCell ref="E556:F556"/>
    <mergeCell ref="G556:I556"/>
    <mergeCell ref="J556:K556"/>
    <mergeCell ref="M556:N556"/>
    <mergeCell ref="E557:F557"/>
    <mergeCell ref="G557:I557"/>
    <mergeCell ref="J557:K557"/>
    <mergeCell ref="M557:N557"/>
    <mergeCell ref="E558:F558"/>
    <mergeCell ref="G558:I558"/>
    <mergeCell ref="J558:K558"/>
    <mergeCell ref="M558:N558"/>
    <mergeCell ref="E559:F559"/>
    <mergeCell ref="G559:I559"/>
    <mergeCell ref="J559:K559"/>
    <mergeCell ref="M559:N559"/>
    <mergeCell ref="E560:F560"/>
    <mergeCell ref="G560:I560"/>
    <mergeCell ref="J560:K560"/>
    <mergeCell ref="M560:N560"/>
    <mergeCell ref="E561:F561"/>
    <mergeCell ref="G561:I561"/>
    <mergeCell ref="J561:K561"/>
    <mergeCell ref="M561:N561"/>
    <mergeCell ref="E562:F562"/>
    <mergeCell ref="G562:I562"/>
    <mergeCell ref="J562:K562"/>
    <mergeCell ref="M562:N562"/>
    <mergeCell ref="E563:F563"/>
    <mergeCell ref="G563:I563"/>
    <mergeCell ref="J563:K563"/>
    <mergeCell ref="M563:N563"/>
    <mergeCell ref="E564:F564"/>
    <mergeCell ref="G564:I564"/>
    <mergeCell ref="J564:K564"/>
    <mergeCell ref="M564:N564"/>
    <mergeCell ref="E565:F565"/>
    <mergeCell ref="G565:I565"/>
    <mergeCell ref="J565:K565"/>
    <mergeCell ref="M565:N565"/>
    <mergeCell ref="E566:F566"/>
    <mergeCell ref="G566:I566"/>
    <mergeCell ref="J566:K566"/>
    <mergeCell ref="M566:N566"/>
    <mergeCell ref="E567:F567"/>
    <mergeCell ref="G567:I567"/>
    <mergeCell ref="J567:K567"/>
    <mergeCell ref="M567:N567"/>
    <mergeCell ref="E568:F568"/>
    <mergeCell ref="G568:I568"/>
    <mergeCell ref="J568:K568"/>
    <mergeCell ref="M568:N568"/>
    <mergeCell ref="E569:F569"/>
    <mergeCell ref="G569:I569"/>
    <mergeCell ref="J569:K569"/>
    <mergeCell ref="M569:N569"/>
    <mergeCell ref="E570:F570"/>
    <mergeCell ref="G570:I570"/>
    <mergeCell ref="J570:K570"/>
    <mergeCell ref="M570:N570"/>
    <mergeCell ref="E571:F571"/>
    <mergeCell ref="G571:I571"/>
    <mergeCell ref="J571:K571"/>
    <mergeCell ref="M571:N571"/>
    <mergeCell ref="E572:F572"/>
    <mergeCell ref="G572:I572"/>
    <mergeCell ref="J572:K572"/>
    <mergeCell ref="M572:N572"/>
    <mergeCell ref="E573:F573"/>
    <mergeCell ref="G573:I573"/>
    <mergeCell ref="J573:K573"/>
    <mergeCell ref="M573:N573"/>
    <mergeCell ref="E574:F574"/>
    <mergeCell ref="G574:I574"/>
    <mergeCell ref="J574:K574"/>
    <mergeCell ref="M574:N574"/>
    <mergeCell ref="E575:F575"/>
    <mergeCell ref="G575:I575"/>
    <mergeCell ref="J575:K575"/>
    <mergeCell ref="M575:N575"/>
    <mergeCell ref="E576:F576"/>
    <mergeCell ref="G576:I576"/>
    <mergeCell ref="J576:K576"/>
    <mergeCell ref="M576:N576"/>
    <mergeCell ref="E577:F577"/>
    <mergeCell ref="G577:I577"/>
    <mergeCell ref="J577:K577"/>
    <mergeCell ref="M577:N577"/>
    <mergeCell ref="E578:F578"/>
    <mergeCell ref="G578:I578"/>
    <mergeCell ref="J578:K578"/>
    <mergeCell ref="M578:N578"/>
    <mergeCell ref="E579:F579"/>
    <mergeCell ref="G579:I579"/>
    <mergeCell ref="J579:K579"/>
    <mergeCell ref="M579:N579"/>
    <mergeCell ref="E580:F580"/>
    <mergeCell ref="G580:I580"/>
    <mergeCell ref="J580:K580"/>
    <mergeCell ref="M580:N580"/>
    <mergeCell ref="E581:F581"/>
    <mergeCell ref="G581:I581"/>
    <mergeCell ref="J581:K581"/>
    <mergeCell ref="M581:N581"/>
    <mergeCell ref="E582:F582"/>
    <mergeCell ref="G582:I582"/>
    <mergeCell ref="J582:K582"/>
    <mergeCell ref="M582:N582"/>
    <mergeCell ref="E583:F583"/>
    <mergeCell ref="G583:I583"/>
    <mergeCell ref="J583:K583"/>
    <mergeCell ref="M583:N583"/>
    <mergeCell ref="E584:F584"/>
    <mergeCell ref="G584:I584"/>
    <mergeCell ref="J584:K584"/>
    <mergeCell ref="M584:N584"/>
    <mergeCell ref="E590:F590"/>
    <mergeCell ref="G590:I590"/>
    <mergeCell ref="J590:K590"/>
    <mergeCell ref="M590:N590"/>
    <mergeCell ref="E591:F591"/>
    <mergeCell ref="G591:I591"/>
    <mergeCell ref="J591:K591"/>
    <mergeCell ref="M591:N591"/>
    <mergeCell ref="E585:F585"/>
    <mergeCell ref="G585:I585"/>
    <mergeCell ref="J585:K585"/>
    <mergeCell ref="M585:N585"/>
    <mergeCell ref="E586:F586"/>
    <mergeCell ref="G586:I586"/>
    <mergeCell ref="J586:K586"/>
    <mergeCell ref="M586:N586"/>
    <mergeCell ref="E587:F587"/>
    <mergeCell ref="G587:I587"/>
    <mergeCell ref="J587:K587"/>
    <mergeCell ref="M587:N587"/>
    <mergeCell ref="E588:F588"/>
    <mergeCell ref="G588:I588"/>
    <mergeCell ref="J588:K588"/>
    <mergeCell ref="M588:N588"/>
    <mergeCell ref="E589:F589"/>
    <mergeCell ref="G589:I589"/>
    <mergeCell ref="J589:K589"/>
    <mergeCell ref="M589:N589"/>
  </mergeCells>
  <pageMargins left="0.7" right="0.7" top="0.75" bottom="0.75" header="0.3" footer="0.3"/>
  <pageSetup orientation="portrait"/>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3"/>
  <dimension ref="A1:R277"/>
  <sheetViews>
    <sheetView showGridLines="0" zoomScale="80" zoomScaleNormal="80" zoomScalePageLayoutView="80" workbookViewId="0">
      <selection activeCell="A6" sqref="A6"/>
    </sheetView>
  </sheetViews>
  <sheetFormatPr baseColWidth="10" defaultColWidth="9.140625" defaultRowHeight="15" x14ac:dyDescent="0.25"/>
  <cols>
    <col min="1" max="1" width="3.7109375" customWidth="1"/>
    <col min="2" max="2" width="35.140625" bestFit="1" customWidth="1"/>
    <col min="3" max="3" width="31.42578125" customWidth="1"/>
    <col min="4" max="4" width="26.7109375" bestFit="1" customWidth="1"/>
    <col min="5" max="6" width="22.85546875" customWidth="1"/>
    <col min="7" max="17" width="12.7109375" customWidth="1"/>
    <col min="18" max="18" width="12.7109375" style="21" customWidth="1"/>
    <col min="19" max="19" width="15.85546875" customWidth="1"/>
  </cols>
  <sheetData>
    <row r="1" spans="1:18" x14ac:dyDescent="0.25">
      <c r="R1"/>
    </row>
    <row r="2" spans="1:18" x14ac:dyDescent="0.25">
      <c r="R2"/>
    </row>
    <row r="3" spans="1:18" s="8" customFormat="1" ht="15.75" thickBot="1" x14ac:dyDescent="0.3">
      <c r="A3" s="7"/>
      <c r="B3" s="7"/>
      <c r="D3" s="7"/>
      <c r="E3" s="7"/>
    </row>
    <row r="4" spans="1:18" s="1" customFormat="1" x14ac:dyDescent="0.25">
      <c r="A4" s="4"/>
      <c r="B4" s="4"/>
      <c r="C4" s="4"/>
      <c r="D4" s="4"/>
      <c r="E4" s="4"/>
    </row>
    <row r="5" spans="1:18" s="6" customFormat="1" ht="18" x14ac:dyDescent="0.25">
      <c r="A5" s="5"/>
      <c r="B5" s="9" t="s">
        <v>149</v>
      </c>
      <c r="C5"/>
      <c r="D5" s="5"/>
      <c r="E5" s="5"/>
    </row>
    <row r="6" spans="1:18" s="6" customFormat="1" ht="18" x14ac:dyDescent="0.25">
      <c r="A6" s="5"/>
      <c r="B6" s="9"/>
      <c r="C6"/>
      <c r="D6" s="5"/>
      <c r="E6" s="5"/>
    </row>
    <row r="7" spans="1:18" x14ac:dyDescent="0.25">
      <c r="B7" s="22" t="s">
        <v>150</v>
      </c>
      <c r="C7" s="22" t="s">
        <v>0</v>
      </c>
      <c r="D7" s="22" t="s">
        <v>15</v>
      </c>
      <c r="E7" s="22" t="s">
        <v>1</v>
      </c>
      <c r="F7" s="22" t="s">
        <v>176</v>
      </c>
    </row>
    <row r="8" spans="1:18" x14ac:dyDescent="0.25">
      <c r="B8" s="3" t="s">
        <v>151</v>
      </c>
      <c r="C8" s="3" t="s">
        <v>6</v>
      </c>
      <c r="D8" s="3" t="e">
        <f>#REF!</f>
        <v>#REF!</v>
      </c>
      <c r="E8" s="23" t="e">
        <f>#REF!</f>
        <v>#REF!</v>
      </c>
      <c r="F8" s="23" t="e">
        <f>#REF!</f>
        <v>#REF!</v>
      </c>
    </row>
    <row r="9" spans="1:18" x14ac:dyDescent="0.25">
      <c r="B9" s="3" t="s">
        <v>152</v>
      </c>
      <c r="C9" s="3" t="s">
        <v>6</v>
      </c>
      <c r="D9" s="3" t="e">
        <f>#REF!</f>
        <v>#REF!</v>
      </c>
      <c r="E9" s="23" t="e">
        <f>#REF!</f>
        <v>#REF!</v>
      </c>
      <c r="F9" s="23" t="e">
        <f>#REF!</f>
        <v>#REF!</v>
      </c>
    </row>
    <row r="10" spans="1:18" x14ac:dyDescent="0.25">
      <c r="B10" s="3" t="s">
        <v>153</v>
      </c>
      <c r="C10" s="3" t="s">
        <v>6</v>
      </c>
      <c r="D10" s="3" t="e">
        <f>#REF!</f>
        <v>#REF!</v>
      </c>
      <c r="E10" s="23" t="e">
        <f>#REF!</f>
        <v>#REF!</v>
      </c>
      <c r="F10" s="23" t="e">
        <f>#REF!</f>
        <v>#REF!</v>
      </c>
    </row>
    <row r="11" spans="1:18" x14ac:dyDescent="0.25">
      <c r="B11" s="3" t="s">
        <v>154</v>
      </c>
      <c r="C11" s="3" t="s">
        <v>6</v>
      </c>
      <c r="D11" s="3" t="e">
        <f>#REF!</f>
        <v>#REF!</v>
      </c>
      <c r="E11" s="23" t="e">
        <f>#REF!</f>
        <v>#REF!</v>
      </c>
      <c r="F11" s="23" t="e">
        <f>#REF!</f>
        <v>#REF!</v>
      </c>
    </row>
    <row r="12" spans="1:18" x14ac:dyDescent="0.25">
      <c r="B12" s="3" t="s">
        <v>155</v>
      </c>
      <c r="C12" s="3" t="s">
        <v>6</v>
      </c>
      <c r="D12" s="3" t="e">
        <f>#REF!</f>
        <v>#REF!</v>
      </c>
      <c r="E12" s="23" t="e">
        <f>#REF!</f>
        <v>#REF!</v>
      </c>
      <c r="F12" s="23" t="e">
        <f>#REF!</f>
        <v>#REF!</v>
      </c>
    </row>
    <row r="13" spans="1:18" x14ac:dyDescent="0.25">
      <c r="B13" s="3" t="s">
        <v>156</v>
      </c>
      <c r="C13" s="3" t="s">
        <v>6</v>
      </c>
      <c r="D13" s="3" t="e">
        <f>#REF!</f>
        <v>#REF!</v>
      </c>
      <c r="E13" s="23" t="e">
        <f>#REF!</f>
        <v>#REF!</v>
      </c>
      <c r="F13" s="23" t="e">
        <f>#REF!</f>
        <v>#REF!</v>
      </c>
    </row>
    <row r="14" spans="1:18" x14ac:dyDescent="0.25">
      <c r="B14" s="3" t="s">
        <v>157</v>
      </c>
      <c r="C14" s="3" t="s">
        <v>6</v>
      </c>
      <c r="D14" s="3" t="e">
        <f>#REF!</f>
        <v>#REF!</v>
      </c>
      <c r="E14" s="23" t="e">
        <f>#REF!</f>
        <v>#REF!</v>
      </c>
      <c r="F14" s="23" t="e">
        <f>#REF!</f>
        <v>#REF!</v>
      </c>
    </row>
    <row r="15" spans="1:18" x14ac:dyDescent="0.25">
      <c r="B15" s="3" t="s">
        <v>158</v>
      </c>
      <c r="C15" s="3" t="s">
        <v>6</v>
      </c>
      <c r="D15" s="3" t="e">
        <f>#REF!</f>
        <v>#REF!</v>
      </c>
      <c r="E15" s="23" t="e">
        <f>#REF!</f>
        <v>#REF!</v>
      </c>
      <c r="F15" s="23" t="e">
        <f>#REF!</f>
        <v>#REF!</v>
      </c>
    </row>
    <row r="16" spans="1:18" x14ac:dyDescent="0.25">
      <c r="B16" s="3" t="s">
        <v>159</v>
      </c>
      <c r="C16" s="3" t="s">
        <v>6</v>
      </c>
      <c r="D16" s="3" t="e">
        <f>#REF!</f>
        <v>#REF!</v>
      </c>
      <c r="E16" s="23" t="e">
        <f>#REF!</f>
        <v>#REF!</v>
      </c>
      <c r="F16" s="23" t="e">
        <f>#REF!</f>
        <v>#REF!</v>
      </c>
    </row>
    <row r="17" spans="2:6" x14ac:dyDescent="0.25">
      <c r="B17" s="3" t="s">
        <v>160</v>
      </c>
      <c r="C17" s="3" t="s">
        <v>6</v>
      </c>
      <c r="D17" s="3" t="e">
        <f>#REF!</f>
        <v>#REF!</v>
      </c>
      <c r="E17" s="23" t="e">
        <f>#REF!</f>
        <v>#REF!</v>
      </c>
      <c r="F17" s="23" t="e">
        <f>#REF!</f>
        <v>#REF!</v>
      </c>
    </row>
    <row r="18" spans="2:6" x14ac:dyDescent="0.25">
      <c r="B18" s="3" t="s">
        <v>161</v>
      </c>
      <c r="C18" s="3" t="s">
        <v>6</v>
      </c>
      <c r="D18" s="3" t="e">
        <f>#REF!</f>
        <v>#REF!</v>
      </c>
      <c r="E18" s="23" t="e">
        <f>#REF!</f>
        <v>#REF!</v>
      </c>
      <c r="F18" s="23" t="e">
        <f>#REF!</f>
        <v>#REF!</v>
      </c>
    </row>
    <row r="19" spans="2:6" x14ac:dyDescent="0.25">
      <c r="B19" s="3" t="s">
        <v>162</v>
      </c>
      <c r="C19" s="3" t="s">
        <v>6</v>
      </c>
      <c r="D19" s="3" t="e">
        <f>#REF!</f>
        <v>#REF!</v>
      </c>
      <c r="E19" s="23" t="e">
        <f>#REF!</f>
        <v>#REF!</v>
      </c>
      <c r="F19" s="23" t="e">
        <f>#REF!</f>
        <v>#REF!</v>
      </c>
    </row>
    <row r="20" spans="2:6" x14ac:dyDescent="0.25">
      <c r="B20" s="3" t="s">
        <v>163</v>
      </c>
      <c r="C20" s="3" t="s">
        <v>6</v>
      </c>
      <c r="D20" s="3" t="e">
        <f>#REF!</f>
        <v>#REF!</v>
      </c>
      <c r="E20" s="23" t="e">
        <f>#REF!</f>
        <v>#REF!</v>
      </c>
      <c r="F20" s="23" t="e">
        <f>#REF!</f>
        <v>#REF!</v>
      </c>
    </row>
    <row r="21" spans="2:6" x14ac:dyDescent="0.25">
      <c r="B21" s="3" t="s">
        <v>164</v>
      </c>
      <c r="C21" s="3" t="s">
        <v>6</v>
      </c>
      <c r="D21" s="3" t="e">
        <f>#REF!</f>
        <v>#REF!</v>
      </c>
      <c r="E21" s="23" t="e">
        <f>#REF!</f>
        <v>#REF!</v>
      </c>
      <c r="F21" s="23" t="e">
        <f>#REF!</f>
        <v>#REF!</v>
      </c>
    </row>
    <row r="22" spans="2:6" x14ac:dyDescent="0.25">
      <c r="B22" s="3" t="s">
        <v>165</v>
      </c>
      <c r="C22" s="3" t="s">
        <v>6</v>
      </c>
      <c r="D22" s="3" t="e">
        <f>#REF!</f>
        <v>#REF!</v>
      </c>
      <c r="E22" s="23" t="e">
        <f>#REF!</f>
        <v>#REF!</v>
      </c>
      <c r="F22" s="23" t="e">
        <f>#REF!</f>
        <v>#REF!</v>
      </c>
    </row>
    <row r="23" spans="2:6" x14ac:dyDescent="0.25">
      <c r="B23" s="3" t="s">
        <v>167</v>
      </c>
      <c r="C23" s="3" t="s">
        <v>55</v>
      </c>
      <c r="D23" s="3" t="e">
        <f>#REF!</f>
        <v>#REF!</v>
      </c>
      <c r="E23" s="23" t="e">
        <f>#REF!</f>
        <v>#REF!</v>
      </c>
      <c r="F23" s="23" t="e">
        <f>#REF!</f>
        <v>#REF!</v>
      </c>
    </row>
    <row r="24" spans="2:6" x14ac:dyDescent="0.25">
      <c r="B24" s="3" t="s">
        <v>166</v>
      </c>
      <c r="C24" s="3" t="s">
        <v>55</v>
      </c>
      <c r="D24" s="3" t="e">
        <f>#REF!</f>
        <v>#REF!</v>
      </c>
      <c r="E24" s="23" t="e">
        <f>#REF!</f>
        <v>#REF!</v>
      </c>
      <c r="F24" s="23" t="e">
        <f>#REF!</f>
        <v>#REF!</v>
      </c>
    </row>
    <row r="25" spans="2:6" x14ac:dyDescent="0.25">
      <c r="B25" s="3" t="s">
        <v>168</v>
      </c>
      <c r="C25" s="3" t="s">
        <v>11</v>
      </c>
      <c r="D25" s="3" t="e">
        <f>#REF!</f>
        <v>#REF!</v>
      </c>
      <c r="E25" s="23" t="e">
        <f>#REF!</f>
        <v>#REF!</v>
      </c>
      <c r="F25" s="23" t="e">
        <f>#REF!</f>
        <v>#REF!</v>
      </c>
    </row>
    <row r="26" spans="2:6" x14ac:dyDescent="0.25">
      <c r="B26" s="3" t="s">
        <v>169</v>
      </c>
      <c r="C26" s="3" t="s">
        <v>11</v>
      </c>
      <c r="D26" s="3" t="e">
        <f>#REF!</f>
        <v>#REF!</v>
      </c>
      <c r="E26" s="23" t="e">
        <f>#REF!</f>
        <v>#REF!</v>
      </c>
      <c r="F26" s="23" t="e">
        <f>#REF!</f>
        <v>#REF!</v>
      </c>
    </row>
    <row r="27" spans="2:6" x14ac:dyDescent="0.25">
      <c r="B27" s="3" t="s">
        <v>12</v>
      </c>
      <c r="C27" s="3" t="s">
        <v>11</v>
      </c>
      <c r="D27" s="3" t="e">
        <f>#REF!</f>
        <v>#REF!</v>
      </c>
      <c r="E27" s="23" t="e">
        <f>#REF!</f>
        <v>#REF!</v>
      </c>
      <c r="F27" s="23" t="e">
        <f>#REF!</f>
        <v>#REF!</v>
      </c>
    </row>
    <row r="28" spans="2:6" x14ac:dyDescent="0.25">
      <c r="B28" s="3" t="s">
        <v>170</v>
      </c>
      <c r="C28" s="3" t="s">
        <v>11</v>
      </c>
      <c r="D28" s="3" t="e">
        <f>#REF!</f>
        <v>#REF!</v>
      </c>
      <c r="E28" s="23" t="e">
        <f>#REF!</f>
        <v>#REF!</v>
      </c>
      <c r="F28" s="23" t="e">
        <f>#REF!</f>
        <v>#REF!</v>
      </c>
    </row>
    <row r="29" spans="2:6" x14ac:dyDescent="0.25">
      <c r="B29" s="3" t="s">
        <v>171</v>
      </c>
      <c r="C29" s="3" t="s">
        <v>13</v>
      </c>
      <c r="D29" s="3" t="e">
        <f>#REF!</f>
        <v>#REF!</v>
      </c>
      <c r="E29" s="23" t="e">
        <f>#REF!</f>
        <v>#REF!</v>
      </c>
      <c r="F29" s="23" t="e">
        <f>#REF!</f>
        <v>#REF!</v>
      </c>
    </row>
    <row r="30" spans="2:6" x14ac:dyDescent="0.25">
      <c r="B30" s="3" t="s">
        <v>172</v>
      </c>
      <c r="C30" s="3" t="s">
        <v>14</v>
      </c>
      <c r="D30" s="3" t="e">
        <f>#REF!</f>
        <v>#REF!</v>
      </c>
      <c r="E30" s="23" t="e">
        <f>#REF!</f>
        <v>#REF!</v>
      </c>
      <c r="F30" s="24" t="e">
        <f>#REF!</f>
        <v>#REF!</v>
      </c>
    </row>
    <row r="31" spans="2:6" x14ac:dyDescent="0.25">
      <c r="B31" s="3" t="s">
        <v>173</v>
      </c>
      <c r="C31" s="3" t="s">
        <v>26</v>
      </c>
      <c r="D31" s="3" t="e">
        <f>#REF!</f>
        <v>#REF!</v>
      </c>
      <c r="E31" s="23" t="e">
        <f>#REF!</f>
        <v>#REF!</v>
      </c>
      <c r="F31" s="23" t="e">
        <f>#REF!</f>
        <v>#REF!</v>
      </c>
    </row>
    <row r="32" spans="2:6" x14ac:dyDescent="0.25">
      <c r="B32" s="3" t="s">
        <v>174</v>
      </c>
      <c r="C32" s="3" t="s">
        <v>26</v>
      </c>
      <c r="D32" s="3" t="e">
        <f>#REF!</f>
        <v>#REF!</v>
      </c>
      <c r="E32" s="23" t="e">
        <f>#REF!</f>
        <v>#REF!</v>
      </c>
      <c r="F32" s="23" t="e">
        <f>#REF!</f>
        <v>#REF!</v>
      </c>
    </row>
    <row r="36" spans="2:7" x14ac:dyDescent="0.25">
      <c r="B36" s="20" t="s">
        <v>150</v>
      </c>
      <c r="C36" s="20" t="s">
        <v>175</v>
      </c>
      <c r="D36" s="22" t="s">
        <v>0</v>
      </c>
      <c r="E36" s="22" t="s">
        <v>15</v>
      </c>
      <c r="F36" s="22" t="s">
        <v>1</v>
      </c>
      <c r="G36" s="22" t="s">
        <v>176</v>
      </c>
    </row>
    <row r="37" spans="2:7" x14ac:dyDescent="0.25">
      <c r="B37" s="3" t="s">
        <v>151</v>
      </c>
      <c r="C37" s="3" t="s">
        <v>28</v>
      </c>
      <c r="D37" s="3" t="str">
        <f>INDEX($C$8:$F$32,MATCH($B37,$B$8:$B$32,0),MATCH(D$36,$C$7:$F$7,0))</f>
        <v>Radio</v>
      </c>
      <c r="E37" s="3" t="e">
        <f t="shared" ref="E37:G52" si="0">INDEX($C$8:$F$32,MATCH($B37,$B$8:$B$32,0),MATCH(E$36,$C$7:$F$7,0))</f>
        <v>#REF!</v>
      </c>
      <c r="F37" s="3" t="e">
        <f t="shared" si="0"/>
        <v>#REF!</v>
      </c>
      <c r="G37" s="24" t="e">
        <f t="shared" si="0"/>
        <v>#REF!</v>
      </c>
    </row>
    <row r="38" spans="2:7" x14ac:dyDescent="0.25">
      <c r="B38" s="3" t="s">
        <v>151</v>
      </c>
      <c r="C38" s="3" t="s">
        <v>27</v>
      </c>
      <c r="D38" s="3" t="str">
        <f t="shared" ref="D38:G101" si="1">INDEX($C$8:$F$32,MATCH($B38,$B$8:$B$32,0),MATCH(D$36,$C$7:$F$7,0))</f>
        <v>Radio</v>
      </c>
      <c r="E38" s="3" t="e">
        <f t="shared" si="0"/>
        <v>#REF!</v>
      </c>
      <c r="F38" s="3" t="e">
        <f t="shared" si="0"/>
        <v>#REF!</v>
      </c>
      <c r="G38" s="24" t="e">
        <f t="shared" si="0"/>
        <v>#REF!</v>
      </c>
    </row>
    <row r="39" spans="2:7" x14ac:dyDescent="0.25">
      <c r="B39" s="3" t="s">
        <v>151</v>
      </c>
      <c r="C39" s="3" t="s">
        <v>29</v>
      </c>
      <c r="D39" s="3" t="str">
        <f t="shared" si="1"/>
        <v>Radio</v>
      </c>
      <c r="E39" s="3" t="e">
        <f t="shared" si="0"/>
        <v>#REF!</v>
      </c>
      <c r="F39" s="3" t="e">
        <f t="shared" si="0"/>
        <v>#REF!</v>
      </c>
      <c r="G39" s="24" t="e">
        <f t="shared" si="0"/>
        <v>#REF!</v>
      </c>
    </row>
    <row r="40" spans="2:7" x14ac:dyDescent="0.25">
      <c r="B40" s="3" t="s">
        <v>151</v>
      </c>
      <c r="C40" s="3" t="s">
        <v>30</v>
      </c>
      <c r="D40" s="3" t="str">
        <f t="shared" si="1"/>
        <v>Radio</v>
      </c>
      <c r="E40" s="3" t="e">
        <f t="shared" si="0"/>
        <v>#REF!</v>
      </c>
      <c r="F40" s="3" t="e">
        <f t="shared" si="0"/>
        <v>#REF!</v>
      </c>
      <c r="G40" s="24" t="e">
        <f t="shared" si="0"/>
        <v>#REF!</v>
      </c>
    </row>
    <row r="41" spans="2:7" x14ac:dyDescent="0.25">
      <c r="B41" s="3" t="s">
        <v>151</v>
      </c>
      <c r="C41" s="3" t="s">
        <v>31</v>
      </c>
      <c r="D41" s="3" t="str">
        <f t="shared" si="1"/>
        <v>Radio</v>
      </c>
      <c r="E41" s="3" t="e">
        <f t="shared" si="0"/>
        <v>#REF!</v>
      </c>
      <c r="F41" s="3" t="e">
        <f t="shared" si="0"/>
        <v>#REF!</v>
      </c>
      <c r="G41" s="24" t="e">
        <f t="shared" si="0"/>
        <v>#REF!</v>
      </c>
    </row>
    <row r="42" spans="2:7" x14ac:dyDescent="0.25">
      <c r="B42" s="3" t="s">
        <v>151</v>
      </c>
      <c r="C42" s="3" t="s">
        <v>32</v>
      </c>
      <c r="D42" s="3" t="str">
        <f t="shared" si="1"/>
        <v>Radio</v>
      </c>
      <c r="E42" s="3" t="e">
        <f t="shared" si="0"/>
        <v>#REF!</v>
      </c>
      <c r="F42" s="3" t="e">
        <f t="shared" si="0"/>
        <v>#REF!</v>
      </c>
      <c r="G42" s="24" t="e">
        <f t="shared" si="0"/>
        <v>#REF!</v>
      </c>
    </row>
    <row r="43" spans="2:7" x14ac:dyDescent="0.25">
      <c r="B43" s="3" t="s">
        <v>151</v>
      </c>
      <c r="C43" s="3" t="s">
        <v>33</v>
      </c>
      <c r="D43" s="3" t="str">
        <f t="shared" si="1"/>
        <v>Radio</v>
      </c>
      <c r="E43" s="3" t="e">
        <f t="shared" si="0"/>
        <v>#REF!</v>
      </c>
      <c r="F43" s="3" t="e">
        <f t="shared" si="0"/>
        <v>#REF!</v>
      </c>
      <c r="G43" s="24" t="e">
        <f t="shared" si="0"/>
        <v>#REF!</v>
      </c>
    </row>
    <row r="44" spans="2:7" x14ac:dyDescent="0.25">
      <c r="B44" s="3" t="s">
        <v>151</v>
      </c>
      <c r="C44" s="3" t="s">
        <v>34</v>
      </c>
      <c r="D44" s="3" t="str">
        <f t="shared" si="1"/>
        <v>Radio</v>
      </c>
      <c r="E44" s="3" t="e">
        <f t="shared" si="0"/>
        <v>#REF!</v>
      </c>
      <c r="F44" s="3" t="e">
        <f t="shared" si="0"/>
        <v>#REF!</v>
      </c>
      <c r="G44" s="24" t="e">
        <f t="shared" si="0"/>
        <v>#REF!</v>
      </c>
    </row>
    <row r="45" spans="2:7" x14ac:dyDescent="0.25">
      <c r="B45" s="3" t="s">
        <v>151</v>
      </c>
      <c r="C45" s="3" t="s">
        <v>35</v>
      </c>
      <c r="D45" s="3" t="str">
        <f t="shared" si="1"/>
        <v>Radio</v>
      </c>
      <c r="E45" s="3" t="e">
        <f t="shared" si="0"/>
        <v>#REF!</v>
      </c>
      <c r="F45" s="3" t="e">
        <f t="shared" si="0"/>
        <v>#REF!</v>
      </c>
      <c r="G45" s="24" t="e">
        <f t="shared" si="0"/>
        <v>#REF!</v>
      </c>
    </row>
    <row r="46" spans="2:7" x14ac:dyDescent="0.25">
      <c r="B46" s="3" t="s">
        <v>152</v>
      </c>
      <c r="C46" s="3" t="s">
        <v>27</v>
      </c>
      <c r="D46" s="3" t="str">
        <f t="shared" si="1"/>
        <v>Radio</v>
      </c>
      <c r="E46" s="3" t="e">
        <f t="shared" si="0"/>
        <v>#REF!</v>
      </c>
      <c r="F46" s="3" t="e">
        <f t="shared" si="0"/>
        <v>#REF!</v>
      </c>
      <c r="G46" s="24" t="e">
        <f t="shared" si="0"/>
        <v>#REF!</v>
      </c>
    </row>
    <row r="47" spans="2:7" x14ac:dyDescent="0.25">
      <c r="B47" s="3" t="s">
        <v>152</v>
      </c>
      <c r="C47" s="3" t="s">
        <v>29</v>
      </c>
      <c r="D47" s="3" t="str">
        <f t="shared" si="1"/>
        <v>Radio</v>
      </c>
      <c r="E47" s="3" t="e">
        <f t="shared" si="0"/>
        <v>#REF!</v>
      </c>
      <c r="F47" s="3" t="e">
        <f t="shared" si="0"/>
        <v>#REF!</v>
      </c>
      <c r="G47" s="24" t="e">
        <f t="shared" si="0"/>
        <v>#REF!</v>
      </c>
    </row>
    <row r="48" spans="2:7" x14ac:dyDescent="0.25">
      <c r="B48" s="3" t="s">
        <v>152</v>
      </c>
      <c r="C48" s="3" t="s">
        <v>30</v>
      </c>
      <c r="D48" s="3" t="str">
        <f t="shared" si="1"/>
        <v>Radio</v>
      </c>
      <c r="E48" s="3" t="e">
        <f t="shared" si="0"/>
        <v>#REF!</v>
      </c>
      <c r="F48" s="3" t="e">
        <f t="shared" si="0"/>
        <v>#REF!</v>
      </c>
      <c r="G48" s="24" t="e">
        <f t="shared" si="0"/>
        <v>#REF!</v>
      </c>
    </row>
    <row r="49" spans="2:7" x14ac:dyDescent="0.25">
      <c r="B49" s="3" t="s">
        <v>152</v>
      </c>
      <c r="C49" s="3" t="s">
        <v>31</v>
      </c>
      <c r="D49" s="3" t="str">
        <f t="shared" si="1"/>
        <v>Radio</v>
      </c>
      <c r="E49" s="3" t="e">
        <f t="shared" si="0"/>
        <v>#REF!</v>
      </c>
      <c r="F49" s="3" t="e">
        <f t="shared" si="0"/>
        <v>#REF!</v>
      </c>
      <c r="G49" s="24" t="e">
        <f t="shared" si="0"/>
        <v>#REF!</v>
      </c>
    </row>
    <row r="50" spans="2:7" x14ac:dyDescent="0.25">
      <c r="B50" s="3" t="s">
        <v>152</v>
      </c>
      <c r="C50" s="3" t="s">
        <v>36</v>
      </c>
      <c r="D50" s="3" t="str">
        <f t="shared" si="1"/>
        <v>Radio</v>
      </c>
      <c r="E50" s="3" t="e">
        <f t="shared" si="0"/>
        <v>#REF!</v>
      </c>
      <c r="F50" s="3" t="e">
        <f t="shared" si="0"/>
        <v>#REF!</v>
      </c>
      <c r="G50" s="24" t="e">
        <f t="shared" si="0"/>
        <v>#REF!</v>
      </c>
    </row>
    <row r="51" spans="2:7" x14ac:dyDescent="0.25">
      <c r="B51" s="3" t="s">
        <v>152</v>
      </c>
      <c r="C51" s="3" t="s">
        <v>37</v>
      </c>
      <c r="D51" s="3" t="str">
        <f t="shared" si="1"/>
        <v>Radio</v>
      </c>
      <c r="E51" s="3" t="e">
        <f t="shared" si="0"/>
        <v>#REF!</v>
      </c>
      <c r="F51" s="3" t="e">
        <f t="shared" si="0"/>
        <v>#REF!</v>
      </c>
      <c r="G51" s="24" t="e">
        <f t="shared" si="0"/>
        <v>#REF!</v>
      </c>
    </row>
    <row r="52" spans="2:7" x14ac:dyDescent="0.25">
      <c r="B52" s="3" t="s">
        <v>152</v>
      </c>
      <c r="C52" s="3" t="s">
        <v>38</v>
      </c>
      <c r="D52" s="3" t="str">
        <f t="shared" si="1"/>
        <v>Radio</v>
      </c>
      <c r="E52" s="3" t="e">
        <f t="shared" si="0"/>
        <v>#REF!</v>
      </c>
      <c r="F52" s="3" t="e">
        <f t="shared" si="0"/>
        <v>#REF!</v>
      </c>
      <c r="G52" s="24" t="e">
        <f t="shared" si="0"/>
        <v>#REF!</v>
      </c>
    </row>
    <row r="53" spans="2:7" x14ac:dyDescent="0.25">
      <c r="B53" s="3" t="s">
        <v>152</v>
      </c>
      <c r="C53" s="3" t="s">
        <v>35</v>
      </c>
      <c r="D53" s="3" t="str">
        <f t="shared" si="1"/>
        <v>Radio</v>
      </c>
      <c r="E53" s="3" t="e">
        <f t="shared" si="1"/>
        <v>#REF!</v>
      </c>
      <c r="F53" s="3" t="e">
        <f t="shared" si="1"/>
        <v>#REF!</v>
      </c>
      <c r="G53" s="24" t="e">
        <f t="shared" si="1"/>
        <v>#REF!</v>
      </c>
    </row>
    <row r="54" spans="2:7" x14ac:dyDescent="0.25">
      <c r="B54" s="3" t="s">
        <v>153</v>
      </c>
      <c r="C54" s="3" t="s">
        <v>40</v>
      </c>
      <c r="D54" s="3" t="str">
        <f t="shared" si="1"/>
        <v>Radio</v>
      </c>
      <c r="E54" s="3" t="e">
        <f t="shared" si="1"/>
        <v>#REF!</v>
      </c>
      <c r="F54" s="3" t="e">
        <f t="shared" si="1"/>
        <v>#REF!</v>
      </c>
      <c r="G54" s="24" t="e">
        <f t="shared" si="1"/>
        <v>#REF!</v>
      </c>
    </row>
    <row r="55" spans="2:7" x14ac:dyDescent="0.25">
      <c r="B55" s="3" t="s">
        <v>153</v>
      </c>
      <c r="C55" s="3" t="s">
        <v>28</v>
      </c>
      <c r="D55" s="3" t="str">
        <f t="shared" si="1"/>
        <v>Radio</v>
      </c>
      <c r="E55" s="3" t="e">
        <f t="shared" si="1"/>
        <v>#REF!</v>
      </c>
      <c r="F55" s="3" t="e">
        <f t="shared" si="1"/>
        <v>#REF!</v>
      </c>
      <c r="G55" s="24" t="e">
        <f t="shared" si="1"/>
        <v>#REF!</v>
      </c>
    </row>
    <row r="56" spans="2:7" x14ac:dyDescent="0.25">
      <c r="B56" s="3" t="s">
        <v>153</v>
      </c>
      <c r="C56" s="3" t="s">
        <v>30</v>
      </c>
      <c r="D56" s="3" t="str">
        <f t="shared" si="1"/>
        <v>Radio</v>
      </c>
      <c r="E56" s="3" t="e">
        <f t="shared" si="1"/>
        <v>#REF!</v>
      </c>
      <c r="F56" s="3" t="e">
        <f t="shared" si="1"/>
        <v>#REF!</v>
      </c>
      <c r="G56" s="24" t="e">
        <f t="shared" si="1"/>
        <v>#REF!</v>
      </c>
    </row>
    <row r="57" spans="2:7" x14ac:dyDescent="0.25">
      <c r="B57" s="3" t="s">
        <v>153</v>
      </c>
      <c r="C57" s="3" t="s">
        <v>31</v>
      </c>
      <c r="D57" s="3" t="str">
        <f t="shared" si="1"/>
        <v>Radio</v>
      </c>
      <c r="E57" s="3" t="e">
        <f t="shared" si="1"/>
        <v>#REF!</v>
      </c>
      <c r="F57" s="3" t="e">
        <f t="shared" si="1"/>
        <v>#REF!</v>
      </c>
      <c r="G57" s="24" t="e">
        <f t="shared" si="1"/>
        <v>#REF!</v>
      </c>
    </row>
    <row r="58" spans="2:7" x14ac:dyDescent="0.25">
      <c r="B58" s="3" t="s">
        <v>153</v>
      </c>
      <c r="C58" s="3" t="s">
        <v>41</v>
      </c>
      <c r="D58" s="3" t="str">
        <f t="shared" si="1"/>
        <v>Radio</v>
      </c>
      <c r="E58" s="3" t="e">
        <f t="shared" si="1"/>
        <v>#REF!</v>
      </c>
      <c r="F58" s="3" t="e">
        <f t="shared" si="1"/>
        <v>#REF!</v>
      </c>
      <c r="G58" s="24" t="e">
        <f t="shared" si="1"/>
        <v>#REF!</v>
      </c>
    </row>
    <row r="59" spans="2:7" x14ac:dyDescent="0.25">
      <c r="B59" s="3" t="s">
        <v>153</v>
      </c>
      <c r="C59" s="3" t="s">
        <v>36</v>
      </c>
      <c r="D59" s="3" t="str">
        <f t="shared" si="1"/>
        <v>Radio</v>
      </c>
      <c r="E59" s="3" t="e">
        <f t="shared" si="1"/>
        <v>#REF!</v>
      </c>
      <c r="F59" s="3" t="e">
        <f t="shared" si="1"/>
        <v>#REF!</v>
      </c>
      <c r="G59" s="24" t="e">
        <f t="shared" si="1"/>
        <v>#REF!</v>
      </c>
    </row>
    <row r="60" spans="2:7" x14ac:dyDescent="0.25">
      <c r="B60" s="3" t="s">
        <v>153</v>
      </c>
      <c r="C60" s="3" t="s">
        <v>42</v>
      </c>
      <c r="D60" s="3" t="str">
        <f t="shared" si="1"/>
        <v>Radio</v>
      </c>
      <c r="E60" s="3" t="e">
        <f t="shared" si="1"/>
        <v>#REF!</v>
      </c>
      <c r="F60" s="3" t="e">
        <f t="shared" si="1"/>
        <v>#REF!</v>
      </c>
      <c r="G60" s="24" t="e">
        <f t="shared" si="1"/>
        <v>#REF!</v>
      </c>
    </row>
    <row r="61" spans="2:7" x14ac:dyDescent="0.25">
      <c r="B61" s="3" t="s">
        <v>154</v>
      </c>
      <c r="C61" s="3" t="s">
        <v>28</v>
      </c>
      <c r="D61" s="3" t="str">
        <f t="shared" si="1"/>
        <v>Radio</v>
      </c>
      <c r="E61" s="3" t="e">
        <f t="shared" si="1"/>
        <v>#REF!</v>
      </c>
      <c r="F61" s="3" t="e">
        <f t="shared" si="1"/>
        <v>#REF!</v>
      </c>
      <c r="G61" s="24" t="e">
        <f t="shared" si="1"/>
        <v>#REF!</v>
      </c>
    </row>
    <row r="62" spans="2:7" x14ac:dyDescent="0.25">
      <c r="B62" s="3" t="s">
        <v>154</v>
      </c>
      <c r="C62" s="3" t="s">
        <v>27</v>
      </c>
      <c r="D62" s="3" t="str">
        <f t="shared" si="1"/>
        <v>Radio</v>
      </c>
      <c r="E62" s="3" t="e">
        <f t="shared" si="1"/>
        <v>#REF!</v>
      </c>
      <c r="F62" s="3" t="e">
        <f t="shared" si="1"/>
        <v>#REF!</v>
      </c>
      <c r="G62" s="24" t="e">
        <f t="shared" si="1"/>
        <v>#REF!</v>
      </c>
    </row>
    <row r="63" spans="2:7" x14ac:dyDescent="0.25">
      <c r="B63" s="3" t="s">
        <v>154</v>
      </c>
      <c r="C63" s="3" t="s">
        <v>30</v>
      </c>
      <c r="D63" s="3" t="str">
        <f t="shared" si="1"/>
        <v>Radio</v>
      </c>
      <c r="E63" s="3" t="e">
        <f t="shared" si="1"/>
        <v>#REF!</v>
      </c>
      <c r="F63" s="3" t="e">
        <f t="shared" si="1"/>
        <v>#REF!</v>
      </c>
      <c r="G63" s="24" t="e">
        <f t="shared" si="1"/>
        <v>#REF!</v>
      </c>
    </row>
    <row r="64" spans="2:7" x14ac:dyDescent="0.25">
      <c r="B64" s="3" t="s">
        <v>154</v>
      </c>
      <c r="C64" s="3" t="s">
        <v>31</v>
      </c>
      <c r="D64" s="3" t="str">
        <f t="shared" si="1"/>
        <v>Radio</v>
      </c>
      <c r="E64" s="3" t="e">
        <f t="shared" si="1"/>
        <v>#REF!</v>
      </c>
      <c r="F64" s="3" t="e">
        <f t="shared" si="1"/>
        <v>#REF!</v>
      </c>
      <c r="G64" s="24" t="e">
        <f t="shared" si="1"/>
        <v>#REF!</v>
      </c>
    </row>
    <row r="65" spans="2:7" x14ac:dyDescent="0.25">
      <c r="B65" s="3" t="s">
        <v>154</v>
      </c>
      <c r="C65" s="3" t="s">
        <v>36</v>
      </c>
      <c r="D65" s="3" t="str">
        <f t="shared" si="1"/>
        <v>Radio</v>
      </c>
      <c r="E65" s="3" t="e">
        <f t="shared" si="1"/>
        <v>#REF!</v>
      </c>
      <c r="F65" s="3" t="e">
        <f t="shared" si="1"/>
        <v>#REF!</v>
      </c>
      <c r="G65" s="24" t="e">
        <f t="shared" si="1"/>
        <v>#REF!</v>
      </c>
    </row>
    <row r="66" spans="2:7" x14ac:dyDescent="0.25">
      <c r="B66" s="3" t="s">
        <v>154</v>
      </c>
      <c r="C66" s="3" t="s">
        <v>43</v>
      </c>
      <c r="D66" s="3" t="str">
        <f t="shared" si="1"/>
        <v>Radio</v>
      </c>
      <c r="E66" s="3" t="e">
        <f t="shared" si="1"/>
        <v>#REF!</v>
      </c>
      <c r="F66" s="3" t="e">
        <f t="shared" si="1"/>
        <v>#REF!</v>
      </c>
      <c r="G66" s="24" t="e">
        <f t="shared" si="1"/>
        <v>#REF!</v>
      </c>
    </row>
    <row r="67" spans="2:7" x14ac:dyDescent="0.25">
      <c r="B67" s="3" t="s">
        <v>154</v>
      </c>
      <c r="C67" s="3" t="s">
        <v>35</v>
      </c>
      <c r="D67" s="3" t="str">
        <f t="shared" si="1"/>
        <v>Radio</v>
      </c>
      <c r="E67" s="3" t="e">
        <f t="shared" si="1"/>
        <v>#REF!</v>
      </c>
      <c r="F67" s="3" t="e">
        <f t="shared" si="1"/>
        <v>#REF!</v>
      </c>
      <c r="G67" s="24" t="e">
        <f t="shared" si="1"/>
        <v>#REF!</v>
      </c>
    </row>
    <row r="68" spans="2:7" x14ac:dyDescent="0.25">
      <c r="B68" s="3" t="s">
        <v>155</v>
      </c>
      <c r="C68" s="3" t="s">
        <v>28</v>
      </c>
      <c r="D68" s="3" t="str">
        <f t="shared" si="1"/>
        <v>Radio</v>
      </c>
      <c r="E68" s="3" t="e">
        <f t="shared" si="1"/>
        <v>#REF!</v>
      </c>
      <c r="F68" s="3" t="e">
        <f t="shared" si="1"/>
        <v>#REF!</v>
      </c>
      <c r="G68" s="24" t="e">
        <f t="shared" si="1"/>
        <v>#REF!</v>
      </c>
    </row>
    <row r="69" spans="2:7" x14ac:dyDescent="0.25">
      <c r="B69" s="3" t="s">
        <v>155</v>
      </c>
      <c r="C69" s="3" t="s">
        <v>27</v>
      </c>
      <c r="D69" s="3" t="str">
        <f t="shared" si="1"/>
        <v>Radio</v>
      </c>
      <c r="E69" s="3" t="e">
        <f t="shared" si="1"/>
        <v>#REF!</v>
      </c>
      <c r="F69" s="3" t="e">
        <f t="shared" si="1"/>
        <v>#REF!</v>
      </c>
      <c r="G69" s="24" t="e">
        <f t="shared" si="1"/>
        <v>#REF!</v>
      </c>
    </row>
    <row r="70" spans="2:7" x14ac:dyDescent="0.25">
      <c r="B70" s="3" t="s">
        <v>155</v>
      </c>
      <c r="C70" s="3" t="s">
        <v>31</v>
      </c>
      <c r="D70" s="3" t="str">
        <f t="shared" si="1"/>
        <v>Radio</v>
      </c>
      <c r="E70" s="3" t="e">
        <f t="shared" si="1"/>
        <v>#REF!</v>
      </c>
      <c r="F70" s="3" t="e">
        <f t="shared" si="1"/>
        <v>#REF!</v>
      </c>
      <c r="G70" s="24" t="e">
        <f t="shared" si="1"/>
        <v>#REF!</v>
      </c>
    </row>
    <row r="71" spans="2:7" x14ac:dyDescent="0.25">
      <c r="B71" s="3" t="s">
        <v>155</v>
      </c>
      <c r="C71" s="3" t="s">
        <v>41</v>
      </c>
      <c r="D71" s="3" t="str">
        <f t="shared" si="1"/>
        <v>Radio</v>
      </c>
      <c r="E71" s="3" t="e">
        <f t="shared" si="1"/>
        <v>#REF!</v>
      </c>
      <c r="F71" s="3" t="e">
        <f t="shared" si="1"/>
        <v>#REF!</v>
      </c>
      <c r="G71" s="24" t="e">
        <f t="shared" si="1"/>
        <v>#REF!</v>
      </c>
    </row>
    <row r="72" spans="2:7" x14ac:dyDescent="0.25">
      <c r="B72" s="3" t="s">
        <v>155</v>
      </c>
      <c r="C72" s="3" t="s">
        <v>39</v>
      </c>
      <c r="D72" s="3" t="str">
        <f t="shared" si="1"/>
        <v>Radio</v>
      </c>
      <c r="E72" s="3" t="e">
        <f t="shared" si="1"/>
        <v>#REF!</v>
      </c>
      <c r="F72" s="3" t="e">
        <f t="shared" si="1"/>
        <v>#REF!</v>
      </c>
      <c r="G72" s="24" t="e">
        <f t="shared" si="1"/>
        <v>#REF!</v>
      </c>
    </row>
    <row r="73" spans="2:7" x14ac:dyDescent="0.25">
      <c r="B73" s="3" t="s">
        <v>155</v>
      </c>
      <c r="C73" s="3" t="s">
        <v>44</v>
      </c>
      <c r="D73" s="3" t="str">
        <f t="shared" si="1"/>
        <v>Radio</v>
      </c>
      <c r="E73" s="3" t="e">
        <f t="shared" si="1"/>
        <v>#REF!</v>
      </c>
      <c r="F73" s="3" t="e">
        <f t="shared" si="1"/>
        <v>#REF!</v>
      </c>
      <c r="G73" s="24" t="e">
        <f t="shared" si="1"/>
        <v>#REF!</v>
      </c>
    </row>
    <row r="74" spans="2:7" x14ac:dyDescent="0.25">
      <c r="B74" s="3" t="s">
        <v>156</v>
      </c>
      <c r="C74" s="3" t="s">
        <v>28</v>
      </c>
      <c r="D74" s="3" t="str">
        <f t="shared" si="1"/>
        <v>Radio</v>
      </c>
      <c r="E74" s="3" t="e">
        <f t="shared" si="1"/>
        <v>#REF!</v>
      </c>
      <c r="F74" s="3" t="e">
        <f t="shared" si="1"/>
        <v>#REF!</v>
      </c>
      <c r="G74" s="24" t="e">
        <f t="shared" si="1"/>
        <v>#REF!</v>
      </c>
    </row>
    <row r="75" spans="2:7" x14ac:dyDescent="0.25">
      <c r="B75" s="3" t="s">
        <v>156</v>
      </c>
      <c r="C75" s="3" t="s">
        <v>27</v>
      </c>
      <c r="D75" s="3" t="str">
        <f t="shared" si="1"/>
        <v>Radio</v>
      </c>
      <c r="E75" s="3" t="e">
        <f t="shared" si="1"/>
        <v>#REF!</v>
      </c>
      <c r="F75" s="3" t="e">
        <f t="shared" si="1"/>
        <v>#REF!</v>
      </c>
      <c r="G75" s="24" t="e">
        <f t="shared" si="1"/>
        <v>#REF!</v>
      </c>
    </row>
    <row r="76" spans="2:7" x14ac:dyDescent="0.25">
      <c r="B76" s="3" t="s">
        <v>156</v>
      </c>
      <c r="C76" s="3" t="s">
        <v>29</v>
      </c>
      <c r="D76" s="3" t="str">
        <f t="shared" si="1"/>
        <v>Radio</v>
      </c>
      <c r="E76" s="3" t="e">
        <f t="shared" si="1"/>
        <v>#REF!</v>
      </c>
      <c r="F76" s="3" t="e">
        <f t="shared" si="1"/>
        <v>#REF!</v>
      </c>
      <c r="G76" s="24" t="e">
        <f t="shared" si="1"/>
        <v>#REF!</v>
      </c>
    </row>
    <row r="77" spans="2:7" x14ac:dyDescent="0.25">
      <c r="B77" s="3" t="s">
        <v>156</v>
      </c>
      <c r="C77" s="3" t="s">
        <v>30</v>
      </c>
      <c r="D77" s="3" t="str">
        <f t="shared" si="1"/>
        <v>Radio</v>
      </c>
      <c r="E77" s="3" t="e">
        <f t="shared" si="1"/>
        <v>#REF!</v>
      </c>
      <c r="F77" s="3" t="e">
        <f t="shared" si="1"/>
        <v>#REF!</v>
      </c>
      <c r="G77" s="24" t="e">
        <f t="shared" si="1"/>
        <v>#REF!</v>
      </c>
    </row>
    <row r="78" spans="2:7" x14ac:dyDescent="0.25">
      <c r="B78" s="3" t="s">
        <v>156</v>
      </c>
      <c r="C78" s="3" t="s">
        <v>31</v>
      </c>
      <c r="D78" s="3" t="str">
        <f t="shared" si="1"/>
        <v>Radio</v>
      </c>
      <c r="E78" s="3" t="e">
        <f t="shared" si="1"/>
        <v>#REF!</v>
      </c>
      <c r="F78" s="3" t="e">
        <f t="shared" si="1"/>
        <v>#REF!</v>
      </c>
      <c r="G78" s="24" t="e">
        <f t="shared" si="1"/>
        <v>#REF!</v>
      </c>
    </row>
    <row r="79" spans="2:7" x14ac:dyDescent="0.25">
      <c r="B79" s="3" t="s">
        <v>156</v>
      </c>
      <c r="C79" s="3" t="s">
        <v>36</v>
      </c>
      <c r="D79" s="3" t="str">
        <f t="shared" si="1"/>
        <v>Radio</v>
      </c>
      <c r="E79" s="3" t="e">
        <f t="shared" si="1"/>
        <v>#REF!</v>
      </c>
      <c r="F79" s="3" t="e">
        <f t="shared" si="1"/>
        <v>#REF!</v>
      </c>
      <c r="G79" s="24" t="e">
        <f t="shared" si="1"/>
        <v>#REF!</v>
      </c>
    </row>
    <row r="80" spans="2:7" x14ac:dyDescent="0.25">
      <c r="B80" s="3" t="s">
        <v>156</v>
      </c>
      <c r="C80" s="3" t="s">
        <v>33</v>
      </c>
      <c r="D80" s="3" t="str">
        <f t="shared" si="1"/>
        <v>Radio</v>
      </c>
      <c r="E80" s="3" t="e">
        <f t="shared" si="1"/>
        <v>#REF!</v>
      </c>
      <c r="F80" s="3" t="e">
        <f t="shared" si="1"/>
        <v>#REF!</v>
      </c>
      <c r="G80" s="24" t="e">
        <f t="shared" si="1"/>
        <v>#REF!</v>
      </c>
    </row>
    <row r="81" spans="2:7" x14ac:dyDescent="0.25">
      <c r="B81" s="3" t="s">
        <v>156</v>
      </c>
      <c r="C81" s="3" t="s">
        <v>45</v>
      </c>
      <c r="D81" s="3" t="str">
        <f t="shared" si="1"/>
        <v>Radio</v>
      </c>
      <c r="E81" s="3" t="e">
        <f t="shared" si="1"/>
        <v>#REF!</v>
      </c>
      <c r="F81" s="3" t="e">
        <f t="shared" si="1"/>
        <v>#REF!</v>
      </c>
      <c r="G81" s="24" t="e">
        <f t="shared" si="1"/>
        <v>#REF!</v>
      </c>
    </row>
    <row r="82" spans="2:7" x14ac:dyDescent="0.25">
      <c r="B82" s="3" t="s">
        <v>156</v>
      </c>
      <c r="C82" s="3" t="s">
        <v>34</v>
      </c>
      <c r="D82" s="3" t="str">
        <f t="shared" si="1"/>
        <v>Radio</v>
      </c>
      <c r="E82" s="3" t="e">
        <f t="shared" si="1"/>
        <v>#REF!</v>
      </c>
      <c r="F82" s="3" t="e">
        <f t="shared" si="1"/>
        <v>#REF!</v>
      </c>
      <c r="G82" s="24" t="e">
        <f t="shared" si="1"/>
        <v>#REF!</v>
      </c>
    </row>
    <row r="83" spans="2:7" x14ac:dyDescent="0.25">
      <c r="B83" s="3" t="s">
        <v>156</v>
      </c>
      <c r="C83" s="3" t="s">
        <v>35</v>
      </c>
      <c r="D83" s="3" t="str">
        <f t="shared" si="1"/>
        <v>Radio</v>
      </c>
      <c r="E83" s="3" t="e">
        <f t="shared" si="1"/>
        <v>#REF!</v>
      </c>
      <c r="F83" s="3" t="e">
        <f t="shared" si="1"/>
        <v>#REF!</v>
      </c>
      <c r="G83" s="24" t="e">
        <f t="shared" si="1"/>
        <v>#REF!</v>
      </c>
    </row>
    <row r="84" spans="2:7" x14ac:dyDescent="0.25">
      <c r="B84" s="3" t="s">
        <v>156</v>
      </c>
      <c r="C84" s="3" t="s">
        <v>38</v>
      </c>
      <c r="D84" s="3" t="str">
        <f t="shared" si="1"/>
        <v>Radio</v>
      </c>
      <c r="E84" s="3" t="e">
        <f t="shared" si="1"/>
        <v>#REF!</v>
      </c>
      <c r="F84" s="3" t="e">
        <f t="shared" si="1"/>
        <v>#REF!</v>
      </c>
      <c r="G84" s="24" t="e">
        <f t="shared" si="1"/>
        <v>#REF!</v>
      </c>
    </row>
    <row r="85" spans="2:7" x14ac:dyDescent="0.25">
      <c r="B85" s="3" t="s">
        <v>157</v>
      </c>
      <c r="C85" s="3" t="s">
        <v>28</v>
      </c>
      <c r="D85" s="3" t="str">
        <f t="shared" si="1"/>
        <v>Radio</v>
      </c>
      <c r="E85" s="3" t="e">
        <f t="shared" si="1"/>
        <v>#REF!</v>
      </c>
      <c r="F85" s="3" t="e">
        <f t="shared" si="1"/>
        <v>#REF!</v>
      </c>
      <c r="G85" s="24" t="e">
        <f t="shared" si="1"/>
        <v>#REF!</v>
      </c>
    </row>
    <row r="86" spans="2:7" x14ac:dyDescent="0.25">
      <c r="B86" s="3" t="s">
        <v>157</v>
      </c>
      <c r="C86" s="3" t="s">
        <v>27</v>
      </c>
      <c r="D86" s="3" t="str">
        <f t="shared" si="1"/>
        <v>Radio</v>
      </c>
      <c r="E86" s="3" t="e">
        <f t="shared" si="1"/>
        <v>#REF!</v>
      </c>
      <c r="F86" s="3" t="e">
        <f t="shared" si="1"/>
        <v>#REF!</v>
      </c>
      <c r="G86" s="24" t="e">
        <f t="shared" si="1"/>
        <v>#REF!</v>
      </c>
    </row>
    <row r="87" spans="2:7" x14ac:dyDescent="0.25">
      <c r="B87" s="3" t="s">
        <v>157</v>
      </c>
      <c r="C87" s="3" t="s">
        <v>29</v>
      </c>
      <c r="D87" s="3" t="str">
        <f t="shared" si="1"/>
        <v>Radio</v>
      </c>
      <c r="E87" s="3" t="e">
        <f t="shared" si="1"/>
        <v>#REF!</v>
      </c>
      <c r="F87" s="3" t="e">
        <f t="shared" si="1"/>
        <v>#REF!</v>
      </c>
      <c r="G87" s="24" t="e">
        <f t="shared" si="1"/>
        <v>#REF!</v>
      </c>
    </row>
    <row r="88" spans="2:7" x14ac:dyDescent="0.25">
      <c r="B88" s="3" t="s">
        <v>157</v>
      </c>
      <c r="C88" s="3" t="s">
        <v>30</v>
      </c>
      <c r="D88" s="3" t="str">
        <f t="shared" si="1"/>
        <v>Radio</v>
      </c>
      <c r="E88" s="3" t="e">
        <f t="shared" si="1"/>
        <v>#REF!</v>
      </c>
      <c r="F88" s="3" t="e">
        <f t="shared" si="1"/>
        <v>#REF!</v>
      </c>
      <c r="G88" s="24" t="e">
        <f t="shared" si="1"/>
        <v>#REF!</v>
      </c>
    </row>
    <row r="89" spans="2:7" x14ac:dyDescent="0.25">
      <c r="B89" s="3" t="s">
        <v>157</v>
      </c>
      <c r="C89" s="3" t="s">
        <v>31</v>
      </c>
      <c r="D89" s="3" t="str">
        <f t="shared" si="1"/>
        <v>Radio</v>
      </c>
      <c r="E89" s="3" t="e">
        <f t="shared" si="1"/>
        <v>#REF!</v>
      </c>
      <c r="F89" s="3" t="e">
        <f t="shared" si="1"/>
        <v>#REF!</v>
      </c>
      <c r="G89" s="24" t="e">
        <f t="shared" si="1"/>
        <v>#REF!</v>
      </c>
    </row>
    <row r="90" spans="2:7" x14ac:dyDescent="0.25">
      <c r="B90" s="3" t="s">
        <v>157</v>
      </c>
      <c r="C90" s="3" t="s">
        <v>32</v>
      </c>
      <c r="D90" s="3" t="str">
        <f t="shared" si="1"/>
        <v>Radio</v>
      </c>
      <c r="E90" s="3" t="e">
        <f t="shared" si="1"/>
        <v>#REF!</v>
      </c>
      <c r="F90" s="3" t="e">
        <f t="shared" si="1"/>
        <v>#REF!</v>
      </c>
      <c r="G90" s="24" t="e">
        <f t="shared" si="1"/>
        <v>#REF!</v>
      </c>
    </row>
    <row r="91" spans="2:7" x14ac:dyDescent="0.25">
      <c r="B91" s="3" t="s">
        <v>157</v>
      </c>
      <c r="C91" s="3" t="s">
        <v>33</v>
      </c>
      <c r="D91" s="3" t="str">
        <f t="shared" si="1"/>
        <v>Radio</v>
      </c>
      <c r="E91" s="3" t="e">
        <f t="shared" si="1"/>
        <v>#REF!</v>
      </c>
      <c r="F91" s="3" t="e">
        <f t="shared" si="1"/>
        <v>#REF!</v>
      </c>
      <c r="G91" s="24" t="e">
        <f t="shared" si="1"/>
        <v>#REF!</v>
      </c>
    </row>
    <row r="92" spans="2:7" x14ac:dyDescent="0.25">
      <c r="B92" s="3" t="s">
        <v>157</v>
      </c>
      <c r="C92" s="3" t="s">
        <v>34</v>
      </c>
      <c r="D92" s="3" t="str">
        <f t="shared" si="1"/>
        <v>Radio</v>
      </c>
      <c r="E92" s="3" t="e">
        <f t="shared" si="1"/>
        <v>#REF!</v>
      </c>
      <c r="F92" s="3" t="e">
        <f t="shared" si="1"/>
        <v>#REF!</v>
      </c>
      <c r="G92" s="24" t="e">
        <f t="shared" si="1"/>
        <v>#REF!</v>
      </c>
    </row>
    <row r="93" spans="2:7" x14ac:dyDescent="0.25">
      <c r="B93" s="3" t="s">
        <v>157</v>
      </c>
      <c r="C93" s="3" t="s">
        <v>35</v>
      </c>
      <c r="D93" s="3" t="str">
        <f t="shared" si="1"/>
        <v>Radio</v>
      </c>
      <c r="E93" s="3" t="e">
        <f t="shared" si="1"/>
        <v>#REF!</v>
      </c>
      <c r="F93" s="3" t="e">
        <f t="shared" si="1"/>
        <v>#REF!</v>
      </c>
      <c r="G93" s="24" t="e">
        <f t="shared" si="1"/>
        <v>#REF!</v>
      </c>
    </row>
    <row r="94" spans="2:7" x14ac:dyDescent="0.25">
      <c r="B94" s="3" t="s">
        <v>158</v>
      </c>
      <c r="C94" s="3" t="s">
        <v>28</v>
      </c>
      <c r="D94" s="3" t="str">
        <f t="shared" si="1"/>
        <v>Radio</v>
      </c>
      <c r="E94" s="3" t="e">
        <f t="shared" si="1"/>
        <v>#REF!</v>
      </c>
      <c r="F94" s="3" t="e">
        <f t="shared" si="1"/>
        <v>#REF!</v>
      </c>
      <c r="G94" s="24" t="e">
        <f t="shared" si="1"/>
        <v>#REF!</v>
      </c>
    </row>
    <row r="95" spans="2:7" x14ac:dyDescent="0.25">
      <c r="B95" s="3" t="s">
        <v>158</v>
      </c>
      <c r="C95" s="3" t="s">
        <v>27</v>
      </c>
      <c r="D95" s="3" t="str">
        <f t="shared" si="1"/>
        <v>Radio</v>
      </c>
      <c r="E95" s="3" t="e">
        <f t="shared" si="1"/>
        <v>#REF!</v>
      </c>
      <c r="F95" s="3" t="e">
        <f t="shared" si="1"/>
        <v>#REF!</v>
      </c>
      <c r="G95" s="24" t="e">
        <f t="shared" si="1"/>
        <v>#REF!</v>
      </c>
    </row>
    <row r="96" spans="2:7" x14ac:dyDescent="0.25">
      <c r="B96" s="3" t="s">
        <v>158</v>
      </c>
      <c r="C96" s="3" t="s">
        <v>29</v>
      </c>
      <c r="D96" s="3" t="str">
        <f t="shared" si="1"/>
        <v>Radio</v>
      </c>
      <c r="E96" s="3" t="e">
        <f t="shared" si="1"/>
        <v>#REF!</v>
      </c>
      <c r="F96" s="3" t="e">
        <f t="shared" si="1"/>
        <v>#REF!</v>
      </c>
      <c r="G96" s="24" t="e">
        <f t="shared" si="1"/>
        <v>#REF!</v>
      </c>
    </row>
    <row r="97" spans="2:7" x14ac:dyDescent="0.25">
      <c r="B97" s="3" t="s">
        <v>158</v>
      </c>
      <c r="C97" s="3" t="s">
        <v>31</v>
      </c>
      <c r="D97" s="3" t="str">
        <f t="shared" si="1"/>
        <v>Radio</v>
      </c>
      <c r="E97" s="3" t="e">
        <f t="shared" si="1"/>
        <v>#REF!</v>
      </c>
      <c r="F97" s="3" t="e">
        <f t="shared" si="1"/>
        <v>#REF!</v>
      </c>
      <c r="G97" s="24" t="e">
        <f t="shared" si="1"/>
        <v>#REF!</v>
      </c>
    </row>
    <row r="98" spans="2:7" x14ac:dyDescent="0.25">
      <c r="B98" s="3" t="s">
        <v>158</v>
      </c>
      <c r="C98" s="3" t="s">
        <v>41</v>
      </c>
      <c r="D98" s="3" t="str">
        <f t="shared" si="1"/>
        <v>Radio</v>
      </c>
      <c r="E98" s="3" t="e">
        <f t="shared" si="1"/>
        <v>#REF!</v>
      </c>
      <c r="F98" s="3" t="e">
        <f t="shared" si="1"/>
        <v>#REF!</v>
      </c>
      <c r="G98" s="24" t="e">
        <f t="shared" si="1"/>
        <v>#REF!</v>
      </c>
    </row>
    <row r="99" spans="2:7" x14ac:dyDescent="0.25">
      <c r="B99" s="3" t="s">
        <v>158</v>
      </c>
      <c r="C99" s="3" t="s">
        <v>36</v>
      </c>
      <c r="D99" s="3" t="str">
        <f t="shared" si="1"/>
        <v>Radio</v>
      </c>
      <c r="E99" s="3" t="e">
        <f t="shared" si="1"/>
        <v>#REF!</v>
      </c>
      <c r="F99" s="3" t="e">
        <f t="shared" si="1"/>
        <v>#REF!</v>
      </c>
      <c r="G99" s="24" t="e">
        <f t="shared" si="1"/>
        <v>#REF!</v>
      </c>
    </row>
    <row r="100" spans="2:7" x14ac:dyDescent="0.25">
      <c r="B100" s="3" t="s">
        <v>158</v>
      </c>
      <c r="C100" s="3" t="s">
        <v>46</v>
      </c>
      <c r="D100" s="3" t="str">
        <f t="shared" si="1"/>
        <v>Radio</v>
      </c>
      <c r="E100" s="3" t="e">
        <f t="shared" si="1"/>
        <v>#REF!</v>
      </c>
      <c r="F100" s="3" t="e">
        <f t="shared" si="1"/>
        <v>#REF!</v>
      </c>
      <c r="G100" s="24" t="e">
        <f t="shared" si="1"/>
        <v>#REF!</v>
      </c>
    </row>
    <row r="101" spans="2:7" x14ac:dyDescent="0.25">
      <c r="B101" s="3" t="s">
        <v>158</v>
      </c>
      <c r="C101" s="3" t="s">
        <v>47</v>
      </c>
      <c r="D101" s="3" t="str">
        <f t="shared" si="1"/>
        <v>Radio</v>
      </c>
      <c r="E101" s="3" t="e">
        <f t="shared" si="1"/>
        <v>#REF!</v>
      </c>
      <c r="F101" s="3" t="e">
        <f t="shared" si="1"/>
        <v>#REF!</v>
      </c>
      <c r="G101" s="24" t="e">
        <f t="shared" si="1"/>
        <v>#REF!</v>
      </c>
    </row>
    <row r="102" spans="2:7" x14ac:dyDescent="0.25">
      <c r="B102" s="3" t="s">
        <v>158</v>
      </c>
      <c r="C102" s="3" t="s">
        <v>35</v>
      </c>
      <c r="D102" s="3" t="str">
        <f t="shared" ref="D102:G133" si="2">INDEX($C$8:$F$32,MATCH($B102,$B$8:$B$32,0),MATCH(D$36,$C$7:$F$7,0))</f>
        <v>Radio</v>
      </c>
      <c r="E102" s="3" t="e">
        <f t="shared" si="2"/>
        <v>#REF!</v>
      </c>
      <c r="F102" s="3" t="e">
        <f t="shared" si="2"/>
        <v>#REF!</v>
      </c>
      <c r="G102" s="24" t="e">
        <f t="shared" si="2"/>
        <v>#REF!</v>
      </c>
    </row>
    <row r="103" spans="2:7" x14ac:dyDescent="0.25">
      <c r="B103" s="3" t="s">
        <v>158</v>
      </c>
      <c r="C103" s="3" t="s">
        <v>48</v>
      </c>
      <c r="D103" s="3" t="str">
        <f t="shared" si="2"/>
        <v>Radio</v>
      </c>
      <c r="E103" s="3" t="e">
        <f t="shared" si="2"/>
        <v>#REF!</v>
      </c>
      <c r="F103" s="3" t="e">
        <f t="shared" si="2"/>
        <v>#REF!</v>
      </c>
      <c r="G103" s="24" t="e">
        <f t="shared" si="2"/>
        <v>#REF!</v>
      </c>
    </row>
    <row r="104" spans="2:7" x14ac:dyDescent="0.25">
      <c r="B104" s="3" t="s">
        <v>158</v>
      </c>
      <c r="C104" s="3" t="s">
        <v>53</v>
      </c>
      <c r="D104" s="3" t="str">
        <f t="shared" si="2"/>
        <v>Radio</v>
      </c>
      <c r="E104" s="3" t="e">
        <f t="shared" si="2"/>
        <v>#REF!</v>
      </c>
      <c r="F104" s="3" t="e">
        <f t="shared" si="2"/>
        <v>#REF!</v>
      </c>
      <c r="G104" s="24" t="e">
        <f t="shared" si="2"/>
        <v>#REF!</v>
      </c>
    </row>
    <row r="105" spans="2:7" x14ac:dyDescent="0.25">
      <c r="B105" s="3" t="s">
        <v>159</v>
      </c>
      <c r="C105" s="3" t="s">
        <v>28</v>
      </c>
      <c r="D105" s="3" t="str">
        <f t="shared" si="2"/>
        <v>Radio</v>
      </c>
      <c r="E105" s="3" t="e">
        <f t="shared" si="2"/>
        <v>#REF!</v>
      </c>
      <c r="F105" s="3" t="e">
        <f t="shared" si="2"/>
        <v>#REF!</v>
      </c>
      <c r="G105" s="24" t="e">
        <f t="shared" si="2"/>
        <v>#REF!</v>
      </c>
    </row>
    <row r="106" spans="2:7" x14ac:dyDescent="0.25">
      <c r="B106" s="3" t="s">
        <v>159</v>
      </c>
      <c r="C106" s="3" t="s">
        <v>27</v>
      </c>
      <c r="D106" s="3" t="str">
        <f t="shared" si="2"/>
        <v>Radio</v>
      </c>
      <c r="E106" s="3" t="e">
        <f t="shared" si="2"/>
        <v>#REF!</v>
      </c>
      <c r="F106" s="3" t="e">
        <f t="shared" si="2"/>
        <v>#REF!</v>
      </c>
      <c r="G106" s="24" t="e">
        <f t="shared" si="2"/>
        <v>#REF!</v>
      </c>
    </row>
    <row r="107" spans="2:7" x14ac:dyDescent="0.25">
      <c r="B107" s="3" t="s">
        <v>159</v>
      </c>
      <c r="C107" s="3" t="s">
        <v>30</v>
      </c>
      <c r="D107" s="3" t="str">
        <f t="shared" si="2"/>
        <v>Radio</v>
      </c>
      <c r="E107" s="3" t="e">
        <f t="shared" si="2"/>
        <v>#REF!</v>
      </c>
      <c r="F107" s="3" t="e">
        <f t="shared" si="2"/>
        <v>#REF!</v>
      </c>
      <c r="G107" s="24" t="e">
        <f t="shared" si="2"/>
        <v>#REF!</v>
      </c>
    </row>
    <row r="108" spans="2:7" x14ac:dyDescent="0.25">
      <c r="B108" s="3" t="s">
        <v>159</v>
      </c>
      <c r="C108" s="3" t="s">
        <v>31</v>
      </c>
      <c r="D108" s="3" t="str">
        <f t="shared" si="2"/>
        <v>Radio</v>
      </c>
      <c r="E108" s="3" t="e">
        <f t="shared" si="2"/>
        <v>#REF!</v>
      </c>
      <c r="F108" s="3" t="e">
        <f t="shared" si="2"/>
        <v>#REF!</v>
      </c>
      <c r="G108" s="24" t="e">
        <f t="shared" si="2"/>
        <v>#REF!</v>
      </c>
    </row>
    <row r="109" spans="2:7" x14ac:dyDescent="0.25">
      <c r="B109" s="3" t="s">
        <v>159</v>
      </c>
      <c r="C109" s="3" t="s">
        <v>36</v>
      </c>
      <c r="D109" s="3" t="str">
        <f t="shared" si="2"/>
        <v>Radio</v>
      </c>
      <c r="E109" s="3" t="e">
        <f t="shared" si="2"/>
        <v>#REF!</v>
      </c>
      <c r="F109" s="3" t="e">
        <f t="shared" si="2"/>
        <v>#REF!</v>
      </c>
      <c r="G109" s="24" t="e">
        <f t="shared" si="2"/>
        <v>#REF!</v>
      </c>
    </row>
    <row r="110" spans="2:7" x14ac:dyDescent="0.25">
      <c r="B110" s="3" t="s">
        <v>159</v>
      </c>
      <c r="C110" s="3" t="s">
        <v>33</v>
      </c>
      <c r="D110" s="3" t="str">
        <f t="shared" si="2"/>
        <v>Radio</v>
      </c>
      <c r="E110" s="3" t="e">
        <f t="shared" si="2"/>
        <v>#REF!</v>
      </c>
      <c r="F110" s="3" t="e">
        <f t="shared" si="2"/>
        <v>#REF!</v>
      </c>
      <c r="G110" s="24" t="e">
        <f t="shared" si="2"/>
        <v>#REF!</v>
      </c>
    </row>
    <row r="111" spans="2:7" x14ac:dyDescent="0.25">
      <c r="B111" s="3" t="s">
        <v>159</v>
      </c>
      <c r="C111" s="3" t="s">
        <v>43</v>
      </c>
      <c r="D111" s="3" t="str">
        <f t="shared" si="2"/>
        <v>Radio</v>
      </c>
      <c r="E111" s="3" t="e">
        <f t="shared" si="2"/>
        <v>#REF!</v>
      </c>
      <c r="F111" s="3" t="e">
        <f t="shared" si="2"/>
        <v>#REF!</v>
      </c>
      <c r="G111" s="24" t="e">
        <f t="shared" si="2"/>
        <v>#REF!</v>
      </c>
    </row>
    <row r="112" spans="2:7" x14ac:dyDescent="0.25">
      <c r="B112" s="3" t="s">
        <v>159</v>
      </c>
      <c r="C112" s="3" t="s">
        <v>45</v>
      </c>
      <c r="D112" s="3" t="str">
        <f t="shared" si="2"/>
        <v>Radio</v>
      </c>
      <c r="E112" s="3" t="e">
        <f t="shared" si="2"/>
        <v>#REF!</v>
      </c>
      <c r="F112" s="3" t="e">
        <f t="shared" si="2"/>
        <v>#REF!</v>
      </c>
      <c r="G112" s="24" t="e">
        <f t="shared" si="2"/>
        <v>#REF!</v>
      </c>
    </row>
    <row r="113" spans="2:7" x14ac:dyDescent="0.25">
      <c r="B113" s="3" t="s">
        <v>159</v>
      </c>
      <c r="C113" s="3" t="s">
        <v>38</v>
      </c>
      <c r="D113" s="3" t="str">
        <f t="shared" si="2"/>
        <v>Radio</v>
      </c>
      <c r="E113" s="3" t="e">
        <f t="shared" si="2"/>
        <v>#REF!</v>
      </c>
      <c r="F113" s="3" t="e">
        <f t="shared" si="2"/>
        <v>#REF!</v>
      </c>
      <c r="G113" s="24" t="e">
        <f t="shared" si="2"/>
        <v>#REF!</v>
      </c>
    </row>
    <row r="114" spans="2:7" x14ac:dyDescent="0.25">
      <c r="B114" s="3" t="s">
        <v>159</v>
      </c>
      <c r="C114" s="3" t="s">
        <v>34</v>
      </c>
      <c r="D114" s="3" t="str">
        <f t="shared" si="2"/>
        <v>Radio</v>
      </c>
      <c r="E114" s="3" t="e">
        <f t="shared" si="2"/>
        <v>#REF!</v>
      </c>
      <c r="F114" s="3" t="e">
        <f t="shared" si="2"/>
        <v>#REF!</v>
      </c>
      <c r="G114" s="24" t="e">
        <f t="shared" si="2"/>
        <v>#REF!</v>
      </c>
    </row>
    <row r="115" spans="2:7" x14ac:dyDescent="0.25">
      <c r="B115" s="3" t="s">
        <v>159</v>
      </c>
      <c r="C115" s="3" t="s">
        <v>35</v>
      </c>
      <c r="D115" s="3" t="str">
        <f t="shared" si="2"/>
        <v>Radio</v>
      </c>
      <c r="E115" s="3" t="e">
        <f t="shared" si="2"/>
        <v>#REF!</v>
      </c>
      <c r="F115" s="3" t="e">
        <f t="shared" si="2"/>
        <v>#REF!</v>
      </c>
      <c r="G115" s="24" t="e">
        <f t="shared" si="2"/>
        <v>#REF!</v>
      </c>
    </row>
    <row r="116" spans="2:7" x14ac:dyDescent="0.25">
      <c r="B116" s="3" t="s">
        <v>160</v>
      </c>
      <c r="C116" s="3" t="s">
        <v>28</v>
      </c>
      <c r="D116" s="3" t="str">
        <f t="shared" si="2"/>
        <v>Radio</v>
      </c>
      <c r="E116" s="3" t="e">
        <f t="shared" si="2"/>
        <v>#REF!</v>
      </c>
      <c r="F116" s="3" t="e">
        <f t="shared" si="2"/>
        <v>#REF!</v>
      </c>
      <c r="G116" s="24" t="e">
        <f t="shared" si="2"/>
        <v>#REF!</v>
      </c>
    </row>
    <row r="117" spans="2:7" x14ac:dyDescent="0.25">
      <c r="B117" s="3" t="s">
        <v>160</v>
      </c>
      <c r="C117" s="3" t="s">
        <v>27</v>
      </c>
      <c r="D117" s="3" t="str">
        <f t="shared" si="2"/>
        <v>Radio</v>
      </c>
      <c r="E117" s="3" t="e">
        <f t="shared" si="2"/>
        <v>#REF!</v>
      </c>
      <c r="F117" s="3" t="e">
        <f t="shared" si="2"/>
        <v>#REF!</v>
      </c>
      <c r="G117" s="24" t="e">
        <f t="shared" si="2"/>
        <v>#REF!</v>
      </c>
    </row>
    <row r="118" spans="2:7" x14ac:dyDescent="0.25">
      <c r="B118" s="3" t="s">
        <v>160</v>
      </c>
      <c r="C118" s="3" t="s">
        <v>29</v>
      </c>
      <c r="D118" s="3" t="str">
        <f t="shared" si="2"/>
        <v>Radio</v>
      </c>
      <c r="E118" s="3" t="e">
        <f t="shared" si="2"/>
        <v>#REF!</v>
      </c>
      <c r="F118" s="3" t="e">
        <f t="shared" si="2"/>
        <v>#REF!</v>
      </c>
      <c r="G118" s="24" t="e">
        <f t="shared" si="2"/>
        <v>#REF!</v>
      </c>
    </row>
    <row r="119" spans="2:7" x14ac:dyDescent="0.25">
      <c r="B119" s="3" t="s">
        <v>160</v>
      </c>
      <c r="C119" s="3" t="s">
        <v>31</v>
      </c>
      <c r="D119" s="3" t="str">
        <f t="shared" si="2"/>
        <v>Radio</v>
      </c>
      <c r="E119" s="3" t="e">
        <f t="shared" si="2"/>
        <v>#REF!</v>
      </c>
      <c r="F119" s="3" t="e">
        <f t="shared" si="2"/>
        <v>#REF!</v>
      </c>
      <c r="G119" s="24" t="e">
        <f t="shared" si="2"/>
        <v>#REF!</v>
      </c>
    </row>
    <row r="120" spans="2:7" x14ac:dyDescent="0.25">
      <c r="B120" s="3" t="s">
        <v>160</v>
      </c>
      <c r="C120" s="3" t="s">
        <v>41</v>
      </c>
      <c r="D120" s="3" t="str">
        <f t="shared" si="2"/>
        <v>Radio</v>
      </c>
      <c r="E120" s="3" t="e">
        <f t="shared" si="2"/>
        <v>#REF!</v>
      </c>
      <c r="F120" s="3" t="e">
        <f t="shared" si="2"/>
        <v>#REF!</v>
      </c>
      <c r="G120" s="24" t="e">
        <f t="shared" si="2"/>
        <v>#REF!</v>
      </c>
    </row>
    <row r="121" spans="2:7" x14ac:dyDescent="0.25">
      <c r="B121" s="3" t="s">
        <v>160</v>
      </c>
      <c r="C121" s="3" t="s">
        <v>36</v>
      </c>
      <c r="D121" s="3" t="str">
        <f t="shared" si="2"/>
        <v>Radio</v>
      </c>
      <c r="E121" s="3" t="e">
        <f t="shared" si="2"/>
        <v>#REF!</v>
      </c>
      <c r="F121" s="3" t="e">
        <f t="shared" si="2"/>
        <v>#REF!</v>
      </c>
      <c r="G121" s="24" t="e">
        <f t="shared" si="2"/>
        <v>#REF!</v>
      </c>
    </row>
    <row r="122" spans="2:7" x14ac:dyDescent="0.25">
      <c r="B122" s="3" t="s">
        <v>160</v>
      </c>
      <c r="C122" s="3" t="s">
        <v>46</v>
      </c>
      <c r="D122" s="3" t="str">
        <f t="shared" si="2"/>
        <v>Radio</v>
      </c>
      <c r="E122" s="3" t="e">
        <f t="shared" si="2"/>
        <v>#REF!</v>
      </c>
      <c r="F122" s="3" t="e">
        <f t="shared" si="2"/>
        <v>#REF!</v>
      </c>
      <c r="G122" s="24" t="e">
        <f t="shared" si="2"/>
        <v>#REF!</v>
      </c>
    </row>
    <row r="123" spans="2:7" x14ac:dyDescent="0.25">
      <c r="B123" s="3" t="s">
        <v>160</v>
      </c>
      <c r="C123" s="3" t="s">
        <v>47</v>
      </c>
      <c r="D123" s="3" t="str">
        <f t="shared" si="2"/>
        <v>Radio</v>
      </c>
      <c r="E123" s="3" t="e">
        <f t="shared" si="2"/>
        <v>#REF!</v>
      </c>
      <c r="F123" s="3" t="e">
        <f t="shared" si="2"/>
        <v>#REF!</v>
      </c>
      <c r="G123" s="24" t="e">
        <f t="shared" si="2"/>
        <v>#REF!</v>
      </c>
    </row>
    <row r="124" spans="2:7" x14ac:dyDescent="0.25">
      <c r="B124" s="3" t="s">
        <v>160</v>
      </c>
      <c r="C124" s="3" t="s">
        <v>35</v>
      </c>
      <c r="D124" s="3" t="str">
        <f t="shared" si="2"/>
        <v>Radio</v>
      </c>
      <c r="E124" s="3" t="e">
        <f t="shared" si="2"/>
        <v>#REF!</v>
      </c>
      <c r="F124" s="3" t="e">
        <f t="shared" si="2"/>
        <v>#REF!</v>
      </c>
      <c r="G124" s="24" t="e">
        <f t="shared" si="2"/>
        <v>#REF!</v>
      </c>
    </row>
    <row r="125" spans="2:7" x14ac:dyDescent="0.25">
      <c r="B125" s="3" t="s">
        <v>160</v>
      </c>
      <c r="C125" s="3" t="s">
        <v>48</v>
      </c>
      <c r="D125" s="3" t="str">
        <f t="shared" si="2"/>
        <v>Radio</v>
      </c>
      <c r="E125" s="3" t="e">
        <f t="shared" si="2"/>
        <v>#REF!</v>
      </c>
      <c r="F125" s="3" t="e">
        <f t="shared" si="2"/>
        <v>#REF!</v>
      </c>
      <c r="G125" s="24" t="e">
        <f t="shared" si="2"/>
        <v>#REF!</v>
      </c>
    </row>
    <row r="126" spans="2:7" x14ac:dyDescent="0.25">
      <c r="B126" s="3" t="s">
        <v>160</v>
      </c>
      <c r="C126" s="3" t="s">
        <v>53</v>
      </c>
      <c r="D126" s="3" t="str">
        <f t="shared" si="2"/>
        <v>Radio</v>
      </c>
      <c r="E126" s="3" t="e">
        <f t="shared" si="2"/>
        <v>#REF!</v>
      </c>
      <c r="F126" s="3" t="e">
        <f t="shared" si="2"/>
        <v>#REF!</v>
      </c>
      <c r="G126" s="24" t="e">
        <f t="shared" si="2"/>
        <v>#REF!</v>
      </c>
    </row>
    <row r="127" spans="2:7" x14ac:dyDescent="0.25">
      <c r="B127" s="3" t="s">
        <v>161</v>
      </c>
      <c r="C127" s="3" t="s">
        <v>28</v>
      </c>
      <c r="D127" s="3" t="str">
        <f t="shared" si="2"/>
        <v>Radio</v>
      </c>
      <c r="E127" s="3" t="e">
        <f t="shared" si="2"/>
        <v>#REF!</v>
      </c>
      <c r="F127" s="3" t="e">
        <f t="shared" si="2"/>
        <v>#REF!</v>
      </c>
      <c r="G127" s="24" t="e">
        <f t="shared" si="2"/>
        <v>#REF!</v>
      </c>
    </row>
    <row r="128" spans="2:7" x14ac:dyDescent="0.25">
      <c r="B128" s="3" t="s">
        <v>161</v>
      </c>
      <c r="C128" s="3" t="s">
        <v>27</v>
      </c>
      <c r="D128" s="3" t="str">
        <f t="shared" si="2"/>
        <v>Radio</v>
      </c>
      <c r="E128" s="3" t="e">
        <f t="shared" si="2"/>
        <v>#REF!</v>
      </c>
      <c r="F128" s="3" t="e">
        <f t="shared" si="2"/>
        <v>#REF!</v>
      </c>
      <c r="G128" s="24" t="e">
        <f t="shared" si="2"/>
        <v>#REF!</v>
      </c>
    </row>
    <row r="129" spans="2:7" x14ac:dyDescent="0.25">
      <c r="B129" s="3" t="s">
        <v>161</v>
      </c>
      <c r="C129" s="3" t="s">
        <v>29</v>
      </c>
      <c r="D129" s="3" t="str">
        <f t="shared" si="2"/>
        <v>Radio</v>
      </c>
      <c r="E129" s="3" t="e">
        <f t="shared" si="2"/>
        <v>#REF!</v>
      </c>
      <c r="F129" s="3" t="e">
        <f t="shared" si="2"/>
        <v>#REF!</v>
      </c>
      <c r="G129" s="24" t="e">
        <f t="shared" si="2"/>
        <v>#REF!</v>
      </c>
    </row>
    <row r="130" spans="2:7" x14ac:dyDescent="0.25">
      <c r="B130" s="3" t="s">
        <v>161</v>
      </c>
      <c r="C130" s="3" t="s">
        <v>31</v>
      </c>
      <c r="D130" s="3" t="str">
        <f t="shared" si="2"/>
        <v>Radio</v>
      </c>
      <c r="E130" s="3" t="e">
        <f t="shared" si="2"/>
        <v>#REF!</v>
      </c>
      <c r="F130" s="3" t="e">
        <f t="shared" si="2"/>
        <v>#REF!</v>
      </c>
      <c r="G130" s="24" t="e">
        <f t="shared" si="2"/>
        <v>#REF!</v>
      </c>
    </row>
    <row r="131" spans="2:7" x14ac:dyDescent="0.25">
      <c r="B131" s="3" t="s">
        <v>161</v>
      </c>
      <c r="C131" s="3" t="s">
        <v>41</v>
      </c>
      <c r="D131" s="3" t="str">
        <f t="shared" si="2"/>
        <v>Radio</v>
      </c>
      <c r="E131" s="3" t="e">
        <f t="shared" si="2"/>
        <v>#REF!</v>
      </c>
      <c r="F131" s="3" t="e">
        <f t="shared" si="2"/>
        <v>#REF!</v>
      </c>
      <c r="G131" s="24" t="e">
        <f t="shared" si="2"/>
        <v>#REF!</v>
      </c>
    </row>
    <row r="132" spans="2:7" x14ac:dyDescent="0.25">
      <c r="B132" s="3" t="s">
        <v>161</v>
      </c>
      <c r="C132" s="3" t="s">
        <v>36</v>
      </c>
      <c r="D132" s="3" t="str">
        <f t="shared" si="2"/>
        <v>Radio</v>
      </c>
      <c r="E132" s="3" t="e">
        <f t="shared" si="2"/>
        <v>#REF!</v>
      </c>
      <c r="F132" s="3" t="e">
        <f t="shared" si="2"/>
        <v>#REF!</v>
      </c>
      <c r="G132" s="24" t="e">
        <f t="shared" si="2"/>
        <v>#REF!</v>
      </c>
    </row>
    <row r="133" spans="2:7" x14ac:dyDescent="0.25">
      <c r="B133" s="3" t="s">
        <v>161</v>
      </c>
      <c r="C133" s="3" t="s">
        <v>46</v>
      </c>
      <c r="D133" s="3" t="str">
        <f t="shared" si="2"/>
        <v>Radio</v>
      </c>
      <c r="E133" s="3" t="e">
        <f t="shared" si="2"/>
        <v>#REF!</v>
      </c>
      <c r="F133" s="3" t="e">
        <f t="shared" si="2"/>
        <v>#REF!</v>
      </c>
      <c r="G133" s="24" t="e">
        <f t="shared" si="2"/>
        <v>#REF!</v>
      </c>
    </row>
    <row r="134" spans="2:7" x14ac:dyDescent="0.25">
      <c r="B134" s="3" t="s">
        <v>161</v>
      </c>
      <c r="C134" s="3" t="s">
        <v>47</v>
      </c>
      <c r="D134" s="3" t="str">
        <f t="shared" ref="D134:G165" si="3">INDEX($C$8:$F$32,MATCH($B134,$B$8:$B$32,0),MATCH(D$36,$C$7:$F$7,0))</f>
        <v>Radio</v>
      </c>
      <c r="E134" s="3" t="e">
        <f t="shared" si="3"/>
        <v>#REF!</v>
      </c>
      <c r="F134" s="3" t="e">
        <f t="shared" si="3"/>
        <v>#REF!</v>
      </c>
      <c r="G134" s="24" t="e">
        <f t="shared" si="3"/>
        <v>#REF!</v>
      </c>
    </row>
    <row r="135" spans="2:7" x14ac:dyDescent="0.25">
      <c r="B135" s="3" t="s">
        <v>161</v>
      </c>
      <c r="C135" s="3" t="s">
        <v>35</v>
      </c>
      <c r="D135" s="3" t="str">
        <f t="shared" si="3"/>
        <v>Radio</v>
      </c>
      <c r="E135" s="3" t="e">
        <f t="shared" si="3"/>
        <v>#REF!</v>
      </c>
      <c r="F135" s="3" t="e">
        <f t="shared" si="3"/>
        <v>#REF!</v>
      </c>
      <c r="G135" s="24" t="e">
        <f t="shared" si="3"/>
        <v>#REF!</v>
      </c>
    </row>
    <row r="136" spans="2:7" x14ac:dyDescent="0.25">
      <c r="B136" s="3" t="s">
        <v>161</v>
      </c>
      <c r="C136" s="3" t="s">
        <v>48</v>
      </c>
      <c r="D136" s="3" t="str">
        <f t="shared" si="3"/>
        <v>Radio</v>
      </c>
      <c r="E136" s="3" t="e">
        <f t="shared" si="3"/>
        <v>#REF!</v>
      </c>
      <c r="F136" s="3" t="e">
        <f t="shared" si="3"/>
        <v>#REF!</v>
      </c>
      <c r="G136" s="24" t="e">
        <f t="shared" si="3"/>
        <v>#REF!</v>
      </c>
    </row>
    <row r="137" spans="2:7" x14ac:dyDescent="0.25">
      <c r="B137" s="3" t="s">
        <v>161</v>
      </c>
      <c r="C137" s="3" t="s">
        <v>53</v>
      </c>
      <c r="D137" s="3" t="str">
        <f t="shared" si="3"/>
        <v>Radio</v>
      </c>
      <c r="E137" s="3" t="e">
        <f t="shared" si="3"/>
        <v>#REF!</v>
      </c>
      <c r="F137" s="3" t="e">
        <f t="shared" si="3"/>
        <v>#REF!</v>
      </c>
      <c r="G137" s="24" t="e">
        <f t="shared" si="3"/>
        <v>#REF!</v>
      </c>
    </row>
    <row r="138" spans="2:7" x14ac:dyDescent="0.25">
      <c r="B138" s="3" t="s">
        <v>162</v>
      </c>
      <c r="C138" s="3" t="s">
        <v>27</v>
      </c>
      <c r="D138" s="3" t="str">
        <f t="shared" si="3"/>
        <v>Radio</v>
      </c>
      <c r="E138" s="3" t="e">
        <f t="shared" si="3"/>
        <v>#REF!</v>
      </c>
      <c r="F138" s="3" t="e">
        <f t="shared" si="3"/>
        <v>#REF!</v>
      </c>
      <c r="G138" s="24" t="e">
        <f t="shared" si="3"/>
        <v>#REF!</v>
      </c>
    </row>
    <row r="139" spans="2:7" x14ac:dyDescent="0.25">
      <c r="B139" s="3" t="s">
        <v>162</v>
      </c>
      <c r="C139" s="3" t="s">
        <v>29</v>
      </c>
      <c r="D139" s="3" t="str">
        <f t="shared" si="3"/>
        <v>Radio</v>
      </c>
      <c r="E139" s="3" t="e">
        <f t="shared" si="3"/>
        <v>#REF!</v>
      </c>
      <c r="F139" s="3" t="e">
        <f t="shared" si="3"/>
        <v>#REF!</v>
      </c>
      <c r="G139" s="24" t="e">
        <f t="shared" si="3"/>
        <v>#REF!</v>
      </c>
    </row>
    <row r="140" spans="2:7" x14ac:dyDescent="0.25">
      <c r="B140" s="3" t="s">
        <v>162</v>
      </c>
      <c r="C140" s="3" t="s">
        <v>31</v>
      </c>
      <c r="D140" s="3" t="str">
        <f t="shared" si="3"/>
        <v>Radio</v>
      </c>
      <c r="E140" s="3" t="e">
        <f t="shared" si="3"/>
        <v>#REF!</v>
      </c>
      <c r="F140" s="3" t="e">
        <f t="shared" si="3"/>
        <v>#REF!</v>
      </c>
      <c r="G140" s="24" t="e">
        <f t="shared" si="3"/>
        <v>#REF!</v>
      </c>
    </row>
    <row r="141" spans="2:7" x14ac:dyDescent="0.25">
      <c r="B141" s="3" t="s">
        <v>162</v>
      </c>
      <c r="C141" s="3" t="s">
        <v>41</v>
      </c>
      <c r="D141" s="3" t="str">
        <f t="shared" si="3"/>
        <v>Radio</v>
      </c>
      <c r="E141" s="3" t="e">
        <f t="shared" si="3"/>
        <v>#REF!</v>
      </c>
      <c r="F141" s="3" t="e">
        <f t="shared" si="3"/>
        <v>#REF!</v>
      </c>
      <c r="G141" s="24" t="e">
        <f t="shared" si="3"/>
        <v>#REF!</v>
      </c>
    </row>
    <row r="142" spans="2:7" x14ac:dyDescent="0.25">
      <c r="B142" s="3" t="s">
        <v>162</v>
      </c>
      <c r="C142" s="3" t="s">
        <v>36</v>
      </c>
      <c r="D142" s="3" t="str">
        <f t="shared" si="3"/>
        <v>Radio</v>
      </c>
      <c r="E142" s="3" t="e">
        <f t="shared" si="3"/>
        <v>#REF!</v>
      </c>
      <c r="F142" s="3" t="e">
        <f t="shared" si="3"/>
        <v>#REF!</v>
      </c>
      <c r="G142" s="24" t="e">
        <f t="shared" si="3"/>
        <v>#REF!</v>
      </c>
    </row>
    <row r="143" spans="2:7" x14ac:dyDescent="0.25">
      <c r="B143" s="3" t="s">
        <v>162</v>
      </c>
      <c r="C143" s="3" t="s">
        <v>46</v>
      </c>
      <c r="D143" s="3" t="str">
        <f t="shared" si="3"/>
        <v>Radio</v>
      </c>
      <c r="E143" s="3" t="e">
        <f t="shared" si="3"/>
        <v>#REF!</v>
      </c>
      <c r="F143" s="3" t="e">
        <f t="shared" si="3"/>
        <v>#REF!</v>
      </c>
      <c r="G143" s="24" t="e">
        <f t="shared" si="3"/>
        <v>#REF!</v>
      </c>
    </row>
    <row r="144" spans="2:7" x14ac:dyDescent="0.25">
      <c r="B144" s="3" t="s">
        <v>162</v>
      </c>
      <c r="C144" s="3" t="s">
        <v>47</v>
      </c>
      <c r="D144" s="3" t="str">
        <f t="shared" si="3"/>
        <v>Radio</v>
      </c>
      <c r="E144" s="3" t="e">
        <f t="shared" si="3"/>
        <v>#REF!</v>
      </c>
      <c r="F144" s="3" t="e">
        <f t="shared" si="3"/>
        <v>#REF!</v>
      </c>
      <c r="G144" s="24" t="e">
        <f t="shared" si="3"/>
        <v>#REF!</v>
      </c>
    </row>
    <row r="145" spans="2:7" x14ac:dyDescent="0.25">
      <c r="B145" s="3" t="s">
        <v>162</v>
      </c>
      <c r="C145" s="3" t="s">
        <v>35</v>
      </c>
      <c r="D145" s="3" t="str">
        <f t="shared" si="3"/>
        <v>Radio</v>
      </c>
      <c r="E145" s="3" t="e">
        <f t="shared" si="3"/>
        <v>#REF!</v>
      </c>
      <c r="F145" s="3" t="e">
        <f t="shared" si="3"/>
        <v>#REF!</v>
      </c>
      <c r="G145" s="24" t="e">
        <f t="shared" si="3"/>
        <v>#REF!</v>
      </c>
    </row>
    <row r="146" spans="2:7" x14ac:dyDescent="0.25">
      <c r="B146" s="3" t="s">
        <v>162</v>
      </c>
      <c r="C146" s="3" t="s">
        <v>48</v>
      </c>
      <c r="D146" s="3" t="str">
        <f t="shared" si="3"/>
        <v>Radio</v>
      </c>
      <c r="E146" s="3" t="e">
        <f t="shared" si="3"/>
        <v>#REF!</v>
      </c>
      <c r="F146" s="3" t="e">
        <f t="shared" si="3"/>
        <v>#REF!</v>
      </c>
      <c r="G146" s="24" t="e">
        <f t="shared" si="3"/>
        <v>#REF!</v>
      </c>
    </row>
    <row r="147" spans="2:7" x14ac:dyDescent="0.25">
      <c r="B147" s="3" t="s">
        <v>162</v>
      </c>
      <c r="C147" s="3" t="s">
        <v>49</v>
      </c>
      <c r="D147" s="3" t="str">
        <f t="shared" si="3"/>
        <v>Radio</v>
      </c>
      <c r="E147" s="3" t="e">
        <f t="shared" si="3"/>
        <v>#REF!</v>
      </c>
      <c r="F147" s="3" t="e">
        <f t="shared" si="3"/>
        <v>#REF!</v>
      </c>
      <c r="G147" s="24" t="e">
        <f t="shared" si="3"/>
        <v>#REF!</v>
      </c>
    </row>
    <row r="148" spans="2:7" x14ac:dyDescent="0.25">
      <c r="B148" s="3" t="s">
        <v>163</v>
      </c>
      <c r="C148" s="3" t="s">
        <v>40</v>
      </c>
      <c r="D148" s="3" t="str">
        <f t="shared" si="3"/>
        <v>Radio</v>
      </c>
      <c r="E148" s="3" t="e">
        <f t="shared" si="3"/>
        <v>#REF!</v>
      </c>
      <c r="F148" s="3" t="e">
        <f t="shared" si="3"/>
        <v>#REF!</v>
      </c>
      <c r="G148" s="24" t="e">
        <f t="shared" si="3"/>
        <v>#REF!</v>
      </c>
    </row>
    <row r="149" spans="2:7" x14ac:dyDescent="0.25">
      <c r="B149" s="3" t="s">
        <v>163</v>
      </c>
      <c r="C149" s="3" t="s">
        <v>28</v>
      </c>
      <c r="D149" s="3" t="str">
        <f t="shared" si="3"/>
        <v>Radio</v>
      </c>
      <c r="E149" s="3" t="e">
        <f t="shared" si="3"/>
        <v>#REF!</v>
      </c>
      <c r="F149" s="3" t="e">
        <f t="shared" si="3"/>
        <v>#REF!</v>
      </c>
      <c r="G149" s="24" t="e">
        <f t="shared" si="3"/>
        <v>#REF!</v>
      </c>
    </row>
    <row r="150" spans="2:7" x14ac:dyDescent="0.25">
      <c r="B150" s="3" t="s">
        <v>163</v>
      </c>
      <c r="C150" s="3" t="s">
        <v>30</v>
      </c>
      <c r="D150" s="3" t="str">
        <f t="shared" si="3"/>
        <v>Radio</v>
      </c>
      <c r="E150" s="3" t="e">
        <f t="shared" si="3"/>
        <v>#REF!</v>
      </c>
      <c r="F150" s="3" t="e">
        <f t="shared" si="3"/>
        <v>#REF!</v>
      </c>
      <c r="G150" s="24" t="e">
        <f t="shared" si="3"/>
        <v>#REF!</v>
      </c>
    </row>
    <row r="151" spans="2:7" x14ac:dyDescent="0.25">
      <c r="B151" s="3" t="s">
        <v>163</v>
      </c>
      <c r="C151" s="3" t="s">
        <v>31</v>
      </c>
      <c r="D151" s="3" t="str">
        <f t="shared" si="3"/>
        <v>Radio</v>
      </c>
      <c r="E151" s="3" t="e">
        <f t="shared" si="3"/>
        <v>#REF!</v>
      </c>
      <c r="F151" s="3" t="e">
        <f t="shared" si="3"/>
        <v>#REF!</v>
      </c>
      <c r="G151" s="24" t="e">
        <f t="shared" si="3"/>
        <v>#REF!</v>
      </c>
    </row>
    <row r="152" spans="2:7" x14ac:dyDescent="0.25">
      <c r="B152" s="3" t="s">
        <v>163</v>
      </c>
      <c r="C152" s="3" t="s">
        <v>41</v>
      </c>
      <c r="D152" s="3" t="str">
        <f t="shared" si="3"/>
        <v>Radio</v>
      </c>
      <c r="E152" s="3" t="e">
        <f t="shared" si="3"/>
        <v>#REF!</v>
      </c>
      <c r="F152" s="3" t="e">
        <f t="shared" si="3"/>
        <v>#REF!</v>
      </c>
      <c r="G152" s="24" t="e">
        <f t="shared" si="3"/>
        <v>#REF!</v>
      </c>
    </row>
    <row r="153" spans="2:7" x14ac:dyDescent="0.25">
      <c r="B153" s="3" t="s">
        <v>163</v>
      </c>
      <c r="C153" s="3" t="s">
        <v>36</v>
      </c>
      <c r="D153" s="3" t="str">
        <f t="shared" si="3"/>
        <v>Radio</v>
      </c>
      <c r="E153" s="3" t="e">
        <f t="shared" si="3"/>
        <v>#REF!</v>
      </c>
      <c r="F153" s="3" t="e">
        <f t="shared" si="3"/>
        <v>#REF!</v>
      </c>
      <c r="G153" s="24" t="e">
        <f t="shared" si="3"/>
        <v>#REF!</v>
      </c>
    </row>
    <row r="154" spans="2:7" x14ac:dyDescent="0.25">
      <c r="B154" s="3" t="s">
        <v>163</v>
      </c>
      <c r="C154" s="3" t="s">
        <v>42</v>
      </c>
      <c r="D154" s="3" t="str">
        <f t="shared" si="3"/>
        <v>Radio</v>
      </c>
      <c r="E154" s="3" t="e">
        <f t="shared" si="3"/>
        <v>#REF!</v>
      </c>
      <c r="F154" s="3" t="e">
        <f t="shared" si="3"/>
        <v>#REF!</v>
      </c>
      <c r="G154" s="24" t="e">
        <f t="shared" si="3"/>
        <v>#REF!</v>
      </c>
    </row>
    <row r="155" spans="2:7" x14ac:dyDescent="0.25">
      <c r="B155" s="3" t="s">
        <v>164</v>
      </c>
      <c r="C155" s="3" t="s">
        <v>27</v>
      </c>
      <c r="D155" s="3" t="str">
        <f t="shared" si="3"/>
        <v>Radio</v>
      </c>
      <c r="E155" s="3" t="e">
        <f t="shared" si="3"/>
        <v>#REF!</v>
      </c>
      <c r="F155" s="3" t="e">
        <f t="shared" si="3"/>
        <v>#REF!</v>
      </c>
      <c r="G155" s="24" t="e">
        <f t="shared" si="3"/>
        <v>#REF!</v>
      </c>
    </row>
    <row r="156" spans="2:7" x14ac:dyDescent="0.25">
      <c r="B156" s="3" t="s">
        <v>164</v>
      </c>
      <c r="C156" s="3" t="s">
        <v>29</v>
      </c>
      <c r="D156" s="3" t="str">
        <f t="shared" si="3"/>
        <v>Radio</v>
      </c>
      <c r="E156" s="3" t="e">
        <f t="shared" si="3"/>
        <v>#REF!</v>
      </c>
      <c r="F156" s="3" t="e">
        <f t="shared" si="3"/>
        <v>#REF!</v>
      </c>
      <c r="G156" s="24" t="e">
        <f t="shared" si="3"/>
        <v>#REF!</v>
      </c>
    </row>
    <row r="157" spans="2:7" x14ac:dyDescent="0.25">
      <c r="B157" s="3" t="s">
        <v>164</v>
      </c>
      <c r="C157" s="3" t="s">
        <v>30</v>
      </c>
      <c r="D157" s="3" t="str">
        <f t="shared" si="3"/>
        <v>Radio</v>
      </c>
      <c r="E157" s="3" t="e">
        <f t="shared" si="3"/>
        <v>#REF!</v>
      </c>
      <c r="F157" s="3" t="e">
        <f t="shared" si="3"/>
        <v>#REF!</v>
      </c>
      <c r="G157" s="24" t="e">
        <f t="shared" si="3"/>
        <v>#REF!</v>
      </c>
    </row>
    <row r="158" spans="2:7" x14ac:dyDescent="0.25">
      <c r="B158" s="3" t="s">
        <v>164</v>
      </c>
      <c r="C158" s="3" t="s">
        <v>31</v>
      </c>
      <c r="D158" s="3" t="str">
        <f t="shared" si="3"/>
        <v>Radio</v>
      </c>
      <c r="E158" s="3" t="e">
        <f t="shared" si="3"/>
        <v>#REF!</v>
      </c>
      <c r="F158" s="3" t="e">
        <f t="shared" si="3"/>
        <v>#REF!</v>
      </c>
      <c r="G158" s="24" t="e">
        <f t="shared" si="3"/>
        <v>#REF!</v>
      </c>
    </row>
    <row r="159" spans="2:7" x14ac:dyDescent="0.25">
      <c r="B159" s="3" t="s">
        <v>164</v>
      </c>
      <c r="C159" s="3" t="s">
        <v>32</v>
      </c>
      <c r="D159" s="3" t="str">
        <f t="shared" si="3"/>
        <v>Radio</v>
      </c>
      <c r="E159" s="3" t="e">
        <f t="shared" si="3"/>
        <v>#REF!</v>
      </c>
      <c r="F159" s="3" t="e">
        <f t="shared" si="3"/>
        <v>#REF!</v>
      </c>
      <c r="G159" s="24" t="e">
        <f t="shared" si="3"/>
        <v>#REF!</v>
      </c>
    </row>
    <row r="160" spans="2:7" x14ac:dyDescent="0.25">
      <c r="B160" s="3" t="s">
        <v>164</v>
      </c>
      <c r="C160" s="3" t="s">
        <v>47</v>
      </c>
      <c r="D160" s="3" t="str">
        <f t="shared" si="3"/>
        <v>Radio</v>
      </c>
      <c r="E160" s="3" t="e">
        <f t="shared" si="3"/>
        <v>#REF!</v>
      </c>
      <c r="F160" s="3" t="e">
        <f t="shared" si="3"/>
        <v>#REF!</v>
      </c>
      <c r="G160" s="24" t="e">
        <f t="shared" si="3"/>
        <v>#REF!</v>
      </c>
    </row>
    <row r="161" spans="2:7" x14ac:dyDescent="0.25">
      <c r="B161" s="3" t="s">
        <v>164</v>
      </c>
      <c r="C161" s="3" t="s">
        <v>33</v>
      </c>
      <c r="D161" s="3" t="str">
        <f t="shared" si="3"/>
        <v>Radio</v>
      </c>
      <c r="E161" s="3" t="e">
        <f t="shared" si="3"/>
        <v>#REF!</v>
      </c>
      <c r="F161" s="3" t="e">
        <f t="shared" si="3"/>
        <v>#REF!</v>
      </c>
      <c r="G161" s="24" t="e">
        <f t="shared" si="3"/>
        <v>#REF!</v>
      </c>
    </row>
    <row r="162" spans="2:7" x14ac:dyDescent="0.25">
      <c r="B162" s="3" t="s">
        <v>164</v>
      </c>
      <c r="C162" s="3" t="s">
        <v>50</v>
      </c>
      <c r="D162" s="3" t="str">
        <f t="shared" si="3"/>
        <v>Radio</v>
      </c>
      <c r="E162" s="3" t="e">
        <f t="shared" si="3"/>
        <v>#REF!</v>
      </c>
      <c r="F162" s="3" t="e">
        <f t="shared" si="3"/>
        <v>#REF!</v>
      </c>
      <c r="G162" s="24" t="e">
        <f t="shared" si="3"/>
        <v>#REF!</v>
      </c>
    </row>
    <row r="163" spans="2:7" x14ac:dyDescent="0.25">
      <c r="B163" s="3" t="s">
        <v>164</v>
      </c>
      <c r="C163" s="3" t="s">
        <v>35</v>
      </c>
      <c r="D163" s="3" t="str">
        <f t="shared" si="3"/>
        <v>Radio</v>
      </c>
      <c r="E163" s="3" t="e">
        <f t="shared" si="3"/>
        <v>#REF!</v>
      </c>
      <c r="F163" s="3" t="e">
        <f t="shared" si="3"/>
        <v>#REF!</v>
      </c>
      <c r="G163" s="24" t="e">
        <f t="shared" si="3"/>
        <v>#REF!</v>
      </c>
    </row>
    <row r="164" spans="2:7" x14ac:dyDescent="0.25">
      <c r="B164" s="3" t="s">
        <v>165</v>
      </c>
      <c r="C164" s="3" t="s">
        <v>27</v>
      </c>
      <c r="D164" s="3" t="str">
        <f t="shared" si="3"/>
        <v>Radio</v>
      </c>
      <c r="E164" s="3" t="e">
        <f t="shared" si="3"/>
        <v>#REF!</v>
      </c>
      <c r="F164" s="3" t="e">
        <f t="shared" si="3"/>
        <v>#REF!</v>
      </c>
      <c r="G164" s="24" t="e">
        <f t="shared" si="3"/>
        <v>#REF!</v>
      </c>
    </row>
    <row r="165" spans="2:7" x14ac:dyDescent="0.25">
      <c r="B165" s="3" t="s">
        <v>165</v>
      </c>
      <c r="C165" s="3" t="s">
        <v>29</v>
      </c>
      <c r="D165" s="3" t="str">
        <f t="shared" si="3"/>
        <v>Radio</v>
      </c>
      <c r="E165" s="3" t="e">
        <f t="shared" si="3"/>
        <v>#REF!</v>
      </c>
      <c r="F165" s="3" t="e">
        <f t="shared" si="3"/>
        <v>#REF!</v>
      </c>
      <c r="G165" s="24" t="e">
        <f t="shared" si="3"/>
        <v>#REF!</v>
      </c>
    </row>
    <row r="166" spans="2:7" x14ac:dyDescent="0.25">
      <c r="B166" s="3" t="s">
        <v>165</v>
      </c>
      <c r="C166" s="3" t="s">
        <v>31</v>
      </c>
      <c r="D166" s="3" t="str">
        <f t="shared" ref="D166:G197" si="4">INDEX($C$8:$F$32,MATCH($B166,$B$8:$B$32,0),MATCH(D$36,$C$7:$F$7,0))</f>
        <v>Radio</v>
      </c>
      <c r="E166" s="3" t="e">
        <f t="shared" si="4"/>
        <v>#REF!</v>
      </c>
      <c r="F166" s="3" t="e">
        <f t="shared" si="4"/>
        <v>#REF!</v>
      </c>
      <c r="G166" s="24" t="e">
        <f t="shared" si="4"/>
        <v>#REF!</v>
      </c>
    </row>
    <row r="167" spans="2:7" x14ac:dyDescent="0.25">
      <c r="B167" s="3" t="s">
        <v>165</v>
      </c>
      <c r="C167" s="3" t="s">
        <v>41</v>
      </c>
      <c r="D167" s="3" t="str">
        <f t="shared" si="4"/>
        <v>Radio</v>
      </c>
      <c r="E167" s="3" t="e">
        <f t="shared" si="4"/>
        <v>#REF!</v>
      </c>
      <c r="F167" s="3" t="e">
        <f t="shared" si="4"/>
        <v>#REF!</v>
      </c>
      <c r="G167" s="24" t="e">
        <f t="shared" si="4"/>
        <v>#REF!</v>
      </c>
    </row>
    <row r="168" spans="2:7" x14ac:dyDescent="0.25">
      <c r="B168" s="3" t="s">
        <v>165</v>
      </c>
      <c r="C168" s="3" t="s">
        <v>36</v>
      </c>
      <c r="D168" s="3" t="str">
        <f t="shared" si="4"/>
        <v>Radio</v>
      </c>
      <c r="E168" s="3" t="e">
        <f t="shared" si="4"/>
        <v>#REF!</v>
      </c>
      <c r="F168" s="3" t="e">
        <f t="shared" si="4"/>
        <v>#REF!</v>
      </c>
      <c r="G168" s="24" t="e">
        <f t="shared" si="4"/>
        <v>#REF!</v>
      </c>
    </row>
    <row r="169" spans="2:7" x14ac:dyDescent="0.25">
      <c r="B169" s="3" t="s">
        <v>165</v>
      </c>
      <c r="C169" s="3" t="s">
        <v>46</v>
      </c>
      <c r="D169" s="3" t="str">
        <f t="shared" si="4"/>
        <v>Radio</v>
      </c>
      <c r="E169" s="3" t="e">
        <f t="shared" si="4"/>
        <v>#REF!</v>
      </c>
      <c r="F169" s="3" t="e">
        <f t="shared" si="4"/>
        <v>#REF!</v>
      </c>
      <c r="G169" s="24" t="e">
        <f t="shared" si="4"/>
        <v>#REF!</v>
      </c>
    </row>
    <row r="170" spans="2:7" x14ac:dyDescent="0.25">
      <c r="B170" s="3" t="s">
        <v>165</v>
      </c>
      <c r="C170" s="3" t="s">
        <v>47</v>
      </c>
      <c r="D170" s="3" t="str">
        <f t="shared" si="4"/>
        <v>Radio</v>
      </c>
      <c r="E170" s="3" t="e">
        <f t="shared" si="4"/>
        <v>#REF!</v>
      </c>
      <c r="F170" s="3" t="e">
        <f t="shared" si="4"/>
        <v>#REF!</v>
      </c>
      <c r="G170" s="24" t="e">
        <f t="shared" si="4"/>
        <v>#REF!</v>
      </c>
    </row>
    <row r="171" spans="2:7" x14ac:dyDescent="0.25">
      <c r="B171" s="3" t="s">
        <v>165</v>
      </c>
      <c r="C171" s="3" t="s">
        <v>35</v>
      </c>
      <c r="D171" s="3" t="str">
        <f t="shared" si="4"/>
        <v>Radio</v>
      </c>
      <c r="E171" s="3" t="e">
        <f t="shared" si="4"/>
        <v>#REF!</v>
      </c>
      <c r="F171" s="3" t="e">
        <f t="shared" si="4"/>
        <v>#REF!</v>
      </c>
      <c r="G171" s="24" t="e">
        <f t="shared" si="4"/>
        <v>#REF!</v>
      </c>
    </row>
    <row r="172" spans="2:7" x14ac:dyDescent="0.25">
      <c r="B172" s="3" t="s">
        <v>165</v>
      </c>
      <c r="C172" s="3" t="s">
        <v>48</v>
      </c>
      <c r="D172" s="3" t="str">
        <f t="shared" si="4"/>
        <v>Radio</v>
      </c>
      <c r="E172" s="3" t="e">
        <f t="shared" si="4"/>
        <v>#REF!</v>
      </c>
      <c r="F172" s="3" t="e">
        <f t="shared" si="4"/>
        <v>#REF!</v>
      </c>
      <c r="G172" s="24" t="e">
        <f t="shared" si="4"/>
        <v>#REF!</v>
      </c>
    </row>
    <row r="173" spans="2:7" x14ac:dyDescent="0.25">
      <c r="B173" s="3" t="s">
        <v>165</v>
      </c>
      <c r="C173" s="3" t="s">
        <v>53</v>
      </c>
      <c r="D173" s="3" t="str">
        <f t="shared" si="4"/>
        <v>Radio</v>
      </c>
      <c r="E173" s="3" t="e">
        <f t="shared" si="4"/>
        <v>#REF!</v>
      </c>
      <c r="F173" s="3" t="e">
        <f t="shared" si="4"/>
        <v>#REF!</v>
      </c>
      <c r="G173" s="24" t="e">
        <f t="shared" si="4"/>
        <v>#REF!</v>
      </c>
    </row>
    <row r="174" spans="2:7" x14ac:dyDescent="0.25">
      <c r="B174" s="3" t="s">
        <v>167</v>
      </c>
      <c r="C174" s="3" t="s">
        <v>40</v>
      </c>
      <c r="D174" s="3" t="str">
        <f t="shared" si="4"/>
        <v>Televisión</v>
      </c>
      <c r="E174" s="3" t="e">
        <f t="shared" si="4"/>
        <v>#REF!</v>
      </c>
      <c r="F174" s="3" t="e">
        <f t="shared" si="4"/>
        <v>#REF!</v>
      </c>
      <c r="G174" s="24" t="e">
        <f t="shared" si="4"/>
        <v>#REF!</v>
      </c>
    </row>
    <row r="175" spans="2:7" x14ac:dyDescent="0.25">
      <c r="B175" s="3" t="s">
        <v>167</v>
      </c>
      <c r="C175" s="3" t="s">
        <v>28</v>
      </c>
      <c r="D175" s="3" t="str">
        <f t="shared" si="4"/>
        <v>Televisión</v>
      </c>
      <c r="E175" s="3" t="e">
        <f t="shared" si="4"/>
        <v>#REF!</v>
      </c>
      <c r="F175" s="3" t="e">
        <f t="shared" si="4"/>
        <v>#REF!</v>
      </c>
      <c r="G175" s="24" t="e">
        <f t="shared" si="4"/>
        <v>#REF!</v>
      </c>
    </row>
    <row r="176" spans="2:7" x14ac:dyDescent="0.25">
      <c r="B176" s="3" t="s">
        <v>167</v>
      </c>
      <c r="C176" s="3" t="s">
        <v>27</v>
      </c>
      <c r="D176" s="3" t="str">
        <f t="shared" si="4"/>
        <v>Televisión</v>
      </c>
      <c r="E176" s="3" t="e">
        <f t="shared" si="4"/>
        <v>#REF!</v>
      </c>
      <c r="F176" s="3" t="e">
        <f t="shared" si="4"/>
        <v>#REF!</v>
      </c>
      <c r="G176" s="24" t="e">
        <f t="shared" si="4"/>
        <v>#REF!</v>
      </c>
    </row>
    <row r="177" spans="2:7" x14ac:dyDescent="0.25">
      <c r="B177" s="3" t="s">
        <v>167</v>
      </c>
      <c r="C177" s="3" t="s">
        <v>29</v>
      </c>
      <c r="D177" s="3" t="str">
        <f t="shared" si="4"/>
        <v>Televisión</v>
      </c>
      <c r="E177" s="3" t="e">
        <f t="shared" si="4"/>
        <v>#REF!</v>
      </c>
      <c r="F177" s="3" t="e">
        <f t="shared" si="4"/>
        <v>#REF!</v>
      </c>
      <c r="G177" s="24" t="e">
        <f t="shared" si="4"/>
        <v>#REF!</v>
      </c>
    </row>
    <row r="178" spans="2:7" x14ac:dyDescent="0.25">
      <c r="B178" s="3" t="s">
        <v>167</v>
      </c>
      <c r="C178" s="3" t="s">
        <v>30</v>
      </c>
      <c r="D178" s="3" t="str">
        <f t="shared" si="4"/>
        <v>Televisión</v>
      </c>
      <c r="E178" s="3" t="e">
        <f t="shared" si="4"/>
        <v>#REF!</v>
      </c>
      <c r="F178" s="3" t="e">
        <f t="shared" si="4"/>
        <v>#REF!</v>
      </c>
      <c r="G178" s="24" t="e">
        <f t="shared" si="4"/>
        <v>#REF!</v>
      </c>
    </row>
    <row r="179" spans="2:7" x14ac:dyDescent="0.25">
      <c r="B179" s="3" t="s">
        <v>167</v>
      </c>
      <c r="C179" s="3" t="s">
        <v>31</v>
      </c>
      <c r="D179" s="3" t="str">
        <f t="shared" si="4"/>
        <v>Televisión</v>
      </c>
      <c r="E179" s="3" t="e">
        <f t="shared" si="4"/>
        <v>#REF!</v>
      </c>
      <c r="F179" s="3" t="e">
        <f t="shared" si="4"/>
        <v>#REF!</v>
      </c>
      <c r="G179" s="24" t="e">
        <f t="shared" si="4"/>
        <v>#REF!</v>
      </c>
    </row>
    <row r="180" spans="2:7" x14ac:dyDescent="0.25">
      <c r="B180" s="3" t="s">
        <v>167</v>
      </c>
      <c r="C180" s="3" t="s">
        <v>36</v>
      </c>
      <c r="D180" s="3" t="str">
        <f t="shared" si="4"/>
        <v>Televisión</v>
      </c>
      <c r="E180" s="3" t="e">
        <f t="shared" si="4"/>
        <v>#REF!</v>
      </c>
      <c r="F180" s="3" t="e">
        <f t="shared" si="4"/>
        <v>#REF!</v>
      </c>
      <c r="G180" s="24" t="e">
        <f t="shared" si="4"/>
        <v>#REF!</v>
      </c>
    </row>
    <row r="181" spans="2:7" x14ac:dyDescent="0.25">
      <c r="B181" s="3" t="s">
        <v>167</v>
      </c>
      <c r="C181" s="3" t="s">
        <v>47</v>
      </c>
      <c r="D181" s="3" t="str">
        <f t="shared" si="4"/>
        <v>Televisión</v>
      </c>
      <c r="E181" s="3" t="e">
        <f t="shared" si="4"/>
        <v>#REF!</v>
      </c>
      <c r="F181" s="3" t="e">
        <f t="shared" si="4"/>
        <v>#REF!</v>
      </c>
      <c r="G181" s="24" t="e">
        <f t="shared" si="4"/>
        <v>#REF!</v>
      </c>
    </row>
    <row r="182" spans="2:7" x14ac:dyDescent="0.25">
      <c r="B182" s="3" t="s">
        <v>167</v>
      </c>
      <c r="C182" s="3" t="s">
        <v>38</v>
      </c>
      <c r="D182" s="3" t="str">
        <f t="shared" si="4"/>
        <v>Televisión</v>
      </c>
      <c r="E182" s="3" t="e">
        <f t="shared" si="4"/>
        <v>#REF!</v>
      </c>
      <c r="F182" s="3" t="e">
        <f t="shared" si="4"/>
        <v>#REF!</v>
      </c>
      <c r="G182" s="24" t="e">
        <f t="shared" si="4"/>
        <v>#REF!</v>
      </c>
    </row>
    <row r="183" spans="2:7" x14ac:dyDescent="0.25">
      <c r="B183" s="3" t="s">
        <v>167</v>
      </c>
      <c r="C183" s="3" t="s">
        <v>50</v>
      </c>
      <c r="D183" s="3" t="str">
        <f t="shared" si="4"/>
        <v>Televisión</v>
      </c>
      <c r="E183" s="3" t="e">
        <f t="shared" si="4"/>
        <v>#REF!</v>
      </c>
      <c r="F183" s="3" t="e">
        <f t="shared" si="4"/>
        <v>#REF!</v>
      </c>
      <c r="G183" s="24" t="e">
        <f t="shared" si="4"/>
        <v>#REF!</v>
      </c>
    </row>
    <row r="184" spans="2:7" x14ac:dyDescent="0.25">
      <c r="B184" s="3" t="s">
        <v>167</v>
      </c>
      <c r="C184" s="3" t="s">
        <v>53</v>
      </c>
      <c r="D184" s="3" t="str">
        <f t="shared" si="4"/>
        <v>Televisión</v>
      </c>
      <c r="E184" s="3" t="e">
        <f t="shared" si="4"/>
        <v>#REF!</v>
      </c>
      <c r="F184" s="3" t="e">
        <f t="shared" si="4"/>
        <v>#REF!</v>
      </c>
      <c r="G184" s="24" t="e">
        <f t="shared" si="4"/>
        <v>#REF!</v>
      </c>
    </row>
    <row r="185" spans="2:7" x14ac:dyDescent="0.25">
      <c r="B185" s="3" t="s">
        <v>167</v>
      </c>
      <c r="C185" s="3" t="s">
        <v>51</v>
      </c>
      <c r="D185" s="3" t="str">
        <f t="shared" si="4"/>
        <v>Televisión</v>
      </c>
      <c r="E185" s="3" t="e">
        <f t="shared" si="4"/>
        <v>#REF!</v>
      </c>
      <c r="F185" s="3" t="e">
        <f t="shared" si="4"/>
        <v>#REF!</v>
      </c>
      <c r="G185" s="24" t="e">
        <f t="shared" si="4"/>
        <v>#REF!</v>
      </c>
    </row>
    <row r="186" spans="2:7" x14ac:dyDescent="0.25">
      <c r="B186" s="3" t="s">
        <v>166</v>
      </c>
      <c r="C186" s="3" t="s">
        <v>40</v>
      </c>
      <c r="D186" s="3" t="str">
        <f t="shared" si="4"/>
        <v>Televisión</v>
      </c>
      <c r="E186" s="3" t="e">
        <f t="shared" si="4"/>
        <v>#REF!</v>
      </c>
      <c r="F186" s="3" t="e">
        <f t="shared" si="4"/>
        <v>#REF!</v>
      </c>
      <c r="G186" s="24" t="e">
        <f t="shared" si="4"/>
        <v>#REF!</v>
      </c>
    </row>
    <row r="187" spans="2:7" x14ac:dyDescent="0.25">
      <c r="B187" s="3" t="s">
        <v>166</v>
      </c>
      <c r="C187" s="3" t="s">
        <v>28</v>
      </c>
      <c r="D187" s="3" t="str">
        <f t="shared" si="4"/>
        <v>Televisión</v>
      </c>
      <c r="E187" s="3" t="e">
        <f t="shared" si="4"/>
        <v>#REF!</v>
      </c>
      <c r="F187" s="3" t="e">
        <f t="shared" si="4"/>
        <v>#REF!</v>
      </c>
      <c r="G187" s="24" t="e">
        <f t="shared" si="4"/>
        <v>#REF!</v>
      </c>
    </row>
    <row r="188" spans="2:7" x14ac:dyDescent="0.25">
      <c r="B188" s="3" t="s">
        <v>166</v>
      </c>
      <c r="C188" s="3" t="s">
        <v>27</v>
      </c>
      <c r="D188" s="3" t="str">
        <f t="shared" si="4"/>
        <v>Televisión</v>
      </c>
      <c r="E188" s="3" t="e">
        <f t="shared" si="4"/>
        <v>#REF!</v>
      </c>
      <c r="F188" s="3" t="e">
        <f t="shared" si="4"/>
        <v>#REF!</v>
      </c>
      <c r="G188" s="24" t="e">
        <f t="shared" si="4"/>
        <v>#REF!</v>
      </c>
    </row>
    <row r="189" spans="2:7" x14ac:dyDescent="0.25">
      <c r="B189" s="3" t="s">
        <v>166</v>
      </c>
      <c r="C189" s="3" t="s">
        <v>29</v>
      </c>
      <c r="D189" s="3" t="str">
        <f t="shared" si="4"/>
        <v>Televisión</v>
      </c>
      <c r="E189" s="3" t="e">
        <f t="shared" si="4"/>
        <v>#REF!</v>
      </c>
      <c r="F189" s="3" t="e">
        <f t="shared" si="4"/>
        <v>#REF!</v>
      </c>
      <c r="G189" s="24" t="e">
        <f t="shared" si="4"/>
        <v>#REF!</v>
      </c>
    </row>
    <row r="190" spans="2:7" x14ac:dyDescent="0.25">
      <c r="B190" s="3" t="s">
        <v>166</v>
      </c>
      <c r="C190" s="3" t="s">
        <v>30</v>
      </c>
      <c r="D190" s="3" t="str">
        <f t="shared" si="4"/>
        <v>Televisión</v>
      </c>
      <c r="E190" s="3" t="e">
        <f t="shared" si="4"/>
        <v>#REF!</v>
      </c>
      <c r="F190" s="3" t="e">
        <f t="shared" si="4"/>
        <v>#REF!</v>
      </c>
      <c r="G190" s="24" t="e">
        <f t="shared" si="4"/>
        <v>#REF!</v>
      </c>
    </row>
    <row r="191" spans="2:7" x14ac:dyDescent="0.25">
      <c r="B191" s="3" t="s">
        <v>166</v>
      </c>
      <c r="C191" s="3" t="s">
        <v>31</v>
      </c>
      <c r="D191" s="3" t="str">
        <f t="shared" si="4"/>
        <v>Televisión</v>
      </c>
      <c r="E191" s="3" t="e">
        <f t="shared" si="4"/>
        <v>#REF!</v>
      </c>
      <c r="F191" s="3" t="e">
        <f t="shared" si="4"/>
        <v>#REF!</v>
      </c>
      <c r="G191" s="24" t="e">
        <f t="shared" si="4"/>
        <v>#REF!</v>
      </c>
    </row>
    <row r="192" spans="2:7" x14ac:dyDescent="0.25">
      <c r="B192" s="3" t="s">
        <v>166</v>
      </c>
      <c r="C192" s="3" t="s">
        <v>36</v>
      </c>
      <c r="D192" s="3" t="str">
        <f t="shared" si="4"/>
        <v>Televisión</v>
      </c>
      <c r="E192" s="3" t="e">
        <f t="shared" si="4"/>
        <v>#REF!</v>
      </c>
      <c r="F192" s="3" t="e">
        <f t="shared" si="4"/>
        <v>#REF!</v>
      </c>
      <c r="G192" s="24" t="e">
        <f t="shared" si="4"/>
        <v>#REF!</v>
      </c>
    </row>
    <row r="193" spans="2:7" x14ac:dyDescent="0.25">
      <c r="B193" s="3" t="s">
        <v>166</v>
      </c>
      <c r="C193" s="3" t="s">
        <v>47</v>
      </c>
      <c r="D193" s="3" t="str">
        <f t="shared" si="4"/>
        <v>Televisión</v>
      </c>
      <c r="E193" s="3" t="e">
        <f t="shared" si="4"/>
        <v>#REF!</v>
      </c>
      <c r="F193" s="3" t="e">
        <f t="shared" si="4"/>
        <v>#REF!</v>
      </c>
      <c r="G193" s="24" t="e">
        <f t="shared" si="4"/>
        <v>#REF!</v>
      </c>
    </row>
    <row r="194" spans="2:7" x14ac:dyDescent="0.25">
      <c r="B194" s="3" t="s">
        <v>166</v>
      </c>
      <c r="C194" s="3" t="s">
        <v>38</v>
      </c>
      <c r="D194" s="3" t="str">
        <f t="shared" si="4"/>
        <v>Televisión</v>
      </c>
      <c r="E194" s="3" t="e">
        <f t="shared" si="4"/>
        <v>#REF!</v>
      </c>
      <c r="F194" s="3" t="e">
        <f t="shared" si="4"/>
        <v>#REF!</v>
      </c>
      <c r="G194" s="24" t="e">
        <f t="shared" si="4"/>
        <v>#REF!</v>
      </c>
    </row>
    <row r="195" spans="2:7" x14ac:dyDescent="0.25">
      <c r="B195" s="3" t="s">
        <v>166</v>
      </c>
      <c r="C195" s="3" t="s">
        <v>50</v>
      </c>
      <c r="D195" s="3" t="str">
        <f t="shared" si="4"/>
        <v>Televisión</v>
      </c>
      <c r="E195" s="3" t="e">
        <f t="shared" si="4"/>
        <v>#REF!</v>
      </c>
      <c r="F195" s="3" t="e">
        <f t="shared" si="4"/>
        <v>#REF!</v>
      </c>
      <c r="G195" s="24" t="e">
        <f t="shared" si="4"/>
        <v>#REF!</v>
      </c>
    </row>
    <row r="196" spans="2:7" x14ac:dyDescent="0.25">
      <c r="B196" s="3" t="s">
        <v>166</v>
      </c>
      <c r="C196" s="3" t="s">
        <v>49</v>
      </c>
      <c r="D196" s="3" t="str">
        <f t="shared" si="4"/>
        <v>Televisión</v>
      </c>
      <c r="E196" s="3" t="e">
        <f t="shared" si="4"/>
        <v>#REF!</v>
      </c>
      <c r="F196" s="3" t="e">
        <f t="shared" si="4"/>
        <v>#REF!</v>
      </c>
      <c r="G196" s="24" t="e">
        <f t="shared" si="4"/>
        <v>#REF!</v>
      </c>
    </row>
    <row r="197" spans="2:7" x14ac:dyDescent="0.25">
      <c r="B197" s="3" t="s">
        <v>166</v>
      </c>
      <c r="C197" s="3" t="s">
        <v>51</v>
      </c>
      <c r="D197" s="3" t="str">
        <f t="shared" si="4"/>
        <v>Televisión</v>
      </c>
      <c r="E197" s="3" t="e">
        <f t="shared" si="4"/>
        <v>#REF!</v>
      </c>
      <c r="F197" s="3" t="e">
        <f t="shared" si="4"/>
        <v>#REF!</v>
      </c>
      <c r="G197" s="24" t="e">
        <f t="shared" si="4"/>
        <v>#REF!</v>
      </c>
    </row>
    <row r="198" spans="2:7" x14ac:dyDescent="0.25">
      <c r="B198" s="3" t="s">
        <v>168</v>
      </c>
      <c r="C198" s="3" t="s">
        <v>28</v>
      </c>
      <c r="D198" s="3" t="str">
        <f t="shared" ref="D198:G229" si="5">INDEX($C$8:$F$32,MATCH($B198,$B$8:$B$32,0),MATCH(D$36,$C$7:$F$7,0))</f>
        <v>Prensa</v>
      </c>
      <c r="E198" s="3" t="e">
        <f t="shared" si="5"/>
        <v>#REF!</v>
      </c>
      <c r="F198" s="3" t="e">
        <f t="shared" si="5"/>
        <v>#REF!</v>
      </c>
      <c r="G198" s="24" t="e">
        <f t="shared" si="5"/>
        <v>#REF!</v>
      </c>
    </row>
    <row r="199" spans="2:7" x14ac:dyDescent="0.25">
      <c r="B199" s="3" t="s">
        <v>168</v>
      </c>
      <c r="C199" s="3" t="s">
        <v>27</v>
      </c>
      <c r="D199" s="3" t="str">
        <f t="shared" si="5"/>
        <v>Prensa</v>
      </c>
      <c r="E199" s="3" t="e">
        <f t="shared" si="5"/>
        <v>#REF!</v>
      </c>
      <c r="F199" s="3" t="e">
        <f t="shared" si="5"/>
        <v>#REF!</v>
      </c>
      <c r="G199" s="24" t="e">
        <f t="shared" si="5"/>
        <v>#REF!</v>
      </c>
    </row>
    <row r="200" spans="2:7" x14ac:dyDescent="0.25">
      <c r="B200" s="3" t="s">
        <v>168</v>
      </c>
      <c r="C200" s="3" t="s">
        <v>30</v>
      </c>
      <c r="D200" s="3" t="str">
        <f t="shared" si="5"/>
        <v>Prensa</v>
      </c>
      <c r="E200" s="3" t="e">
        <f t="shared" si="5"/>
        <v>#REF!</v>
      </c>
      <c r="F200" s="3" t="e">
        <f t="shared" si="5"/>
        <v>#REF!</v>
      </c>
      <c r="G200" s="24" t="e">
        <f t="shared" si="5"/>
        <v>#REF!</v>
      </c>
    </row>
    <row r="201" spans="2:7" x14ac:dyDescent="0.25">
      <c r="B201" s="3" t="s">
        <v>168</v>
      </c>
      <c r="C201" s="3" t="s">
        <v>31</v>
      </c>
      <c r="D201" s="3" t="str">
        <f t="shared" si="5"/>
        <v>Prensa</v>
      </c>
      <c r="E201" s="3" t="e">
        <f t="shared" si="5"/>
        <v>#REF!</v>
      </c>
      <c r="F201" s="3" t="e">
        <f t="shared" si="5"/>
        <v>#REF!</v>
      </c>
      <c r="G201" s="24" t="e">
        <f t="shared" si="5"/>
        <v>#REF!</v>
      </c>
    </row>
    <row r="202" spans="2:7" x14ac:dyDescent="0.25">
      <c r="B202" s="3" t="s">
        <v>168</v>
      </c>
      <c r="C202" s="3" t="s">
        <v>36</v>
      </c>
      <c r="D202" s="3" t="str">
        <f t="shared" si="5"/>
        <v>Prensa</v>
      </c>
      <c r="E202" s="3" t="e">
        <f t="shared" si="5"/>
        <v>#REF!</v>
      </c>
      <c r="F202" s="3" t="e">
        <f t="shared" si="5"/>
        <v>#REF!</v>
      </c>
      <c r="G202" s="24" t="e">
        <f t="shared" si="5"/>
        <v>#REF!</v>
      </c>
    </row>
    <row r="203" spans="2:7" x14ac:dyDescent="0.25">
      <c r="B203" s="3" t="s">
        <v>168</v>
      </c>
      <c r="C203" s="3" t="s">
        <v>47</v>
      </c>
      <c r="D203" s="3" t="str">
        <f t="shared" si="5"/>
        <v>Prensa</v>
      </c>
      <c r="E203" s="3" t="e">
        <f t="shared" si="5"/>
        <v>#REF!</v>
      </c>
      <c r="F203" s="3" t="e">
        <f t="shared" si="5"/>
        <v>#REF!</v>
      </c>
      <c r="G203" s="24" t="e">
        <f t="shared" si="5"/>
        <v>#REF!</v>
      </c>
    </row>
    <row r="204" spans="2:7" x14ac:dyDescent="0.25">
      <c r="B204" s="3" t="s">
        <v>168</v>
      </c>
      <c r="C204" s="3" t="s">
        <v>50</v>
      </c>
      <c r="D204" s="3" t="str">
        <f t="shared" si="5"/>
        <v>Prensa</v>
      </c>
      <c r="E204" s="3" t="e">
        <f t="shared" si="5"/>
        <v>#REF!</v>
      </c>
      <c r="F204" s="3" t="e">
        <f t="shared" si="5"/>
        <v>#REF!</v>
      </c>
      <c r="G204" s="24" t="e">
        <f t="shared" si="5"/>
        <v>#REF!</v>
      </c>
    </row>
    <row r="205" spans="2:7" x14ac:dyDescent="0.25">
      <c r="B205" s="3" t="s">
        <v>168</v>
      </c>
      <c r="C205" s="3" t="s">
        <v>35</v>
      </c>
      <c r="D205" s="3" t="str">
        <f t="shared" si="5"/>
        <v>Prensa</v>
      </c>
      <c r="E205" s="3" t="e">
        <f t="shared" si="5"/>
        <v>#REF!</v>
      </c>
      <c r="F205" s="3" t="e">
        <f t="shared" si="5"/>
        <v>#REF!</v>
      </c>
      <c r="G205" s="24" t="e">
        <f t="shared" si="5"/>
        <v>#REF!</v>
      </c>
    </row>
    <row r="206" spans="2:7" x14ac:dyDescent="0.25">
      <c r="B206" s="3" t="s">
        <v>168</v>
      </c>
      <c r="C206" s="3" t="s">
        <v>51</v>
      </c>
      <c r="D206" s="3" t="str">
        <f t="shared" si="5"/>
        <v>Prensa</v>
      </c>
      <c r="E206" s="3" t="e">
        <f t="shared" si="5"/>
        <v>#REF!</v>
      </c>
      <c r="F206" s="3" t="e">
        <f t="shared" si="5"/>
        <v>#REF!</v>
      </c>
      <c r="G206" s="24" t="e">
        <f t="shared" si="5"/>
        <v>#REF!</v>
      </c>
    </row>
    <row r="207" spans="2:7" x14ac:dyDescent="0.25">
      <c r="B207" s="3" t="s">
        <v>169</v>
      </c>
      <c r="C207" s="3" t="s">
        <v>27</v>
      </c>
      <c r="D207" s="3" t="str">
        <f t="shared" si="5"/>
        <v>Prensa</v>
      </c>
      <c r="E207" s="3" t="e">
        <f t="shared" si="5"/>
        <v>#REF!</v>
      </c>
      <c r="F207" s="3" t="e">
        <f t="shared" si="5"/>
        <v>#REF!</v>
      </c>
      <c r="G207" s="24" t="e">
        <f t="shared" si="5"/>
        <v>#REF!</v>
      </c>
    </row>
    <row r="208" spans="2:7" x14ac:dyDescent="0.25">
      <c r="B208" s="3" t="s">
        <v>169</v>
      </c>
      <c r="C208" s="3" t="s">
        <v>29</v>
      </c>
      <c r="D208" s="3" t="str">
        <f t="shared" si="5"/>
        <v>Prensa</v>
      </c>
      <c r="E208" s="3" t="e">
        <f t="shared" si="5"/>
        <v>#REF!</v>
      </c>
      <c r="F208" s="3" t="e">
        <f t="shared" si="5"/>
        <v>#REF!</v>
      </c>
      <c r="G208" s="24" t="e">
        <f t="shared" si="5"/>
        <v>#REF!</v>
      </c>
    </row>
    <row r="209" spans="2:7" x14ac:dyDescent="0.25">
      <c r="B209" s="3" t="s">
        <v>169</v>
      </c>
      <c r="C209" s="3" t="s">
        <v>31</v>
      </c>
      <c r="D209" s="3" t="str">
        <f t="shared" si="5"/>
        <v>Prensa</v>
      </c>
      <c r="E209" s="3" t="e">
        <f t="shared" si="5"/>
        <v>#REF!</v>
      </c>
      <c r="F209" s="3" t="e">
        <f t="shared" si="5"/>
        <v>#REF!</v>
      </c>
      <c r="G209" s="24" t="e">
        <f t="shared" si="5"/>
        <v>#REF!</v>
      </c>
    </row>
    <row r="210" spans="2:7" x14ac:dyDescent="0.25">
      <c r="B210" s="3" t="s">
        <v>169</v>
      </c>
      <c r="C210" s="3" t="s">
        <v>41</v>
      </c>
      <c r="D210" s="3" t="str">
        <f t="shared" si="5"/>
        <v>Prensa</v>
      </c>
      <c r="E210" s="3" t="e">
        <f t="shared" si="5"/>
        <v>#REF!</v>
      </c>
      <c r="F210" s="3" t="e">
        <f t="shared" si="5"/>
        <v>#REF!</v>
      </c>
      <c r="G210" s="24" t="e">
        <f t="shared" si="5"/>
        <v>#REF!</v>
      </c>
    </row>
    <row r="211" spans="2:7" x14ac:dyDescent="0.25">
      <c r="B211" s="3" t="s">
        <v>169</v>
      </c>
      <c r="C211" s="3" t="s">
        <v>32</v>
      </c>
      <c r="D211" s="3" t="str">
        <f t="shared" si="5"/>
        <v>Prensa</v>
      </c>
      <c r="E211" s="3" t="e">
        <f t="shared" si="5"/>
        <v>#REF!</v>
      </c>
      <c r="F211" s="3" t="e">
        <f t="shared" si="5"/>
        <v>#REF!</v>
      </c>
      <c r="G211" s="24" t="e">
        <f t="shared" si="5"/>
        <v>#REF!</v>
      </c>
    </row>
    <row r="212" spans="2:7" x14ac:dyDescent="0.25">
      <c r="B212" s="3" t="s">
        <v>169</v>
      </c>
      <c r="C212" s="3" t="s">
        <v>46</v>
      </c>
      <c r="D212" s="3" t="str">
        <f t="shared" si="5"/>
        <v>Prensa</v>
      </c>
      <c r="E212" s="3" t="e">
        <f t="shared" si="5"/>
        <v>#REF!</v>
      </c>
      <c r="F212" s="3" t="e">
        <f t="shared" si="5"/>
        <v>#REF!</v>
      </c>
      <c r="G212" s="24" t="e">
        <f t="shared" si="5"/>
        <v>#REF!</v>
      </c>
    </row>
    <row r="213" spans="2:7" x14ac:dyDescent="0.25">
      <c r="B213" s="3" t="s">
        <v>169</v>
      </c>
      <c r="C213" s="3" t="s">
        <v>47</v>
      </c>
      <c r="D213" s="3" t="str">
        <f t="shared" si="5"/>
        <v>Prensa</v>
      </c>
      <c r="E213" s="3" t="e">
        <f t="shared" si="5"/>
        <v>#REF!</v>
      </c>
      <c r="F213" s="3" t="e">
        <f t="shared" si="5"/>
        <v>#REF!</v>
      </c>
      <c r="G213" s="24" t="e">
        <f t="shared" si="5"/>
        <v>#REF!</v>
      </c>
    </row>
    <row r="214" spans="2:7" x14ac:dyDescent="0.25">
      <c r="B214" s="3" t="s">
        <v>169</v>
      </c>
      <c r="C214" s="3" t="s">
        <v>52</v>
      </c>
      <c r="D214" s="3" t="str">
        <f t="shared" si="5"/>
        <v>Prensa</v>
      </c>
      <c r="E214" s="3" t="e">
        <f t="shared" si="5"/>
        <v>#REF!</v>
      </c>
      <c r="F214" s="3" t="e">
        <f t="shared" si="5"/>
        <v>#REF!</v>
      </c>
      <c r="G214" s="24" t="e">
        <f t="shared" si="5"/>
        <v>#REF!</v>
      </c>
    </row>
    <row r="215" spans="2:7" x14ac:dyDescent="0.25">
      <c r="B215" s="3" t="s">
        <v>169</v>
      </c>
      <c r="C215" s="3" t="s">
        <v>50</v>
      </c>
      <c r="D215" s="3" t="str">
        <f t="shared" si="5"/>
        <v>Prensa</v>
      </c>
      <c r="E215" s="3" t="e">
        <f t="shared" si="5"/>
        <v>#REF!</v>
      </c>
      <c r="F215" s="3" t="e">
        <f t="shared" si="5"/>
        <v>#REF!</v>
      </c>
      <c r="G215" s="24" t="e">
        <f t="shared" si="5"/>
        <v>#REF!</v>
      </c>
    </row>
    <row r="216" spans="2:7" x14ac:dyDescent="0.25">
      <c r="B216" s="3" t="s">
        <v>169</v>
      </c>
      <c r="C216" s="3" t="s">
        <v>53</v>
      </c>
      <c r="D216" s="3" t="str">
        <f t="shared" si="5"/>
        <v>Prensa</v>
      </c>
      <c r="E216" s="3" t="e">
        <f t="shared" si="5"/>
        <v>#REF!</v>
      </c>
      <c r="F216" s="3" t="e">
        <f t="shared" si="5"/>
        <v>#REF!</v>
      </c>
      <c r="G216" s="24" t="e">
        <f t="shared" si="5"/>
        <v>#REF!</v>
      </c>
    </row>
    <row r="217" spans="2:7" x14ac:dyDescent="0.25">
      <c r="B217" s="3" t="s">
        <v>12</v>
      </c>
      <c r="C217" s="3" t="s">
        <v>28</v>
      </c>
      <c r="D217" s="3" t="str">
        <f t="shared" si="5"/>
        <v>Prensa</v>
      </c>
      <c r="E217" s="3" t="e">
        <f t="shared" si="5"/>
        <v>#REF!</v>
      </c>
      <c r="F217" s="3" t="e">
        <f t="shared" si="5"/>
        <v>#REF!</v>
      </c>
      <c r="G217" s="24" t="e">
        <f t="shared" si="5"/>
        <v>#REF!</v>
      </c>
    </row>
    <row r="218" spans="2:7" x14ac:dyDescent="0.25">
      <c r="B218" s="3" t="s">
        <v>12</v>
      </c>
      <c r="C218" s="3" t="s">
        <v>27</v>
      </c>
      <c r="D218" s="3" t="str">
        <f t="shared" si="5"/>
        <v>Prensa</v>
      </c>
      <c r="E218" s="3" t="e">
        <f t="shared" si="5"/>
        <v>#REF!</v>
      </c>
      <c r="F218" s="3" t="e">
        <f t="shared" si="5"/>
        <v>#REF!</v>
      </c>
      <c r="G218" s="24" t="e">
        <f t="shared" si="5"/>
        <v>#REF!</v>
      </c>
    </row>
    <row r="219" spans="2:7" x14ac:dyDescent="0.25">
      <c r="B219" s="3" t="s">
        <v>12</v>
      </c>
      <c r="C219" s="3" t="s">
        <v>31</v>
      </c>
      <c r="D219" s="3" t="str">
        <f t="shared" si="5"/>
        <v>Prensa</v>
      </c>
      <c r="E219" s="3" t="e">
        <f t="shared" si="5"/>
        <v>#REF!</v>
      </c>
      <c r="F219" s="3" t="e">
        <f t="shared" si="5"/>
        <v>#REF!</v>
      </c>
      <c r="G219" s="24" t="e">
        <f t="shared" si="5"/>
        <v>#REF!</v>
      </c>
    </row>
    <row r="220" spans="2:7" x14ac:dyDescent="0.25">
      <c r="B220" s="3" t="s">
        <v>12</v>
      </c>
      <c r="C220" s="3" t="s">
        <v>41</v>
      </c>
      <c r="D220" s="3" t="str">
        <f t="shared" si="5"/>
        <v>Prensa</v>
      </c>
      <c r="E220" s="3" t="e">
        <f t="shared" si="5"/>
        <v>#REF!</v>
      </c>
      <c r="F220" s="3" t="e">
        <f t="shared" si="5"/>
        <v>#REF!</v>
      </c>
      <c r="G220" s="24" t="e">
        <f t="shared" si="5"/>
        <v>#REF!</v>
      </c>
    </row>
    <row r="221" spans="2:7" x14ac:dyDescent="0.25">
      <c r="B221" s="3" t="s">
        <v>12</v>
      </c>
      <c r="C221" s="3" t="s">
        <v>36</v>
      </c>
      <c r="D221" s="3" t="str">
        <f t="shared" si="5"/>
        <v>Prensa</v>
      </c>
      <c r="E221" s="3" t="e">
        <f t="shared" si="5"/>
        <v>#REF!</v>
      </c>
      <c r="F221" s="3" t="e">
        <f t="shared" si="5"/>
        <v>#REF!</v>
      </c>
      <c r="G221" s="24" t="e">
        <f t="shared" si="5"/>
        <v>#REF!</v>
      </c>
    </row>
    <row r="222" spans="2:7" x14ac:dyDescent="0.25">
      <c r="B222" s="3" t="s">
        <v>12</v>
      </c>
      <c r="C222" s="3" t="s">
        <v>46</v>
      </c>
      <c r="D222" s="3" t="str">
        <f t="shared" si="5"/>
        <v>Prensa</v>
      </c>
      <c r="E222" s="3" t="e">
        <f t="shared" si="5"/>
        <v>#REF!</v>
      </c>
      <c r="F222" s="3" t="e">
        <f t="shared" si="5"/>
        <v>#REF!</v>
      </c>
      <c r="G222" s="24" t="e">
        <f t="shared" si="5"/>
        <v>#REF!</v>
      </c>
    </row>
    <row r="223" spans="2:7" x14ac:dyDescent="0.25">
      <c r="B223" s="3" t="s">
        <v>12</v>
      </c>
      <c r="C223" s="3" t="s">
        <v>47</v>
      </c>
      <c r="D223" s="3" t="str">
        <f t="shared" si="5"/>
        <v>Prensa</v>
      </c>
      <c r="E223" s="3" t="e">
        <f t="shared" si="5"/>
        <v>#REF!</v>
      </c>
      <c r="F223" s="3" t="e">
        <f t="shared" si="5"/>
        <v>#REF!</v>
      </c>
      <c r="G223" s="24" t="e">
        <f t="shared" si="5"/>
        <v>#REF!</v>
      </c>
    </row>
    <row r="224" spans="2:7" x14ac:dyDescent="0.25">
      <c r="B224" s="3" t="s">
        <v>12</v>
      </c>
      <c r="C224" s="3" t="s">
        <v>35</v>
      </c>
      <c r="D224" s="3" t="str">
        <f t="shared" si="5"/>
        <v>Prensa</v>
      </c>
      <c r="E224" s="3" t="e">
        <f t="shared" si="5"/>
        <v>#REF!</v>
      </c>
      <c r="F224" s="3" t="e">
        <f t="shared" si="5"/>
        <v>#REF!</v>
      </c>
      <c r="G224" s="24" t="e">
        <f t="shared" si="5"/>
        <v>#REF!</v>
      </c>
    </row>
    <row r="225" spans="2:7" x14ac:dyDescent="0.25">
      <c r="B225" s="3" t="s">
        <v>12</v>
      </c>
      <c r="C225" s="3" t="s">
        <v>51</v>
      </c>
      <c r="D225" s="3" t="str">
        <f t="shared" si="5"/>
        <v>Prensa</v>
      </c>
      <c r="E225" s="3" t="e">
        <f t="shared" si="5"/>
        <v>#REF!</v>
      </c>
      <c r="F225" s="3" t="e">
        <f t="shared" si="5"/>
        <v>#REF!</v>
      </c>
      <c r="G225" s="24" t="e">
        <f t="shared" si="5"/>
        <v>#REF!</v>
      </c>
    </row>
    <row r="226" spans="2:7" x14ac:dyDescent="0.25">
      <c r="B226" s="3" t="s">
        <v>170</v>
      </c>
      <c r="C226" s="3" t="s">
        <v>27</v>
      </c>
      <c r="D226" s="3" t="str">
        <f t="shared" si="5"/>
        <v>Prensa</v>
      </c>
      <c r="E226" s="3" t="e">
        <f t="shared" si="5"/>
        <v>#REF!</v>
      </c>
      <c r="F226" s="3" t="e">
        <f t="shared" si="5"/>
        <v>#REF!</v>
      </c>
      <c r="G226" s="24" t="e">
        <f t="shared" si="5"/>
        <v>#REF!</v>
      </c>
    </row>
    <row r="227" spans="2:7" x14ac:dyDescent="0.25">
      <c r="B227" s="3" t="s">
        <v>170</v>
      </c>
      <c r="C227" s="3" t="s">
        <v>29</v>
      </c>
      <c r="D227" s="3" t="str">
        <f t="shared" si="5"/>
        <v>Prensa</v>
      </c>
      <c r="E227" s="3" t="e">
        <f t="shared" si="5"/>
        <v>#REF!</v>
      </c>
      <c r="F227" s="3" t="e">
        <f t="shared" si="5"/>
        <v>#REF!</v>
      </c>
      <c r="G227" s="24" t="e">
        <f t="shared" si="5"/>
        <v>#REF!</v>
      </c>
    </row>
    <row r="228" spans="2:7" x14ac:dyDescent="0.25">
      <c r="B228" s="3" t="s">
        <v>170</v>
      </c>
      <c r="C228" s="3" t="s">
        <v>41</v>
      </c>
      <c r="D228" s="3" t="str">
        <f t="shared" si="5"/>
        <v>Prensa</v>
      </c>
      <c r="E228" s="3" t="e">
        <f t="shared" si="5"/>
        <v>#REF!</v>
      </c>
      <c r="F228" s="3" t="e">
        <f t="shared" si="5"/>
        <v>#REF!</v>
      </c>
      <c r="G228" s="24" t="e">
        <f t="shared" si="5"/>
        <v>#REF!</v>
      </c>
    </row>
    <row r="229" spans="2:7" x14ac:dyDescent="0.25">
      <c r="B229" s="3" t="s">
        <v>170</v>
      </c>
      <c r="C229" s="3" t="s">
        <v>32</v>
      </c>
      <c r="D229" s="3" t="str">
        <f t="shared" si="5"/>
        <v>Prensa</v>
      </c>
      <c r="E229" s="3" t="e">
        <f t="shared" si="5"/>
        <v>#REF!</v>
      </c>
      <c r="F229" s="3" t="e">
        <f t="shared" si="5"/>
        <v>#REF!</v>
      </c>
      <c r="G229" s="24" t="e">
        <f t="shared" si="5"/>
        <v>#REF!</v>
      </c>
    </row>
    <row r="230" spans="2:7" x14ac:dyDescent="0.25">
      <c r="B230" s="3" t="s">
        <v>170</v>
      </c>
      <c r="C230" s="3" t="s">
        <v>46</v>
      </c>
      <c r="D230" s="3" t="str">
        <f t="shared" ref="D230:G277" si="6">INDEX($C$8:$F$32,MATCH($B230,$B$8:$B$32,0),MATCH(D$36,$C$7:$F$7,0))</f>
        <v>Prensa</v>
      </c>
      <c r="E230" s="3" t="e">
        <f t="shared" si="6"/>
        <v>#REF!</v>
      </c>
      <c r="F230" s="3" t="e">
        <f t="shared" si="6"/>
        <v>#REF!</v>
      </c>
      <c r="G230" s="24" t="e">
        <f t="shared" si="6"/>
        <v>#REF!</v>
      </c>
    </row>
    <row r="231" spans="2:7" x14ac:dyDescent="0.25">
      <c r="B231" s="3" t="s">
        <v>170</v>
      </c>
      <c r="C231" s="3" t="s">
        <v>47</v>
      </c>
      <c r="D231" s="3" t="str">
        <f t="shared" si="6"/>
        <v>Prensa</v>
      </c>
      <c r="E231" s="3" t="e">
        <f t="shared" si="6"/>
        <v>#REF!</v>
      </c>
      <c r="F231" s="3" t="e">
        <f t="shared" si="6"/>
        <v>#REF!</v>
      </c>
      <c r="G231" s="24" t="e">
        <f t="shared" si="6"/>
        <v>#REF!</v>
      </c>
    </row>
    <row r="232" spans="2:7" x14ac:dyDescent="0.25">
      <c r="B232" s="3" t="s">
        <v>170</v>
      </c>
      <c r="C232" s="3" t="s">
        <v>52</v>
      </c>
      <c r="D232" s="3" t="str">
        <f t="shared" si="6"/>
        <v>Prensa</v>
      </c>
      <c r="E232" s="3" t="e">
        <f t="shared" si="6"/>
        <v>#REF!</v>
      </c>
      <c r="F232" s="3" t="e">
        <f t="shared" si="6"/>
        <v>#REF!</v>
      </c>
      <c r="G232" s="24" t="e">
        <f t="shared" si="6"/>
        <v>#REF!</v>
      </c>
    </row>
    <row r="233" spans="2:7" x14ac:dyDescent="0.25">
      <c r="B233" s="3" t="s">
        <v>170</v>
      </c>
      <c r="C233" s="3" t="s">
        <v>53</v>
      </c>
      <c r="D233" s="3" t="str">
        <f t="shared" si="6"/>
        <v>Prensa</v>
      </c>
      <c r="E233" s="3" t="e">
        <f t="shared" si="6"/>
        <v>#REF!</v>
      </c>
      <c r="F233" s="3" t="e">
        <f t="shared" si="6"/>
        <v>#REF!</v>
      </c>
      <c r="G233" s="24" t="e">
        <f t="shared" si="6"/>
        <v>#REF!</v>
      </c>
    </row>
    <row r="234" spans="2:7" x14ac:dyDescent="0.25">
      <c r="B234" s="3" t="s">
        <v>171</v>
      </c>
      <c r="C234" s="3" t="s">
        <v>27</v>
      </c>
      <c r="D234" s="3" t="str">
        <f t="shared" si="6"/>
        <v>Revista</v>
      </c>
      <c r="E234" s="3" t="e">
        <f t="shared" si="6"/>
        <v>#REF!</v>
      </c>
      <c r="F234" s="3" t="e">
        <f t="shared" si="6"/>
        <v>#REF!</v>
      </c>
      <c r="G234" s="24" t="e">
        <f t="shared" si="6"/>
        <v>#REF!</v>
      </c>
    </row>
    <row r="235" spans="2:7" x14ac:dyDescent="0.25">
      <c r="B235" s="3" t="s">
        <v>171</v>
      </c>
      <c r="C235" s="3" t="s">
        <v>29</v>
      </c>
      <c r="D235" s="3" t="str">
        <f t="shared" si="6"/>
        <v>Revista</v>
      </c>
      <c r="E235" s="3" t="e">
        <f t="shared" si="6"/>
        <v>#REF!</v>
      </c>
      <c r="F235" s="3" t="e">
        <f t="shared" si="6"/>
        <v>#REF!</v>
      </c>
      <c r="G235" s="24" t="e">
        <f t="shared" si="6"/>
        <v>#REF!</v>
      </c>
    </row>
    <row r="236" spans="2:7" x14ac:dyDescent="0.25">
      <c r="B236" s="3" t="s">
        <v>171</v>
      </c>
      <c r="C236" s="3" t="s">
        <v>41</v>
      </c>
      <c r="D236" s="3" t="str">
        <f t="shared" si="6"/>
        <v>Revista</v>
      </c>
      <c r="E236" s="3" t="e">
        <f t="shared" si="6"/>
        <v>#REF!</v>
      </c>
      <c r="F236" s="3" t="e">
        <f t="shared" si="6"/>
        <v>#REF!</v>
      </c>
      <c r="G236" s="24" t="e">
        <f t="shared" si="6"/>
        <v>#REF!</v>
      </c>
    </row>
    <row r="237" spans="2:7" x14ac:dyDescent="0.25">
      <c r="B237" s="3" t="s">
        <v>171</v>
      </c>
      <c r="C237" s="3" t="s">
        <v>32</v>
      </c>
      <c r="D237" s="3" t="str">
        <f t="shared" si="6"/>
        <v>Revista</v>
      </c>
      <c r="E237" s="3" t="e">
        <f t="shared" si="6"/>
        <v>#REF!</v>
      </c>
      <c r="F237" s="3" t="e">
        <f t="shared" si="6"/>
        <v>#REF!</v>
      </c>
      <c r="G237" s="24" t="e">
        <f t="shared" si="6"/>
        <v>#REF!</v>
      </c>
    </row>
    <row r="238" spans="2:7" x14ac:dyDescent="0.25">
      <c r="B238" s="3" t="s">
        <v>171</v>
      </c>
      <c r="C238" s="3" t="s">
        <v>46</v>
      </c>
      <c r="D238" s="3" t="str">
        <f t="shared" si="6"/>
        <v>Revista</v>
      </c>
      <c r="E238" s="3" t="e">
        <f t="shared" si="6"/>
        <v>#REF!</v>
      </c>
      <c r="F238" s="3" t="e">
        <f t="shared" si="6"/>
        <v>#REF!</v>
      </c>
      <c r="G238" s="24" t="e">
        <f t="shared" si="6"/>
        <v>#REF!</v>
      </c>
    </row>
    <row r="239" spans="2:7" x14ac:dyDescent="0.25">
      <c r="B239" s="3" t="s">
        <v>171</v>
      </c>
      <c r="C239" s="3" t="s">
        <v>47</v>
      </c>
      <c r="D239" s="3" t="str">
        <f t="shared" si="6"/>
        <v>Revista</v>
      </c>
      <c r="E239" s="3" t="e">
        <f t="shared" si="6"/>
        <v>#REF!</v>
      </c>
      <c r="F239" s="3" t="e">
        <f t="shared" si="6"/>
        <v>#REF!</v>
      </c>
      <c r="G239" s="24" t="e">
        <f t="shared" si="6"/>
        <v>#REF!</v>
      </c>
    </row>
    <row r="240" spans="2:7" x14ac:dyDescent="0.25">
      <c r="B240" s="3" t="s">
        <v>171</v>
      </c>
      <c r="C240" s="3" t="s">
        <v>52</v>
      </c>
      <c r="D240" s="3" t="str">
        <f t="shared" si="6"/>
        <v>Revista</v>
      </c>
      <c r="E240" s="3" t="e">
        <f t="shared" si="6"/>
        <v>#REF!</v>
      </c>
      <c r="F240" s="3" t="e">
        <f t="shared" si="6"/>
        <v>#REF!</v>
      </c>
      <c r="G240" s="24" t="e">
        <f t="shared" si="6"/>
        <v>#REF!</v>
      </c>
    </row>
    <row r="241" spans="2:7" x14ac:dyDescent="0.25">
      <c r="B241" s="3" t="s">
        <v>171</v>
      </c>
      <c r="C241" s="3" t="s">
        <v>53</v>
      </c>
      <c r="D241" s="3" t="str">
        <f t="shared" si="6"/>
        <v>Revista</v>
      </c>
      <c r="E241" s="3" t="e">
        <f t="shared" si="6"/>
        <v>#REF!</v>
      </c>
      <c r="F241" s="3" t="e">
        <f t="shared" si="6"/>
        <v>#REF!</v>
      </c>
      <c r="G241" s="24" t="e">
        <f t="shared" si="6"/>
        <v>#REF!</v>
      </c>
    </row>
    <row r="242" spans="2:7" x14ac:dyDescent="0.25">
      <c r="B242" s="3" t="s">
        <v>172</v>
      </c>
      <c r="C242" s="3" t="s">
        <v>40</v>
      </c>
      <c r="D242" s="3" t="str">
        <f t="shared" si="6"/>
        <v>Exterior</v>
      </c>
      <c r="E242" s="3" t="e">
        <f t="shared" si="6"/>
        <v>#REF!</v>
      </c>
      <c r="F242" s="3" t="e">
        <f t="shared" si="6"/>
        <v>#REF!</v>
      </c>
      <c r="G242" s="24" t="e">
        <f t="shared" si="6"/>
        <v>#REF!</v>
      </c>
    </row>
    <row r="243" spans="2:7" x14ac:dyDescent="0.25">
      <c r="B243" s="3" t="s">
        <v>172</v>
      </c>
      <c r="C243" s="3" t="s">
        <v>28</v>
      </c>
      <c r="D243" s="3" t="str">
        <f t="shared" si="6"/>
        <v>Exterior</v>
      </c>
      <c r="E243" s="3" t="e">
        <f t="shared" si="6"/>
        <v>#REF!</v>
      </c>
      <c r="F243" s="3" t="e">
        <f t="shared" si="6"/>
        <v>#REF!</v>
      </c>
      <c r="G243" s="24" t="e">
        <f t="shared" si="6"/>
        <v>#REF!</v>
      </c>
    </row>
    <row r="244" spans="2:7" x14ac:dyDescent="0.25">
      <c r="B244" s="3" t="s">
        <v>172</v>
      </c>
      <c r="C244" s="3" t="s">
        <v>27</v>
      </c>
      <c r="D244" s="3" t="str">
        <f t="shared" si="6"/>
        <v>Exterior</v>
      </c>
      <c r="E244" s="3" t="e">
        <f t="shared" si="6"/>
        <v>#REF!</v>
      </c>
      <c r="F244" s="3" t="e">
        <f t="shared" si="6"/>
        <v>#REF!</v>
      </c>
      <c r="G244" s="24" t="e">
        <f t="shared" si="6"/>
        <v>#REF!</v>
      </c>
    </row>
    <row r="245" spans="2:7" x14ac:dyDescent="0.25">
      <c r="B245" s="3" t="s">
        <v>172</v>
      </c>
      <c r="C245" s="3" t="s">
        <v>29</v>
      </c>
      <c r="D245" s="3" t="str">
        <f t="shared" si="6"/>
        <v>Exterior</v>
      </c>
      <c r="E245" s="3" t="e">
        <f t="shared" si="6"/>
        <v>#REF!</v>
      </c>
      <c r="F245" s="3" t="e">
        <f t="shared" si="6"/>
        <v>#REF!</v>
      </c>
      <c r="G245" s="24" t="e">
        <f t="shared" si="6"/>
        <v>#REF!</v>
      </c>
    </row>
    <row r="246" spans="2:7" x14ac:dyDescent="0.25">
      <c r="B246" s="3" t="s">
        <v>172</v>
      </c>
      <c r="C246" s="3" t="s">
        <v>54</v>
      </c>
      <c r="D246" s="3" t="str">
        <f t="shared" si="6"/>
        <v>Exterior</v>
      </c>
      <c r="E246" s="3" t="e">
        <f t="shared" si="6"/>
        <v>#REF!</v>
      </c>
      <c r="F246" s="3" t="e">
        <f t="shared" si="6"/>
        <v>#REF!</v>
      </c>
      <c r="G246" s="24" t="e">
        <f t="shared" si="6"/>
        <v>#REF!</v>
      </c>
    </row>
    <row r="247" spans="2:7" x14ac:dyDescent="0.25">
      <c r="B247" s="3" t="s">
        <v>172</v>
      </c>
      <c r="C247" s="3" t="s">
        <v>36</v>
      </c>
      <c r="D247" s="3" t="str">
        <f t="shared" si="6"/>
        <v>Exterior</v>
      </c>
      <c r="E247" s="3" t="e">
        <f t="shared" si="6"/>
        <v>#REF!</v>
      </c>
      <c r="F247" s="3" t="e">
        <f t="shared" si="6"/>
        <v>#REF!</v>
      </c>
      <c r="G247" s="24" t="e">
        <f t="shared" si="6"/>
        <v>#REF!</v>
      </c>
    </row>
    <row r="248" spans="2:7" x14ac:dyDescent="0.25">
      <c r="B248" s="3" t="s">
        <v>172</v>
      </c>
      <c r="C248" s="3" t="s">
        <v>46</v>
      </c>
      <c r="D248" s="3" t="str">
        <f t="shared" si="6"/>
        <v>Exterior</v>
      </c>
      <c r="E248" s="3" t="e">
        <f t="shared" si="6"/>
        <v>#REF!</v>
      </c>
      <c r="F248" s="3" t="e">
        <f t="shared" si="6"/>
        <v>#REF!</v>
      </c>
      <c r="G248" s="24" t="e">
        <f t="shared" si="6"/>
        <v>#REF!</v>
      </c>
    </row>
    <row r="249" spans="2:7" x14ac:dyDescent="0.25">
      <c r="B249" s="3" t="s">
        <v>172</v>
      </c>
      <c r="C249" s="3" t="s">
        <v>47</v>
      </c>
      <c r="D249" s="3" t="str">
        <f t="shared" si="6"/>
        <v>Exterior</v>
      </c>
      <c r="E249" s="3" t="e">
        <f t="shared" si="6"/>
        <v>#REF!</v>
      </c>
      <c r="F249" s="3" t="e">
        <f t="shared" si="6"/>
        <v>#REF!</v>
      </c>
      <c r="G249" s="24" t="e">
        <f t="shared" si="6"/>
        <v>#REF!</v>
      </c>
    </row>
    <row r="250" spans="2:7" x14ac:dyDescent="0.25">
      <c r="B250" s="3" t="s">
        <v>172</v>
      </c>
      <c r="C250" s="3" t="s">
        <v>38</v>
      </c>
      <c r="D250" s="3" t="str">
        <f t="shared" si="6"/>
        <v>Exterior</v>
      </c>
      <c r="E250" s="3" t="e">
        <f t="shared" si="6"/>
        <v>#REF!</v>
      </c>
      <c r="F250" s="3" t="e">
        <f t="shared" si="6"/>
        <v>#REF!</v>
      </c>
      <c r="G250" s="24" t="e">
        <f t="shared" si="6"/>
        <v>#REF!</v>
      </c>
    </row>
    <row r="251" spans="2:7" x14ac:dyDescent="0.25">
      <c r="B251" s="3" t="s">
        <v>172</v>
      </c>
      <c r="C251" s="3" t="s">
        <v>34</v>
      </c>
      <c r="D251" s="3" t="str">
        <f t="shared" si="6"/>
        <v>Exterior</v>
      </c>
      <c r="E251" s="3" t="e">
        <f t="shared" si="6"/>
        <v>#REF!</v>
      </c>
      <c r="F251" s="3" t="e">
        <f t="shared" si="6"/>
        <v>#REF!</v>
      </c>
      <c r="G251" s="24" t="e">
        <f t="shared" si="6"/>
        <v>#REF!</v>
      </c>
    </row>
    <row r="252" spans="2:7" x14ac:dyDescent="0.25">
      <c r="B252" s="3" t="s">
        <v>172</v>
      </c>
      <c r="C252" s="3" t="s">
        <v>35</v>
      </c>
      <c r="D252" s="3" t="str">
        <f t="shared" si="6"/>
        <v>Exterior</v>
      </c>
      <c r="E252" s="3" t="e">
        <f t="shared" si="6"/>
        <v>#REF!</v>
      </c>
      <c r="F252" s="3" t="e">
        <f t="shared" si="6"/>
        <v>#REF!</v>
      </c>
      <c r="G252" s="24" t="e">
        <f t="shared" si="6"/>
        <v>#REF!</v>
      </c>
    </row>
    <row r="253" spans="2:7" x14ac:dyDescent="0.25">
      <c r="B253" s="3" t="s">
        <v>172</v>
      </c>
      <c r="C253" s="3" t="s">
        <v>52</v>
      </c>
      <c r="D253" s="3" t="str">
        <f t="shared" si="6"/>
        <v>Exterior</v>
      </c>
      <c r="E253" s="3" t="e">
        <f t="shared" si="6"/>
        <v>#REF!</v>
      </c>
      <c r="F253" s="3" t="e">
        <f t="shared" si="6"/>
        <v>#REF!</v>
      </c>
      <c r="G253" s="24" t="e">
        <f t="shared" si="6"/>
        <v>#REF!</v>
      </c>
    </row>
    <row r="254" spans="2:7" x14ac:dyDescent="0.25">
      <c r="B254" s="3" t="s">
        <v>173</v>
      </c>
      <c r="C254" s="3" t="s">
        <v>40</v>
      </c>
      <c r="D254" s="3" t="str">
        <f t="shared" si="6"/>
        <v>Digital</v>
      </c>
      <c r="E254" s="3" t="e">
        <f t="shared" si="6"/>
        <v>#REF!</v>
      </c>
      <c r="F254" s="3" t="e">
        <f t="shared" si="6"/>
        <v>#REF!</v>
      </c>
      <c r="G254" s="24" t="e">
        <f t="shared" si="6"/>
        <v>#REF!</v>
      </c>
    </row>
    <row r="255" spans="2:7" x14ac:dyDescent="0.25">
      <c r="B255" s="3" t="s">
        <v>173</v>
      </c>
      <c r="C255" s="3" t="s">
        <v>28</v>
      </c>
      <c r="D255" s="3" t="str">
        <f t="shared" si="6"/>
        <v>Digital</v>
      </c>
      <c r="E255" s="3" t="e">
        <f t="shared" si="6"/>
        <v>#REF!</v>
      </c>
      <c r="F255" s="3" t="e">
        <f t="shared" si="6"/>
        <v>#REF!</v>
      </c>
      <c r="G255" s="24" t="e">
        <f t="shared" si="6"/>
        <v>#REF!</v>
      </c>
    </row>
    <row r="256" spans="2:7" x14ac:dyDescent="0.25">
      <c r="B256" s="3" t="s">
        <v>173</v>
      </c>
      <c r="C256" s="3" t="s">
        <v>27</v>
      </c>
      <c r="D256" s="3" t="str">
        <f t="shared" si="6"/>
        <v>Digital</v>
      </c>
      <c r="E256" s="3" t="e">
        <f t="shared" si="6"/>
        <v>#REF!</v>
      </c>
      <c r="F256" s="3" t="e">
        <f t="shared" si="6"/>
        <v>#REF!</v>
      </c>
      <c r="G256" s="24" t="e">
        <f t="shared" si="6"/>
        <v>#REF!</v>
      </c>
    </row>
    <row r="257" spans="2:7" x14ac:dyDescent="0.25">
      <c r="B257" s="3" t="s">
        <v>173</v>
      </c>
      <c r="C257" s="3" t="s">
        <v>54</v>
      </c>
      <c r="D257" s="3" t="str">
        <f t="shared" si="6"/>
        <v>Digital</v>
      </c>
      <c r="E257" s="3" t="e">
        <f t="shared" si="6"/>
        <v>#REF!</v>
      </c>
      <c r="F257" s="3" t="e">
        <f t="shared" si="6"/>
        <v>#REF!</v>
      </c>
      <c r="G257" s="24" t="e">
        <f t="shared" si="6"/>
        <v>#REF!</v>
      </c>
    </row>
    <row r="258" spans="2:7" x14ac:dyDescent="0.25">
      <c r="B258" s="3" t="s">
        <v>173</v>
      </c>
      <c r="C258" s="3" t="s">
        <v>36</v>
      </c>
      <c r="D258" s="3" t="str">
        <f t="shared" si="6"/>
        <v>Digital</v>
      </c>
      <c r="E258" s="3" t="e">
        <f t="shared" si="6"/>
        <v>#REF!</v>
      </c>
      <c r="F258" s="3" t="e">
        <f t="shared" si="6"/>
        <v>#REF!</v>
      </c>
      <c r="G258" s="24" t="e">
        <f t="shared" si="6"/>
        <v>#REF!</v>
      </c>
    </row>
    <row r="259" spans="2:7" x14ac:dyDescent="0.25">
      <c r="B259" s="3" t="s">
        <v>173</v>
      </c>
      <c r="C259" s="3" t="s">
        <v>46</v>
      </c>
      <c r="D259" s="3" t="str">
        <f t="shared" si="6"/>
        <v>Digital</v>
      </c>
      <c r="E259" s="3" t="e">
        <f t="shared" si="6"/>
        <v>#REF!</v>
      </c>
      <c r="F259" s="3" t="e">
        <f t="shared" si="6"/>
        <v>#REF!</v>
      </c>
      <c r="G259" s="24" t="e">
        <f t="shared" si="6"/>
        <v>#REF!</v>
      </c>
    </row>
    <row r="260" spans="2:7" x14ac:dyDescent="0.25">
      <c r="B260" s="3" t="s">
        <v>173</v>
      </c>
      <c r="C260" s="3" t="s">
        <v>47</v>
      </c>
      <c r="D260" s="3" t="str">
        <f t="shared" si="6"/>
        <v>Digital</v>
      </c>
      <c r="E260" s="3" t="e">
        <f t="shared" si="6"/>
        <v>#REF!</v>
      </c>
      <c r="F260" s="3" t="e">
        <f t="shared" si="6"/>
        <v>#REF!</v>
      </c>
      <c r="G260" s="24" t="e">
        <f t="shared" si="6"/>
        <v>#REF!</v>
      </c>
    </row>
    <row r="261" spans="2:7" x14ac:dyDescent="0.25">
      <c r="B261" s="3" t="s">
        <v>173</v>
      </c>
      <c r="C261" s="3" t="s">
        <v>38</v>
      </c>
      <c r="D261" s="3" t="str">
        <f t="shared" si="6"/>
        <v>Digital</v>
      </c>
      <c r="E261" s="3" t="e">
        <f t="shared" si="6"/>
        <v>#REF!</v>
      </c>
      <c r="F261" s="3" t="e">
        <f t="shared" si="6"/>
        <v>#REF!</v>
      </c>
      <c r="G261" s="24" t="e">
        <f t="shared" si="6"/>
        <v>#REF!</v>
      </c>
    </row>
    <row r="262" spans="2:7" x14ac:dyDescent="0.25">
      <c r="B262" s="3" t="s">
        <v>173</v>
      </c>
      <c r="C262" s="3" t="s">
        <v>34</v>
      </c>
      <c r="D262" s="3" t="str">
        <f t="shared" si="6"/>
        <v>Digital</v>
      </c>
      <c r="E262" s="3" t="e">
        <f t="shared" si="6"/>
        <v>#REF!</v>
      </c>
      <c r="F262" s="3" t="e">
        <f t="shared" si="6"/>
        <v>#REF!</v>
      </c>
      <c r="G262" s="24" t="e">
        <f t="shared" si="6"/>
        <v>#REF!</v>
      </c>
    </row>
    <row r="263" spans="2:7" x14ac:dyDescent="0.25">
      <c r="B263" s="3" t="s">
        <v>173</v>
      </c>
      <c r="C263" s="3" t="s">
        <v>50</v>
      </c>
      <c r="D263" s="3" t="str">
        <f t="shared" si="6"/>
        <v>Digital</v>
      </c>
      <c r="E263" s="3" t="e">
        <f t="shared" si="6"/>
        <v>#REF!</v>
      </c>
      <c r="F263" s="3" t="e">
        <f t="shared" si="6"/>
        <v>#REF!</v>
      </c>
      <c r="G263" s="24" t="e">
        <f t="shared" si="6"/>
        <v>#REF!</v>
      </c>
    </row>
    <row r="264" spans="2:7" x14ac:dyDescent="0.25">
      <c r="B264" s="3" t="s">
        <v>173</v>
      </c>
      <c r="C264" s="3" t="s">
        <v>35</v>
      </c>
      <c r="D264" s="3" t="str">
        <f t="shared" si="6"/>
        <v>Digital</v>
      </c>
      <c r="E264" s="3" t="e">
        <f t="shared" si="6"/>
        <v>#REF!</v>
      </c>
      <c r="F264" s="3" t="e">
        <f t="shared" si="6"/>
        <v>#REF!</v>
      </c>
      <c r="G264" s="24" t="e">
        <f t="shared" si="6"/>
        <v>#REF!</v>
      </c>
    </row>
    <row r="265" spans="2:7" x14ac:dyDescent="0.25">
      <c r="B265" s="3" t="s">
        <v>173</v>
      </c>
      <c r="C265" s="3" t="s">
        <v>48</v>
      </c>
      <c r="D265" s="3" t="str">
        <f t="shared" si="6"/>
        <v>Digital</v>
      </c>
      <c r="E265" s="3" t="e">
        <f t="shared" si="6"/>
        <v>#REF!</v>
      </c>
      <c r="F265" s="3" t="e">
        <f t="shared" si="6"/>
        <v>#REF!</v>
      </c>
      <c r="G265" s="24" t="e">
        <f t="shared" si="6"/>
        <v>#REF!</v>
      </c>
    </row>
    <row r="266" spans="2:7" x14ac:dyDescent="0.25">
      <c r="B266" s="3" t="s">
        <v>174</v>
      </c>
      <c r="C266" s="3" t="s">
        <v>40</v>
      </c>
      <c r="D266" s="3" t="str">
        <f t="shared" si="6"/>
        <v>Digital</v>
      </c>
      <c r="E266" s="3" t="e">
        <f t="shared" si="6"/>
        <v>#REF!</v>
      </c>
      <c r="F266" s="3" t="e">
        <f t="shared" si="6"/>
        <v>#REF!</v>
      </c>
      <c r="G266" s="24" t="e">
        <f t="shared" si="6"/>
        <v>#REF!</v>
      </c>
    </row>
    <row r="267" spans="2:7" x14ac:dyDescent="0.25">
      <c r="B267" s="3" t="s">
        <v>174</v>
      </c>
      <c r="C267" s="3" t="s">
        <v>28</v>
      </c>
      <c r="D267" s="3" t="str">
        <f t="shared" si="6"/>
        <v>Digital</v>
      </c>
      <c r="E267" s="3" t="e">
        <f t="shared" si="6"/>
        <v>#REF!</v>
      </c>
      <c r="F267" s="3" t="e">
        <f t="shared" si="6"/>
        <v>#REF!</v>
      </c>
      <c r="G267" s="24" t="e">
        <f t="shared" si="6"/>
        <v>#REF!</v>
      </c>
    </row>
    <row r="268" spans="2:7" x14ac:dyDescent="0.25">
      <c r="B268" s="3" t="s">
        <v>174</v>
      </c>
      <c r="C268" s="3" t="s">
        <v>27</v>
      </c>
      <c r="D268" s="3" t="str">
        <f t="shared" si="6"/>
        <v>Digital</v>
      </c>
      <c r="E268" s="3" t="e">
        <f t="shared" si="6"/>
        <v>#REF!</v>
      </c>
      <c r="F268" s="3" t="e">
        <f t="shared" si="6"/>
        <v>#REF!</v>
      </c>
      <c r="G268" s="24" t="e">
        <f t="shared" si="6"/>
        <v>#REF!</v>
      </c>
    </row>
    <row r="269" spans="2:7" x14ac:dyDescent="0.25">
      <c r="B269" s="3" t="s">
        <v>174</v>
      </c>
      <c r="C269" s="3" t="s">
        <v>54</v>
      </c>
      <c r="D269" s="3" t="str">
        <f t="shared" si="6"/>
        <v>Digital</v>
      </c>
      <c r="E269" s="3" t="e">
        <f t="shared" si="6"/>
        <v>#REF!</v>
      </c>
      <c r="F269" s="3" t="e">
        <f t="shared" si="6"/>
        <v>#REF!</v>
      </c>
      <c r="G269" s="24" t="e">
        <f t="shared" si="6"/>
        <v>#REF!</v>
      </c>
    </row>
    <row r="270" spans="2:7" x14ac:dyDescent="0.25">
      <c r="B270" s="3" t="s">
        <v>174</v>
      </c>
      <c r="C270" s="3" t="s">
        <v>36</v>
      </c>
      <c r="D270" s="3" t="str">
        <f t="shared" si="6"/>
        <v>Digital</v>
      </c>
      <c r="E270" s="3" t="e">
        <f t="shared" si="6"/>
        <v>#REF!</v>
      </c>
      <c r="F270" s="3" t="e">
        <f t="shared" si="6"/>
        <v>#REF!</v>
      </c>
      <c r="G270" s="24" t="e">
        <f t="shared" si="6"/>
        <v>#REF!</v>
      </c>
    </row>
    <row r="271" spans="2:7" x14ac:dyDescent="0.25">
      <c r="B271" s="3" t="s">
        <v>174</v>
      </c>
      <c r="C271" s="3" t="s">
        <v>46</v>
      </c>
      <c r="D271" s="3" t="str">
        <f t="shared" si="6"/>
        <v>Digital</v>
      </c>
      <c r="E271" s="3" t="e">
        <f t="shared" si="6"/>
        <v>#REF!</v>
      </c>
      <c r="F271" s="3" t="e">
        <f t="shared" si="6"/>
        <v>#REF!</v>
      </c>
      <c r="G271" s="24" t="e">
        <f t="shared" si="6"/>
        <v>#REF!</v>
      </c>
    </row>
    <row r="272" spans="2:7" x14ac:dyDescent="0.25">
      <c r="B272" s="3" t="s">
        <v>174</v>
      </c>
      <c r="C272" s="3" t="s">
        <v>47</v>
      </c>
      <c r="D272" s="3" t="str">
        <f t="shared" si="6"/>
        <v>Digital</v>
      </c>
      <c r="E272" s="3" t="e">
        <f t="shared" si="6"/>
        <v>#REF!</v>
      </c>
      <c r="F272" s="3" t="e">
        <f t="shared" si="6"/>
        <v>#REF!</v>
      </c>
      <c r="G272" s="24" t="e">
        <f t="shared" si="6"/>
        <v>#REF!</v>
      </c>
    </row>
    <row r="273" spans="2:7" x14ac:dyDescent="0.25">
      <c r="B273" s="3" t="s">
        <v>174</v>
      </c>
      <c r="C273" s="3" t="s">
        <v>38</v>
      </c>
      <c r="D273" s="3" t="str">
        <f t="shared" si="6"/>
        <v>Digital</v>
      </c>
      <c r="E273" s="3" t="e">
        <f t="shared" si="6"/>
        <v>#REF!</v>
      </c>
      <c r="F273" s="3" t="e">
        <f t="shared" si="6"/>
        <v>#REF!</v>
      </c>
      <c r="G273" s="24" t="e">
        <f t="shared" si="6"/>
        <v>#REF!</v>
      </c>
    </row>
    <row r="274" spans="2:7" x14ac:dyDescent="0.25">
      <c r="B274" s="3" t="s">
        <v>174</v>
      </c>
      <c r="C274" s="3" t="s">
        <v>34</v>
      </c>
      <c r="D274" s="3" t="str">
        <f t="shared" si="6"/>
        <v>Digital</v>
      </c>
      <c r="E274" s="3" t="e">
        <f t="shared" si="6"/>
        <v>#REF!</v>
      </c>
      <c r="F274" s="3" t="e">
        <f t="shared" si="6"/>
        <v>#REF!</v>
      </c>
      <c r="G274" s="24" t="e">
        <f t="shared" si="6"/>
        <v>#REF!</v>
      </c>
    </row>
    <row r="275" spans="2:7" x14ac:dyDescent="0.25">
      <c r="B275" s="3" t="s">
        <v>174</v>
      </c>
      <c r="C275" s="3" t="s">
        <v>50</v>
      </c>
      <c r="D275" s="3" t="str">
        <f t="shared" si="6"/>
        <v>Digital</v>
      </c>
      <c r="E275" s="3" t="e">
        <f t="shared" si="6"/>
        <v>#REF!</v>
      </c>
      <c r="F275" s="3" t="e">
        <f t="shared" si="6"/>
        <v>#REF!</v>
      </c>
      <c r="G275" s="24" t="e">
        <f t="shared" si="6"/>
        <v>#REF!</v>
      </c>
    </row>
    <row r="276" spans="2:7" x14ac:dyDescent="0.25">
      <c r="B276" s="3" t="s">
        <v>174</v>
      </c>
      <c r="C276" s="3" t="s">
        <v>35</v>
      </c>
      <c r="D276" s="3" t="str">
        <f t="shared" si="6"/>
        <v>Digital</v>
      </c>
      <c r="E276" s="3" t="e">
        <f t="shared" si="6"/>
        <v>#REF!</v>
      </c>
      <c r="F276" s="3" t="e">
        <f t="shared" si="6"/>
        <v>#REF!</v>
      </c>
      <c r="G276" s="24" t="e">
        <f t="shared" si="6"/>
        <v>#REF!</v>
      </c>
    </row>
    <row r="277" spans="2:7" x14ac:dyDescent="0.25">
      <c r="B277" s="3" t="s">
        <v>174</v>
      </c>
      <c r="C277" s="3" t="s">
        <v>48</v>
      </c>
      <c r="D277" s="3" t="str">
        <f t="shared" si="6"/>
        <v>Digital</v>
      </c>
      <c r="E277" s="3" t="e">
        <f t="shared" si="6"/>
        <v>#REF!</v>
      </c>
      <c r="F277" s="3" t="e">
        <f t="shared" si="6"/>
        <v>#REF!</v>
      </c>
      <c r="G277" s="24" t="e">
        <f t="shared" si="6"/>
        <v>#REF!</v>
      </c>
    </row>
  </sheetData>
  <pageMargins left="0.7" right="0.7" top="0.75" bottom="0.75" header="0.3" footer="0.3"/>
  <pageSetup orientation="portrait"/>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Formato de Resumen Económico</vt:lpstr>
      <vt:lpstr>Tarifario</vt:lpstr>
      <vt:lpstr>BD</vt:lpstr>
      <vt:lpstr>'Formato de Resumen Económico'!Área_de_impresión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Cifuentes, Felipe</dc:creator>
  <cp:lastModifiedBy>Usuario</cp:lastModifiedBy>
  <cp:lastPrinted>2022-04-19T21:16:32Z</cp:lastPrinted>
  <dcterms:created xsi:type="dcterms:W3CDTF">2018-08-28T22:18:40Z</dcterms:created>
  <dcterms:modified xsi:type="dcterms:W3CDTF">2022-04-19T21:19:03Z</dcterms:modified>
</cp:coreProperties>
</file>