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GC\CONTRATOS\2022\21- CAJETILLAS\1-PRECONTRACTUAL\ESTUDIOS PREVIOS\"/>
    </mc:Choice>
  </mc:AlternateContent>
  <bookViews>
    <workbookView xWindow="0" yWindow="0" windowWidth="19200" windowHeight="11490" activeTab="2"/>
  </bookViews>
  <sheets>
    <sheet name="Matriz de Riesgos" sheetId="1" r:id="rId1"/>
    <sheet name="Probabilidad del Riesgo " sheetId="3" r:id="rId2"/>
    <sheet name="Impacto de Riesgo" sheetId="2" r:id="rId3"/>
    <sheet name="Valoración del riesgo" sheetId="4" r:id="rId4"/>
    <sheet name="Categoria del Riesgo" sheetId="5" r:id="rId5"/>
    <sheet name="Tratamiento de los Riesgos " sheetId="6" r:id="rId6"/>
  </sheets>
  <externalReferences>
    <externalReference r:id="rId7"/>
  </externalReferences>
  <definedNames>
    <definedName name="_xlnm._FilterDatabase" localSheetId="0" hidden="1">'Matriz de Riesgos'!$B$3:$F$15</definedName>
    <definedName name="_xlnm.Print_Area" localSheetId="0">'Matriz de Riesgos'!$A$1:$X$15</definedName>
    <definedName name="ExcesoPorcentajeCompletado">([1]proyecto!A$8=MEDIAN([1]proyecto!A$8,[1]proyecto!$E1,[1]proyecto!$E1+[1]proyecto!$F1)*([1]proyecto!$E1&gt;0))*(([1]proyecto!A$8&lt;(INT([1]proyecto!$E1+[1]proyecto!$F1*[1]proyecto!$G1)))+([1]proyecto!A$8=[1]proyecto!$E1))*([1]proyecto!$G1&gt;0)</definedName>
    <definedName name="ExcesoReal">PeríodoReal*([1]proyecto!$E1&gt;0)</definedName>
    <definedName name="período_seleccionado">[1]proyecto!$N$3</definedName>
    <definedName name="PeríodoEnPlan">[1]proyecto!A$8=MEDIAN([1]proyecto!A$8,[1]proyecto!$C1,[1]proyecto!$C1+[1]proyecto!$D1-1)</definedName>
    <definedName name="PeríodoReal">[1]proyecto!A$8=MEDIAN([1]proyecto!A$8,[1]proyecto!$E1,[1]proyecto!$E1+[1]proyecto!$F1-1)</definedName>
    <definedName name="Plan">PeríodoEnPlan*([1]proyecto!$C1&gt;0)</definedName>
    <definedName name="PorcentajeCompletado">ExcesoPorcentajeCompletado*PeríodoEnPlan</definedName>
    <definedName name="Real">(PeríodoReal*([1]proyecto!$E1&gt;0))*PeríodoEnPlan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R13" i="1" l="1"/>
  <c r="Q14" i="1"/>
  <c r="R14" i="1" s="1"/>
  <c r="Q15" i="1"/>
  <c r="R15" i="1" s="1"/>
  <c r="K14" i="1"/>
  <c r="L14" i="1" s="1"/>
  <c r="K15" i="1"/>
  <c r="L15" i="1" s="1"/>
  <c r="L13" i="1"/>
  <c r="Q12" i="1"/>
  <c r="R12" i="1" s="1"/>
  <c r="K12" i="1"/>
  <c r="L12" i="1" s="1"/>
  <c r="L9" i="1"/>
  <c r="G20" i="2"/>
  <c r="H20" i="2"/>
  <c r="G21" i="2"/>
  <c r="H21" i="2"/>
  <c r="G22" i="2"/>
  <c r="H22" i="2"/>
  <c r="G23" i="2"/>
  <c r="H19" i="2"/>
  <c r="G19" i="2"/>
  <c r="G8" i="3"/>
  <c r="G7" i="3"/>
  <c r="G6" i="3"/>
  <c r="G5" i="3"/>
  <c r="Q11" i="1"/>
  <c r="R11" i="1" s="1"/>
  <c r="K11" i="1"/>
  <c r="L11" i="1" s="1"/>
  <c r="L10" i="1"/>
  <c r="Q5" i="1"/>
  <c r="R5" i="1" s="1"/>
  <c r="Q6" i="1"/>
  <c r="R6" i="1" s="1"/>
  <c r="Q7" i="1"/>
  <c r="R7" i="1" s="1"/>
  <c r="Q8" i="1"/>
  <c r="R8" i="1" s="1"/>
  <c r="R9" i="1"/>
  <c r="R10" i="1"/>
  <c r="K5" i="1"/>
  <c r="L5" i="1" s="1"/>
  <c r="L6" i="1"/>
  <c r="K7" i="1"/>
  <c r="L7" i="1" s="1"/>
  <c r="K8" i="1"/>
  <c r="L8" i="1" s="1"/>
</calcChain>
</file>

<file path=xl/sharedStrings.xml><?xml version="1.0" encoding="utf-8"?>
<sst xmlns="http://schemas.openxmlformats.org/spreadsheetml/2006/main" count="308" uniqueCount="149">
  <si>
    <t>N°</t>
  </si>
  <si>
    <t>Clase</t>
  </si>
  <si>
    <t>Fuente</t>
  </si>
  <si>
    <t>Etapa</t>
  </si>
  <si>
    <t>Tipo</t>
  </si>
  <si>
    <t>Descripción( Que puede pasar y cómo puede ocurrir)</t>
  </si>
  <si>
    <t xml:space="preserve">Consecuencia de la ocurrencia del evento </t>
  </si>
  <si>
    <t>Probabilidad</t>
  </si>
  <si>
    <t>Impacto</t>
  </si>
  <si>
    <t>Valoración del Riesgo</t>
  </si>
  <si>
    <t>Categoría</t>
  </si>
  <si>
    <t>¿A quien se le asigna?</t>
  </si>
  <si>
    <t xml:space="preserve">Tratamiento /Controles a ser Implementados </t>
  </si>
  <si>
    <t xml:space="preserve">Valoración del Riesgo </t>
  </si>
  <si>
    <t>Categoria</t>
  </si>
  <si>
    <t>¿Afecta la ejecución del contrato?</t>
  </si>
  <si>
    <t>Persona responsable por implementar el tratamiento</t>
  </si>
  <si>
    <t xml:space="preserve">Fecha estimada en que se inicia el tratamiento </t>
  </si>
  <si>
    <t>¿Cómo se realiza el monitoreo?</t>
  </si>
  <si>
    <t xml:space="preserve">Monitoreo y Revisión </t>
  </si>
  <si>
    <t>Impacto después del tratamiento</t>
  </si>
  <si>
    <t>Periodicidad ¿ Cuando?</t>
  </si>
  <si>
    <t>General</t>
  </si>
  <si>
    <t>Especifico</t>
  </si>
  <si>
    <t>Interno</t>
  </si>
  <si>
    <t>Externo</t>
  </si>
  <si>
    <t xml:space="preserve">Planeación </t>
  </si>
  <si>
    <t>Selección</t>
  </si>
  <si>
    <t>Contratación</t>
  </si>
  <si>
    <t>Ejecución</t>
  </si>
  <si>
    <t>Riegos económicos</t>
  </si>
  <si>
    <t xml:space="preserve">Riesgos operacionales </t>
  </si>
  <si>
    <t xml:space="preserve">Riesgos Financieros </t>
  </si>
  <si>
    <t>Riesgos Regulatorios</t>
  </si>
  <si>
    <t>Riesgos de la Naturaleza</t>
  </si>
  <si>
    <t>Riesgos Ambientales</t>
  </si>
  <si>
    <t>Riesgos Sociales o Políticos</t>
  </si>
  <si>
    <r>
      <rPr>
        <b/>
        <sz val="11"/>
        <rFont val="Calibri"/>
        <family val="2"/>
        <scheme val="minor"/>
      </rPr>
      <t xml:space="preserve">Raro </t>
    </r>
    <r>
      <rPr>
        <sz val="11"/>
        <rFont val="Calibri"/>
        <family val="2"/>
        <scheme val="minor"/>
      </rPr>
      <t>(Puede ocurrir exepcionalmente)</t>
    </r>
  </si>
  <si>
    <r>
      <rPr>
        <b/>
        <sz val="11"/>
        <rFont val="Calibri"/>
        <family val="2"/>
        <scheme val="minor"/>
      </rPr>
      <t>Improbable</t>
    </r>
    <r>
      <rPr>
        <sz val="11"/>
        <rFont val="Calibri"/>
        <family val="2"/>
        <scheme val="minor"/>
      </rPr>
      <t xml:space="preserve"> (Puede ocurrir ocasionalmente)</t>
    </r>
  </si>
  <si>
    <r>
      <rPr>
        <b/>
        <sz val="11"/>
        <color theme="1"/>
        <rFont val="Calibri"/>
        <family val="2"/>
        <scheme val="minor"/>
      </rPr>
      <t>Posible</t>
    </r>
    <r>
      <rPr>
        <sz val="11"/>
        <color theme="1"/>
        <rFont val="Calibri"/>
        <family val="2"/>
        <scheme val="minor"/>
      </rPr>
      <t xml:space="preserve"> (Puede Ocurrir en cualquier momento futuro)</t>
    </r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</si>
  <si>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</t>
    </r>
  </si>
  <si>
    <r>
      <rPr>
        <b/>
        <sz val="11"/>
        <color theme="1"/>
        <rFont val="Calibri"/>
        <family val="2"/>
        <scheme val="minor"/>
      </rPr>
      <t>Casi cierto</t>
    </r>
    <r>
      <rPr>
        <sz val="11"/>
        <color theme="1"/>
        <rFont val="Calibri"/>
        <family val="2"/>
        <scheme val="minor"/>
      </rPr>
      <t xml:space="preserve"> (Ocurre en la mayoría de circustancias)</t>
    </r>
  </si>
  <si>
    <t xml:space="preserve">Categoria </t>
  </si>
  <si>
    <t xml:space="preserve">Valoración </t>
  </si>
  <si>
    <t xml:space="preserve">TABLA 2 PROBABILIDAD DEL RIESGO </t>
  </si>
  <si>
    <t>Calificación Cualitativa</t>
  </si>
  <si>
    <t xml:space="preserve">Calificación Monetaria </t>
  </si>
  <si>
    <t xml:space="preserve">Insignificante </t>
  </si>
  <si>
    <t xml:space="preserve">Menor </t>
  </si>
  <si>
    <t>Moderado</t>
  </si>
  <si>
    <t>Mayor</t>
  </si>
  <si>
    <t>Dificulta la Ejecución del Contrato de manera baja, Aplicando medidas mínimas se puede lograr el objeto contractual</t>
  </si>
  <si>
    <t>Los sobrecostos no representan más del cinco por ciento (5%) del valor del contrato</t>
  </si>
  <si>
    <t>Los Sobrecostos no representan más del uno por ciento (1%) del valor del contrato</t>
  </si>
  <si>
    <t xml:space="preserve">Afecta la ejecución del contrato sin alterar el beneficio para las partes </t>
  </si>
  <si>
    <t>Genera un impacto sobre el valor del contrato entre el cinco porciento (5%) y el quince por ciento (15%)</t>
  </si>
  <si>
    <t>Incrementa el valor del contrato entre el quince (15%) y el treinta por ciento (30%)</t>
  </si>
  <si>
    <t>Impacto sobre le valor del contrato en más del treinta por ciento (30%)</t>
  </si>
  <si>
    <t>Obstruye la ejecución del contrato de manera intranscendente</t>
  </si>
  <si>
    <t>Obstruye la ejecución del contrato sustancialmente pero aun así permite la consecución del objeto contractual</t>
  </si>
  <si>
    <t xml:space="preserve">Perturba la ejecución del contrato de manera grave imposibilitando la consecución del objeto contractual </t>
  </si>
  <si>
    <t xml:space="preserve">valoración </t>
  </si>
  <si>
    <t>Catastrófico</t>
  </si>
  <si>
    <t xml:space="preserve">TABLA 3 IMPACTO DEL RIESGO </t>
  </si>
  <si>
    <t xml:space="preserve">TABLA 4 VALORACION DEL RIESGO </t>
  </si>
  <si>
    <t>8,9 y 10</t>
  </si>
  <si>
    <t>Riesgo extremo</t>
  </si>
  <si>
    <t>6 y 7</t>
  </si>
  <si>
    <t>Riesgo alto</t>
  </si>
  <si>
    <t>Riesgo medio</t>
  </si>
  <si>
    <t>2,3 y 4</t>
  </si>
  <si>
    <t>Riesgo Bajo</t>
  </si>
  <si>
    <t>TABLA 5 CATEGORIA DEL RIESGO</t>
  </si>
  <si>
    <t>Contratista</t>
  </si>
  <si>
    <t>Evitar el riesgo</t>
  </si>
  <si>
    <t>Transferir el riesgo</t>
  </si>
  <si>
    <t>Aceptar el riesgo</t>
  </si>
  <si>
    <t>Reducir la probabilidad</t>
  </si>
  <si>
    <t>Reducir las Consecuencias</t>
  </si>
  <si>
    <t>si</t>
  </si>
  <si>
    <t>no</t>
  </si>
  <si>
    <t xml:space="preserve">Tratamiento de los Riesgos </t>
  </si>
  <si>
    <t>Actividad</t>
  </si>
  <si>
    <t xml:space="preserve">Evitar el riesgo </t>
  </si>
  <si>
    <t xml:space="preserve">La entidad decide no proceder con la actividad que causa el riesgo o buscar alternativas para obtener el beneficio del proceso de contratación </t>
  </si>
  <si>
    <t xml:space="preserve">Transferir el riesgo </t>
  </si>
  <si>
    <t>Aceptar el Riesgo</t>
  </si>
  <si>
    <t>Reducir la Probabilidad</t>
  </si>
  <si>
    <t xml:space="preserve">Reducir las Consecuencias </t>
  </si>
  <si>
    <t>El SGC hace responsable a otra entidad quien asume las consecuencias de la materialización del riesgo, típicamente se transfiere el riesgo a través de las garantías previstas en el proceso de contratación o en las condiciones del contrato estableciendo con claridad quien es el responsable.</t>
  </si>
  <si>
    <t>El SGC acepta el riesgo porque el riesgo no puede ser evitado ni ser transferido o el costo de evitarlo o transferirlo es muy alto. En este caso se recomiendan medidas para reducir el riesgo o mitigar su impacto, así como el monitoreo</t>
  </si>
  <si>
    <t xml:space="preserve">Reducir la probabilidad de ocurrencia del evento, cuando el riesgo debe ser aceptado, para el efecto se sugieren medidas como: (i) aclarar los requisitos, requerimientos y especificaciones y productos del contrato (II) revisar procesos; (III) establecer sistemas de aseguramiento de calidad, en los contratos; (IV) especificar estándares de los bienes y servicios; (V) hacer pruebas e inspecciones de los bienes; (VI) establecer sistemas de acreditación profesional; (VII) Incluir declaraciones y garantías del contratista; (VIII) administrar la relación entre proveedores y compradores </t>
  </si>
  <si>
    <t>Reducir las consecuencias o el impacto del riesgo a través de planes de contingencia, en los términos y condiciones del contrato, inspecciones y revisiones para revisar el cumplimiento del contrato y programas de apremio para lograr el cumplimiento del contrato</t>
  </si>
  <si>
    <t>Servicio Geológico Colombiano</t>
  </si>
  <si>
    <t>Retraso en la obtención de los productos, contemplados  en los tiempos de planeación.</t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</si>
  <si>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ocurrir)</t>
    </r>
  </si>
  <si>
    <t xml:space="preserve">Supervisor </t>
  </si>
  <si>
    <t xml:space="preserve">Interventor </t>
  </si>
  <si>
    <t>Oficina de Contratos</t>
  </si>
  <si>
    <t xml:space="preserve">Oficina de Recursos Financieros </t>
  </si>
  <si>
    <t>Contratista y Servicio Geológico Colombiano</t>
  </si>
  <si>
    <t>Oficina Jurídica</t>
  </si>
  <si>
    <t xml:space="preserve">Fecha estimada en que se completa el tratamiento </t>
  </si>
  <si>
    <t xml:space="preserve">Riesgos Tecnológicos </t>
  </si>
  <si>
    <t>Área Técnica</t>
  </si>
  <si>
    <t>Declaratoria de desierto el proceso</t>
  </si>
  <si>
    <t>1 en 1000</t>
  </si>
  <si>
    <t>1 en 500</t>
  </si>
  <si>
    <t>1 en 100</t>
  </si>
  <si>
    <t>1 en 250</t>
  </si>
  <si>
    <t xml:space="preserve"> Casi 1</t>
  </si>
  <si>
    <t>Valor del contrato</t>
  </si>
  <si>
    <t>VALORACION DEL RIESGO EN TERMINOS ECONOMICOS DE ACUERDO AL VALOR DEL CONTRATO</t>
  </si>
  <si>
    <t>La modalidad de contratación Inadecuada para el servicio necesitado</t>
  </si>
  <si>
    <t>El valor del contrato no corresponde a los precios del mercado.</t>
  </si>
  <si>
    <t>La descripción del bien o servicio requerido no es claro.</t>
  </si>
  <si>
    <t>El estudio de mercado no permite identificar los aspectos de oferta y demanda del mercado
respectivo</t>
  </si>
  <si>
    <t xml:space="preserve">Sobre costo en la asignación del presupuesto </t>
  </si>
  <si>
    <t>Incumplimiento de los objetivos y las metas.</t>
  </si>
  <si>
    <t>Falta de capacidad de la Entidad Estatal para promover y adelantar la selección del contratista</t>
  </si>
  <si>
    <t>Riesgo de que no se firme el contrato.</t>
  </si>
  <si>
    <t>Incumplimiento con el cronograma previsto para la celebración del contrato</t>
  </si>
  <si>
    <t>Riesgos asociados al incumplimiento de la publicación o el registro presupuestal del contrato.</t>
  </si>
  <si>
    <t>Riesgos asociados a los reclamos de terceros sobre la selección del oferente que retrasen el
perfeccionamiento del contrato.</t>
  </si>
  <si>
    <t>Incumplimiento del contrato</t>
  </si>
  <si>
    <t>Mayores costos en la ejecución del contrato, terminación del contrato</t>
  </si>
  <si>
    <t xml:space="preserve"> Aclarar los requisitos, requerimientos y especificaciones y productos
del contrato</t>
  </si>
  <si>
    <t xml:space="preserve">Evitar el Riesgo buscar
alternativas para obtener el beneficio del Proceso de Contratación, verificar estudios del sector </t>
  </si>
  <si>
    <t>Establecer sistemas de aseguramiento de calidad en los procesos de selección;</t>
  </si>
  <si>
    <t xml:space="preserve">Aceptar el Riesgo </t>
  </si>
  <si>
    <t>Incumplimiento con los objetivos y las metas</t>
  </si>
  <si>
    <t>Transferir el Riesgo haciendo responsable a otra entidad quien asume las consecuencias de la
materialización del Riesgo</t>
  </si>
  <si>
    <t>En la etapa de planeación</t>
  </si>
  <si>
    <t>En la etapa de Selección</t>
  </si>
  <si>
    <t xml:space="preserve">En la etapa de contratación </t>
  </si>
  <si>
    <t xml:space="preserve">En la etapa de ejecución </t>
  </si>
  <si>
    <t xml:space="preserve">En la etapa de Selección </t>
  </si>
  <si>
    <t>En la etapa de contratación</t>
  </si>
  <si>
    <t>En la etapa de liquidación del contrato</t>
  </si>
  <si>
    <t>En la etapa de ejecución del contrato</t>
  </si>
  <si>
    <t>Supervisando el tratamiento del riego</t>
  </si>
  <si>
    <t xml:space="preserve">Supervisando los estudios previos y los estudios del sector </t>
  </si>
  <si>
    <t>Analizar y aprender lecciones a partir de los eventos, los cambios, las tendencias, los éxitos y los
fracasos.</t>
  </si>
  <si>
    <t xml:space="preserve">Durante la etapa de planeación </t>
  </si>
  <si>
    <t xml:space="preserve">Durante la etapa de contratación </t>
  </si>
  <si>
    <t xml:space="preserve">Durante la etapa de Ejecución </t>
  </si>
  <si>
    <t xml:space="preserve">El diseño del Proceso de Contratación no permite satisfacer las necesidades de la Entidad Estatal.
</t>
  </si>
  <si>
    <t>Rompimiento del equilibrio económico del contrato</t>
  </si>
  <si>
    <t xml:space="preserve"> ADQUISICIÓN DE CAJAS CON DESTINO A GARANTIZAR LA PRESERVACIÓN Y ALMACENAMIENTO DE LAS MUESTRAS DE ROCAS (ZANJA SECA, ZANJA HUMEDA, PLUGS) QUE SE ENCUENTRAN EN LA LITOTECA NACIONAL TIERRA DE PAZ DEL SERVICIO GEOLÓGICO COLOMBIANO.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</si>
</sst>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(&quot;$&quot;\ * #,##0.00_);_(&quot;$&quot;\ * \(#,##0.00\);_(&quot;$&quot;\ * &quot;-&quot;??_);_(@_)"/>
    <numFmt numFmtId="165" formatCode="0.0%"/>
    <numFmt numFmtId="166" formatCode="_(&quot;$&quot;\ * #,##0_);_(&quot;$&quot;\ * \(#,##0\);_(&quot;$&quot;\ * &quot;-&quot;??_);_(@_)"/>
    <numFmt numFmtId="167" formatCode="_-[$€-2]\ * #,##0.00_-;\-[$€-2]\ * #,##0.00_-;_-[$€-2]\ * &quot;-&quot;??_-;_-@_-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 tint="0.24994659260841701"/>
      <name val="Calibri"/>
      <family val="2"/>
      <scheme val="minor"/>
    </font>
    <font>
      <sz val="14"/>
      <color theme="1" tint="0.24994659260841701"/>
      <name val="Calibri"/>
      <family val="2"/>
      <scheme val="minor"/>
    </font>
    <font>
      <b/>
      <sz val="13"/>
      <color theme="1" tint="0.24994659260841701"/>
      <name val="Cambria"/>
      <family val="2"/>
      <scheme val="major"/>
    </font>
    <font>
      <b/>
      <sz val="13"/>
      <color theme="7"/>
      <name val="Cambria"/>
      <family val="2"/>
      <scheme val="major"/>
    </font>
    <font>
      <b/>
      <sz val="9.5"/>
      <color theme="1" tint="0.499984740745262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12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6337778862885"/>
        <bgColor indexed="64"/>
      </patternFill>
    </fill>
  </fills>
  <borders count="5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3" tint="-0.249977111117893"/>
      </left>
      <right style="thin">
        <color theme="3" tint="-0.249977111117893"/>
      </right>
      <top style="thin">
        <color theme="3" tint="-0.249977111117893"/>
      </top>
      <bottom style="thin">
        <color theme="3" tint="-0.249977111117893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3" tint="-0.249977111117893"/>
      </left>
      <right style="thin">
        <color theme="3" tint="-0.249977111117893"/>
      </right>
      <top style="thin">
        <color theme="3" tint="-0.249977111117893"/>
      </top>
      <bottom/>
      <diagonal/>
    </border>
    <border>
      <left style="thin">
        <color theme="3" tint="-0.249977111117893"/>
      </left>
      <right style="thin">
        <color theme="3" tint="-0.249977111117893"/>
      </right>
      <top/>
      <bottom style="thin">
        <color theme="3" tint="-0.249977111117893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/>
      <right style="thin">
        <color theme="3" tint="-0.249977111117893"/>
      </right>
      <top style="thin">
        <color theme="3" tint="-0.249977111117893"/>
      </top>
      <bottom style="thin">
        <color theme="3" tint="-0.249977111117893"/>
      </bottom>
      <diagonal/>
    </border>
    <border>
      <left style="medium">
        <color indexed="64"/>
      </left>
      <right style="thin">
        <color theme="3" tint="-0.249977111117893"/>
      </right>
      <top/>
      <bottom style="thin">
        <color theme="3" tint="-0.249977111117893"/>
      </bottom>
      <diagonal/>
    </border>
    <border>
      <left style="thin">
        <color theme="3" tint="-0.249977111117893"/>
      </left>
      <right style="medium">
        <color indexed="64"/>
      </right>
      <top/>
      <bottom style="thin">
        <color theme="3" tint="-0.249977111117893"/>
      </bottom>
      <diagonal/>
    </border>
    <border>
      <left style="medium">
        <color indexed="64"/>
      </left>
      <right style="thin">
        <color theme="3" tint="-0.249977111117893"/>
      </right>
      <top style="thin">
        <color theme="3" tint="-0.249977111117893"/>
      </top>
      <bottom style="thin">
        <color theme="3" tint="-0.249977111117893"/>
      </bottom>
      <diagonal/>
    </border>
    <border>
      <left style="thin">
        <color theme="3" tint="-0.249977111117893"/>
      </left>
      <right style="medium">
        <color indexed="64"/>
      </right>
      <top style="thin">
        <color theme="3" tint="-0.249977111117893"/>
      </top>
      <bottom style="thin">
        <color theme="3" tint="-0.249977111117893"/>
      </bottom>
      <diagonal/>
    </border>
    <border>
      <left style="medium">
        <color indexed="64"/>
      </left>
      <right style="thin">
        <color theme="3" tint="-0.249977111117893"/>
      </right>
      <top style="thin">
        <color theme="3" tint="-0.249977111117893"/>
      </top>
      <bottom style="medium">
        <color indexed="64"/>
      </bottom>
      <diagonal/>
    </border>
    <border>
      <left style="thin">
        <color theme="3" tint="-0.249977111117893"/>
      </left>
      <right style="thin">
        <color theme="3" tint="-0.249977111117893"/>
      </right>
      <top style="thin">
        <color theme="3" tint="-0.249977111117893"/>
      </top>
      <bottom style="medium">
        <color indexed="64"/>
      </bottom>
      <diagonal/>
    </border>
    <border>
      <left style="thin">
        <color theme="3" tint="-0.249977111117893"/>
      </left>
      <right style="medium">
        <color indexed="64"/>
      </right>
      <top style="thin">
        <color theme="3" tint="-0.249977111117893"/>
      </top>
      <bottom style="medium">
        <color indexed="64"/>
      </bottom>
      <diagonal/>
    </border>
    <border>
      <left style="thin">
        <color theme="0"/>
      </left>
      <right/>
      <top style="medium">
        <color indexed="64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medium">
        <color indexed="64"/>
      </bottom>
      <diagonal/>
    </border>
    <border>
      <left style="thin">
        <color theme="3" tint="-0.249977111117893"/>
      </left>
      <right/>
      <top style="thin">
        <color theme="3" tint="-0.249977111117893"/>
      </top>
      <bottom style="thin">
        <color theme="3" tint="-0.249977111117893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/>
      <diagonal/>
    </border>
    <border>
      <left style="thin">
        <color theme="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3" tint="-0.249977111117893"/>
      </right>
      <top style="thin">
        <color theme="3" tint="-0.249977111117893"/>
      </top>
      <bottom/>
      <diagonal/>
    </border>
    <border>
      <left style="thin">
        <color theme="3" tint="-0.249977111117893"/>
      </left>
      <right style="medium">
        <color indexed="64"/>
      </right>
      <top style="thin">
        <color theme="3" tint="-0.249977111117893"/>
      </top>
      <bottom/>
      <diagonal/>
    </border>
    <border>
      <left style="medium">
        <color indexed="64"/>
      </left>
      <right style="thin">
        <color theme="3" tint="-0.249977111117893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/>
      <diagonal/>
    </border>
    <border>
      <left style="medium">
        <color indexed="64"/>
      </left>
      <right style="thin">
        <color theme="0"/>
      </right>
      <top/>
      <bottom style="medium">
        <color indexed="64"/>
      </bottom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/>
      <bottom style="thin">
        <color theme="7"/>
      </bottom>
      <diagonal/>
    </border>
    <border>
      <left style="thin">
        <color theme="3" tint="-0.249977111117893"/>
      </left>
      <right/>
      <top style="thin">
        <color theme="3" tint="-0.249977111117893"/>
      </top>
      <bottom style="medium">
        <color indexed="64"/>
      </bottom>
      <diagonal/>
    </border>
    <border>
      <left/>
      <right/>
      <top style="thin">
        <color theme="3" tint="-0.249977111117893"/>
      </top>
      <bottom style="medium">
        <color indexed="64"/>
      </bottom>
      <diagonal/>
    </border>
    <border>
      <left/>
      <right style="thin">
        <color theme="3" tint="-0.249977111117893"/>
      </right>
      <top style="thin">
        <color theme="3" tint="-0.249977111117893"/>
      </top>
      <bottom style="medium">
        <color indexed="64"/>
      </bottom>
      <diagonal/>
    </border>
    <border>
      <left/>
      <right style="thin">
        <color theme="3" tint="-0.249977111117893"/>
      </right>
      <top/>
      <bottom/>
      <diagonal/>
    </border>
    <border>
      <left/>
      <right style="thin">
        <color theme="3" tint="-0.249977111117893"/>
      </right>
      <top style="thin">
        <color theme="3" tint="-0.249977111117893"/>
      </top>
      <bottom/>
      <diagonal/>
    </border>
    <border>
      <left style="thin">
        <color theme="3" tint="-0.249977111117893"/>
      </left>
      <right/>
      <top style="thin">
        <color theme="3" tint="-0.249977111117893"/>
      </top>
      <bottom/>
      <diagonal/>
    </border>
    <border>
      <left style="medium">
        <color indexed="64"/>
      </left>
      <right style="thin">
        <color theme="3" tint="-0.249977111117893"/>
      </right>
      <top style="medium">
        <color indexed="64"/>
      </top>
      <bottom style="medium">
        <color indexed="64"/>
      </bottom>
      <diagonal/>
    </border>
    <border>
      <left style="thin">
        <color theme="3" tint="-0.249977111117893"/>
      </left>
      <right style="thin">
        <color theme="3" tint="-0.249977111117893"/>
      </right>
      <top style="medium">
        <color indexed="64"/>
      </top>
      <bottom style="medium">
        <color indexed="64"/>
      </bottom>
      <diagonal/>
    </border>
    <border>
      <left style="thin">
        <color theme="3" tint="-0.249977111117893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3" tint="-0.249977111117893"/>
      </right>
      <top style="medium">
        <color indexed="64"/>
      </top>
      <bottom style="medium">
        <color indexed="64"/>
      </bottom>
      <diagonal/>
    </border>
    <border>
      <left style="thin">
        <color theme="3" tint="-0.249977111117893"/>
      </left>
      <right/>
      <top style="medium">
        <color indexed="64"/>
      </top>
      <bottom style="medium">
        <color indexed="64"/>
      </bottom>
      <diagonal/>
    </border>
    <border>
      <left style="thin">
        <color theme="3" tint="-0.249977111117893"/>
      </left>
      <right style="medium">
        <color indexed="64"/>
      </right>
      <top/>
      <bottom style="medium">
        <color indexed="64"/>
      </bottom>
      <diagonal/>
    </border>
  </borders>
  <cellStyleXfs count="9">
    <xf numFmtId="0" fontId="0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16" fillId="12" borderId="38" applyNumberFormat="0" applyProtection="0">
      <alignment horizontal="left" vertical="center"/>
    </xf>
    <xf numFmtId="0" fontId="17" fillId="0" borderId="0" applyNumberFormat="0" applyFill="0" applyBorder="0" applyProtection="0">
      <alignment horizontal="left" vertical="center"/>
    </xf>
    <xf numFmtId="0" fontId="18" fillId="0" borderId="0" applyFill="0" applyBorder="0" applyProtection="0">
      <alignment horizontal="left"/>
    </xf>
    <xf numFmtId="9" fontId="19" fillId="0" borderId="0" applyFill="0" applyBorder="0" applyProtection="0">
      <alignment horizontal="center" vertical="center"/>
    </xf>
    <xf numFmtId="0" fontId="20" fillId="0" borderId="0" applyFill="0" applyBorder="0" applyProtection="0">
      <alignment horizontal="center"/>
    </xf>
    <xf numFmtId="3" fontId="20" fillId="0" borderId="39" applyFill="0" applyProtection="0">
      <alignment horizontal="center"/>
    </xf>
  </cellStyleXfs>
  <cellXfs count="125">
    <xf numFmtId="0" fontId="0" fillId="0" borderId="0" xfId="0"/>
    <xf numFmtId="0" fontId="0" fillId="0" borderId="0" xfId="0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12" fillId="0" borderId="0" xfId="0" applyFont="1"/>
    <xf numFmtId="0" fontId="12" fillId="0" borderId="0" xfId="0" applyFont="1" applyAlignment="1">
      <alignment horizontal="center" vertical="center" textRotation="90" wrapText="1"/>
    </xf>
    <xf numFmtId="0" fontId="12" fillId="3" borderId="12" xfId="0" applyFont="1" applyFill="1" applyBorder="1" applyAlignment="1">
      <alignment horizontal="center" vertical="center" textRotation="90" wrapText="1"/>
    </xf>
    <xf numFmtId="0" fontId="14" fillId="3" borderId="12" xfId="0" applyFont="1" applyFill="1" applyBorder="1" applyAlignment="1">
      <alignment horizontal="center" vertical="center" textRotation="90" wrapText="1"/>
    </xf>
    <xf numFmtId="0" fontId="12" fillId="0" borderId="0" xfId="0" applyFont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textRotation="90" wrapText="1"/>
    </xf>
    <xf numFmtId="1" fontId="12" fillId="0" borderId="2" xfId="0" applyNumberFormat="1" applyFont="1" applyBorder="1" applyAlignment="1">
      <alignment horizontal="center" vertical="center" wrapText="1"/>
    </xf>
    <xf numFmtId="0" fontId="12" fillId="0" borderId="2" xfId="0" applyNumberFormat="1" applyFont="1" applyBorder="1" applyAlignment="1">
      <alignment horizontal="center" vertical="center" textRotation="90" wrapText="1"/>
    </xf>
    <xf numFmtId="0" fontId="12" fillId="0" borderId="0" xfId="0" applyFont="1" applyAlignment="1"/>
    <xf numFmtId="1" fontId="12" fillId="0" borderId="0" xfId="0" applyNumberFormat="1" applyFont="1"/>
    <xf numFmtId="0" fontId="12" fillId="0" borderId="0" xfId="0" applyFont="1" applyAlignment="1">
      <alignment textRotation="90"/>
    </xf>
    <xf numFmtId="0" fontId="12" fillId="3" borderId="11" xfId="0" applyFont="1" applyFill="1" applyBorder="1" applyAlignment="1">
      <alignment horizontal="center" vertical="center" textRotation="90" wrapText="1"/>
    </xf>
    <xf numFmtId="0" fontId="14" fillId="3" borderId="13" xfId="0" applyFont="1" applyFill="1" applyBorder="1" applyAlignment="1">
      <alignment horizontal="center" vertical="center" textRotation="90" wrapText="1"/>
    </xf>
    <xf numFmtId="0" fontId="12" fillId="0" borderId="15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0" xfId="0" applyNumberFormat="1" applyFont="1" applyBorder="1" applyAlignment="1">
      <alignment horizontal="center" vertical="center" textRotation="90" wrapText="1"/>
    </xf>
    <xf numFmtId="0" fontId="12" fillId="0" borderId="21" xfId="0" applyFont="1" applyBorder="1" applyAlignment="1">
      <alignment horizontal="center" vertical="center" wrapText="1"/>
    </xf>
    <xf numFmtId="0" fontId="12" fillId="6" borderId="14" xfId="0" applyFont="1" applyFill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textRotation="90" wrapText="1"/>
    </xf>
    <xf numFmtId="0" fontId="12" fillId="10" borderId="24" xfId="0" applyFont="1" applyFill="1" applyBorder="1" applyAlignment="1">
      <alignment horizontal="center" vertical="center" wrapText="1"/>
    </xf>
    <xf numFmtId="0" fontId="12" fillId="0" borderId="18" xfId="0" applyNumberFormat="1" applyFont="1" applyBorder="1" applyAlignment="1">
      <alignment horizontal="center" vertical="center" textRotation="90" wrapText="1"/>
    </xf>
    <xf numFmtId="1" fontId="12" fillId="0" borderId="20" xfId="0" applyNumberFormat="1" applyFont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0" borderId="0" xfId="0" applyFont="1" applyAlignment="1">
      <alignment wrapText="1"/>
    </xf>
    <xf numFmtId="1" fontId="14" fillId="3" borderId="12" xfId="0" applyNumberFormat="1" applyFont="1" applyFill="1" applyBorder="1" applyAlignment="1">
      <alignment horizontal="center" vertical="center" textRotation="90" wrapText="1"/>
    </xf>
    <xf numFmtId="0" fontId="12" fillId="0" borderId="27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textRotation="90" wrapText="1"/>
    </xf>
    <xf numFmtId="0" fontId="12" fillId="0" borderId="28" xfId="0" applyFont="1" applyBorder="1" applyAlignment="1">
      <alignment horizontal="center" vertical="center" textRotation="90" wrapText="1"/>
    </xf>
    <xf numFmtId="0" fontId="12" fillId="0" borderId="6" xfId="0" applyFont="1" applyBorder="1" applyAlignment="1">
      <alignment horizontal="center" vertical="center" wrapText="1"/>
    </xf>
    <xf numFmtId="1" fontId="12" fillId="0" borderId="6" xfId="0" applyNumberFormat="1" applyFont="1" applyBorder="1" applyAlignment="1">
      <alignment horizontal="center" vertical="center" wrapText="1"/>
    </xf>
    <xf numFmtId="0" fontId="12" fillId="0" borderId="6" xfId="0" applyNumberFormat="1" applyFont="1" applyBorder="1" applyAlignment="1">
      <alignment horizontal="center" vertical="center" textRotation="90" wrapText="1"/>
    </xf>
    <xf numFmtId="0" fontId="12" fillId="0" borderId="28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165" fontId="6" fillId="3" borderId="1" xfId="2" applyNumberFormat="1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/>
    </xf>
    <xf numFmtId="0" fontId="0" fillId="0" borderId="32" xfId="0" applyBorder="1" applyAlignment="1">
      <alignment horizontal="center"/>
    </xf>
    <xf numFmtId="10" fontId="0" fillId="0" borderId="32" xfId="0" applyNumberFormat="1" applyBorder="1" applyAlignment="1">
      <alignment horizontal="center"/>
    </xf>
    <xf numFmtId="9" fontId="0" fillId="0" borderId="32" xfId="0" applyNumberFormat="1" applyBorder="1" applyAlignment="1">
      <alignment horizontal="center"/>
    </xf>
    <xf numFmtId="166" fontId="0" fillId="0" borderId="32" xfId="1" applyNumberFormat="1" applyFont="1" applyBorder="1" applyAlignment="1">
      <alignment horizontal="center"/>
    </xf>
    <xf numFmtId="166" fontId="0" fillId="0" borderId="32" xfId="1" applyNumberFormat="1" applyFont="1" applyBorder="1"/>
    <xf numFmtId="0" fontId="1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2" fillId="0" borderId="43" xfId="0" applyFont="1" applyBorder="1" applyAlignment="1">
      <alignment horizontal="center" vertical="center" wrapText="1"/>
    </xf>
    <xf numFmtId="0" fontId="12" fillId="6" borderId="44" xfId="0" applyFont="1" applyFill="1" applyBorder="1" applyAlignment="1">
      <alignment horizontal="center" vertical="center" wrapText="1"/>
    </xf>
    <xf numFmtId="0" fontId="12" fillId="10" borderId="45" xfId="0" applyFont="1" applyFill="1" applyBorder="1" applyAlignment="1">
      <alignment horizontal="center" vertical="center" wrapText="1"/>
    </xf>
    <xf numFmtId="0" fontId="12" fillId="0" borderId="28" xfId="0" applyNumberFormat="1" applyFont="1" applyBorder="1" applyAlignment="1">
      <alignment horizontal="center" vertical="center" textRotation="90" wrapText="1"/>
    </xf>
    <xf numFmtId="0" fontId="12" fillId="0" borderId="46" xfId="0" applyFont="1" applyBorder="1" applyAlignment="1">
      <alignment horizontal="center" vertical="center" wrapText="1"/>
    </xf>
    <xf numFmtId="0" fontId="12" fillId="0" borderId="47" xfId="0" applyFont="1" applyBorder="1" applyAlignment="1">
      <alignment horizontal="center" vertical="center" textRotation="90" wrapText="1"/>
    </xf>
    <xf numFmtId="0" fontId="12" fillId="0" borderId="48" xfId="0" applyFont="1" applyBorder="1" applyAlignment="1">
      <alignment horizontal="center" vertical="center" textRotation="90" wrapText="1"/>
    </xf>
    <xf numFmtId="0" fontId="12" fillId="6" borderId="49" xfId="0" applyFont="1" applyFill="1" applyBorder="1" applyAlignment="1">
      <alignment horizontal="center" vertical="center" wrapText="1"/>
    </xf>
    <xf numFmtId="0" fontId="12" fillId="10" borderId="50" xfId="0" applyFont="1" applyFill="1" applyBorder="1" applyAlignment="1">
      <alignment horizontal="center" vertical="center" wrapText="1"/>
    </xf>
    <xf numFmtId="0" fontId="12" fillId="0" borderId="47" xfId="0" applyFont="1" applyBorder="1" applyAlignment="1">
      <alignment horizontal="center" vertical="center" wrapText="1"/>
    </xf>
    <xf numFmtId="1" fontId="12" fillId="0" borderId="47" xfId="0" applyNumberFormat="1" applyFont="1" applyBorder="1" applyAlignment="1">
      <alignment horizontal="center" vertical="center" wrapText="1"/>
    </xf>
    <xf numFmtId="0" fontId="12" fillId="0" borderId="48" xfId="0" applyNumberFormat="1" applyFont="1" applyBorder="1" applyAlignment="1">
      <alignment horizontal="center" vertical="center" textRotation="90" wrapText="1"/>
    </xf>
    <xf numFmtId="0" fontId="12" fillId="0" borderId="49" xfId="0" applyFont="1" applyBorder="1" applyAlignment="1">
      <alignment horizontal="center" vertical="center" wrapText="1"/>
    </xf>
    <xf numFmtId="0" fontId="12" fillId="0" borderId="51" xfId="0" applyFont="1" applyBorder="1" applyAlignment="1">
      <alignment horizontal="center" vertical="center" wrapText="1"/>
    </xf>
    <xf numFmtId="167" fontId="21" fillId="0" borderId="0" xfId="0" applyNumberFormat="1" applyFont="1" applyFill="1"/>
    <xf numFmtId="0" fontId="0" fillId="0" borderId="0" xfId="0" applyFill="1" applyAlignment="1">
      <alignment horizontal="center"/>
    </xf>
    <xf numFmtId="0" fontId="11" fillId="3" borderId="8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13" fillId="4" borderId="10" xfId="0" applyFont="1" applyFill="1" applyBorder="1" applyAlignment="1">
      <alignment horizontal="center" vertical="center" textRotation="90" wrapText="1"/>
    </xf>
    <xf numFmtId="0" fontId="13" fillId="4" borderId="13" xfId="0" applyFont="1" applyFill="1" applyBorder="1" applyAlignment="1">
      <alignment horizontal="center" vertical="center" textRotation="90" wrapTex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7" xfId="0" applyFont="1" applyFill="1" applyBorder="1" applyAlignment="1">
      <alignment horizontal="center" vertical="center" wrapText="1"/>
    </xf>
    <xf numFmtId="0" fontId="13" fillId="4" borderId="22" xfId="0" applyFont="1" applyFill="1" applyBorder="1" applyAlignment="1">
      <alignment horizontal="center" vertical="center" wrapText="1"/>
    </xf>
    <xf numFmtId="0" fontId="13" fillId="4" borderId="23" xfId="0" applyFont="1" applyFill="1" applyBorder="1" applyAlignment="1">
      <alignment horizontal="center" vertical="center" wrapText="1"/>
    </xf>
    <xf numFmtId="0" fontId="13" fillId="4" borderId="8" xfId="0" applyFont="1" applyFill="1" applyBorder="1" applyAlignment="1">
      <alignment horizontal="center" vertical="center" textRotation="90" wrapText="1"/>
    </xf>
    <xf numFmtId="0" fontId="13" fillId="4" borderId="11" xfId="0" applyFont="1" applyFill="1" applyBorder="1" applyAlignment="1">
      <alignment horizontal="center" vertical="center" textRotation="90" wrapText="1"/>
    </xf>
    <xf numFmtId="0" fontId="13" fillId="4" borderId="9" xfId="0" applyFont="1" applyFill="1" applyBorder="1" applyAlignment="1">
      <alignment horizontal="center" vertical="center" textRotation="90" wrapText="1"/>
    </xf>
    <xf numFmtId="0" fontId="13" fillId="4" borderId="12" xfId="0" applyFont="1" applyFill="1" applyBorder="1" applyAlignment="1">
      <alignment horizontal="center" vertical="center" textRotation="90" wrapText="1"/>
    </xf>
    <xf numFmtId="1" fontId="13" fillId="4" borderId="9" xfId="0" applyNumberFormat="1" applyFont="1" applyFill="1" applyBorder="1" applyAlignment="1">
      <alignment horizontal="center" vertical="center" textRotation="90" wrapText="1"/>
    </xf>
    <xf numFmtId="1" fontId="13" fillId="4" borderId="12" xfId="0" applyNumberFormat="1" applyFont="1" applyFill="1" applyBorder="1" applyAlignment="1">
      <alignment horizontal="center" vertical="center" textRotation="90" wrapText="1"/>
    </xf>
    <xf numFmtId="0" fontId="12" fillId="3" borderId="9" xfId="0" applyFont="1" applyFill="1" applyBorder="1" applyAlignment="1">
      <alignment horizontal="center" vertical="center" wrapText="1"/>
    </xf>
    <xf numFmtId="0" fontId="12" fillId="3" borderId="12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25" xfId="0" applyFont="1" applyFill="1" applyBorder="1" applyAlignment="1">
      <alignment horizontal="center" vertical="center" wrapText="1"/>
    </xf>
    <xf numFmtId="0" fontId="12" fillId="3" borderId="26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/>
    </xf>
    <xf numFmtId="0" fontId="7" fillId="2" borderId="30" xfId="0" applyFont="1" applyFill="1" applyBorder="1" applyAlignment="1">
      <alignment horizontal="center" vertical="center"/>
    </xf>
    <xf numFmtId="0" fontId="7" fillId="2" borderId="31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/>
    </xf>
    <xf numFmtId="0" fontId="7" fillId="2" borderId="34" xfId="0" applyFont="1" applyFill="1" applyBorder="1" applyAlignment="1">
      <alignment horizontal="center"/>
    </xf>
    <xf numFmtId="0" fontId="7" fillId="2" borderId="35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textRotation="90"/>
    </xf>
    <xf numFmtId="0" fontId="7" fillId="2" borderId="5" xfId="0" applyFont="1" applyFill="1" applyBorder="1" applyAlignment="1">
      <alignment horizontal="center" vertical="center" textRotation="90"/>
    </xf>
    <xf numFmtId="0" fontId="0" fillId="0" borderId="0" xfId="0" applyAlignment="1">
      <alignment horizontal="center"/>
    </xf>
    <xf numFmtId="0" fontId="22" fillId="11" borderId="40" xfId="0" applyFont="1" applyFill="1" applyBorder="1" applyAlignment="1">
      <alignment horizontal="center" vertical="center" wrapText="1"/>
    </xf>
    <xf numFmtId="0" fontId="22" fillId="11" borderId="41" xfId="0" applyFont="1" applyFill="1" applyBorder="1" applyAlignment="1">
      <alignment horizontal="center" vertical="center" wrapText="1"/>
    </xf>
    <xf numFmtId="0" fontId="22" fillId="11" borderId="42" xfId="0" applyFont="1" applyFill="1" applyBorder="1" applyAlignment="1">
      <alignment horizontal="center" vertical="center" wrapText="1"/>
    </xf>
  </cellXfs>
  <cellStyles count="9">
    <cellStyle name="Activity" xfId="5"/>
    <cellStyle name="Label" xfId="4"/>
    <cellStyle name="Moneda" xfId="1" builtinId="4"/>
    <cellStyle name="Normal" xfId="0" builtinId="0"/>
    <cellStyle name="Percent Complete" xfId="6"/>
    <cellStyle name="Period Headers" xfId="8"/>
    <cellStyle name="Period Highlight Control" xfId="3"/>
    <cellStyle name="Porcentaje" xfId="2" builtinId="5"/>
    <cellStyle name="Project Headers" xfId="7"/>
  </cellStyles>
  <dxfs count="6"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ecto"/>
    </sheetNames>
    <sheetDataSet>
      <sheetData sheetId="0">
        <row r="3">
          <cell r="N3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X42"/>
  <sheetViews>
    <sheetView showGridLines="0" zoomScale="90" zoomScaleNormal="90" zoomScaleSheetLayoutView="20" workbookViewId="0">
      <pane xSplit="8" ySplit="4" topLeftCell="I8" activePane="bottomRight" state="frozen"/>
      <selection pane="topRight" activeCell="I1" sqref="I1"/>
      <selection pane="bottomLeft" activeCell="A5" sqref="A5"/>
      <selection pane="bottomRight" activeCell="B2" sqref="B2:X2"/>
    </sheetView>
  </sheetViews>
  <sheetFormatPr baseColWidth="10" defaultColWidth="6.7109375" defaultRowHeight="12.75" x14ac:dyDescent="0.2"/>
  <cols>
    <col min="1" max="1" width="2.7109375" style="18" customWidth="1"/>
    <col min="2" max="5" width="4.7109375" style="18" customWidth="1"/>
    <col min="6" max="6" width="6" style="18" customWidth="1"/>
    <col min="7" max="7" width="31.5703125" style="65" customWidth="1"/>
    <col min="8" max="8" width="24.140625" style="28" bestFit="1" customWidth="1"/>
    <col min="9" max="10" width="4.42578125" style="18" bestFit="1" customWidth="1"/>
    <col min="11" max="11" width="5.28515625" style="29" customWidth="1"/>
    <col min="12" max="12" width="6.7109375" style="18"/>
    <col min="13" max="13" width="14.85546875" style="28" customWidth="1"/>
    <col min="14" max="14" width="32.42578125" style="30" customWidth="1"/>
    <col min="15" max="16" width="3.28515625" style="18" bestFit="1" customWidth="1"/>
    <col min="17" max="17" width="6.7109375" style="29"/>
    <col min="18" max="18" width="6.7109375" style="18"/>
    <col min="19" max="19" width="8" style="18" customWidth="1"/>
    <col min="20" max="22" width="19.140625" style="48" customWidth="1"/>
    <col min="23" max="23" width="24.5703125" style="18" customWidth="1"/>
    <col min="24" max="24" width="23.5703125" style="18" customWidth="1"/>
    <col min="25" max="16384" width="6.7109375" style="18"/>
  </cols>
  <sheetData>
    <row r="2" spans="2:24" ht="48.75" customHeight="1" thickBot="1" x14ac:dyDescent="0.25">
      <c r="B2" s="122" t="s">
        <v>148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4"/>
    </row>
    <row r="3" spans="2:24" s="19" customFormat="1" x14ac:dyDescent="0.25">
      <c r="B3" s="92" t="s">
        <v>0</v>
      </c>
      <c r="C3" s="94" t="s">
        <v>1</v>
      </c>
      <c r="D3" s="94" t="s">
        <v>2</v>
      </c>
      <c r="E3" s="94" t="s">
        <v>3</v>
      </c>
      <c r="F3" s="86" t="s">
        <v>4</v>
      </c>
      <c r="G3" s="88" t="s">
        <v>5</v>
      </c>
      <c r="H3" s="90" t="s">
        <v>6</v>
      </c>
      <c r="I3" s="92" t="s">
        <v>7</v>
      </c>
      <c r="J3" s="94" t="s">
        <v>8</v>
      </c>
      <c r="K3" s="96" t="s">
        <v>9</v>
      </c>
      <c r="L3" s="86" t="s">
        <v>10</v>
      </c>
      <c r="M3" s="102" t="s">
        <v>11</v>
      </c>
      <c r="N3" s="104" t="s">
        <v>12</v>
      </c>
      <c r="O3" s="83" t="s">
        <v>20</v>
      </c>
      <c r="P3" s="84"/>
      <c r="Q3" s="84"/>
      <c r="R3" s="84"/>
      <c r="S3" s="85"/>
      <c r="T3" s="102" t="s">
        <v>16</v>
      </c>
      <c r="U3" s="98" t="s">
        <v>17</v>
      </c>
      <c r="V3" s="100" t="s">
        <v>102</v>
      </c>
      <c r="W3" s="83" t="s">
        <v>19</v>
      </c>
      <c r="X3" s="85"/>
    </row>
    <row r="4" spans="2:24" s="22" customFormat="1" ht="79.5" customHeight="1" thickBot="1" x14ac:dyDescent="0.3">
      <c r="B4" s="93"/>
      <c r="C4" s="95"/>
      <c r="D4" s="95"/>
      <c r="E4" s="95"/>
      <c r="F4" s="87"/>
      <c r="G4" s="89"/>
      <c r="H4" s="91"/>
      <c r="I4" s="93"/>
      <c r="J4" s="95"/>
      <c r="K4" s="97"/>
      <c r="L4" s="87"/>
      <c r="M4" s="103"/>
      <c r="N4" s="105"/>
      <c r="O4" s="31" t="s">
        <v>7</v>
      </c>
      <c r="P4" s="20" t="s">
        <v>8</v>
      </c>
      <c r="Q4" s="49" t="s">
        <v>13</v>
      </c>
      <c r="R4" s="21" t="s">
        <v>10</v>
      </c>
      <c r="S4" s="32" t="s">
        <v>15</v>
      </c>
      <c r="T4" s="103"/>
      <c r="U4" s="99"/>
      <c r="V4" s="101"/>
      <c r="W4" s="46" t="s">
        <v>18</v>
      </c>
      <c r="X4" s="47" t="s">
        <v>21</v>
      </c>
    </row>
    <row r="5" spans="2:24" s="22" customFormat="1" ht="84" customHeight="1" x14ac:dyDescent="0.25">
      <c r="B5" s="35">
        <v>1</v>
      </c>
      <c r="C5" s="25" t="s">
        <v>22</v>
      </c>
      <c r="D5" s="25" t="s">
        <v>24</v>
      </c>
      <c r="E5" s="25" t="s">
        <v>26</v>
      </c>
      <c r="F5" s="42" t="s">
        <v>33</v>
      </c>
      <c r="G5" s="41" t="s">
        <v>113</v>
      </c>
      <c r="H5" s="43" t="s">
        <v>94</v>
      </c>
      <c r="I5" s="35">
        <v>2</v>
      </c>
      <c r="J5" s="24">
        <v>4</v>
      </c>
      <c r="K5" s="26">
        <f t="shared" ref="K5:K8" si="0">+I5+J5</f>
        <v>6</v>
      </c>
      <c r="L5" s="44" t="str">
        <f>IF(K5&lt;=4,"Riesgo Bajo",IF(K5=5,"Riesgo Medio",IF(K5&lt;=7,"Riesgo Alto",IF(K5&gt;=8,"Riesgo Extremo"))))</f>
        <v>Riesgo Alto</v>
      </c>
      <c r="M5" s="33" t="s">
        <v>93</v>
      </c>
      <c r="N5" s="34" t="s">
        <v>126</v>
      </c>
      <c r="O5" s="35">
        <v>1</v>
      </c>
      <c r="P5" s="24">
        <v>4</v>
      </c>
      <c r="Q5" s="26">
        <f t="shared" ref="Q5:Q12" si="1">+O5+P5</f>
        <v>5</v>
      </c>
      <c r="R5" s="27" t="str">
        <f t="shared" ref="R5:R12" si="2">IF(Q5&lt;=4,"Riesgo Bajo",IF(Q5=5,"Riesgo Medio",IF(Q5&lt;=7,"Riesgo Alto",IF(Q5&gt;=8,"Riesgo Extremo"))))</f>
        <v>Riesgo Medio</v>
      </c>
      <c r="S5" s="36" t="s">
        <v>80</v>
      </c>
      <c r="T5" s="33" t="s">
        <v>93</v>
      </c>
      <c r="U5" s="23" t="s">
        <v>132</v>
      </c>
      <c r="V5" s="36" t="s">
        <v>136</v>
      </c>
      <c r="W5" s="35" t="s">
        <v>140</v>
      </c>
      <c r="X5" s="34" t="s">
        <v>143</v>
      </c>
    </row>
    <row r="6" spans="2:24" s="22" customFormat="1" ht="132.75" customHeight="1" x14ac:dyDescent="0.25">
      <c r="B6" s="35">
        <v>2</v>
      </c>
      <c r="C6" s="25" t="s">
        <v>22</v>
      </c>
      <c r="D6" s="25" t="s">
        <v>24</v>
      </c>
      <c r="E6" s="25" t="s">
        <v>26</v>
      </c>
      <c r="F6" s="42" t="s">
        <v>30</v>
      </c>
      <c r="G6" s="41" t="s">
        <v>114</v>
      </c>
      <c r="H6" s="43" t="s">
        <v>94</v>
      </c>
      <c r="I6" s="35">
        <v>1</v>
      </c>
      <c r="J6" s="24">
        <v>4</v>
      </c>
      <c r="K6" s="26">
        <v>6</v>
      </c>
      <c r="L6" s="44" t="str">
        <f t="shared" ref="L6:L10" si="3">IF(K6&lt;=4,"Riesgo Bajo",IF(K6=5,"Riesgo Medio",IF(K6&lt;=7,"Riesgo Alto",IF(K6&gt;=8,"Riesgo Extremo"))))</f>
        <v>Riesgo Alto</v>
      </c>
      <c r="M6" s="33" t="s">
        <v>93</v>
      </c>
      <c r="N6" s="34" t="s">
        <v>127</v>
      </c>
      <c r="O6" s="35">
        <v>1</v>
      </c>
      <c r="P6" s="24">
        <v>4</v>
      </c>
      <c r="Q6" s="26">
        <f t="shared" si="1"/>
        <v>5</v>
      </c>
      <c r="R6" s="27" t="str">
        <f t="shared" si="2"/>
        <v>Riesgo Medio</v>
      </c>
      <c r="S6" s="36" t="s">
        <v>80</v>
      </c>
      <c r="T6" s="33" t="s">
        <v>93</v>
      </c>
      <c r="U6" s="23" t="s">
        <v>132</v>
      </c>
      <c r="V6" s="36" t="s">
        <v>136</v>
      </c>
      <c r="W6" s="35" t="s">
        <v>141</v>
      </c>
      <c r="X6" s="34" t="s">
        <v>143</v>
      </c>
    </row>
    <row r="7" spans="2:24" s="22" customFormat="1" ht="80.099999999999994" customHeight="1" x14ac:dyDescent="0.25">
      <c r="B7" s="35">
        <v>3</v>
      </c>
      <c r="C7" s="25" t="s">
        <v>22</v>
      </c>
      <c r="D7" s="25" t="s">
        <v>24</v>
      </c>
      <c r="E7" s="25" t="s">
        <v>26</v>
      </c>
      <c r="F7" s="42" t="s">
        <v>31</v>
      </c>
      <c r="G7" s="41" t="s">
        <v>115</v>
      </c>
      <c r="H7" s="43" t="s">
        <v>94</v>
      </c>
      <c r="I7" s="35">
        <v>1</v>
      </c>
      <c r="J7" s="24">
        <v>3</v>
      </c>
      <c r="K7" s="26">
        <f t="shared" si="0"/>
        <v>4</v>
      </c>
      <c r="L7" s="44" t="str">
        <f t="shared" si="3"/>
        <v>Riesgo Bajo</v>
      </c>
      <c r="M7" s="33" t="s">
        <v>93</v>
      </c>
      <c r="N7" s="34" t="s">
        <v>126</v>
      </c>
      <c r="O7" s="35">
        <v>1</v>
      </c>
      <c r="P7" s="24">
        <v>3</v>
      </c>
      <c r="Q7" s="26">
        <f t="shared" si="1"/>
        <v>4</v>
      </c>
      <c r="R7" s="27" t="str">
        <f t="shared" si="2"/>
        <v>Riesgo Bajo</v>
      </c>
      <c r="S7" s="36" t="s">
        <v>80</v>
      </c>
      <c r="T7" s="33" t="s">
        <v>93</v>
      </c>
      <c r="U7" s="23" t="s">
        <v>132</v>
      </c>
      <c r="V7" s="36" t="s">
        <v>136</v>
      </c>
      <c r="W7" s="35" t="s">
        <v>140</v>
      </c>
      <c r="X7" s="34" t="s">
        <v>143</v>
      </c>
    </row>
    <row r="8" spans="2:24" s="22" customFormat="1" ht="102.75" customHeight="1" x14ac:dyDescent="0.25">
      <c r="B8" s="35">
        <v>4</v>
      </c>
      <c r="C8" s="25" t="s">
        <v>22</v>
      </c>
      <c r="D8" s="25" t="s">
        <v>24</v>
      </c>
      <c r="E8" s="25" t="s">
        <v>26</v>
      </c>
      <c r="F8" s="42" t="s">
        <v>30</v>
      </c>
      <c r="G8" s="41" t="s">
        <v>116</v>
      </c>
      <c r="H8" s="43" t="s">
        <v>117</v>
      </c>
      <c r="I8" s="35">
        <v>1</v>
      </c>
      <c r="J8" s="24">
        <v>4</v>
      </c>
      <c r="K8" s="26">
        <f t="shared" si="0"/>
        <v>5</v>
      </c>
      <c r="L8" s="44" t="str">
        <f t="shared" si="3"/>
        <v>Riesgo Medio</v>
      </c>
      <c r="M8" s="33" t="s">
        <v>93</v>
      </c>
      <c r="N8" s="34" t="s">
        <v>127</v>
      </c>
      <c r="O8" s="35">
        <v>1</v>
      </c>
      <c r="P8" s="24">
        <v>4</v>
      </c>
      <c r="Q8" s="26">
        <f t="shared" si="1"/>
        <v>5</v>
      </c>
      <c r="R8" s="27" t="str">
        <f t="shared" si="2"/>
        <v>Riesgo Medio</v>
      </c>
      <c r="S8" s="36" t="s">
        <v>80</v>
      </c>
      <c r="T8" s="33" t="s">
        <v>93</v>
      </c>
      <c r="U8" s="23" t="s">
        <v>132</v>
      </c>
      <c r="V8" s="36" t="s">
        <v>136</v>
      </c>
      <c r="W8" s="35" t="s">
        <v>140</v>
      </c>
      <c r="X8" s="34" t="s">
        <v>143</v>
      </c>
    </row>
    <row r="9" spans="2:24" s="22" customFormat="1" ht="102" customHeight="1" x14ac:dyDescent="0.25">
      <c r="B9" s="35">
        <v>5</v>
      </c>
      <c r="C9" s="25" t="s">
        <v>22</v>
      </c>
      <c r="D9" s="25" t="s">
        <v>24</v>
      </c>
      <c r="E9" s="25" t="s">
        <v>26</v>
      </c>
      <c r="F9" s="42" t="s">
        <v>33</v>
      </c>
      <c r="G9" s="41" t="s">
        <v>146</v>
      </c>
      <c r="H9" s="43" t="s">
        <v>118</v>
      </c>
      <c r="I9" s="35">
        <v>1</v>
      </c>
      <c r="J9" s="24">
        <v>5</v>
      </c>
      <c r="K9" s="26">
        <v>3</v>
      </c>
      <c r="L9" s="44" t="str">
        <f t="shared" si="3"/>
        <v>Riesgo Bajo</v>
      </c>
      <c r="M9" s="33" t="s">
        <v>93</v>
      </c>
      <c r="N9" s="34" t="s">
        <v>128</v>
      </c>
      <c r="O9" s="35">
        <v>1</v>
      </c>
      <c r="P9" s="24">
        <v>5</v>
      </c>
      <c r="Q9" s="26">
        <v>4</v>
      </c>
      <c r="R9" s="27" t="str">
        <f t="shared" si="2"/>
        <v>Riesgo Bajo</v>
      </c>
      <c r="S9" s="36" t="s">
        <v>79</v>
      </c>
      <c r="T9" s="33" t="s">
        <v>93</v>
      </c>
      <c r="U9" s="23" t="s">
        <v>132</v>
      </c>
      <c r="V9" s="36" t="s">
        <v>136</v>
      </c>
      <c r="W9" s="35" t="s">
        <v>140</v>
      </c>
      <c r="X9" s="34" t="s">
        <v>143</v>
      </c>
    </row>
    <row r="10" spans="2:24" s="22" customFormat="1" ht="86.25" customHeight="1" x14ac:dyDescent="0.25">
      <c r="B10" s="35">
        <v>6</v>
      </c>
      <c r="C10" s="25" t="s">
        <v>22</v>
      </c>
      <c r="D10" s="25" t="s">
        <v>24</v>
      </c>
      <c r="E10" s="25" t="s">
        <v>27</v>
      </c>
      <c r="F10" s="42" t="s">
        <v>33</v>
      </c>
      <c r="G10" s="41" t="s">
        <v>119</v>
      </c>
      <c r="H10" s="43" t="s">
        <v>105</v>
      </c>
      <c r="I10" s="35">
        <v>1</v>
      </c>
      <c r="J10" s="24">
        <v>5</v>
      </c>
      <c r="K10" s="26">
        <v>5</v>
      </c>
      <c r="L10" s="44" t="str">
        <f t="shared" si="3"/>
        <v>Riesgo Medio</v>
      </c>
      <c r="M10" s="33" t="s">
        <v>93</v>
      </c>
      <c r="N10" s="34" t="s">
        <v>128</v>
      </c>
      <c r="O10" s="35">
        <v>1</v>
      </c>
      <c r="P10" s="24">
        <v>5</v>
      </c>
      <c r="Q10" s="26">
        <v>5</v>
      </c>
      <c r="R10" s="27" t="str">
        <f t="shared" si="2"/>
        <v>Riesgo Medio</v>
      </c>
      <c r="S10" s="36" t="s">
        <v>79</v>
      </c>
      <c r="T10" s="33" t="s">
        <v>93</v>
      </c>
      <c r="U10" s="23" t="s">
        <v>133</v>
      </c>
      <c r="V10" s="36" t="s">
        <v>137</v>
      </c>
      <c r="W10" s="35" t="s">
        <v>140</v>
      </c>
      <c r="X10" s="34" t="s">
        <v>143</v>
      </c>
    </row>
    <row r="11" spans="2:24" s="22" customFormat="1" ht="96" customHeight="1" x14ac:dyDescent="0.25">
      <c r="B11" s="35">
        <v>7</v>
      </c>
      <c r="C11" s="51" t="s">
        <v>22</v>
      </c>
      <c r="D11" s="51" t="s">
        <v>25</v>
      </c>
      <c r="E11" s="51" t="s">
        <v>28</v>
      </c>
      <c r="F11" s="52" t="s">
        <v>33</v>
      </c>
      <c r="G11" s="41" t="s">
        <v>120</v>
      </c>
      <c r="H11" s="43" t="s">
        <v>130</v>
      </c>
      <c r="I11" s="50">
        <v>1</v>
      </c>
      <c r="J11" s="24">
        <v>5</v>
      </c>
      <c r="K11" s="26">
        <f t="shared" ref="K11:K12" si="4">+I11+J11</f>
        <v>6</v>
      </c>
      <c r="L11" s="44" t="str">
        <f t="shared" ref="L11:L12" si="5">IF(K11&lt;=4,"Riesgo Bajo",IF(K11=5,"Riesgo Medio",IF(K11&lt;=7,"Riesgo Alto",IF(K11&gt;=8,"Riesgo Extremo"))))</f>
        <v>Riesgo Alto</v>
      </c>
      <c r="M11" s="33" t="s">
        <v>73</v>
      </c>
      <c r="N11" s="34" t="s">
        <v>131</v>
      </c>
      <c r="O11" s="50">
        <v>1</v>
      </c>
      <c r="P11" s="24">
        <v>5</v>
      </c>
      <c r="Q11" s="54">
        <f t="shared" si="1"/>
        <v>6</v>
      </c>
      <c r="R11" s="55" t="str">
        <f t="shared" si="2"/>
        <v>Riesgo Alto</v>
      </c>
      <c r="S11" s="36" t="s">
        <v>79</v>
      </c>
      <c r="T11" s="57" t="s">
        <v>93</v>
      </c>
      <c r="U11" s="53" t="s">
        <v>134</v>
      </c>
      <c r="V11" s="36" t="s">
        <v>139</v>
      </c>
      <c r="W11" s="35" t="s">
        <v>140</v>
      </c>
      <c r="X11" s="56" t="s">
        <v>144</v>
      </c>
    </row>
    <row r="12" spans="2:24" s="22" customFormat="1" ht="100.5" customHeight="1" x14ac:dyDescent="0.25">
      <c r="B12" s="35">
        <v>8</v>
      </c>
      <c r="C12" s="51" t="s">
        <v>22</v>
      </c>
      <c r="D12" s="51" t="s">
        <v>24</v>
      </c>
      <c r="E12" s="51" t="s">
        <v>28</v>
      </c>
      <c r="F12" s="52" t="s">
        <v>33</v>
      </c>
      <c r="G12" s="41" t="s">
        <v>122</v>
      </c>
      <c r="H12" s="43" t="s">
        <v>121</v>
      </c>
      <c r="I12" s="50">
        <v>1</v>
      </c>
      <c r="J12" s="24">
        <v>4</v>
      </c>
      <c r="K12" s="26">
        <f t="shared" si="4"/>
        <v>5</v>
      </c>
      <c r="L12" s="44" t="str">
        <f t="shared" si="5"/>
        <v>Riesgo Medio</v>
      </c>
      <c r="M12" s="33" t="s">
        <v>93</v>
      </c>
      <c r="N12" s="34" t="s">
        <v>128</v>
      </c>
      <c r="O12" s="50">
        <v>1</v>
      </c>
      <c r="P12" s="24">
        <v>4</v>
      </c>
      <c r="Q12" s="54">
        <f t="shared" si="1"/>
        <v>5</v>
      </c>
      <c r="R12" s="55" t="str">
        <f t="shared" si="2"/>
        <v>Riesgo Medio</v>
      </c>
      <c r="S12" s="36" t="s">
        <v>79</v>
      </c>
      <c r="T12" s="53" t="s">
        <v>93</v>
      </c>
      <c r="U12" s="53" t="s">
        <v>134</v>
      </c>
      <c r="V12" s="36" t="s">
        <v>139</v>
      </c>
      <c r="W12" s="35" t="s">
        <v>140</v>
      </c>
      <c r="X12" s="56" t="s">
        <v>144</v>
      </c>
    </row>
    <row r="13" spans="2:24" s="22" customFormat="1" ht="100.5" customHeight="1" x14ac:dyDescent="0.25">
      <c r="B13" s="35">
        <v>9</v>
      </c>
      <c r="C13" s="51" t="s">
        <v>22</v>
      </c>
      <c r="D13" s="51" t="s">
        <v>25</v>
      </c>
      <c r="E13" s="51" t="s">
        <v>28</v>
      </c>
      <c r="F13" s="52" t="s">
        <v>33</v>
      </c>
      <c r="G13" s="41" t="s">
        <v>123</v>
      </c>
      <c r="H13" s="43" t="s">
        <v>121</v>
      </c>
      <c r="I13" s="50">
        <v>3</v>
      </c>
      <c r="J13" s="24">
        <v>3</v>
      </c>
      <c r="K13" s="26">
        <v>4</v>
      </c>
      <c r="L13" s="44" t="str">
        <f t="shared" ref="L13" si="6">IF(K13&lt;=4,"Riesgo Bajo",IF(K13=5,"Riesgo Medio",IF(K13&lt;=7,"Riesgo Alto",IF(K13&gt;=8,"Riesgo Extremo"))))</f>
        <v>Riesgo Bajo</v>
      </c>
      <c r="M13" s="33" t="s">
        <v>100</v>
      </c>
      <c r="N13" s="34" t="s">
        <v>129</v>
      </c>
      <c r="O13" s="50">
        <v>3</v>
      </c>
      <c r="P13" s="24">
        <v>3</v>
      </c>
      <c r="Q13" s="54">
        <v>4</v>
      </c>
      <c r="R13" s="55" t="str">
        <f t="shared" ref="R13:R15" si="7">IF(Q13&lt;=4,"Riesgo Bajo",IF(Q13=5,"Riesgo Medio",IF(Q13&lt;=7,"Riesgo Alto",IF(Q13&gt;=8,"Riesgo Extremo"))))</f>
        <v>Riesgo Bajo</v>
      </c>
      <c r="S13" s="36" t="s">
        <v>80</v>
      </c>
      <c r="T13" s="67" t="s">
        <v>100</v>
      </c>
      <c r="U13" s="53" t="s">
        <v>134</v>
      </c>
      <c r="V13" s="36" t="s">
        <v>139</v>
      </c>
      <c r="W13" s="35" t="s">
        <v>142</v>
      </c>
      <c r="X13" s="56" t="s">
        <v>144</v>
      </c>
    </row>
    <row r="14" spans="2:24" s="22" customFormat="1" ht="100.5" customHeight="1" thickBot="1" x14ac:dyDescent="0.3">
      <c r="B14" s="35">
        <v>10</v>
      </c>
      <c r="C14" s="51" t="s">
        <v>22</v>
      </c>
      <c r="D14" s="51" t="s">
        <v>25</v>
      </c>
      <c r="E14" s="51" t="s">
        <v>29</v>
      </c>
      <c r="F14" s="52" t="s">
        <v>31</v>
      </c>
      <c r="G14" s="68" t="s">
        <v>124</v>
      </c>
      <c r="H14" s="69" t="s">
        <v>118</v>
      </c>
      <c r="I14" s="50">
        <v>1</v>
      </c>
      <c r="J14" s="53">
        <v>5</v>
      </c>
      <c r="K14" s="54">
        <f t="shared" ref="K14:K15" si="8">+I14+J14</f>
        <v>6</v>
      </c>
      <c r="L14" s="70" t="str">
        <f t="shared" ref="L14:L15" si="9">IF(K14&lt;=4,"Riesgo Bajo",IF(K14=5,"Riesgo Medio",IF(K14&lt;=7,"Riesgo Alto",IF(K14&gt;=8,"Riesgo Extremo"))))</f>
        <v>Riesgo Alto</v>
      </c>
      <c r="M14" s="57" t="s">
        <v>73</v>
      </c>
      <c r="N14" s="34" t="s">
        <v>131</v>
      </c>
      <c r="O14" s="50">
        <v>1</v>
      </c>
      <c r="P14" s="53">
        <v>5</v>
      </c>
      <c r="Q14" s="54">
        <f t="shared" ref="Q14:Q15" si="10">+O14+P14</f>
        <v>6</v>
      </c>
      <c r="R14" s="55" t="str">
        <f t="shared" si="7"/>
        <v>Riesgo Alto</v>
      </c>
      <c r="S14" s="36" t="s">
        <v>79</v>
      </c>
      <c r="T14" s="67" t="s">
        <v>93</v>
      </c>
      <c r="U14" s="53" t="s">
        <v>135</v>
      </c>
      <c r="V14" s="56" t="s">
        <v>138</v>
      </c>
      <c r="W14" s="35" t="s">
        <v>140</v>
      </c>
      <c r="X14" s="56" t="s">
        <v>145</v>
      </c>
    </row>
    <row r="15" spans="2:24" s="22" customFormat="1" ht="100.5" customHeight="1" thickBot="1" x14ac:dyDescent="0.3">
      <c r="B15" s="35">
        <v>11</v>
      </c>
      <c r="C15" s="72" t="s">
        <v>22</v>
      </c>
      <c r="D15" s="72" t="s">
        <v>25</v>
      </c>
      <c r="E15" s="72" t="s">
        <v>29</v>
      </c>
      <c r="F15" s="73" t="s">
        <v>30</v>
      </c>
      <c r="G15" s="74" t="s">
        <v>147</v>
      </c>
      <c r="H15" s="75" t="s">
        <v>125</v>
      </c>
      <c r="I15" s="71">
        <v>2</v>
      </c>
      <c r="J15" s="76">
        <v>5</v>
      </c>
      <c r="K15" s="77">
        <f t="shared" si="8"/>
        <v>7</v>
      </c>
      <c r="L15" s="78" t="str">
        <f t="shared" si="9"/>
        <v>Riesgo Alto</v>
      </c>
      <c r="M15" s="71" t="s">
        <v>73</v>
      </c>
      <c r="N15" s="80" t="s">
        <v>129</v>
      </c>
      <c r="O15" s="71">
        <v>2</v>
      </c>
      <c r="P15" s="76">
        <v>5</v>
      </c>
      <c r="Q15" s="45">
        <f t="shared" si="10"/>
        <v>7</v>
      </c>
      <c r="R15" s="39" t="str">
        <f t="shared" si="7"/>
        <v>Riesgo Alto</v>
      </c>
      <c r="S15" s="40" t="s">
        <v>79</v>
      </c>
      <c r="T15" s="79" t="s">
        <v>93</v>
      </c>
      <c r="U15" s="38" t="s">
        <v>135</v>
      </c>
      <c r="V15" s="40" t="s">
        <v>138</v>
      </c>
      <c r="W15" s="37" t="s">
        <v>140</v>
      </c>
      <c r="X15" s="40" t="s">
        <v>145</v>
      </c>
    </row>
    <row r="27" spans="3:19" x14ac:dyDescent="0.2">
      <c r="C27" s="18" t="s">
        <v>22</v>
      </c>
      <c r="D27" s="18" t="s">
        <v>24</v>
      </c>
      <c r="E27" s="18" t="s">
        <v>26</v>
      </c>
      <c r="G27" s="65" t="s">
        <v>30</v>
      </c>
      <c r="H27" s="18">
        <v>1</v>
      </c>
      <c r="I27" s="18">
        <v>1</v>
      </c>
      <c r="J27" s="18" t="s">
        <v>66</v>
      </c>
      <c r="M27" s="28" t="s">
        <v>73</v>
      </c>
      <c r="N27" s="28" t="s">
        <v>74</v>
      </c>
      <c r="S27" s="18" t="s">
        <v>79</v>
      </c>
    </row>
    <row r="28" spans="3:19" x14ac:dyDescent="0.2">
      <c r="C28" s="18" t="s">
        <v>23</v>
      </c>
      <c r="D28" s="18" t="s">
        <v>25</v>
      </c>
      <c r="E28" s="18" t="s">
        <v>27</v>
      </c>
      <c r="G28" s="65" t="s">
        <v>36</v>
      </c>
      <c r="H28" s="18">
        <v>2</v>
      </c>
      <c r="I28" s="18">
        <v>2</v>
      </c>
      <c r="J28" s="18" t="s">
        <v>68</v>
      </c>
      <c r="M28" s="28" t="s">
        <v>93</v>
      </c>
      <c r="N28" s="28" t="s">
        <v>75</v>
      </c>
      <c r="S28" s="18" t="s">
        <v>80</v>
      </c>
    </row>
    <row r="29" spans="3:19" x14ac:dyDescent="0.2">
      <c r="E29" s="18" t="s">
        <v>28</v>
      </c>
      <c r="G29" s="65" t="s">
        <v>31</v>
      </c>
      <c r="H29" s="18">
        <v>3</v>
      </c>
      <c r="I29" s="18">
        <v>3</v>
      </c>
      <c r="J29" s="18" t="s">
        <v>69</v>
      </c>
      <c r="M29" s="28" t="s">
        <v>100</v>
      </c>
      <c r="N29" s="28" t="s">
        <v>76</v>
      </c>
    </row>
    <row r="30" spans="3:19" x14ac:dyDescent="0.2">
      <c r="E30" s="18" t="s">
        <v>29</v>
      </c>
      <c r="G30" s="65" t="s">
        <v>32</v>
      </c>
      <c r="H30" s="18">
        <v>4</v>
      </c>
      <c r="I30" s="18">
        <v>4</v>
      </c>
      <c r="J30" s="18" t="s">
        <v>71</v>
      </c>
      <c r="M30" s="28" t="s">
        <v>96</v>
      </c>
      <c r="N30" s="28" t="s">
        <v>77</v>
      </c>
    </row>
    <row r="31" spans="3:19" x14ac:dyDescent="0.2">
      <c r="G31" s="65" t="s">
        <v>33</v>
      </c>
      <c r="H31" s="18">
        <v>5</v>
      </c>
      <c r="I31" s="18">
        <v>5</v>
      </c>
      <c r="M31" s="28" t="s">
        <v>97</v>
      </c>
      <c r="N31" s="28" t="s">
        <v>78</v>
      </c>
    </row>
    <row r="32" spans="3:19" x14ac:dyDescent="0.2">
      <c r="G32" s="65" t="s">
        <v>34</v>
      </c>
      <c r="M32" s="28" t="s">
        <v>98</v>
      </c>
    </row>
    <row r="33" spans="7:13" x14ac:dyDescent="0.2">
      <c r="G33" s="65" t="s">
        <v>35</v>
      </c>
      <c r="K33" s="29">
        <v>1</v>
      </c>
      <c r="M33" s="28" t="s">
        <v>101</v>
      </c>
    </row>
    <row r="34" spans="7:13" x14ac:dyDescent="0.2">
      <c r="G34" s="65" t="s">
        <v>103</v>
      </c>
      <c r="K34" s="29">
        <v>2</v>
      </c>
      <c r="M34" s="28" t="s">
        <v>104</v>
      </c>
    </row>
    <row r="35" spans="7:13" x14ac:dyDescent="0.2">
      <c r="K35" s="29">
        <v>3</v>
      </c>
      <c r="M35" s="28" t="s">
        <v>99</v>
      </c>
    </row>
    <row r="36" spans="7:13" x14ac:dyDescent="0.2">
      <c r="K36" s="29">
        <v>4</v>
      </c>
    </row>
    <row r="37" spans="7:13" x14ac:dyDescent="0.2">
      <c r="K37" s="29">
        <v>5</v>
      </c>
    </row>
    <row r="38" spans="7:13" x14ac:dyDescent="0.2">
      <c r="K38" s="29">
        <v>6</v>
      </c>
    </row>
    <row r="39" spans="7:13" x14ac:dyDescent="0.2">
      <c r="K39" s="29">
        <v>7</v>
      </c>
    </row>
    <row r="40" spans="7:13" x14ac:dyDescent="0.2">
      <c r="K40" s="29">
        <v>8</v>
      </c>
    </row>
    <row r="41" spans="7:13" x14ac:dyDescent="0.2">
      <c r="K41" s="29">
        <v>9</v>
      </c>
    </row>
    <row r="42" spans="7:13" x14ac:dyDescent="0.2">
      <c r="K42" s="29">
        <v>10</v>
      </c>
    </row>
  </sheetData>
  <sheetProtection deleteColumns="0" deleteRows="0"/>
  <autoFilter ref="B3:F15"/>
  <mergeCells count="19">
    <mergeCell ref="B2:X2"/>
    <mergeCell ref="U3:U4"/>
    <mergeCell ref="V3:V4"/>
    <mergeCell ref="E3:E4"/>
    <mergeCell ref="D3:D4"/>
    <mergeCell ref="C3:C4"/>
    <mergeCell ref="B3:B4"/>
    <mergeCell ref="L3:L4"/>
    <mergeCell ref="M3:M4"/>
    <mergeCell ref="N3:N4"/>
    <mergeCell ref="T3:T4"/>
    <mergeCell ref="W3:X3"/>
    <mergeCell ref="O3:S3"/>
    <mergeCell ref="F3:F4"/>
    <mergeCell ref="G3:G4"/>
    <mergeCell ref="H3:H4"/>
    <mergeCell ref="I3:I4"/>
    <mergeCell ref="J3:J4"/>
    <mergeCell ref="K3:K4"/>
  </mergeCells>
  <conditionalFormatting sqref="K5:K15 Q5:Q15">
    <cfRule type="cellIs" dxfId="5" priority="15" operator="between">
      <formula>8</formula>
      <formula>11</formula>
    </cfRule>
    <cfRule type="cellIs" dxfId="4" priority="16" operator="between">
      <formula>6</formula>
      <formula>7</formula>
    </cfRule>
    <cfRule type="cellIs" dxfId="3" priority="17" operator="equal">
      <formula>5</formula>
    </cfRule>
    <cfRule type="cellIs" dxfId="2" priority="18" operator="between">
      <formula>1</formula>
      <formula>4</formula>
    </cfRule>
  </conditionalFormatting>
  <conditionalFormatting sqref="K5:K15 Q5:Q15">
    <cfRule type="cellIs" dxfId="1" priority="26" operator="between">
      <formula>1</formula>
      <formula>4</formula>
    </cfRule>
    <cfRule type="cellIs" dxfId="0" priority="27" operator="lessThan">
      <formula>#REF!</formula>
    </cfRule>
  </conditionalFormatting>
  <dataValidations count="10">
    <dataValidation allowBlank="1" showDropDown="1" showInputMessage="1" showErrorMessage="1" sqref="Q5:Q15 K5:K15 N5:N15"/>
    <dataValidation type="list" allowBlank="1" showInputMessage="1" showErrorMessage="1" sqref="C5:C15">
      <formula1>$C$27:$C$30</formula1>
    </dataValidation>
    <dataValidation type="list" allowBlank="1" showInputMessage="1" showErrorMessage="1" sqref="D5:D15">
      <formula1>$D$27:$D$28</formula1>
    </dataValidation>
    <dataValidation type="list" allowBlank="1" showInputMessage="1" showErrorMessage="1" sqref="E5:E15">
      <formula1>$E$27:$E$30</formula1>
    </dataValidation>
    <dataValidation type="list" allowBlank="1" showInputMessage="1" showErrorMessage="1" sqref="F5:F15">
      <formula1>$G$27:$G$34</formula1>
    </dataValidation>
    <dataValidation type="list" allowBlank="1" showInputMessage="1" showErrorMessage="1" sqref="O5:O15 I5:I15">
      <formula1>$H$27:$H$31</formula1>
    </dataValidation>
    <dataValidation type="list" allowBlank="1" showInputMessage="1" showErrorMessage="1" sqref="P5:P15 J5:J15">
      <formula1>$I$27:$I$31</formula1>
    </dataValidation>
    <dataValidation type="list" allowBlank="1" showInputMessage="1" showErrorMessage="1" sqref="S5:S15">
      <formula1>$S$27:$S$28</formula1>
    </dataValidation>
    <dataValidation showDropDown="1" showInputMessage="1" showErrorMessage="1" sqref="R5:R15 L5:L15"/>
    <dataValidation type="list" allowBlank="1" showInputMessage="1" showErrorMessage="1" sqref="T5:T15 M5:M15">
      <formula1>$M$27:$M$35</formula1>
    </dataValidation>
  </dataValidations>
  <pageMargins left="0" right="0" top="0" bottom="0" header="0.31496062992125984" footer="0.31496062992125984"/>
  <pageSetup scale="47" orientation="landscape" r:id="rId1"/>
  <rowBreaks count="1" manualBreakCount="1">
    <brk id="8" max="2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9"/>
  <sheetViews>
    <sheetView showGridLines="0" topLeftCell="B1" workbookViewId="0">
      <selection activeCell="F11" sqref="F11"/>
    </sheetView>
  </sheetViews>
  <sheetFormatPr baseColWidth="10" defaultRowHeight="39.950000000000003" customHeight="1" x14ac:dyDescent="0.25"/>
  <cols>
    <col min="4" max="4" width="49.28515625" bestFit="1" customWidth="1"/>
    <col min="5" max="5" width="15.85546875" customWidth="1"/>
    <col min="7" max="7" width="12.5703125" bestFit="1" customWidth="1"/>
  </cols>
  <sheetData>
    <row r="2" spans="3:7" ht="39.950000000000003" customHeight="1" x14ac:dyDescent="0.25">
      <c r="D2" s="107" t="s">
        <v>44</v>
      </c>
      <c r="E2" s="107"/>
    </row>
    <row r="3" spans="3:7" ht="15.75" customHeight="1" x14ac:dyDescent="0.25"/>
    <row r="4" spans="3:7" ht="39.950000000000003" customHeight="1" x14ac:dyDescent="0.25">
      <c r="D4" s="6" t="s">
        <v>42</v>
      </c>
      <c r="E4" s="108" t="s">
        <v>43</v>
      </c>
      <c r="F4" s="109"/>
      <c r="G4" s="109"/>
    </row>
    <row r="5" spans="3:7" ht="39.950000000000003" customHeight="1" x14ac:dyDescent="0.25">
      <c r="C5" s="106" t="s">
        <v>7</v>
      </c>
      <c r="D5" s="2" t="s">
        <v>37</v>
      </c>
      <c r="E5" s="5">
        <v>1</v>
      </c>
      <c r="F5" s="5" t="s">
        <v>106</v>
      </c>
      <c r="G5" s="58">
        <f>1/1000</f>
        <v>1E-3</v>
      </c>
    </row>
    <row r="6" spans="3:7" ht="39.950000000000003" customHeight="1" x14ac:dyDescent="0.25">
      <c r="C6" s="106"/>
      <c r="D6" s="2" t="s">
        <v>38</v>
      </c>
      <c r="E6" s="5">
        <v>2</v>
      </c>
      <c r="F6" s="5" t="s">
        <v>107</v>
      </c>
      <c r="G6" s="58">
        <f>1/500</f>
        <v>2E-3</v>
      </c>
    </row>
    <row r="7" spans="3:7" ht="39.950000000000003" customHeight="1" x14ac:dyDescent="0.25">
      <c r="C7" s="106"/>
      <c r="D7" s="3" t="s">
        <v>39</v>
      </c>
      <c r="E7" s="5">
        <v>3</v>
      </c>
      <c r="F7" s="5" t="s">
        <v>109</v>
      </c>
      <c r="G7" s="58">
        <f>1/250</f>
        <v>4.0000000000000001E-3</v>
      </c>
    </row>
    <row r="8" spans="3:7" ht="39.950000000000003" customHeight="1" x14ac:dyDescent="0.25">
      <c r="C8" s="106"/>
      <c r="D8" s="3" t="s">
        <v>95</v>
      </c>
      <c r="E8" s="5">
        <v>4</v>
      </c>
      <c r="F8" s="5" t="s">
        <v>108</v>
      </c>
      <c r="G8" s="58">
        <f>1/100</f>
        <v>0.01</v>
      </c>
    </row>
    <row r="9" spans="3:7" ht="39.950000000000003" customHeight="1" x14ac:dyDescent="0.25">
      <c r="C9" s="106"/>
      <c r="D9" s="3" t="s">
        <v>41</v>
      </c>
      <c r="E9" s="5">
        <v>5</v>
      </c>
      <c r="F9" s="5" t="s">
        <v>110</v>
      </c>
      <c r="G9" s="58">
        <v>1</v>
      </c>
    </row>
  </sheetData>
  <mergeCells count="3">
    <mergeCell ref="C5:C9"/>
    <mergeCell ref="D2:E2"/>
    <mergeCell ref="E4:G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H32"/>
  <sheetViews>
    <sheetView showGridLines="0" tabSelected="1" topLeftCell="B1" zoomScale="90" zoomScaleNormal="90" workbookViewId="0">
      <selection activeCell="E18" sqref="E18"/>
    </sheetView>
  </sheetViews>
  <sheetFormatPr baseColWidth="10" defaultRowHeight="15" x14ac:dyDescent="0.25"/>
  <cols>
    <col min="1" max="1" width="1.7109375" customWidth="1"/>
    <col min="2" max="2" width="10.28515625" bestFit="1" customWidth="1"/>
    <col min="3" max="3" width="11.85546875" bestFit="1" customWidth="1"/>
    <col min="4" max="5" width="25.7109375" style="1" customWidth="1"/>
    <col min="6" max="6" width="29" style="1" customWidth="1"/>
    <col min="7" max="8" width="25.7109375" style="1" customWidth="1"/>
    <col min="9" max="9" width="12.7109375" bestFit="1" customWidth="1"/>
  </cols>
  <sheetData>
    <row r="6" spans="2:8" ht="18.75" x14ac:dyDescent="0.3">
      <c r="B6" s="113" t="s">
        <v>63</v>
      </c>
      <c r="C6" s="113"/>
      <c r="D6" s="113"/>
      <c r="E6" s="113"/>
      <c r="F6" s="113"/>
      <c r="G6" s="113"/>
      <c r="H6" s="113"/>
    </row>
    <row r="8" spans="2:8" ht="28.5" customHeight="1" x14ac:dyDescent="0.25">
      <c r="B8" s="118" t="s">
        <v>8</v>
      </c>
      <c r="C8" s="118"/>
      <c r="D8" s="118"/>
      <c r="E8" s="118"/>
      <c r="F8" s="118"/>
      <c r="G8" s="118"/>
      <c r="H8" s="118"/>
    </row>
    <row r="9" spans="2:8" ht="90" customHeight="1" x14ac:dyDescent="0.25">
      <c r="B9" s="114" t="s">
        <v>45</v>
      </c>
      <c r="C9" s="114"/>
      <c r="D9" s="8" t="s">
        <v>58</v>
      </c>
      <c r="E9" s="8" t="s">
        <v>51</v>
      </c>
      <c r="F9" s="8" t="s">
        <v>54</v>
      </c>
      <c r="G9" s="8" t="s">
        <v>59</v>
      </c>
      <c r="H9" s="8" t="s">
        <v>60</v>
      </c>
    </row>
    <row r="10" spans="2:8" ht="90" customHeight="1" x14ac:dyDescent="0.25">
      <c r="B10" s="115" t="s">
        <v>46</v>
      </c>
      <c r="C10" s="115"/>
      <c r="D10" s="8" t="s">
        <v>53</v>
      </c>
      <c r="E10" s="8" t="s">
        <v>52</v>
      </c>
      <c r="F10" s="8" t="s">
        <v>55</v>
      </c>
      <c r="G10" s="8" t="s">
        <v>56</v>
      </c>
      <c r="H10" s="8" t="s">
        <v>57</v>
      </c>
    </row>
    <row r="11" spans="2:8" ht="15.75" x14ac:dyDescent="0.25">
      <c r="B11" s="116" t="s">
        <v>10</v>
      </c>
      <c r="C11" s="116" t="s">
        <v>61</v>
      </c>
      <c r="D11" s="7" t="s">
        <v>47</v>
      </c>
      <c r="E11" s="7" t="s">
        <v>48</v>
      </c>
      <c r="F11" s="7" t="s">
        <v>49</v>
      </c>
      <c r="G11" s="7" t="s">
        <v>50</v>
      </c>
      <c r="H11" s="7" t="s">
        <v>62</v>
      </c>
    </row>
    <row r="12" spans="2:8" x14ac:dyDescent="0.25">
      <c r="B12" s="117"/>
      <c r="C12" s="117"/>
      <c r="D12" s="4">
        <v>1</v>
      </c>
      <c r="E12" s="4">
        <v>2</v>
      </c>
      <c r="F12" s="4">
        <v>3</v>
      </c>
      <c r="G12" s="4">
        <v>4</v>
      </c>
      <c r="H12" s="4">
        <v>5</v>
      </c>
    </row>
    <row r="15" spans="2:8" ht="15.75" x14ac:dyDescent="0.25">
      <c r="D15" s="110" t="s">
        <v>112</v>
      </c>
      <c r="E15" s="111"/>
      <c r="F15" s="111"/>
      <c r="G15" s="111"/>
      <c r="H15" s="112"/>
    </row>
    <row r="17" spans="4:8" ht="15.75" x14ac:dyDescent="0.25">
      <c r="D17" s="59" t="s">
        <v>111</v>
      </c>
      <c r="E17" s="81">
        <v>997729915</v>
      </c>
      <c r="F17" s="82"/>
      <c r="H17"/>
    </row>
    <row r="18" spans="4:8" x14ac:dyDescent="0.25">
      <c r="H18"/>
    </row>
    <row r="19" spans="4:8" ht="15.75" x14ac:dyDescent="0.25">
      <c r="D19" s="59" t="s">
        <v>47</v>
      </c>
      <c r="E19" s="60">
        <v>0</v>
      </c>
      <c r="F19" s="61">
        <v>9.9000000000000008E-3</v>
      </c>
      <c r="G19" s="63">
        <f t="shared" ref="G19:H22" si="0">+E19*$E$17</f>
        <v>0</v>
      </c>
      <c r="H19" s="64">
        <f t="shared" si="0"/>
        <v>9877526.1585000008</v>
      </c>
    </row>
    <row r="20" spans="4:8" ht="15.75" x14ac:dyDescent="0.25">
      <c r="D20" s="59" t="s">
        <v>48</v>
      </c>
      <c r="E20" s="62">
        <v>0.01</v>
      </c>
      <c r="F20" s="61">
        <v>4.4900000000000002E-2</v>
      </c>
      <c r="G20" s="63">
        <f t="shared" si="0"/>
        <v>9977299.1500000004</v>
      </c>
      <c r="H20" s="64">
        <f t="shared" si="0"/>
        <v>44798073.183499999</v>
      </c>
    </row>
    <row r="21" spans="4:8" ht="15.75" x14ac:dyDescent="0.25">
      <c r="D21" s="59" t="s">
        <v>49</v>
      </c>
      <c r="E21" s="62">
        <v>0.05</v>
      </c>
      <c r="F21" s="61">
        <v>0.1449</v>
      </c>
      <c r="G21" s="63">
        <f t="shared" si="0"/>
        <v>49886495.75</v>
      </c>
      <c r="H21" s="64">
        <f t="shared" si="0"/>
        <v>144571064.68349999</v>
      </c>
    </row>
    <row r="22" spans="4:8" ht="15.75" x14ac:dyDescent="0.25">
      <c r="D22" s="59" t="s">
        <v>50</v>
      </c>
      <c r="E22" s="62">
        <v>0.15</v>
      </c>
      <c r="F22" s="61">
        <v>0.3</v>
      </c>
      <c r="G22" s="63">
        <f t="shared" si="0"/>
        <v>149659487.25</v>
      </c>
      <c r="H22" s="64">
        <f t="shared" si="0"/>
        <v>299318974.5</v>
      </c>
    </row>
    <row r="23" spans="4:8" ht="15.75" x14ac:dyDescent="0.25">
      <c r="D23" s="59" t="s">
        <v>62</v>
      </c>
      <c r="E23" s="62">
        <v>1</v>
      </c>
      <c r="F23" s="60" t="s">
        <v>50</v>
      </c>
      <c r="G23" s="63">
        <f>+E23*$E$17</f>
        <v>997729915</v>
      </c>
      <c r="H23" s="64"/>
    </row>
    <row r="26" spans="4:8" ht="27" customHeight="1" x14ac:dyDescent="0.25">
      <c r="E26" s="66"/>
    </row>
    <row r="27" spans="4:8" x14ac:dyDescent="0.25">
      <c r="E27" s="66"/>
    </row>
    <row r="28" spans="4:8" x14ac:dyDescent="0.25">
      <c r="E28" s="66"/>
    </row>
    <row r="29" spans="4:8" x14ac:dyDescent="0.25">
      <c r="E29" s="66"/>
    </row>
    <row r="30" spans="4:8" x14ac:dyDescent="0.25">
      <c r="E30" s="66"/>
    </row>
    <row r="31" spans="4:8" x14ac:dyDescent="0.25">
      <c r="E31" s="66"/>
    </row>
    <row r="32" spans="4:8" x14ac:dyDescent="0.25">
      <c r="E32" s="66"/>
    </row>
  </sheetData>
  <mergeCells count="7">
    <mergeCell ref="D15:H15"/>
    <mergeCell ref="B6:H6"/>
    <mergeCell ref="B9:C9"/>
    <mergeCell ref="B10:C10"/>
    <mergeCell ref="B11:B12"/>
    <mergeCell ref="C11:C12"/>
    <mergeCell ref="B8:H8"/>
  </mergeCells>
  <dataValidations count="1">
    <dataValidation type="list" allowBlank="1" showInputMessage="1" showErrorMessage="1" sqref="E26:E30">
      <formula1>$I$31:$I$34</formula1>
    </dataValidation>
  </dataValidation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3"/>
  <sheetViews>
    <sheetView showGridLines="0" topLeftCell="B1" zoomScale="80" zoomScaleNormal="80" workbookViewId="0">
      <selection activeCell="F5" sqref="F5"/>
    </sheetView>
  </sheetViews>
  <sheetFormatPr baseColWidth="10" defaultRowHeight="15" x14ac:dyDescent="0.25"/>
  <cols>
    <col min="1" max="1" width="5.5703125" customWidth="1"/>
    <col min="2" max="2" width="25" customWidth="1"/>
    <col min="3" max="3" width="16.5703125" customWidth="1"/>
    <col min="4" max="8" width="25.7109375" customWidth="1"/>
  </cols>
  <sheetData>
    <row r="2" spans="1:8" ht="18.75" x14ac:dyDescent="0.3">
      <c r="B2" s="113" t="s">
        <v>64</v>
      </c>
      <c r="C2" s="113"/>
      <c r="D2" s="113"/>
      <c r="E2" s="113"/>
      <c r="F2" s="113"/>
      <c r="G2" s="113"/>
      <c r="H2" s="113"/>
    </row>
    <row r="3" spans="1:8" x14ac:dyDescent="0.25">
      <c r="D3" s="1"/>
      <c r="E3" s="1"/>
      <c r="F3" s="1"/>
      <c r="G3" s="1"/>
      <c r="H3" s="1"/>
    </row>
    <row r="4" spans="1:8" ht="18.75" x14ac:dyDescent="0.25">
      <c r="B4" s="118" t="s">
        <v>8</v>
      </c>
      <c r="C4" s="118"/>
      <c r="D4" s="118"/>
      <c r="E4" s="118"/>
      <c r="F4" s="118"/>
      <c r="G4" s="118"/>
      <c r="H4" s="118"/>
    </row>
    <row r="5" spans="1:8" ht="80.099999999999994" customHeight="1" x14ac:dyDescent="0.25">
      <c r="B5" s="114" t="s">
        <v>45</v>
      </c>
      <c r="C5" s="114"/>
      <c r="D5" s="8" t="s">
        <v>58</v>
      </c>
      <c r="E5" s="8" t="s">
        <v>51</v>
      </c>
      <c r="F5" s="8" t="s">
        <v>54</v>
      </c>
      <c r="G5" s="8" t="s">
        <v>59</v>
      </c>
      <c r="H5" s="8" t="s">
        <v>60</v>
      </c>
    </row>
    <row r="6" spans="1:8" ht="80.099999999999994" customHeight="1" x14ac:dyDescent="0.25">
      <c r="B6" s="115" t="s">
        <v>46</v>
      </c>
      <c r="C6" s="115"/>
      <c r="D6" s="8" t="s">
        <v>53</v>
      </c>
      <c r="E6" s="8" t="s">
        <v>52</v>
      </c>
      <c r="F6" s="8" t="s">
        <v>55</v>
      </c>
      <c r="G6" s="8" t="s">
        <v>56</v>
      </c>
      <c r="H6" s="8" t="s">
        <v>57</v>
      </c>
    </row>
    <row r="7" spans="1:8" ht="15.75" x14ac:dyDescent="0.25">
      <c r="B7" s="116" t="s">
        <v>10</v>
      </c>
      <c r="C7" s="116" t="s">
        <v>61</v>
      </c>
      <c r="D7" s="7" t="s">
        <v>47</v>
      </c>
      <c r="E7" s="7" t="s">
        <v>48</v>
      </c>
      <c r="F7" s="7" t="s">
        <v>49</v>
      </c>
      <c r="G7" s="7" t="s">
        <v>50</v>
      </c>
      <c r="H7" s="7" t="s">
        <v>62</v>
      </c>
    </row>
    <row r="8" spans="1:8" ht="18.75" x14ac:dyDescent="0.25">
      <c r="B8" s="117"/>
      <c r="C8" s="117"/>
      <c r="D8" s="5">
        <v>1</v>
      </c>
      <c r="E8" s="5">
        <v>2</v>
      </c>
      <c r="F8" s="5">
        <v>3</v>
      </c>
      <c r="G8" s="5">
        <v>4</v>
      </c>
      <c r="H8" s="5">
        <v>5</v>
      </c>
    </row>
    <row r="9" spans="1:8" ht="50.1" customHeight="1" x14ac:dyDescent="0.25">
      <c r="A9" s="119" t="s">
        <v>7</v>
      </c>
      <c r="B9" s="8" t="s">
        <v>37</v>
      </c>
      <c r="C9" s="9">
        <v>1</v>
      </c>
      <c r="D9" s="10">
        <v>2</v>
      </c>
      <c r="E9" s="10">
        <v>3</v>
      </c>
      <c r="F9" s="10">
        <v>4</v>
      </c>
      <c r="G9" s="11">
        <v>5</v>
      </c>
      <c r="H9" s="12">
        <v>6</v>
      </c>
    </row>
    <row r="10" spans="1:8" ht="50.1" customHeight="1" x14ac:dyDescent="0.25">
      <c r="A10" s="120"/>
      <c r="B10" s="8" t="s">
        <v>38</v>
      </c>
      <c r="C10" s="9">
        <v>2</v>
      </c>
      <c r="D10" s="10">
        <v>3</v>
      </c>
      <c r="E10" s="10">
        <v>4</v>
      </c>
      <c r="F10" s="11">
        <v>5</v>
      </c>
      <c r="G10" s="12">
        <v>6</v>
      </c>
      <c r="H10" s="12">
        <v>7</v>
      </c>
    </row>
    <row r="11" spans="1:8" ht="50.1" customHeight="1" x14ac:dyDescent="0.25">
      <c r="A11" s="120"/>
      <c r="B11" s="8" t="s">
        <v>39</v>
      </c>
      <c r="C11" s="9">
        <v>3</v>
      </c>
      <c r="D11" s="10">
        <v>4</v>
      </c>
      <c r="E11" s="11">
        <v>5</v>
      </c>
      <c r="F11" s="12">
        <v>6</v>
      </c>
      <c r="G11" s="12">
        <v>7</v>
      </c>
      <c r="H11" s="13">
        <v>8</v>
      </c>
    </row>
    <row r="12" spans="1:8" ht="50.1" customHeight="1" x14ac:dyDescent="0.25">
      <c r="A12" s="120"/>
      <c r="B12" s="8" t="s">
        <v>40</v>
      </c>
      <c r="C12" s="9">
        <v>4</v>
      </c>
      <c r="D12" s="11">
        <v>5</v>
      </c>
      <c r="E12" s="12">
        <v>6</v>
      </c>
      <c r="F12" s="12">
        <v>7</v>
      </c>
      <c r="G12" s="13">
        <v>8</v>
      </c>
      <c r="H12" s="13">
        <v>9</v>
      </c>
    </row>
    <row r="13" spans="1:8" ht="50.1" customHeight="1" x14ac:dyDescent="0.25">
      <c r="A13" s="120"/>
      <c r="B13" s="8" t="s">
        <v>41</v>
      </c>
      <c r="C13" s="9">
        <v>5</v>
      </c>
      <c r="D13" s="12">
        <v>6</v>
      </c>
      <c r="E13" s="12">
        <v>7</v>
      </c>
      <c r="F13" s="13">
        <v>8</v>
      </c>
      <c r="G13" s="13">
        <v>9</v>
      </c>
      <c r="H13" s="13">
        <v>10</v>
      </c>
    </row>
  </sheetData>
  <mergeCells count="7">
    <mergeCell ref="A9:A13"/>
    <mergeCell ref="B2:H2"/>
    <mergeCell ref="B4:H4"/>
    <mergeCell ref="B5:C5"/>
    <mergeCell ref="B6:C6"/>
    <mergeCell ref="B7:B8"/>
    <mergeCell ref="C7:C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D10"/>
  <sheetViews>
    <sheetView showGridLines="0" workbookViewId="0">
      <selection activeCell="C12" sqref="C12"/>
    </sheetView>
  </sheetViews>
  <sheetFormatPr baseColWidth="10" defaultRowHeight="15" x14ac:dyDescent="0.25"/>
  <cols>
    <col min="3" max="4" width="50.7109375" customWidth="1"/>
  </cols>
  <sheetData>
    <row r="2" spans="3:4" x14ac:dyDescent="0.25">
      <c r="C2" s="121" t="s">
        <v>72</v>
      </c>
      <c r="D2" s="121"/>
    </row>
    <row r="5" spans="3:4" ht="39.950000000000003" customHeight="1" x14ac:dyDescent="0.25">
      <c r="C5" s="16" t="s">
        <v>13</v>
      </c>
      <c r="D5" s="16" t="s">
        <v>14</v>
      </c>
    </row>
    <row r="6" spans="3:4" ht="39.950000000000003" customHeight="1" x14ac:dyDescent="0.25">
      <c r="C6" s="15" t="s">
        <v>65</v>
      </c>
      <c r="D6" s="14" t="s">
        <v>66</v>
      </c>
    </row>
    <row r="7" spans="3:4" ht="39.950000000000003" customHeight="1" x14ac:dyDescent="0.25">
      <c r="C7" s="15" t="s">
        <v>67</v>
      </c>
      <c r="D7" s="14" t="s">
        <v>68</v>
      </c>
    </row>
    <row r="8" spans="3:4" ht="39.950000000000003" customHeight="1" x14ac:dyDescent="0.25">
      <c r="C8" s="14">
        <v>5</v>
      </c>
      <c r="D8" s="14" t="s">
        <v>69</v>
      </c>
    </row>
    <row r="9" spans="3:4" ht="39.950000000000003" customHeight="1" x14ac:dyDescent="0.25">
      <c r="C9" s="14" t="s">
        <v>70</v>
      </c>
      <c r="D9" s="14" t="s">
        <v>71</v>
      </c>
    </row>
    <row r="10" spans="3:4" ht="39.950000000000003" customHeight="1" x14ac:dyDescent="0.25"/>
  </sheetData>
  <mergeCells count="1">
    <mergeCell ref="C2:D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8"/>
  <sheetViews>
    <sheetView showGridLines="0" workbookViewId="0">
      <selection activeCell="B7" sqref="B7"/>
    </sheetView>
  </sheetViews>
  <sheetFormatPr baseColWidth="10" defaultRowHeight="15" x14ac:dyDescent="0.25"/>
  <cols>
    <col min="2" max="2" width="63.140625" customWidth="1"/>
    <col min="3" max="3" width="61" customWidth="1"/>
  </cols>
  <sheetData>
    <row r="3" spans="2:3" ht="18.75" x14ac:dyDescent="0.25">
      <c r="B3" s="16" t="s">
        <v>81</v>
      </c>
      <c r="C3" s="16" t="s">
        <v>82</v>
      </c>
    </row>
    <row r="4" spans="2:3" ht="99.95" customHeight="1" x14ac:dyDescent="0.25">
      <c r="B4" s="15" t="s">
        <v>83</v>
      </c>
      <c r="C4" s="17" t="s">
        <v>84</v>
      </c>
    </row>
    <row r="5" spans="2:3" ht="99.95" customHeight="1" x14ac:dyDescent="0.25">
      <c r="B5" s="15" t="s">
        <v>85</v>
      </c>
      <c r="C5" s="17" t="s">
        <v>89</v>
      </c>
    </row>
    <row r="6" spans="2:3" ht="99.95" customHeight="1" x14ac:dyDescent="0.25">
      <c r="B6" s="14" t="s">
        <v>86</v>
      </c>
      <c r="C6" s="17" t="s">
        <v>90</v>
      </c>
    </row>
    <row r="7" spans="2:3" ht="176.25" customHeight="1" x14ac:dyDescent="0.25">
      <c r="B7" s="14" t="s">
        <v>87</v>
      </c>
      <c r="C7" s="17" t="s">
        <v>91</v>
      </c>
    </row>
    <row r="8" spans="2:3" ht="99.95" customHeight="1" x14ac:dyDescent="0.25">
      <c r="B8" s="14" t="s">
        <v>88</v>
      </c>
      <c r="C8" s="17" t="s">
        <v>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</vt:i4>
      </vt:variant>
    </vt:vector>
  </HeadingPairs>
  <TitlesOfParts>
    <vt:vector size="7" baseType="lpstr">
      <vt:lpstr>Matriz de Riesgos</vt:lpstr>
      <vt:lpstr>Probabilidad del Riesgo </vt:lpstr>
      <vt:lpstr>Impacto de Riesgo</vt:lpstr>
      <vt:lpstr>Valoración del riesgo</vt:lpstr>
      <vt:lpstr>Categoria del Riesgo</vt:lpstr>
      <vt:lpstr>Tratamiento de los Riesgos </vt:lpstr>
      <vt:lpstr>'Matriz de Riesgos'!Área_de_impresión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mterraza</dc:creator>
  <cp:lastModifiedBy>Jerson Augusto Murillo</cp:lastModifiedBy>
  <cp:lastPrinted>2014-08-01T19:47:13Z</cp:lastPrinted>
  <dcterms:created xsi:type="dcterms:W3CDTF">2014-01-17T14:59:50Z</dcterms:created>
  <dcterms:modified xsi:type="dcterms:W3CDTF">2022-03-22T16:26:57Z</dcterms:modified>
</cp:coreProperties>
</file>