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/>
  <mc:AlternateContent xmlns:mc="http://schemas.openxmlformats.org/markup-compatibility/2006">
    <mc:Choice Requires="x15">
      <x15ac:absPath xmlns:x15ac="http://schemas.microsoft.com/office/spreadsheetml/2010/11/ac" url="D:\Start_Here_Mac.app\MINISTERIO DE TRANSPORTE\LICITACIÒN PÙBLICA\R7\DEFINITIVOS\DEFINITIVOS PARA COMITE\"/>
    </mc:Choice>
  </mc:AlternateContent>
  <xr:revisionPtr revIDLastSave="0" documentId="13_ncr:1_{2BA27960-5479-4244-805F-B04F231F330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SEDES MINISTERIO" sheetId="6" r:id="rId1"/>
    <sheet name="Precios Unitarios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521" i="7" l="1"/>
  <c r="N522" i="7"/>
  <c r="N524" i="7"/>
  <c r="N525" i="7"/>
  <c r="N526" i="7"/>
  <c r="N527" i="7"/>
  <c r="N528" i="7"/>
  <c r="N529" i="7"/>
  <c r="N520" i="7"/>
  <c r="N506" i="7"/>
  <c r="N507" i="7"/>
  <c r="N508" i="7"/>
  <c r="N509" i="7"/>
  <c r="N510" i="7"/>
  <c r="N511" i="7"/>
  <c r="N512" i="7"/>
  <c r="N513" i="7"/>
  <c r="N514" i="7"/>
  <c r="N515" i="7"/>
  <c r="N517" i="7"/>
  <c r="N505" i="7"/>
  <c r="N504" i="7"/>
  <c r="N496" i="7"/>
  <c r="N497" i="7"/>
  <c r="N498" i="7"/>
  <c r="N499" i="7"/>
  <c r="N502" i="7"/>
  <c r="N503" i="7"/>
  <c r="N495" i="7"/>
  <c r="N494" i="7"/>
  <c r="N489" i="7"/>
  <c r="N490" i="7"/>
  <c r="N491" i="7"/>
  <c r="N492" i="7"/>
  <c r="N493" i="7"/>
  <c r="N488" i="7"/>
  <c r="N487" i="7"/>
  <c r="N486" i="7"/>
  <c r="N485" i="7"/>
  <c r="N472" i="7"/>
  <c r="N473" i="7"/>
  <c r="N474" i="7"/>
  <c r="N475" i="7"/>
  <c r="N476" i="7"/>
  <c r="N477" i="7"/>
  <c r="N480" i="7"/>
  <c r="N481" i="7"/>
  <c r="N482" i="7"/>
  <c r="N470" i="7"/>
  <c r="N469" i="7"/>
  <c r="N467" i="7"/>
  <c r="N468" i="7"/>
  <c r="N466" i="7"/>
  <c r="N463" i="7"/>
  <c r="N461" i="7"/>
  <c r="N460" i="7"/>
  <c r="N459" i="7"/>
  <c r="N458" i="7"/>
  <c r="N457" i="7"/>
  <c r="N454" i="7"/>
  <c r="N453" i="7"/>
  <c r="N419" i="7"/>
  <c r="N420" i="7"/>
  <c r="N421" i="7"/>
  <c r="N423" i="7"/>
  <c r="N424" i="7"/>
  <c r="N427" i="7"/>
  <c r="N428" i="7"/>
  <c r="N429" i="7"/>
  <c r="N430" i="7"/>
  <c r="N431" i="7"/>
  <c r="N433" i="7"/>
  <c r="N434" i="7"/>
  <c r="N435" i="7"/>
  <c r="N436" i="7"/>
  <c r="N437" i="7"/>
  <c r="N438" i="7"/>
  <c r="N439" i="7"/>
  <c r="N440" i="7"/>
  <c r="N441" i="7"/>
  <c r="N442" i="7"/>
  <c r="N443" i="7"/>
  <c r="N444" i="7"/>
  <c r="N445" i="7"/>
  <c r="N446" i="7"/>
  <c r="N447" i="7"/>
  <c r="N449" i="7"/>
  <c r="N450" i="7"/>
  <c r="N451" i="7"/>
  <c r="N452" i="7"/>
  <c r="N418" i="7"/>
  <c r="N417" i="7"/>
  <c r="N416" i="7"/>
  <c r="N413" i="7"/>
  <c r="N412" i="7"/>
  <c r="N410" i="7"/>
  <c r="N409" i="7"/>
  <c r="N408" i="7"/>
  <c r="N406" i="7"/>
  <c r="N405" i="7"/>
  <c r="N404" i="7"/>
  <c r="N403" i="7"/>
  <c r="N401" i="7"/>
  <c r="N398" i="7"/>
  <c r="N397" i="7"/>
  <c r="N396" i="7"/>
  <c r="N395" i="7"/>
  <c r="N393" i="7"/>
  <c r="N394" i="7"/>
  <c r="N392" i="7"/>
  <c r="N391" i="7"/>
  <c r="N390" i="7"/>
  <c r="N389" i="7"/>
  <c r="N388" i="7"/>
  <c r="N386" i="7"/>
  <c r="N385" i="7"/>
  <c r="N383" i="7"/>
  <c r="N382" i="7"/>
  <c r="N381" i="7"/>
  <c r="N377" i="7"/>
  <c r="N378" i="7"/>
  <c r="N379" i="7"/>
  <c r="N376" i="7"/>
  <c r="N375" i="7"/>
  <c r="N374" i="7"/>
  <c r="N373" i="7"/>
  <c r="N372" i="7"/>
  <c r="N371" i="7"/>
  <c r="N363" i="7"/>
  <c r="N364" i="7"/>
  <c r="N365" i="7"/>
  <c r="N366" i="7"/>
  <c r="N368" i="7"/>
  <c r="N362" i="7"/>
  <c r="N359" i="7"/>
  <c r="N352" i="7"/>
  <c r="N354" i="7"/>
  <c r="N355" i="7"/>
  <c r="N356" i="7"/>
  <c r="N357" i="7"/>
  <c r="N358" i="7"/>
  <c r="N351" i="7"/>
  <c r="N349" i="7"/>
  <c r="N342" i="7"/>
  <c r="N343" i="7"/>
  <c r="N344" i="7"/>
  <c r="N345" i="7"/>
  <c r="N348" i="7"/>
  <c r="N341" i="7"/>
  <c r="N340" i="7"/>
  <c r="N339" i="7"/>
  <c r="N338" i="7"/>
  <c r="N337" i="7"/>
  <c r="N336" i="7"/>
  <c r="N335" i="7"/>
  <c r="N330" i="7"/>
  <c r="N331" i="7"/>
  <c r="N332" i="7"/>
  <c r="N334" i="7"/>
  <c r="N329" i="7"/>
  <c r="N328" i="7"/>
  <c r="N321" i="7"/>
  <c r="N322" i="7"/>
  <c r="N324" i="7"/>
  <c r="N325" i="7"/>
  <c r="N326" i="7"/>
  <c r="N327" i="7"/>
  <c r="N320" i="7"/>
  <c r="N319" i="7"/>
  <c r="N317" i="7"/>
  <c r="N318" i="7"/>
  <c r="N316" i="7"/>
  <c r="N315" i="7"/>
  <c r="N314" i="7"/>
  <c r="N312" i="7"/>
  <c r="N310" i="7"/>
  <c r="N309" i="7"/>
  <c r="N305" i="7"/>
  <c r="N307" i="7"/>
  <c r="N308" i="7"/>
  <c r="N304" i="7"/>
  <c r="N303" i="7"/>
  <c r="N295" i="7"/>
  <c r="N296" i="7"/>
  <c r="N298" i="7"/>
  <c r="N299" i="7"/>
  <c r="N300" i="7"/>
  <c r="N301" i="7"/>
  <c r="N302" i="7"/>
  <c r="N294" i="7"/>
  <c r="N293" i="7"/>
  <c r="N292" i="7"/>
  <c r="N285" i="7"/>
  <c r="N286" i="7"/>
  <c r="N287" i="7"/>
  <c r="N289" i="7"/>
  <c r="N290" i="7"/>
  <c r="N291" i="7"/>
  <c r="N284" i="7"/>
  <c r="N283" i="7"/>
  <c r="N282" i="7"/>
  <c r="N281" i="7"/>
  <c r="N265" i="7"/>
  <c r="N266" i="7"/>
  <c r="N267" i="7"/>
  <c r="N268" i="7"/>
  <c r="N269" i="7"/>
  <c r="N270" i="7"/>
  <c r="N271" i="7"/>
  <c r="N272" i="7"/>
  <c r="N273" i="7"/>
  <c r="N275" i="7"/>
  <c r="N277" i="7"/>
  <c r="N280" i="7"/>
  <c r="N264" i="7"/>
  <c r="N261" i="7"/>
  <c r="N260" i="7"/>
  <c r="N259" i="7"/>
  <c r="N258" i="7"/>
  <c r="N257" i="7"/>
  <c r="N256" i="7"/>
  <c r="N247" i="7"/>
  <c r="N249" i="7"/>
  <c r="N250" i="7"/>
  <c r="N251" i="7"/>
  <c r="N252" i="7"/>
  <c r="N254" i="7"/>
  <c r="N246" i="7"/>
  <c r="N245" i="7"/>
  <c r="N234" i="7"/>
  <c r="N235" i="7"/>
  <c r="N237" i="7"/>
  <c r="N238" i="7"/>
  <c r="N239" i="7"/>
  <c r="N240" i="7"/>
  <c r="N243" i="7"/>
  <c r="N233" i="7"/>
  <c r="N231" i="7"/>
  <c r="N224" i="7"/>
  <c r="N225" i="7"/>
  <c r="N226" i="7"/>
  <c r="N227" i="7"/>
  <c r="N229" i="7"/>
  <c r="N230" i="7"/>
  <c r="N222" i="7"/>
  <c r="N221" i="7"/>
  <c r="N220" i="7"/>
  <c r="N219" i="7"/>
  <c r="N218" i="7"/>
  <c r="N217" i="7"/>
  <c r="N216" i="7"/>
  <c r="N215" i="7"/>
  <c r="N204" i="7"/>
  <c r="N205" i="7"/>
  <c r="N206" i="7"/>
  <c r="N207" i="7"/>
  <c r="N208" i="7"/>
  <c r="N209" i="7"/>
  <c r="N210" i="7"/>
  <c r="N211" i="7"/>
  <c r="N213" i="7"/>
  <c r="N214" i="7"/>
  <c r="N203" i="7"/>
  <c r="N202" i="7"/>
  <c r="N199" i="7"/>
  <c r="N200" i="7"/>
  <c r="N201" i="7"/>
  <c r="N198" i="7"/>
  <c r="N197" i="7"/>
  <c r="N196" i="7"/>
  <c r="N193" i="7"/>
  <c r="N194" i="7"/>
  <c r="N195" i="7"/>
  <c r="N191" i="7"/>
  <c r="N190" i="7"/>
  <c r="N187" i="7"/>
  <c r="N188" i="7"/>
  <c r="N189" i="7"/>
  <c r="N186" i="7"/>
  <c r="N185" i="7"/>
  <c r="N168" i="7"/>
  <c r="N169" i="7"/>
  <c r="N172" i="7"/>
  <c r="N173" i="7"/>
  <c r="N174" i="7"/>
  <c r="N175" i="7"/>
  <c r="N176" i="7"/>
  <c r="N177" i="7"/>
  <c r="N178" i="7"/>
  <c r="N179" i="7"/>
  <c r="N180" i="7"/>
  <c r="N181" i="7"/>
  <c r="N183" i="7"/>
  <c r="N184" i="7"/>
  <c r="N167" i="7"/>
  <c r="N164" i="7"/>
  <c r="N166" i="7"/>
  <c r="N163" i="7"/>
  <c r="N158" i="7"/>
  <c r="N159" i="7"/>
  <c r="N160" i="7"/>
  <c r="N157" i="7"/>
  <c r="N156" i="7"/>
  <c r="N150" i="7"/>
  <c r="N151" i="7"/>
  <c r="N153" i="7"/>
  <c r="N154" i="7"/>
  <c r="N149" i="7"/>
  <c r="N148" i="7"/>
  <c r="N145" i="7"/>
  <c r="N146" i="7"/>
  <c r="N147" i="7"/>
  <c r="N144" i="7"/>
  <c r="N142" i="7"/>
  <c r="N141" i="7"/>
  <c r="N140" i="7"/>
  <c r="N139" i="7"/>
  <c r="N138" i="7"/>
  <c r="N136" i="7"/>
  <c r="N137" i="7"/>
  <c r="N135" i="7"/>
  <c r="N132" i="7"/>
  <c r="N130" i="7"/>
  <c r="N122" i="7"/>
  <c r="N123" i="7"/>
  <c r="N124" i="7"/>
  <c r="N125" i="7"/>
  <c r="N126" i="7"/>
  <c r="N127" i="7"/>
  <c r="N128" i="7"/>
  <c r="N129" i="7"/>
  <c r="N120" i="7"/>
  <c r="N116" i="7"/>
  <c r="N117" i="7"/>
  <c r="N118" i="7"/>
  <c r="N115" i="7"/>
  <c r="N107" i="7"/>
  <c r="N108" i="7"/>
  <c r="N109" i="7"/>
  <c r="N110" i="7"/>
  <c r="N106" i="7"/>
  <c r="N103" i="7"/>
  <c r="N102" i="7"/>
  <c r="N101" i="7"/>
  <c r="N99" i="7"/>
  <c r="N100" i="7"/>
  <c r="N98" i="7"/>
  <c r="N93" i="7"/>
  <c r="N95" i="7"/>
  <c r="N90" i="7"/>
  <c r="N87" i="7"/>
  <c r="N80" i="7"/>
  <c r="N82" i="7"/>
  <c r="N83" i="7"/>
  <c r="N84" i="7"/>
  <c r="N68" i="7"/>
  <c r="N69" i="7"/>
  <c r="N71" i="7"/>
  <c r="N72" i="7"/>
  <c r="N73" i="7"/>
  <c r="N74" i="7"/>
  <c r="N77" i="7"/>
  <c r="N65" i="7"/>
  <c r="N63" i="7"/>
  <c r="N62" i="7"/>
  <c r="N61" i="7"/>
  <c r="N58" i="7"/>
  <c r="N57" i="7"/>
  <c r="N56" i="7"/>
  <c r="N55" i="7"/>
  <c r="N54" i="7"/>
  <c r="N51" i="7"/>
  <c r="N50" i="7"/>
  <c r="N47" i="7"/>
  <c r="N46" i="7"/>
  <c r="N45" i="7"/>
  <c r="N34" i="7"/>
  <c r="N35" i="7"/>
  <c r="N36" i="7"/>
  <c r="N37" i="7"/>
  <c r="N38" i="7"/>
  <c r="N39" i="7"/>
  <c r="N40" i="7"/>
  <c r="N41" i="7"/>
  <c r="N42" i="7"/>
  <c r="N43" i="7"/>
  <c r="N44" i="7"/>
  <c r="N33" i="7"/>
  <c r="N32" i="7"/>
  <c r="N31" i="7"/>
  <c r="N30" i="7"/>
  <c r="N29" i="7"/>
  <c r="N28" i="7"/>
  <c r="N27" i="7"/>
  <c r="N26" i="7"/>
  <c r="N24" i="7"/>
  <c r="N22" i="7"/>
  <c r="N20" i="7"/>
  <c r="N19" i="7"/>
  <c r="N18" i="7"/>
  <c r="N17" i="7"/>
  <c r="N16" i="7"/>
  <c r="N15" i="7"/>
  <c r="N14" i="7"/>
  <c r="N13" i="7"/>
  <c r="N12" i="7"/>
  <c r="N60" i="7"/>
  <c r="N86" i="7"/>
  <c r="N89" i="7"/>
  <c r="N113" i="7"/>
  <c r="N119" i="7"/>
  <c r="N407" i="7"/>
  <c r="N519" i="7"/>
  <c r="K103" i="7"/>
  <c r="K102" i="7"/>
  <c r="J103" i="7"/>
  <c r="J102" i="7"/>
  <c r="K99" i="7"/>
  <c r="K100" i="7"/>
  <c r="K98" i="7"/>
  <c r="J99" i="7"/>
  <c r="J100" i="7"/>
  <c r="J98" i="7"/>
  <c r="J13" i="7"/>
  <c r="K13" i="7"/>
  <c r="J14" i="7"/>
  <c r="K14" i="7"/>
  <c r="J15" i="7"/>
  <c r="K15" i="7"/>
  <c r="J16" i="7"/>
  <c r="K16" i="7"/>
  <c r="J17" i="7"/>
  <c r="K17" i="7"/>
  <c r="J18" i="7"/>
  <c r="K18" i="7"/>
  <c r="J19" i="7"/>
  <c r="K19" i="7"/>
  <c r="J20" i="7"/>
  <c r="K20" i="7"/>
  <c r="J22" i="7"/>
  <c r="K22" i="7"/>
  <c r="J24" i="7"/>
  <c r="K24" i="7"/>
  <c r="J26" i="7"/>
  <c r="K26" i="7"/>
  <c r="J27" i="7"/>
  <c r="K27" i="7"/>
  <c r="J28" i="7"/>
  <c r="K28" i="7"/>
  <c r="J29" i="7"/>
  <c r="K29" i="7"/>
  <c r="J30" i="7"/>
  <c r="K30" i="7"/>
  <c r="J31" i="7"/>
  <c r="L31" i="7" s="1"/>
  <c r="K31" i="7"/>
  <c r="M31" i="7" s="1"/>
  <c r="J32" i="7"/>
  <c r="K32" i="7"/>
  <c r="M32" i="7"/>
  <c r="J33" i="7"/>
  <c r="K33" i="7"/>
  <c r="J34" i="7"/>
  <c r="K34" i="7"/>
  <c r="L34" i="7" s="1"/>
  <c r="J35" i="7"/>
  <c r="K35" i="7"/>
  <c r="J36" i="7"/>
  <c r="K36" i="7"/>
  <c r="J37" i="7"/>
  <c r="K37" i="7"/>
  <c r="J38" i="7"/>
  <c r="K38" i="7"/>
  <c r="J39" i="7"/>
  <c r="K39" i="7"/>
  <c r="J40" i="7"/>
  <c r="K40" i="7"/>
  <c r="J41" i="7"/>
  <c r="K41" i="7"/>
  <c r="J42" i="7"/>
  <c r="K42" i="7"/>
  <c r="J43" i="7"/>
  <c r="M43" i="7" s="1"/>
  <c r="K43" i="7"/>
  <c r="J44" i="7"/>
  <c r="M44" i="7" s="1"/>
  <c r="K44" i="7"/>
  <c r="J45" i="7"/>
  <c r="K45" i="7"/>
  <c r="J46" i="7"/>
  <c r="M46" i="7" s="1"/>
  <c r="K46" i="7"/>
  <c r="J47" i="7"/>
  <c r="K47" i="7"/>
  <c r="J50" i="7"/>
  <c r="K50" i="7"/>
  <c r="J51" i="7"/>
  <c r="K51" i="7"/>
  <c r="J54" i="7"/>
  <c r="K54" i="7"/>
  <c r="J55" i="7"/>
  <c r="K55" i="7"/>
  <c r="J56" i="7"/>
  <c r="K56" i="7"/>
  <c r="J57" i="7"/>
  <c r="K57" i="7"/>
  <c r="J58" i="7"/>
  <c r="K58" i="7"/>
  <c r="J60" i="7"/>
  <c r="K60" i="7"/>
  <c r="J61" i="7"/>
  <c r="K61" i="7"/>
  <c r="M61" i="7"/>
  <c r="J62" i="7"/>
  <c r="K62" i="7"/>
  <c r="J63" i="7"/>
  <c r="K63" i="7"/>
  <c r="J65" i="7"/>
  <c r="K65" i="7"/>
  <c r="J68" i="7"/>
  <c r="K68" i="7"/>
  <c r="M68" i="7" s="1"/>
  <c r="J69" i="7"/>
  <c r="K69" i="7"/>
  <c r="J71" i="7"/>
  <c r="K71" i="7"/>
  <c r="J72" i="7"/>
  <c r="M72" i="7" s="1"/>
  <c r="K72" i="7"/>
  <c r="J73" i="7"/>
  <c r="K73" i="7"/>
  <c r="J74" i="7"/>
  <c r="K74" i="7"/>
  <c r="J77" i="7"/>
  <c r="K77" i="7"/>
  <c r="J80" i="7"/>
  <c r="K80" i="7"/>
  <c r="J82" i="7"/>
  <c r="K82" i="7"/>
  <c r="J83" i="7"/>
  <c r="M83" i="7" s="1"/>
  <c r="K83" i="7"/>
  <c r="J84" i="7"/>
  <c r="K84" i="7"/>
  <c r="J86" i="7"/>
  <c r="K86" i="7"/>
  <c r="J87" i="7"/>
  <c r="K87" i="7"/>
  <c r="J89" i="7"/>
  <c r="K89" i="7"/>
  <c r="J90" i="7"/>
  <c r="K90" i="7"/>
  <c r="J93" i="7"/>
  <c r="K93" i="7"/>
  <c r="J95" i="7"/>
  <c r="K95" i="7"/>
  <c r="J101" i="7"/>
  <c r="M101" i="7" s="1"/>
  <c r="K101" i="7"/>
  <c r="J106" i="7"/>
  <c r="K106" i="7"/>
  <c r="J107" i="7"/>
  <c r="K107" i="7"/>
  <c r="J108" i="7"/>
  <c r="K108" i="7"/>
  <c r="J109" i="7"/>
  <c r="K109" i="7"/>
  <c r="J110" i="7"/>
  <c r="K110" i="7"/>
  <c r="J113" i="7"/>
  <c r="M113" i="7" s="1"/>
  <c r="K113" i="7"/>
  <c r="J115" i="7"/>
  <c r="K115" i="7"/>
  <c r="J116" i="7"/>
  <c r="K116" i="7"/>
  <c r="J117" i="7"/>
  <c r="K117" i="7"/>
  <c r="J118" i="7"/>
  <c r="K118" i="7"/>
  <c r="J119" i="7"/>
  <c r="K119" i="7"/>
  <c r="M119" i="7"/>
  <c r="J120" i="7"/>
  <c r="K120" i="7"/>
  <c r="J122" i="7"/>
  <c r="K122" i="7"/>
  <c r="M122" i="7" s="1"/>
  <c r="J123" i="7"/>
  <c r="K123" i="7"/>
  <c r="J124" i="7"/>
  <c r="K124" i="7"/>
  <c r="M124" i="7" s="1"/>
  <c r="J125" i="7"/>
  <c r="K125" i="7"/>
  <c r="J126" i="7"/>
  <c r="K126" i="7"/>
  <c r="M126" i="7" s="1"/>
  <c r="J127" i="7"/>
  <c r="K127" i="7"/>
  <c r="J128" i="7"/>
  <c r="K128" i="7"/>
  <c r="J129" i="7"/>
  <c r="K129" i="7"/>
  <c r="J130" i="7"/>
  <c r="K130" i="7"/>
  <c r="J132" i="7"/>
  <c r="K132" i="7"/>
  <c r="J135" i="7"/>
  <c r="K135" i="7"/>
  <c r="L135" i="7" s="1"/>
  <c r="J136" i="7"/>
  <c r="K136" i="7"/>
  <c r="J137" i="7"/>
  <c r="K137" i="7"/>
  <c r="M137" i="7" s="1"/>
  <c r="J138" i="7"/>
  <c r="K138" i="7"/>
  <c r="J139" i="7"/>
  <c r="K139" i="7"/>
  <c r="J140" i="7"/>
  <c r="M140" i="7" s="1"/>
  <c r="K140" i="7"/>
  <c r="J141" i="7"/>
  <c r="M141" i="7" s="1"/>
  <c r="K141" i="7"/>
  <c r="J142" i="7"/>
  <c r="K142" i="7"/>
  <c r="J144" i="7"/>
  <c r="K144" i="7"/>
  <c r="J145" i="7"/>
  <c r="K145" i="7"/>
  <c r="J146" i="7"/>
  <c r="K146" i="7"/>
  <c r="J147" i="7"/>
  <c r="K147" i="7"/>
  <c r="J148" i="7"/>
  <c r="K148" i="7"/>
  <c r="J149" i="7"/>
  <c r="K149" i="7"/>
  <c r="J150" i="7"/>
  <c r="L150" i="7" s="1"/>
  <c r="K150" i="7"/>
  <c r="J151" i="7"/>
  <c r="K151" i="7"/>
  <c r="L151" i="7" s="1"/>
  <c r="J153" i="7"/>
  <c r="M153" i="7" s="1"/>
  <c r="K153" i="7"/>
  <c r="J154" i="7"/>
  <c r="K154" i="7"/>
  <c r="J156" i="7"/>
  <c r="M156" i="7" s="1"/>
  <c r="K156" i="7"/>
  <c r="J157" i="7"/>
  <c r="K157" i="7"/>
  <c r="J158" i="7"/>
  <c r="K158" i="7"/>
  <c r="J159" i="7"/>
  <c r="K159" i="7"/>
  <c r="J160" i="7"/>
  <c r="L160" i="7" s="1"/>
  <c r="K160" i="7"/>
  <c r="J163" i="7"/>
  <c r="K163" i="7"/>
  <c r="L163" i="7" s="1"/>
  <c r="J164" i="7"/>
  <c r="M164" i="7" s="1"/>
  <c r="K164" i="7"/>
  <c r="J166" i="7"/>
  <c r="K166" i="7"/>
  <c r="J167" i="7"/>
  <c r="K167" i="7"/>
  <c r="J168" i="7"/>
  <c r="K168" i="7"/>
  <c r="J169" i="7"/>
  <c r="K169" i="7"/>
  <c r="J172" i="7"/>
  <c r="K172" i="7"/>
  <c r="J173" i="7"/>
  <c r="K173" i="7"/>
  <c r="J174" i="7"/>
  <c r="K174" i="7"/>
  <c r="J175" i="7"/>
  <c r="K175" i="7"/>
  <c r="J176" i="7"/>
  <c r="M176" i="7" s="1"/>
  <c r="K176" i="7"/>
  <c r="J177" i="7"/>
  <c r="K177" i="7"/>
  <c r="J178" i="7"/>
  <c r="K178" i="7"/>
  <c r="J179" i="7"/>
  <c r="K179" i="7"/>
  <c r="J180" i="7"/>
  <c r="K180" i="7"/>
  <c r="J181" i="7"/>
  <c r="K181" i="7"/>
  <c r="J183" i="7"/>
  <c r="K183" i="7"/>
  <c r="J184" i="7"/>
  <c r="K184" i="7"/>
  <c r="J185" i="7"/>
  <c r="K185" i="7"/>
  <c r="J186" i="7"/>
  <c r="K186" i="7"/>
  <c r="J187" i="7"/>
  <c r="K187" i="7"/>
  <c r="J188" i="7"/>
  <c r="K188" i="7"/>
  <c r="J189" i="7"/>
  <c r="M189" i="7" s="1"/>
  <c r="K189" i="7"/>
  <c r="J190" i="7"/>
  <c r="K190" i="7"/>
  <c r="J191" i="7"/>
  <c r="K191" i="7"/>
  <c r="J193" i="7"/>
  <c r="K193" i="7"/>
  <c r="J194" i="7"/>
  <c r="K194" i="7"/>
  <c r="J195" i="7"/>
  <c r="K195" i="7"/>
  <c r="J196" i="7"/>
  <c r="K196" i="7"/>
  <c r="J197" i="7"/>
  <c r="K197" i="7"/>
  <c r="J198" i="7"/>
  <c r="K198" i="7"/>
  <c r="J199" i="7"/>
  <c r="K199" i="7"/>
  <c r="J200" i="7"/>
  <c r="K200" i="7"/>
  <c r="J201" i="7"/>
  <c r="K201" i="7"/>
  <c r="J202" i="7"/>
  <c r="K202" i="7"/>
  <c r="J203" i="7"/>
  <c r="K203" i="7"/>
  <c r="J204" i="7"/>
  <c r="K204" i="7"/>
  <c r="J205" i="7"/>
  <c r="K205" i="7"/>
  <c r="J206" i="7"/>
  <c r="K206" i="7"/>
  <c r="J207" i="7"/>
  <c r="K207" i="7"/>
  <c r="J208" i="7"/>
  <c r="K208" i="7"/>
  <c r="J209" i="7"/>
  <c r="K209" i="7"/>
  <c r="J210" i="7"/>
  <c r="K210" i="7"/>
  <c r="J211" i="7"/>
  <c r="K211" i="7"/>
  <c r="J213" i="7"/>
  <c r="K213" i="7"/>
  <c r="J214" i="7"/>
  <c r="K214" i="7"/>
  <c r="J215" i="7"/>
  <c r="K215" i="7"/>
  <c r="J216" i="7"/>
  <c r="K216" i="7"/>
  <c r="J217" i="7"/>
  <c r="K217" i="7"/>
  <c r="J218" i="7"/>
  <c r="K218" i="7"/>
  <c r="J219" i="7"/>
  <c r="K219" i="7"/>
  <c r="J220" i="7"/>
  <c r="K220" i="7"/>
  <c r="J221" i="7"/>
  <c r="K221" i="7"/>
  <c r="J222" i="7"/>
  <c r="M222" i="7" s="1"/>
  <c r="K222" i="7"/>
  <c r="J224" i="7"/>
  <c r="K224" i="7"/>
  <c r="J225" i="7"/>
  <c r="K225" i="7"/>
  <c r="M225" i="7" s="1"/>
  <c r="J226" i="7"/>
  <c r="K226" i="7"/>
  <c r="L226" i="7" s="1"/>
  <c r="J227" i="7"/>
  <c r="L227" i="7" s="1"/>
  <c r="K227" i="7"/>
  <c r="J229" i="7"/>
  <c r="K229" i="7"/>
  <c r="J230" i="7"/>
  <c r="K230" i="7"/>
  <c r="J231" i="7"/>
  <c r="K231" i="7"/>
  <c r="J233" i="7"/>
  <c r="K233" i="7"/>
  <c r="J234" i="7"/>
  <c r="K234" i="7"/>
  <c r="J235" i="7"/>
  <c r="K235" i="7"/>
  <c r="J237" i="7"/>
  <c r="K237" i="7"/>
  <c r="J238" i="7"/>
  <c r="M238" i="7" s="1"/>
  <c r="K238" i="7"/>
  <c r="J239" i="7"/>
  <c r="K239" i="7"/>
  <c r="J240" i="7"/>
  <c r="K240" i="7"/>
  <c r="J243" i="7"/>
  <c r="K243" i="7"/>
  <c r="J245" i="7"/>
  <c r="K245" i="7"/>
  <c r="J246" i="7"/>
  <c r="K246" i="7"/>
  <c r="J247" i="7"/>
  <c r="K247" i="7"/>
  <c r="J249" i="7"/>
  <c r="K249" i="7"/>
  <c r="J250" i="7"/>
  <c r="K250" i="7"/>
  <c r="J251" i="7"/>
  <c r="K251" i="7"/>
  <c r="J252" i="7"/>
  <c r="K252" i="7"/>
  <c r="J254" i="7"/>
  <c r="K254" i="7"/>
  <c r="J256" i="7"/>
  <c r="K256" i="7"/>
  <c r="J257" i="7"/>
  <c r="K257" i="7"/>
  <c r="J258" i="7"/>
  <c r="K258" i="7"/>
  <c r="J259" i="7"/>
  <c r="L259" i="7" s="1"/>
  <c r="K259" i="7"/>
  <c r="J260" i="7"/>
  <c r="K260" i="7"/>
  <c r="J261" i="7"/>
  <c r="K261" i="7"/>
  <c r="J264" i="7"/>
  <c r="K264" i="7"/>
  <c r="J265" i="7"/>
  <c r="K265" i="7"/>
  <c r="J266" i="7"/>
  <c r="K266" i="7"/>
  <c r="J267" i="7"/>
  <c r="K267" i="7"/>
  <c r="J268" i="7"/>
  <c r="K268" i="7"/>
  <c r="J269" i="7"/>
  <c r="K269" i="7"/>
  <c r="J270" i="7"/>
  <c r="K270" i="7"/>
  <c r="J271" i="7"/>
  <c r="K271" i="7"/>
  <c r="J272" i="7"/>
  <c r="K272" i="7"/>
  <c r="J273" i="7"/>
  <c r="K273" i="7"/>
  <c r="J275" i="7"/>
  <c r="K275" i="7"/>
  <c r="J277" i="7"/>
  <c r="K277" i="7"/>
  <c r="J280" i="7"/>
  <c r="K280" i="7"/>
  <c r="J281" i="7"/>
  <c r="K281" i="7"/>
  <c r="J282" i="7"/>
  <c r="K282" i="7"/>
  <c r="J283" i="7"/>
  <c r="K283" i="7"/>
  <c r="J284" i="7"/>
  <c r="K284" i="7"/>
  <c r="J285" i="7"/>
  <c r="K285" i="7"/>
  <c r="J286" i="7"/>
  <c r="K286" i="7"/>
  <c r="J287" i="7"/>
  <c r="K287" i="7"/>
  <c r="J289" i="7"/>
  <c r="K289" i="7"/>
  <c r="J290" i="7"/>
  <c r="K290" i="7"/>
  <c r="J291" i="7"/>
  <c r="K291" i="7"/>
  <c r="J292" i="7"/>
  <c r="K292" i="7"/>
  <c r="J293" i="7"/>
  <c r="K293" i="7"/>
  <c r="J294" i="7"/>
  <c r="K294" i="7"/>
  <c r="J295" i="7"/>
  <c r="K295" i="7"/>
  <c r="J296" i="7"/>
  <c r="K296" i="7"/>
  <c r="J298" i="7"/>
  <c r="K298" i="7"/>
  <c r="J299" i="7"/>
  <c r="K299" i="7"/>
  <c r="J300" i="7"/>
  <c r="K300" i="7"/>
  <c r="J301" i="7"/>
  <c r="K301" i="7"/>
  <c r="J302" i="7"/>
  <c r="K302" i="7"/>
  <c r="J303" i="7"/>
  <c r="K303" i="7"/>
  <c r="J304" i="7"/>
  <c r="K304" i="7"/>
  <c r="J305" i="7"/>
  <c r="K305" i="7"/>
  <c r="J307" i="7"/>
  <c r="K307" i="7"/>
  <c r="J308" i="7"/>
  <c r="K308" i="7"/>
  <c r="J309" i="7"/>
  <c r="K309" i="7"/>
  <c r="J310" i="7"/>
  <c r="L310" i="7" s="1"/>
  <c r="K310" i="7"/>
  <c r="J312" i="7"/>
  <c r="K312" i="7"/>
  <c r="J314" i="7"/>
  <c r="K314" i="7"/>
  <c r="J315" i="7"/>
  <c r="K315" i="7"/>
  <c r="J316" i="7"/>
  <c r="K316" i="7"/>
  <c r="J317" i="7"/>
  <c r="K317" i="7"/>
  <c r="J318" i="7"/>
  <c r="K318" i="7"/>
  <c r="J319" i="7"/>
  <c r="K319" i="7"/>
  <c r="M319" i="7" s="1"/>
  <c r="J320" i="7"/>
  <c r="K320" i="7"/>
  <c r="J321" i="7"/>
  <c r="K321" i="7"/>
  <c r="J322" i="7"/>
  <c r="M322" i="7" s="1"/>
  <c r="K322" i="7"/>
  <c r="J324" i="7"/>
  <c r="K324" i="7"/>
  <c r="J325" i="7"/>
  <c r="K325" i="7"/>
  <c r="J326" i="7"/>
  <c r="K326" i="7"/>
  <c r="J327" i="7"/>
  <c r="K327" i="7"/>
  <c r="J328" i="7"/>
  <c r="K328" i="7"/>
  <c r="J329" i="7"/>
  <c r="K329" i="7"/>
  <c r="J330" i="7"/>
  <c r="K330" i="7"/>
  <c r="J331" i="7"/>
  <c r="K331" i="7"/>
  <c r="J332" i="7"/>
  <c r="K332" i="7"/>
  <c r="J334" i="7"/>
  <c r="K334" i="7"/>
  <c r="J335" i="7"/>
  <c r="K335" i="7"/>
  <c r="J336" i="7"/>
  <c r="K336" i="7"/>
  <c r="J337" i="7"/>
  <c r="K337" i="7"/>
  <c r="J338" i="7"/>
  <c r="K338" i="7"/>
  <c r="J339" i="7"/>
  <c r="K339" i="7"/>
  <c r="J340" i="7"/>
  <c r="K340" i="7"/>
  <c r="J341" i="7"/>
  <c r="K341" i="7"/>
  <c r="J342" i="7"/>
  <c r="K342" i="7"/>
  <c r="J343" i="7"/>
  <c r="K343" i="7"/>
  <c r="J344" i="7"/>
  <c r="M344" i="7" s="1"/>
  <c r="K344" i="7"/>
  <c r="J345" i="7"/>
  <c r="K345" i="7"/>
  <c r="J348" i="7"/>
  <c r="K348" i="7"/>
  <c r="J349" i="7"/>
  <c r="K349" i="7"/>
  <c r="J351" i="7"/>
  <c r="K351" i="7"/>
  <c r="J352" i="7"/>
  <c r="K352" i="7"/>
  <c r="J354" i="7"/>
  <c r="K354" i="7"/>
  <c r="J355" i="7"/>
  <c r="K355" i="7"/>
  <c r="J356" i="7"/>
  <c r="K356" i="7"/>
  <c r="J357" i="7"/>
  <c r="K357" i="7"/>
  <c r="J358" i="7"/>
  <c r="K358" i="7"/>
  <c r="M358" i="7"/>
  <c r="J359" i="7"/>
  <c r="L359" i="7" s="1"/>
  <c r="K359" i="7"/>
  <c r="J362" i="7"/>
  <c r="K362" i="7"/>
  <c r="J363" i="7"/>
  <c r="K363" i="7"/>
  <c r="J364" i="7"/>
  <c r="K364" i="7"/>
  <c r="J365" i="7"/>
  <c r="K365" i="7"/>
  <c r="J366" i="7"/>
  <c r="K366" i="7"/>
  <c r="J368" i="7"/>
  <c r="K368" i="7"/>
  <c r="J371" i="7"/>
  <c r="K371" i="7"/>
  <c r="J372" i="7"/>
  <c r="K372" i="7"/>
  <c r="J373" i="7"/>
  <c r="K373" i="7"/>
  <c r="J374" i="7"/>
  <c r="K374" i="7"/>
  <c r="J375" i="7"/>
  <c r="K375" i="7"/>
  <c r="J376" i="7"/>
  <c r="M376" i="7" s="1"/>
  <c r="K376" i="7"/>
  <c r="J377" i="7"/>
  <c r="L377" i="7" s="1"/>
  <c r="K377" i="7"/>
  <c r="J378" i="7"/>
  <c r="K378" i="7"/>
  <c r="J379" i="7"/>
  <c r="M379" i="7" s="1"/>
  <c r="K379" i="7"/>
  <c r="J381" i="7"/>
  <c r="K381" i="7"/>
  <c r="J382" i="7"/>
  <c r="K382" i="7"/>
  <c r="J383" i="7"/>
  <c r="K383" i="7"/>
  <c r="J385" i="7"/>
  <c r="K385" i="7"/>
  <c r="J386" i="7"/>
  <c r="K386" i="7"/>
  <c r="J388" i="7"/>
  <c r="K388" i="7"/>
  <c r="J389" i="7"/>
  <c r="K389" i="7"/>
  <c r="J390" i="7"/>
  <c r="K390" i="7"/>
  <c r="J391" i="7"/>
  <c r="K391" i="7"/>
  <c r="J392" i="7"/>
  <c r="K392" i="7"/>
  <c r="J393" i="7"/>
  <c r="K393" i="7"/>
  <c r="J394" i="7"/>
  <c r="K394" i="7"/>
  <c r="J395" i="7"/>
  <c r="K395" i="7"/>
  <c r="J396" i="7"/>
  <c r="K396" i="7"/>
  <c r="J397" i="7"/>
  <c r="M397" i="7" s="1"/>
  <c r="K397" i="7"/>
  <c r="J398" i="7"/>
  <c r="K398" i="7"/>
  <c r="J401" i="7"/>
  <c r="K401" i="7"/>
  <c r="J403" i="7"/>
  <c r="K403" i="7"/>
  <c r="J404" i="7"/>
  <c r="K404" i="7"/>
  <c r="J405" i="7"/>
  <c r="K405" i="7"/>
  <c r="J406" i="7"/>
  <c r="K406" i="7"/>
  <c r="J407" i="7"/>
  <c r="K407" i="7"/>
  <c r="J408" i="7"/>
  <c r="K408" i="7"/>
  <c r="J409" i="7"/>
  <c r="K409" i="7"/>
  <c r="J410" i="7"/>
  <c r="K410" i="7"/>
  <c r="J412" i="7"/>
  <c r="K412" i="7"/>
  <c r="J413" i="7"/>
  <c r="K413" i="7"/>
  <c r="J416" i="7"/>
  <c r="K416" i="7"/>
  <c r="J417" i="7"/>
  <c r="K417" i="7"/>
  <c r="J418" i="7"/>
  <c r="K418" i="7"/>
  <c r="J419" i="7"/>
  <c r="K419" i="7"/>
  <c r="J420" i="7"/>
  <c r="K420" i="7"/>
  <c r="J421" i="7"/>
  <c r="K421" i="7"/>
  <c r="J423" i="7"/>
  <c r="K423" i="7"/>
  <c r="J424" i="7"/>
  <c r="K424" i="7"/>
  <c r="J427" i="7"/>
  <c r="K427" i="7"/>
  <c r="J428" i="7"/>
  <c r="K428" i="7"/>
  <c r="J429" i="7"/>
  <c r="K429" i="7"/>
  <c r="J430" i="7"/>
  <c r="L430" i="7" s="1"/>
  <c r="K430" i="7"/>
  <c r="J431" i="7"/>
  <c r="K431" i="7"/>
  <c r="J433" i="7"/>
  <c r="K433" i="7"/>
  <c r="J434" i="7"/>
  <c r="K434" i="7"/>
  <c r="J435" i="7"/>
  <c r="L435" i="7" s="1"/>
  <c r="K435" i="7"/>
  <c r="J436" i="7"/>
  <c r="K436" i="7"/>
  <c r="J437" i="7"/>
  <c r="K437" i="7"/>
  <c r="J438" i="7"/>
  <c r="K438" i="7"/>
  <c r="J439" i="7"/>
  <c r="K439" i="7"/>
  <c r="J440" i="7"/>
  <c r="K440" i="7"/>
  <c r="J441" i="7"/>
  <c r="L441" i="7" s="1"/>
  <c r="K441" i="7"/>
  <c r="J442" i="7"/>
  <c r="K442" i="7"/>
  <c r="J443" i="7"/>
  <c r="K443" i="7"/>
  <c r="J444" i="7"/>
  <c r="K444" i="7"/>
  <c r="J445" i="7"/>
  <c r="K445" i="7"/>
  <c r="J446" i="7"/>
  <c r="K446" i="7"/>
  <c r="J447" i="7"/>
  <c r="K447" i="7"/>
  <c r="J449" i="7"/>
  <c r="K449" i="7"/>
  <c r="J450" i="7"/>
  <c r="K450" i="7"/>
  <c r="J451" i="7"/>
  <c r="L451" i="7" s="1"/>
  <c r="K451" i="7"/>
  <c r="M451" i="7" s="1"/>
  <c r="J452" i="7"/>
  <c r="K452" i="7"/>
  <c r="J453" i="7"/>
  <c r="K453" i="7"/>
  <c r="J454" i="7"/>
  <c r="K454" i="7"/>
  <c r="J457" i="7"/>
  <c r="K457" i="7"/>
  <c r="J458" i="7"/>
  <c r="K458" i="7"/>
  <c r="J459" i="7"/>
  <c r="K459" i="7"/>
  <c r="J460" i="7"/>
  <c r="K460" i="7"/>
  <c r="J461" i="7"/>
  <c r="K461" i="7"/>
  <c r="J463" i="7"/>
  <c r="K463" i="7"/>
  <c r="J466" i="7"/>
  <c r="L466" i="7" s="1"/>
  <c r="K466" i="7"/>
  <c r="J467" i="7"/>
  <c r="K467" i="7"/>
  <c r="J468" i="7"/>
  <c r="K468" i="7"/>
  <c r="J469" i="7"/>
  <c r="K469" i="7"/>
  <c r="M469" i="7"/>
  <c r="J470" i="7"/>
  <c r="K470" i="7"/>
  <c r="J472" i="7"/>
  <c r="K472" i="7"/>
  <c r="M472" i="7" s="1"/>
  <c r="J473" i="7"/>
  <c r="K473" i="7"/>
  <c r="J474" i="7"/>
  <c r="K474" i="7"/>
  <c r="J475" i="7"/>
  <c r="K475" i="7"/>
  <c r="J476" i="7"/>
  <c r="K476" i="7"/>
  <c r="J477" i="7"/>
  <c r="K477" i="7"/>
  <c r="J480" i="7"/>
  <c r="K480" i="7"/>
  <c r="M480" i="7" s="1"/>
  <c r="J481" i="7"/>
  <c r="K481" i="7"/>
  <c r="J482" i="7"/>
  <c r="K482" i="7"/>
  <c r="J485" i="7"/>
  <c r="K485" i="7"/>
  <c r="J486" i="7"/>
  <c r="K486" i="7"/>
  <c r="J487" i="7"/>
  <c r="K487" i="7"/>
  <c r="L487" i="7"/>
  <c r="J488" i="7"/>
  <c r="K488" i="7"/>
  <c r="J489" i="7"/>
  <c r="K489" i="7"/>
  <c r="J490" i="7"/>
  <c r="L490" i="7" s="1"/>
  <c r="K490" i="7"/>
  <c r="J491" i="7"/>
  <c r="K491" i="7"/>
  <c r="J492" i="7"/>
  <c r="K492" i="7"/>
  <c r="J493" i="7"/>
  <c r="K493" i="7"/>
  <c r="J494" i="7"/>
  <c r="K494" i="7"/>
  <c r="J495" i="7"/>
  <c r="K495" i="7"/>
  <c r="J496" i="7"/>
  <c r="L496" i="7" s="1"/>
  <c r="K496" i="7"/>
  <c r="J497" i="7"/>
  <c r="K497" i="7"/>
  <c r="J498" i="7"/>
  <c r="K498" i="7"/>
  <c r="J499" i="7"/>
  <c r="K499" i="7"/>
  <c r="J502" i="7"/>
  <c r="M502" i="7" s="1"/>
  <c r="K502" i="7"/>
  <c r="J503" i="7"/>
  <c r="K503" i="7"/>
  <c r="J504" i="7"/>
  <c r="K504" i="7"/>
  <c r="J505" i="7"/>
  <c r="K505" i="7"/>
  <c r="J506" i="7"/>
  <c r="K506" i="7"/>
  <c r="J507" i="7"/>
  <c r="K507" i="7"/>
  <c r="J508" i="7"/>
  <c r="K508" i="7"/>
  <c r="J509" i="7"/>
  <c r="K509" i="7"/>
  <c r="J510" i="7"/>
  <c r="K510" i="7"/>
  <c r="J511" i="7"/>
  <c r="K511" i="7"/>
  <c r="J512" i="7"/>
  <c r="K512" i="7"/>
  <c r="J513" i="7"/>
  <c r="L513" i="7" s="1"/>
  <c r="K513" i="7"/>
  <c r="J514" i="7"/>
  <c r="K514" i="7"/>
  <c r="L514" i="7"/>
  <c r="M514" i="7"/>
  <c r="J515" i="7"/>
  <c r="K515" i="7"/>
  <c r="J517" i="7"/>
  <c r="K517" i="7"/>
  <c r="J519" i="7"/>
  <c r="K519" i="7"/>
  <c r="L519" i="7"/>
  <c r="M519" i="7"/>
  <c r="J520" i="7"/>
  <c r="K520" i="7"/>
  <c r="L520" i="7"/>
  <c r="J521" i="7"/>
  <c r="K521" i="7"/>
  <c r="J522" i="7"/>
  <c r="K522" i="7"/>
  <c r="M522" i="7" s="1"/>
  <c r="J524" i="7"/>
  <c r="K524" i="7"/>
  <c r="J525" i="7"/>
  <c r="M525" i="7" s="1"/>
  <c r="K525" i="7"/>
  <c r="J526" i="7"/>
  <c r="L526" i="7" s="1"/>
  <c r="K526" i="7"/>
  <c r="J527" i="7"/>
  <c r="K527" i="7"/>
  <c r="J528" i="7"/>
  <c r="K528" i="7"/>
  <c r="J529" i="7"/>
  <c r="K529" i="7"/>
  <c r="J537" i="7"/>
  <c r="K537" i="7"/>
  <c r="J538" i="7"/>
  <c r="K538" i="7"/>
  <c r="J539" i="7"/>
  <c r="K539" i="7"/>
  <c r="K12" i="7"/>
  <c r="J12" i="7"/>
  <c r="I530" i="7"/>
  <c r="I533" i="7" s="1"/>
  <c r="I534" i="7" s="1"/>
  <c r="H530" i="7"/>
  <c r="H533" i="7" s="1"/>
  <c r="H534" i="7" s="1"/>
  <c r="G530" i="7"/>
  <c r="G533" i="7" s="1"/>
  <c r="G534" i="7" s="1"/>
  <c r="F48" i="7"/>
  <c r="N48" i="7" s="1"/>
  <c r="F25" i="7"/>
  <c r="M496" i="7" l="1"/>
  <c r="M436" i="7"/>
  <c r="L398" i="7"/>
  <c r="M260" i="7"/>
  <c r="M39" i="7"/>
  <c r="M28" i="7"/>
  <c r="M355" i="7"/>
  <c r="M27" i="7"/>
  <c r="M99" i="7"/>
  <c r="M249" i="7"/>
  <c r="L460" i="7"/>
  <c r="L412" i="7"/>
  <c r="M403" i="7"/>
  <c r="M334" i="7"/>
  <c r="M284" i="7"/>
  <c r="M280" i="7"/>
  <c r="M191" i="7"/>
  <c r="M174" i="7"/>
  <c r="M168" i="7"/>
  <c r="M95" i="7"/>
  <c r="M37" i="7"/>
  <c r="L504" i="7"/>
  <c r="L498" i="7"/>
  <c r="M490" i="7"/>
  <c r="L401" i="7"/>
  <c r="M328" i="7"/>
  <c r="M310" i="7"/>
  <c r="M261" i="7"/>
  <c r="M235" i="7"/>
  <c r="L225" i="7"/>
  <c r="L493" i="7"/>
  <c r="L486" i="7"/>
  <c r="L480" i="7"/>
  <c r="L444" i="7"/>
  <c r="M386" i="7"/>
  <c r="M251" i="7"/>
  <c r="M224" i="7"/>
  <c r="M424" i="7"/>
  <c r="L388" i="7"/>
  <c r="L373" i="7"/>
  <c r="L364" i="7"/>
  <c r="L355" i="7"/>
  <c r="L166" i="7"/>
  <c r="L90" i="7"/>
  <c r="M40" i="7"/>
  <c r="L507" i="7"/>
  <c r="M505" i="7"/>
  <c r="L469" i="7"/>
  <c r="L459" i="7"/>
  <c r="L453" i="7"/>
  <c r="M441" i="7"/>
  <c r="M439" i="7"/>
  <c r="L423" i="7"/>
  <c r="M418" i="7"/>
  <c r="M408" i="7"/>
  <c r="M391" i="7"/>
  <c r="L379" i="7"/>
  <c r="M377" i="7"/>
  <c r="L376" i="7"/>
  <c r="L368" i="7"/>
  <c r="M359" i="7"/>
  <c r="M308" i="7"/>
  <c r="L299" i="7"/>
  <c r="M296" i="7"/>
  <c r="L287" i="7"/>
  <c r="M271" i="7"/>
  <c r="L261" i="7"/>
  <c r="L238" i="7"/>
  <c r="L216" i="7"/>
  <c r="L209" i="7"/>
  <c r="M205" i="7"/>
  <c r="L201" i="7"/>
  <c r="M199" i="7"/>
  <c r="M186" i="7"/>
  <c r="M181" i="7"/>
  <c r="M179" i="7"/>
  <c r="L169" i="7"/>
  <c r="M163" i="7"/>
  <c r="M108" i="7"/>
  <c r="L106" i="7"/>
  <c r="M89" i="7"/>
  <c r="M86" i="7"/>
  <c r="M77" i="7"/>
  <c r="M54" i="7"/>
  <c r="L46" i="7"/>
  <c r="L362" i="7"/>
  <c r="L60" i="7"/>
  <c r="M22" i="7"/>
  <c r="L13" i="7"/>
  <c r="M520" i="7"/>
  <c r="L495" i="7"/>
  <c r="L477" i="7"/>
  <c r="M460" i="7"/>
  <c r="M454" i="7"/>
  <c r="L442" i="7"/>
  <c r="M435" i="7"/>
  <c r="M316" i="7"/>
  <c r="L307" i="7"/>
  <c r="L302" i="7"/>
  <c r="L295" i="7"/>
  <c r="L264" i="7"/>
  <c r="M138" i="7"/>
  <c r="L132" i="7"/>
  <c r="M125" i="7"/>
  <c r="M30" i="7"/>
  <c r="M16" i="7"/>
  <c r="L529" i="7"/>
  <c r="L508" i="7"/>
  <c r="M489" i="7"/>
  <c r="L429" i="7"/>
  <c r="L420" i="7"/>
  <c r="L406" i="7"/>
  <c r="M307" i="7"/>
  <c r="M298" i="7"/>
  <c r="M275" i="7"/>
  <c r="M217" i="7"/>
  <c r="M213" i="7"/>
  <c r="L204" i="7"/>
  <c r="L200" i="7"/>
  <c r="L197" i="7"/>
  <c r="L193" i="7"/>
  <c r="M187" i="7"/>
  <c r="M71" i="7"/>
  <c r="M12" i="7"/>
  <c r="L12" i="7"/>
  <c r="L538" i="7"/>
  <c r="M529" i="7"/>
  <c r="M508" i="7"/>
  <c r="L505" i="7"/>
  <c r="L489" i="7"/>
  <c r="M447" i="7"/>
  <c r="M406" i="7"/>
  <c r="L394" i="7"/>
  <c r="M373" i="7"/>
  <c r="M292" i="7"/>
  <c r="L275" i="7"/>
  <c r="L256" i="7"/>
  <c r="L199" i="7"/>
  <c r="L189" i="7"/>
  <c r="L148" i="7"/>
  <c r="M82" i="7"/>
  <c r="M35" i="7"/>
  <c r="L22" i="7"/>
  <c r="L16" i="7"/>
  <c r="L14" i="7"/>
  <c r="L517" i="7"/>
  <c r="M444" i="7"/>
  <c r="M404" i="7"/>
  <c r="M335" i="7"/>
  <c r="M272" i="7"/>
  <c r="L240" i="7"/>
  <c r="M215" i="7"/>
  <c r="L202" i="7"/>
  <c r="M190" i="7"/>
  <c r="M130" i="7"/>
  <c r="M63" i="7"/>
  <c r="L40" i="7"/>
  <c r="M19" i="7"/>
  <c r="M13" i="7"/>
  <c r="F530" i="7"/>
  <c r="K530" i="7" s="1"/>
  <c r="L537" i="7"/>
  <c r="L525" i="7"/>
  <c r="L522" i="7"/>
  <c r="L511" i="7"/>
  <c r="M504" i="7"/>
  <c r="L502" i="7"/>
  <c r="M487" i="7"/>
  <c r="L481" i="7"/>
  <c r="L472" i="7"/>
  <c r="M466" i="7"/>
  <c r="L436" i="7"/>
  <c r="M433" i="7"/>
  <c r="L424" i="7"/>
  <c r="L421" i="7"/>
  <c r="M417" i="7"/>
  <c r="M412" i="7"/>
  <c r="L409" i="7"/>
  <c r="M395" i="7"/>
  <c r="L391" i="7"/>
  <c r="L334" i="7"/>
  <c r="M332" i="7"/>
  <c r="L296" i="7"/>
  <c r="M295" i="7"/>
  <c r="L286" i="7"/>
  <c r="M264" i="7"/>
  <c r="M239" i="7"/>
  <c r="L229" i="7"/>
  <c r="L186" i="7"/>
  <c r="M180" i="7"/>
  <c r="L178" i="7"/>
  <c r="M169" i="7"/>
  <c r="L164" i="7"/>
  <c r="M154" i="7"/>
  <c r="M151" i="7"/>
  <c r="M147" i="7"/>
  <c r="L142" i="7"/>
  <c r="M127" i="7"/>
  <c r="M115" i="7"/>
  <c r="M107" i="7"/>
  <c r="M69" i="7"/>
  <c r="M65" i="7"/>
  <c r="M58" i="7"/>
  <c r="L43" i="7"/>
  <c r="M36" i="7"/>
  <c r="L28" i="7"/>
  <c r="L20" i="7"/>
  <c r="M18" i="7"/>
  <c r="L15" i="7"/>
  <c r="N25" i="7"/>
  <c r="N530" i="7" s="1"/>
  <c r="K48" i="7"/>
  <c r="L454" i="7"/>
  <c r="M526" i="7"/>
  <c r="M507" i="7"/>
  <c r="M442" i="7"/>
  <c r="L433" i="7"/>
  <c r="L395" i="7"/>
  <c r="L153" i="7"/>
  <c r="L138" i="7"/>
  <c r="L130" i="7"/>
  <c r="L58" i="7"/>
  <c r="M51" i="7"/>
  <c r="L37" i="7"/>
  <c r="L19" i="7"/>
  <c r="K25" i="7"/>
  <c r="M14" i="7"/>
  <c r="L510" i="7"/>
  <c r="L475" i="7"/>
  <c r="L457" i="7"/>
  <c r="L445" i="7"/>
  <c r="L371" i="7"/>
  <c r="L335" i="7"/>
  <c r="L322" i="7"/>
  <c r="L304" i="7"/>
  <c r="L298" i="7"/>
  <c r="M287" i="7"/>
  <c r="L272" i="7"/>
  <c r="M254" i="7"/>
  <c r="M226" i="7"/>
  <c r="L220" i="7"/>
  <c r="M209" i="7"/>
  <c r="M204" i="7"/>
  <c r="L190" i="7"/>
  <c r="L181" i="7"/>
  <c r="L147" i="7"/>
  <c r="L141" i="7"/>
  <c r="M117" i="7"/>
  <c r="M50" i="7"/>
  <c r="L492" i="7"/>
  <c r="L463" i="7"/>
  <c r="M201" i="7"/>
  <c r="L187" i="7"/>
  <c r="J25" i="7"/>
  <c r="M368" i="7"/>
  <c r="M362" i="7"/>
  <c r="L180" i="7"/>
  <c r="M123" i="7"/>
  <c r="M87" i="7"/>
  <c r="L17" i="7"/>
  <c r="M286" i="7"/>
  <c r="J48" i="7"/>
  <c r="M48" i="7" s="1"/>
  <c r="I531" i="7"/>
  <c r="L528" i="7"/>
  <c r="M513" i="7"/>
  <c r="M498" i="7"/>
  <c r="M495" i="7"/>
  <c r="M486" i="7"/>
  <c r="L468" i="7"/>
  <c r="M453" i="7"/>
  <c r="M430" i="7"/>
  <c r="L397" i="7"/>
  <c r="L386" i="7"/>
  <c r="L271" i="7"/>
  <c r="L156" i="7"/>
  <c r="M150" i="7"/>
  <c r="M146" i="7"/>
  <c r="L61" i="7"/>
  <c r="M259" i="7"/>
  <c r="L218" i="7"/>
  <c r="L213" i="7"/>
  <c r="M202" i="7"/>
  <c r="M193" i="7"/>
  <c r="L179" i="7"/>
  <c r="L174" i="7"/>
  <c r="M167" i="7"/>
  <c r="M160" i="7"/>
  <c r="L154" i="7"/>
  <c r="M132" i="7"/>
  <c r="L115" i="7"/>
  <c r="M60" i="7"/>
  <c r="L39" i="7"/>
  <c r="M34" i="7"/>
  <c r="L27" i="7"/>
  <c r="L427" i="7"/>
  <c r="M382" i="7"/>
  <c r="M299" i="7"/>
  <c r="L205" i="7"/>
  <c r="M142" i="7"/>
  <c r="L118" i="7"/>
  <c r="L72" i="7"/>
  <c r="L45" i="7"/>
  <c r="L499" i="7"/>
  <c r="L418" i="7"/>
  <c r="G532" i="7"/>
  <c r="M429" i="7"/>
  <c r="L344" i="7"/>
  <c r="I532" i="7"/>
  <c r="M538" i="7"/>
  <c r="L439" i="7"/>
  <c r="M423" i="7"/>
  <c r="L417" i="7"/>
  <c r="L404" i="7"/>
  <c r="L365" i="7"/>
  <c r="L338" i="7"/>
  <c r="L326" i="7"/>
  <c r="M320" i="7"/>
  <c r="L314" i="7"/>
  <c r="L290" i="7"/>
  <c r="L258" i="7"/>
  <c r="L243" i="7"/>
  <c r="M38" i="7"/>
  <c r="L268" i="7"/>
  <c r="L191" i="7"/>
  <c r="L474" i="7"/>
  <c r="M340" i="7"/>
  <c r="M252" i="7"/>
  <c r="M511" i="7"/>
  <c r="M106" i="7"/>
  <c r="L26" i="7"/>
  <c r="L249" i="7"/>
  <c r="M216" i="7"/>
  <c r="G531" i="7"/>
  <c r="L450" i="7"/>
  <c r="M537" i="7"/>
  <c r="M166" i="7"/>
  <c r="M493" i="7"/>
  <c r="M477" i="7"/>
  <c r="M459" i="7"/>
  <c r="L447" i="7"/>
  <c r="L438" i="7"/>
  <c r="L403" i="7"/>
  <c r="L383" i="7"/>
  <c r="L358" i="7"/>
  <c r="L352" i="7"/>
  <c r="L343" i="7"/>
  <c r="L331" i="7"/>
  <c r="L319" i="7"/>
  <c r="L283" i="7"/>
  <c r="M240" i="7"/>
  <c r="L235" i="7"/>
  <c r="M227" i="7"/>
  <c r="L222" i="7"/>
  <c r="L217" i="7"/>
  <c r="M197" i="7"/>
  <c r="M188" i="7"/>
  <c r="M178" i="7"/>
  <c r="L144" i="7"/>
  <c r="L126" i="7"/>
  <c r="M90" i="7"/>
  <c r="L54" i="7"/>
  <c r="M15" i="7"/>
  <c r="H531" i="7"/>
  <c r="H535" i="7" s="1"/>
  <c r="H532" i="7"/>
  <c r="L452" i="7"/>
  <c r="M452" i="7"/>
  <c r="L419" i="7"/>
  <c r="M419" i="7"/>
  <c r="L336" i="7"/>
  <c r="M336" i="7"/>
  <c r="M331" i="7"/>
  <c r="L277" i="7"/>
  <c r="M277" i="7"/>
  <c r="L196" i="7"/>
  <c r="M196" i="7"/>
  <c r="L24" i="7"/>
  <c r="M24" i="7"/>
  <c r="L488" i="7"/>
  <c r="M488" i="7"/>
  <c r="L434" i="7"/>
  <c r="M434" i="7"/>
  <c r="L183" i="7"/>
  <c r="M183" i="7"/>
  <c r="M341" i="7"/>
  <c r="L341" i="7"/>
  <c r="L321" i="7"/>
  <c r="M321" i="7"/>
  <c r="L292" i="7"/>
  <c r="L267" i="7"/>
  <c r="M267" i="7"/>
  <c r="L233" i="7"/>
  <c r="M233" i="7"/>
  <c r="L219" i="7"/>
  <c r="M219" i="7"/>
  <c r="L62" i="7"/>
  <c r="M62" i="7"/>
  <c r="L327" i="7"/>
  <c r="M327" i="7"/>
  <c r="L458" i="7"/>
  <c r="M458" i="7"/>
  <c r="L440" i="7"/>
  <c r="M440" i="7"/>
  <c r="M398" i="7"/>
  <c r="L320" i="7"/>
  <c r="L316" i="7"/>
  <c r="L301" i="7"/>
  <c r="M301" i="7"/>
  <c r="L252" i="7"/>
  <c r="M214" i="7"/>
  <c r="L214" i="7"/>
  <c r="L173" i="7"/>
  <c r="M173" i="7"/>
  <c r="L470" i="7"/>
  <c r="M470" i="7"/>
  <c r="L273" i="7"/>
  <c r="M273" i="7"/>
  <c r="M392" i="7"/>
  <c r="L234" i="7"/>
  <c r="M475" i="7"/>
  <c r="M468" i="7"/>
  <c r="M457" i="7"/>
  <c r="M450" i="7"/>
  <c r="M421" i="7"/>
  <c r="M407" i="7"/>
  <c r="L407" i="7"/>
  <c r="M394" i="7"/>
  <c r="L381" i="7"/>
  <c r="M381" i="7"/>
  <c r="L363" i="7"/>
  <c r="M363" i="7"/>
  <c r="L345" i="7"/>
  <c r="M345" i="7"/>
  <c r="L325" i="7"/>
  <c r="M325" i="7"/>
  <c r="L291" i="7"/>
  <c r="M291" i="7"/>
  <c r="M281" i="7"/>
  <c r="L281" i="7"/>
  <c r="L80" i="7"/>
  <c r="M80" i="7"/>
  <c r="L303" i="7"/>
  <c r="M303" i="7"/>
  <c r="L527" i="7"/>
  <c r="M527" i="7"/>
  <c r="L515" i="7"/>
  <c r="M515" i="7"/>
  <c r="L497" i="7"/>
  <c r="M497" i="7"/>
  <c r="L461" i="7"/>
  <c r="M461" i="7"/>
  <c r="L443" i="7"/>
  <c r="M443" i="7"/>
  <c r="L340" i="7"/>
  <c r="L315" i="7"/>
  <c r="M315" i="7"/>
  <c r="L300" i="7"/>
  <c r="M300" i="7"/>
  <c r="M237" i="7"/>
  <c r="L237" i="7"/>
  <c r="L203" i="7"/>
  <c r="M203" i="7"/>
  <c r="L194" i="7"/>
  <c r="M194" i="7"/>
  <c r="L177" i="7"/>
  <c r="M177" i="7"/>
  <c r="L145" i="7"/>
  <c r="M145" i="7"/>
  <c r="L506" i="7"/>
  <c r="M506" i="7"/>
  <c r="L374" i="7"/>
  <c r="M374" i="7"/>
  <c r="L349" i="7"/>
  <c r="M349" i="7"/>
  <c r="L324" i="7"/>
  <c r="M324" i="7"/>
  <c r="M305" i="7"/>
  <c r="L305" i="7"/>
  <c r="L285" i="7"/>
  <c r="M285" i="7"/>
  <c r="L265" i="7"/>
  <c r="M265" i="7"/>
  <c r="L103" i="7"/>
  <c r="M103" i="7"/>
  <c r="L98" i="7"/>
  <c r="M98" i="7"/>
  <c r="L437" i="7"/>
  <c r="M437" i="7"/>
  <c r="L482" i="7"/>
  <c r="M482" i="7"/>
  <c r="L446" i="7"/>
  <c r="M446" i="7"/>
  <c r="L428" i="7"/>
  <c r="M428" i="7"/>
  <c r="L410" i="7"/>
  <c r="M410" i="7"/>
  <c r="M401" i="7"/>
  <c r="L385" i="7"/>
  <c r="M385" i="7"/>
  <c r="L339" i="7"/>
  <c r="M339" i="7"/>
  <c r="M329" i="7"/>
  <c r="L329" i="7"/>
  <c r="M304" i="7"/>
  <c r="L284" i="7"/>
  <c r="L280" i="7"/>
  <c r="L246" i="7"/>
  <c r="M246" i="7"/>
  <c r="M207" i="7"/>
  <c r="L207" i="7"/>
  <c r="L157" i="7"/>
  <c r="M157" i="7"/>
  <c r="L337" i="7"/>
  <c r="M337" i="7"/>
  <c r="L129" i="7"/>
  <c r="M129" i="7"/>
  <c r="L494" i="7"/>
  <c r="M494" i="7"/>
  <c r="L476" i="7"/>
  <c r="M476" i="7"/>
  <c r="M528" i="7"/>
  <c r="M517" i="7"/>
  <c r="M510" i="7"/>
  <c r="M499" i="7"/>
  <c r="M492" i="7"/>
  <c r="M481" i="7"/>
  <c r="M474" i="7"/>
  <c r="M463" i="7"/>
  <c r="M445" i="7"/>
  <c r="M438" i="7"/>
  <c r="M427" i="7"/>
  <c r="M420" i="7"/>
  <c r="M409" i="7"/>
  <c r="M389" i="7"/>
  <c r="L389" i="7"/>
  <c r="M352" i="7"/>
  <c r="L348" i="7"/>
  <c r="M348" i="7"/>
  <c r="M343" i="7"/>
  <c r="L309" i="7"/>
  <c r="M309" i="7"/>
  <c r="L289" i="7"/>
  <c r="M289" i="7"/>
  <c r="L416" i="7"/>
  <c r="M416" i="7"/>
  <c r="L396" i="7"/>
  <c r="M396" i="7"/>
  <c r="L356" i="7"/>
  <c r="M356" i="7"/>
  <c r="L312" i="7"/>
  <c r="M312" i="7"/>
  <c r="L210" i="7"/>
  <c r="M210" i="7"/>
  <c r="M317" i="7"/>
  <c r="L317" i="7"/>
  <c r="L512" i="7"/>
  <c r="M512" i="7"/>
  <c r="L539" i="7"/>
  <c r="M539" i="7"/>
  <c r="L521" i="7"/>
  <c r="M521" i="7"/>
  <c r="L503" i="7"/>
  <c r="M503" i="7"/>
  <c r="L485" i="7"/>
  <c r="M485" i="7"/>
  <c r="L467" i="7"/>
  <c r="M467" i="7"/>
  <c r="L449" i="7"/>
  <c r="M449" i="7"/>
  <c r="L431" i="7"/>
  <c r="M431" i="7"/>
  <c r="L413" i="7"/>
  <c r="M413" i="7"/>
  <c r="M388" i="7"/>
  <c r="L366" i="7"/>
  <c r="M366" i="7"/>
  <c r="L308" i="7"/>
  <c r="M269" i="7"/>
  <c r="L269" i="7"/>
  <c r="L245" i="7"/>
  <c r="M245" i="7"/>
  <c r="L230" i="7"/>
  <c r="M230" i="7"/>
  <c r="L206" i="7"/>
  <c r="M206" i="7"/>
  <c r="L120" i="7"/>
  <c r="M120" i="7"/>
  <c r="L524" i="7"/>
  <c r="M524" i="7"/>
  <c r="M293" i="7"/>
  <c r="L293" i="7"/>
  <c r="M184" i="7"/>
  <c r="L184" i="7"/>
  <c r="L509" i="7"/>
  <c r="M509" i="7"/>
  <c r="L491" i="7"/>
  <c r="M491" i="7"/>
  <c r="L473" i="7"/>
  <c r="M473" i="7"/>
  <c r="L405" i="7"/>
  <c r="M405" i="7"/>
  <c r="L392" i="7"/>
  <c r="M383" i="7"/>
  <c r="M365" i="7"/>
  <c r="L332" i="7"/>
  <c r="L328" i="7"/>
  <c r="M283" i="7"/>
  <c r="M268" i="7"/>
  <c r="M250" i="7"/>
  <c r="L250" i="7"/>
  <c r="M229" i="7"/>
  <c r="L211" i="7"/>
  <c r="L124" i="7"/>
  <c r="L257" i="7"/>
  <c r="M257" i="7"/>
  <c r="L195" i="7"/>
  <c r="M195" i="7"/>
  <c r="L172" i="7"/>
  <c r="M172" i="7"/>
  <c r="L168" i="7"/>
  <c r="L149" i="7"/>
  <c r="M149" i="7"/>
  <c r="M144" i="7"/>
  <c r="L128" i="7"/>
  <c r="M128" i="7"/>
  <c r="L102" i="7"/>
  <c r="M102" i="7"/>
  <c r="L84" i="7"/>
  <c r="M84" i="7"/>
  <c r="L93" i="7"/>
  <c r="M93" i="7"/>
  <c r="L57" i="7"/>
  <c r="M57" i="7"/>
  <c r="L136" i="7"/>
  <c r="M136" i="7"/>
  <c r="L110" i="7"/>
  <c r="M110" i="7"/>
  <c r="L47" i="7"/>
  <c r="M47" i="7"/>
  <c r="L351" i="7"/>
  <c r="M351" i="7"/>
  <c r="M256" i="7"/>
  <c r="L198" i="7"/>
  <c r="L175" i="7"/>
  <c r="L167" i="7"/>
  <c r="M148" i="7"/>
  <c r="L127" i="7"/>
  <c r="L74" i="7"/>
  <c r="M74" i="7"/>
  <c r="L56" i="7"/>
  <c r="M56" i="7"/>
  <c r="L221" i="7"/>
  <c r="M221" i="7"/>
  <c r="L159" i="7"/>
  <c r="M159" i="7"/>
  <c r="L109" i="7"/>
  <c r="M109" i="7"/>
  <c r="L408" i="7"/>
  <c r="L390" i="7"/>
  <c r="M390" i="7"/>
  <c r="L372" i="7"/>
  <c r="M372" i="7"/>
  <c r="L354" i="7"/>
  <c r="M354" i="7"/>
  <c r="L139" i="7"/>
  <c r="M135" i="7"/>
  <c r="L100" i="7"/>
  <c r="L82" i="7"/>
  <c r="L73" i="7"/>
  <c r="M73" i="7"/>
  <c r="L55" i="7"/>
  <c r="M55" i="7"/>
  <c r="M364" i="7"/>
  <c r="L266" i="7"/>
  <c r="M266" i="7"/>
  <c r="L158" i="7"/>
  <c r="M158" i="7"/>
  <c r="L42" i="7"/>
  <c r="M42" i="7"/>
  <c r="M371" i="7"/>
  <c r="L393" i="7"/>
  <c r="M393" i="7"/>
  <c r="L382" i="7"/>
  <c r="L375" i="7"/>
  <c r="M375" i="7"/>
  <c r="L357" i="7"/>
  <c r="M357" i="7"/>
  <c r="L342" i="7"/>
  <c r="M342" i="7"/>
  <c r="M338" i="7"/>
  <c r="L330" i="7"/>
  <c r="M330" i="7"/>
  <c r="M326" i="7"/>
  <c r="L318" i="7"/>
  <c r="M318" i="7"/>
  <c r="M314" i="7"/>
  <c r="M302" i="7"/>
  <c r="L294" i="7"/>
  <c r="M294" i="7"/>
  <c r="M290" i="7"/>
  <c r="L282" i="7"/>
  <c r="M282" i="7"/>
  <c r="L270" i="7"/>
  <c r="M270" i="7"/>
  <c r="M258" i="7"/>
  <c r="L247" i="7"/>
  <c r="M243" i="7"/>
  <c r="L239" i="7"/>
  <c r="M220" i="7"/>
  <c r="M200" i="7"/>
  <c r="L117" i="7"/>
  <c r="M45" i="7"/>
  <c r="L231" i="7"/>
  <c r="M231" i="7"/>
  <c r="L208" i="7"/>
  <c r="M208" i="7"/>
  <c r="L185" i="7"/>
  <c r="M185" i="7"/>
  <c r="L41" i="7"/>
  <c r="M41" i="7"/>
  <c r="L33" i="7"/>
  <c r="M33" i="7"/>
  <c r="L29" i="7"/>
  <c r="M29" i="7"/>
  <c r="L378" i="7"/>
  <c r="M378" i="7"/>
  <c r="L116" i="7"/>
  <c r="M116" i="7"/>
  <c r="M26" i="7"/>
  <c r="L99" i="7"/>
  <c r="L63" i="7"/>
  <c r="L30" i="7"/>
  <c r="L113" i="7"/>
  <c r="L95" i="7"/>
  <c r="L77" i="7"/>
  <c r="L44" i="7"/>
  <c r="L137" i="7"/>
  <c r="L123" i="7"/>
  <c r="L87" i="7"/>
  <c r="L69" i="7"/>
  <c r="L51" i="7"/>
  <c r="L36" i="7"/>
  <c r="L18" i="7"/>
  <c r="M218" i="7"/>
  <c r="L176" i="7"/>
  <c r="L140" i="7"/>
  <c r="L119" i="7"/>
  <c r="L101" i="7"/>
  <c r="L83" i="7"/>
  <c r="L65" i="7"/>
  <c r="L32" i="7"/>
  <c r="M17" i="7"/>
  <c r="L251" i="7"/>
  <c r="M247" i="7"/>
  <c r="M234" i="7"/>
  <c r="L215" i="7"/>
  <c r="M211" i="7"/>
  <c r="M198" i="7"/>
  <c r="M175" i="7"/>
  <c r="M139" i="7"/>
  <c r="M118" i="7"/>
  <c r="L108" i="7"/>
  <c r="M100" i="7"/>
  <c r="L254" i="7"/>
  <c r="L146" i="7"/>
  <c r="L122" i="7"/>
  <c r="L86" i="7"/>
  <c r="L68" i="7"/>
  <c r="L50" i="7"/>
  <c r="L35" i="7"/>
  <c r="M20" i="7"/>
  <c r="L260" i="7"/>
  <c r="L224" i="7"/>
  <c r="L188" i="7"/>
  <c r="L125" i="7"/>
  <c r="L107" i="7"/>
  <c r="L89" i="7"/>
  <c r="L71" i="7"/>
  <c r="L38" i="7"/>
  <c r="I535" i="7" l="1"/>
  <c r="G535" i="7"/>
  <c r="F531" i="7"/>
  <c r="F533" i="7"/>
  <c r="F534" i="7" s="1"/>
  <c r="J534" i="7" s="1"/>
  <c r="N531" i="7"/>
  <c r="N533" i="7"/>
  <c r="N534" i="7" s="1"/>
  <c r="N532" i="7"/>
  <c r="J530" i="7"/>
  <c r="L530" i="7" s="1"/>
  <c r="F532" i="7"/>
  <c r="M25" i="7"/>
  <c r="L25" i="7"/>
  <c r="L48" i="7"/>
  <c r="J531" i="7"/>
  <c r="K531" i="7"/>
  <c r="F535" i="7" l="1"/>
  <c r="K535" i="7" s="1"/>
  <c r="K534" i="7"/>
  <c r="M534" i="7" s="1"/>
  <c r="K533" i="7"/>
  <c r="J533" i="7"/>
  <c r="J532" i="7"/>
  <c r="N535" i="7"/>
  <c r="K532" i="7"/>
  <c r="M530" i="7"/>
  <c r="M531" i="7"/>
  <c r="L531" i="7"/>
  <c r="M533" i="7" l="1"/>
  <c r="L534" i="7"/>
  <c r="L533" i="7"/>
  <c r="J535" i="7"/>
  <c r="M535" i="7" s="1"/>
  <c r="M532" i="7"/>
  <c r="L532" i="7"/>
  <c r="L535" i="7" l="1"/>
</calcChain>
</file>

<file path=xl/sharedStrings.xml><?xml version="1.0" encoding="utf-8"?>
<sst xmlns="http://schemas.openxmlformats.org/spreadsheetml/2006/main" count="1583" uniqueCount="1133">
  <si>
    <t>1.1</t>
  </si>
  <si>
    <t>1.1.2</t>
  </si>
  <si>
    <t>1.1.3</t>
  </si>
  <si>
    <t>1.1.4</t>
  </si>
  <si>
    <t>1.1.5</t>
  </si>
  <si>
    <t>1.1.6</t>
  </si>
  <si>
    <t>1.2</t>
  </si>
  <si>
    <t>1.2.1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</si>
  <si>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</si>
  <si>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</si>
  <si>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</si>
  <si>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</si>
  <si>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</si>
  <si>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</si>
  <si>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</si>
  <si>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</si>
  <si>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1.4</t>
  </si>
  <si>
    <t>1.4.1</t>
  </si>
  <si>
    <t>1.4.2</t>
  </si>
  <si>
    <t>2.1</t>
  </si>
  <si>
    <t>2.1.1</t>
  </si>
  <si>
    <t>2.1.2</t>
  </si>
  <si>
    <t>2.1.4</t>
  </si>
  <si>
    <t>2.1.5</t>
  </si>
  <si>
    <t>2.2</t>
  </si>
  <si>
    <t>2.2.1</t>
  </si>
  <si>
    <t>2.2.2</t>
  </si>
  <si>
    <t>2.2.3</t>
  </si>
  <si>
    <t>2.2.4</t>
  </si>
  <si>
    <t>2.3</t>
  </si>
  <si>
    <t>2.3.1</t>
  </si>
  <si>
    <t>3.1</t>
  </si>
  <si>
    <t>3.1.1</t>
  </si>
  <si>
    <t>3.1.2</t>
  </si>
  <si>
    <t>3.2</t>
  </si>
  <si>
    <t>3.2.1</t>
  </si>
  <si>
    <t>3.2.2</t>
  </si>
  <si>
    <t>3.2.3</t>
  </si>
  <si>
    <t>3.2.4</t>
  </si>
  <si>
    <t>4.1</t>
  </si>
  <si>
    <t>4.1.1</t>
  </si>
  <si>
    <t>5.1</t>
  </si>
  <si>
    <t>5.1.1</t>
  </si>
  <si>
    <t>5.2</t>
  </si>
  <si>
    <t>5.2.1</t>
  </si>
  <si>
    <t>5.2.2</t>
  </si>
  <si>
    <t>5.3</t>
  </si>
  <si>
    <t>5.3.1</t>
  </si>
  <si>
    <t>5.3.2</t>
  </si>
  <si>
    <t>5.4</t>
  </si>
  <si>
    <t>5.4.1</t>
  </si>
  <si>
    <t>5.4.2</t>
  </si>
  <si>
    <t>6.1</t>
  </si>
  <si>
    <t>6.1.1</t>
  </si>
  <si>
    <t>6.2</t>
  </si>
  <si>
    <t>6.2.1</t>
  </si>
  <si>
    <t>7.1</t>
  </si>
  <si>
    <t>7.1.1</t>
  </si>
  <si>
    <t>7.1.2</t>
  </si>
  <si>
    <t>7.1.3</t>
  </si>
  <si>
    <t>7.1.4</t>
  </si>
  <si>
    <t>7.1.5</t>
  </si>
  <si>
    <t>7.1.6</t>
  </si>
  <si>
    <t>8.1</t>
  </si>
  <si>
    <t>8.1.1</t>
  </si>
  <si>
    <t>8.1.2</t>
  </si>
  <si>
    <t>8.1.3</t>
  </si>
  <si>
    <t>8.1.4</t>
  </si>
  <si>
    <t>8.1.5</t>
  </si>
  <si>
    <t>9.1</t>
  </si>
  <si>
    <t>9.1.1</t>
  </si>
  <si>
    <t>9.2</t>
  </si>
  <si>
    <t>9.2.1</t>
  </si>
  <si>
    <t>9.2.2</t>
  </si>
  <si>
    <t>9.2.3</t>
  </si>
  <si>
    <t>9.2.4</t>
  </si>
  <si>
    <t>9.2.5</t>
  </si>
  <si>
    <t>9.2.6</t>
  </si>
  <si>
    <t>10.1</t>
  </si>
  <si>
    <t>10.1.1</t>
  </si>
  <si>
    <t>10.1.2</t>
  </si>
  <si>
    <t>10.1.3</t>
  </si>
  <si>
    <t>10.1.4</t>
  </si>
  <si>
    <t>10.1.5</t>
  </si>
  <si>
    <t>10.1.6</t>
  </si>
  <si>
    <t>10.1.7</t>
  </si>
  <si>
    <t>10.2</t>
  </si>
  <si>
    <t>10.2.1</t>
  </si>
  <si>
    <t>10.2.2</t>
  </si>
  <si>
    <t>10.2.3</t>
  </si>
  <si>
    <t>10.2.4</t>
  </si>
  <si>
    <t>10.2.5</t>
  </si>
  <si>
    <t>10.2.6</t>
  </si>
  <si>
    <t>10.2.7</t>
  </si>
  <si>
    <t>10.2.8</t>
  </si>
  <si>
    <t>10.3</t>
  </si>
  <si>
    <t>10.3.1</t>
  </si>
  <si>
    <t>10.3.2</t>
  </si>
  <si>
    <t>10.4</t>
  </si>
  <si>
    <t>10.4.1</t>
  </si>
  <si>
    <t>10.4.2</t>
  </si>
  <si>
    <t>10.4.3</t>
  </si>
  <si>
    <t>10.4.4</t>
  </si>
  <si>
    <t>10.4.5</t>
  </si>
  <si>
    <t>11.1</t>
  </si>
  <si>
    <t>11.1.1</t>
  </si>
  <si>
    <t>11.1.2</t>
  </si>
  <si>
    <t>11.2</t>
  </si>
  <si>
    <t>11.2.1</t>
  </si>
  <si>
    <t>11.2.2</t>
  </si>
  <si>
    <t>11.2.3</t>
  </si>
  <si>
    <t>12.1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</si>
  <si>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</si>
  <si>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</si>
  <si>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</si>
  <si>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</si>
  <si>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</si>
  <si>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</si>
  <si>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</si>
  <si>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</si>
  <si>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</si>
  <si>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12.2</t>
  </si>
  <si>
    <t>12.2.1</t>
  </si>
  <si>
    <t>12.2.2</t>
  </si>
  <si>
    <t>12.2.3</t>
  </si>
  <si>
    <t>12.2.4</t>
  </si>
  <si>
    <t>12.2.5</t>
  </si>
  <si>
    <t>12.2.6</t>
  </si>
  <si>
    <t>12.2.7</t>
  </si>
  <si>
    <t>12.2.8</t>
  </si>
  <si>
    <t>12.2.9</t>
  </si>
  <si>
    <t>13.1</t>
  </si>
  <si>
    <t>13.1.1</t>
  </si>
  <si>
    <t>14.1</t>
  </si>
  <si>
    <t>14.1.1</t>
  </si>
  <si>
    <t>14.2</t>
  </si>
  <si>
    <t>14.2.1</t>
  </si>
  <si>
    <t>14.3</t>
  </si>
  <si>
    <t>14.3.1</t>
  </si>
  <si>
    <t>15.1</t>
  </si>
  <si>
    <t>15.2</t>
  </si>
  <si>
    <t>15.2.1</t>
  </si>
  <si>
    <t>15.2.2</t>
  </si>
  <si>
    <t>16.1</t>
  </si>
  <si>
    <t>16.1.1</t>
  </si>
  <si>
    <t>16.1.2</t>
  </si>
  <si>
    <t>16.2</t>
  </si>
  <si>
    <t>16.2.1</t>
  </si>
  <si>
    <t>16.2.2</t>
  </si>
  <si>
    <t>16.3</t>
  </si>
  <si>
    <t>16.3.1</t>
  </si>
  <si>
    <t>16.3.2</t>
  </si>
  <si>
    <t>16.3.3</t>
  </si>
  <si>
    <t>16.3.4</t>
  </si>
  <si>
    <t>16.3.5</t>
  </si>
  <si>
    <t>16.3.6</t>
  </si>
  <si>
    <t>17.1</t>
  </si>
  <si>
    <t>17.1.1</t>
  </si>
  <si>
    <t>17.1.2</t>
  </si>
  <si>
    <t>17.2</t>
  </si>
  <si>
    <t>17.2.1</t>
  </si>
  <si>
    <t>18.1</t>
  </si>
  <si>
    <t>18.1.1</t>
  </si>
  <si>
    <t>18.1.2</t>
  </si>
  <si>
    <t>18.1.3</t>
  </si>
  <si>
    <t>18.1.4</t>
  </si>
  <si>
    <t>18.1.5</t>
  </si>
  <si>
    <t>18.1.6</t>
  </si>
  <si>
    <t>18.2</t>
  </si>
  <si>
    <t>18.2.1</t>
  </si>
  <si>
    <t>18.2.2</t>
  </si>
  <si>
    <t>18.2.3</t>
  </si>
  <si>
    <t>19.1</t>
  </si>
  <si>
    <t>19.1.1</t>
  </si>
  <si>
    <t>19.2</t>
  </si>
  <si>
    <t>19.2.1</t>
  </si>
  <si>
    <t>19.2.2</t>
  </si>
  <si>
    <t>20.2</t>
  </si>
  <si>
    <t>20.2.1</t>
  </si>
  <si>
    <t>20.2.2</t>
  </si>
  <si>
    <t>21.1</t>
  </si>
  <si>
    <t>21.1.1</t>
  </si>
  <si>
    <t>21.1.2</t>
  </si>
  <si>
    <t>21.1.3</t>
  </si>
  <si>
    <t>21.1.4</t>
  </si>
  <si>
    <t>21.1.5</t>
  </si>
  <si>
    <t>PRELIMINARES</t>
  </si>
  <si>
    <t>OBRAS PRELIMINARES</t>
  </si>
  <si>
    <t>CERRAMIENTO PROVISIONAL H=2,00 M. EN REPISA Y LONA VERDE</t>
  </si>
  <si>
    <t xml:space="preserve">LIMPIEZA, DESCAPOTE, RETIRO SOBR. - MANUAL   H = 0,20 mts </t>
  </si>
  <si>
    <t>REPLANTEO Y NIVELACIÓN DE TERRENO NATURAL</t>
  </si>
  <si>
    <t>DEMOLICIONES - DESMONTES - RETIROS</t>
  </si>
  <si>
    <t>DEMOLICION CIELO RASO FALSO (INC. RETIRO DE SOBR.)</t>
  </si>
  <si>
    <t>DEMOLICION CIMIENTOS (INC. RETIRO DE SOBR.)</t>
  </si>
  <si>
    <t>DEMOLICIÓN DE ESTRUCTURAS EN CONCRETO (INC. RETIRO DE SOBR.)</t>
  </si>
  <si>
    <t>DEMOLICIÓN DE ENCHAPES CERÁMICOS (INC. RETIRO DE SOBR.)</t>
  </si>
  <si>
    <t>DEMOLICION MUROS PANELES PREFABRICADOS (INC. RETIRO DE SOBR.)</t>
  </si>
  <si>
    <t>DEMOLICION PAÑETES (INC. RETIRO DE SOBR.)</t>
  </si>
  <si>
    <t>DEMOLICIÓN DE PISOS EN BALDOSÍN (INC. RETIRO DE SOBR.)</t>
  </si>
  <si>
    <t>DEMOLICION PISOS EN TABLON (INC. RETIRO DE SOBR.)</t>
  </si>
  <si>
    <t>DESMONTE APARATOS SANITARIOS (INC. RETIRO DE SOBR.)</t>
  </si>
  <si>
    <t>DESMONTE CANALES Y BAJANTES (INC. RETIRO DE SOBR.)</t>
  </si>
  <si>
    <t>DESMONTE CUBIERTAS ASBESTO CEMENTO (INC. RETIRO DE SOBR.)</t>
  </si>
  <si>
    <t>DESMONTE PUERTAS CON MARCOS (INC. RETIRO DE SOBR.)</t>
  </si>
  <si>
    <t>DESMONTE REJAS (INC. RETIRO DE SOBR.)</t>
  </si>
  <si>
    <t>DESMONTE VENTANAS O PUERTAS METÁLICAS (INC. RETIRO DE SOBRANTES)</t>
  </si>
  <si>
    <t>DESMONTE TEJA DE BARRO (INC. RETIRO DE SOBR.)</t>
  </si>
  <si>
    <t>DEMOLICION MESÓN CORRIDO (INC. RETIRO DE SOBR.)</t>
  </si>
  <si>
    <t>CAMBIO DE ACOPLE SANITARIO</t>
  </si>
  <si>
    <t>REVISION Y REPARACION DE BAJANTES (INC. RETIRO DE SOBR.)</t>
  </si>
  <si>
    <t>DESMONTE Y RETIRO DE DIVISIONES METALICAS PARA BAÑOS</t>
  </si>
  <si>
    <t>VARIOS - PRELIMINARES</t>
  </si>
  <si>
    <t>RETIRO DE SOBRANTES CARGUE TRANSPORTE Y DISPOSICION FINAL DE ESCOMBROS A SITIO AUTORIZADO</t>
  </si>
  <si>
    <t>CIMENTACION</t>
  </si>
  <si>
    <t>EXCAVACIONES, RELLENOS Y REEMPLAZOS</t>
  </si>
  <si>
    <t xml:space="preserve">EXCAVACION MANUAL EN MATERIAL COMUN (incluye cargue y retiro) </t>
  </si>
  <si>
    <t>CARGUE Y RETIRO DE MATERIAL DE EXCAVACIÓN</t>
  </si>
  <si>
    <t>CONCRETOS PARA CIMENTACION</t>
  </si>
  <si>
    <t xml:space="preserve">OBRAS DE MITIGACION Y ESTABILIZACION </t>
  </si>
  <si>
    <t>DESAGÜES E INSTALACIONES SUBTERRANEAS</t>
  </si>
  <si>
    <t>DRENAJES</t>
  </si>
  <si>
    <t>CONSTRUCCIONES EN MAMPOSTERIA</t>
  </si>
  <si>
    <t>ELEMENTOS VERTICALES EN CONCRETO</t>
  </si>
  <si>
    <t>ELEMENTOS HORIZONTALES EN CONCRETO</t>
  </si>
  <si>
    <t>ELEMENTOS VARIOS EN CONCRETO</t>
  </si>
  <si>
    <t>MAMPOSTERIA</t>
  </si>
  <si>
    <t>MAMPOSTERIA EN BLOQUE DE CONCRETO</t>
  </si>
  <si>
    <t>MAMPOSTERIA EN LADRILLO TOLETE Y HUECO</t>
  </si>
  <si>
    <t>ELEMENTOS EN MAMPOSTERIA</t>
  </si>
  <si>
    <t>VARIOS - MAMPOSTERIA</t>
  </si>
  <si>
    <t>PREFABRICADOS EN CONCRETO Y OTROS</t>
  </si>
  <si>
    <t>ELEMENTOS CONCRETO FUNDIDOS SITIO</t>
  </si>
  <si>
    <t>ACOMETIDA</t>
  </si>
  <si>
    <t>CONEXION A TANQUES</t>
  </si>
  <si>
    <t>RED GENERAL DE AGUA FRIA</t>
  </si>
  <si>
    <t>RED AGUA CALIENTE</t>
  </si>
  <si>
    <t>PUNTOS HIDRAULICOS</t>
  </si>
  <si>
    <t>REPARACIONES HIDRÁULICAS PVC DE 1/2" - 3/4" Y 1"</t>
  </si>
  <si>
    <t xml:space="preserve">REUBICACIÓN PUNTO HIDRÁULICO AGUA FRIA </t>
  </si>
  <si>
    <t>SALIDAS SANITARIAS</t>
  </si>
  <si>
    <t xml:space="preserve">REUBICACIÓN SALIDA SANITARIA </t>
  </si>
  <si>
    <t>BAJANTES - VENTILACIONES - REVENTILACIONES A.N.</t>
  </si>
  <si>
    <t>TANQUE ALMACENAMIENTO EN CONCRETO</t>
  </si>
  <si>
    <t>OTROS</t>
  </si>
  <si>
    <t>SALIDAS PARA ALUMBRADO Y TOMAS</t>
  </si>
  <si>
    <t>BANDEJAS DE DISTRIBUCION</t>
  </si>
  <si>
    <t>ACOMETIDAS Y CONDUCTORES</t>
  </si>
  <si>
    <t>TABLEROS E INTERRUPTORES</t>
  </si>
  <si>
    <t>PUESTA A TIERRA Y PROTECCIÓN CONTRA DESCARGAS ATMOSFÉRICAS</t>
  </si>
  <si>
    <t>TENDIDO DE CONDUCTOR DE COBRE DESNUDO # 2 AWG, DESDE LA CUBIERTA HASTA EL TERRENO POR LAS BAJANTES.</t>
  </si>
  <si>
    <t>INTERCONEXION MALLAS CABLE 2/0 COBRE DESNUDO</t>
  </si>
  <si>
    <t>REVISIÓN GENERAL ELÉCTRICA</t>
  </si>
  <si>
    <t>REVISIÓN Y REPARACIÓN DE PUNTO ELÉCTRICO (INC. CAMBIO DE APARATOS)</t>
  </si>
  <si>
    <t>ARMARIOS Y EQUIPOS DE MEDIDA</t>
  </si>
  <si>
    <t>PAÑETES</t>
  </si>
  <si>
    <t>PAÑETES SOBRE MUROS</t>
  </si>
  <si>
    <t>RESANES GENERALES</t>
  </si>
  <si>
    <t>PAÑETES BAJO PLACAS</t>
  </si>
  <si>
    <t xml:space="preserve">PISOS </t>
  </si>
  <si>
    <t>BASES PISOS Y AFINADOS</t>
  </si>
  <si>
    <t>ACABADOS PISOS</t>
  </si>
  <si>
    <t>PULIDA Y BRILLO GRANITO</t>
  </si>
  <si>
    <t xml:space="preserve">SUMINISTRO E INSTALACION DE CINTA ANTIDESLIZANTE  PISOS ANCHO 5 CMS  INCLUYE MATERIALES Y MANO DE OAABRA </t>
  </si>
  <si>
    <t>GUARDAESCOBAS</t>
  </si>
  <si>
    <t xml:space="preserve">CUBIERTAS E IMPERMEABILIZACIONES </t>
  </si>
  <si>
    <t>IMPERMEABILIZACIONES Y AISLAMIENTOS</t>
  </si>
  <si>
    <t>CUBIERTAS</t>
  </si>
  <si>
    <t>SUMINISTRO E INSTALACION DE ESTRUCTURA METALICA DE CUBIERTA. INC. ANTICORROSIVO Y ESMALTE</t>
  </si>
  <si>
    <t>SUMINISTRO E INSTALACION DE CUBIERTA ALVEOLAR DE 8 MM TRANSPARENTE (INC. ESTRUCTURA METALICA DE CUBIERTA, PARALES, ELEMENTOS DE FIJACIÓN Y DEMÁS ACCESORIOS NECESARIOS PARA SU CORRECTO FUNCIONAMIENTO)</t>
  </si>
  <si>
    <t>ACCESORIOS Y OTROS</t>
  </si>
  <si>
    <t>CARPINTERIA EN ALUMINIO</t>
  </si>
  <si>
    <t>CARPINTERIA EN LAMINA</t>
  </si>
  <si>
    <t>CARPINTERIA DE MADERA</t>
  </si>
  <si>
    <t>MARCOS Y PUERTAS</t>
  </si>
  <si>
    <t>OTROS - CARP. MADERA</t>
  </si>
  <si>
    <t>ENCHAPES</t>
  </si>
  <si>
    <t>ENCHAPE SOBRE MUROS</t>
  </si>
  <si>
    <t>ENCHAPE SOBRE MESONES</t>
  </si>
  <si>
    <t>VARIOS - ENCHAPES</t>
  </si>
  <si>
    <t>ILUMINACION</t>
  </si>
  <si>
    <t>SUMINISTRO E INSTALACION DE LUMINARIAS</t>
  </si>
  <si>
    <t>APARATOS SANITARIOS Y ACCESORIOS</t>
  </si>
  <si>
    <t>APARATOS SANITARIOS</t>
  </si>
  <si>
    <t>ACCESORIOS</t>
  </si>
  <si>
    <t>OTROS - APARATOS SANITARIOS Y ACCESORIOS</t>
  </si>
  <si>
    <t>CIELOS RASOS Y DIVISIONES</t>
  </si>
  <si>
    <t>CIELOS RASOS</t>
  </si>
  <si>
    <t>DIVISIONES</t>
  </si>
  <si>
    <t>PINTURA</t>
  </si>
  <si>
    <t>PINTURA SOBRE MAMPOSTERIA</t>
  </si>
  <si>
    <t>PINTURA SOBRE METAL</t>
  </si>
  <si>
    <t>PINTURA SOBRE MADERA</t>
  </si>
  <si>
    <t>VARIOS - PINTURA</t>
  </si>
  <si>
    <t>CERRADURAS Y VIDRIOS</t>
  </si>
  <si>
    <t>CERRADURAS</t>
  </si>
  <si>
    <t>VIDRIOS Y ESPEJOS</t>
  </si>
  <si>
    <t>OBRAS EXTERIORES</t>
  </si>
  <si>
    <t>ZONAS VERDES</t>
  </si>
  <si>
    <t>ASEO Y VARIOS</t>
  </si>
  <si>
    <t>ASEO Y LIMPIEZA</t>
  </si>
  <si>
    <t>ASEO GENERAL</t>
  </si>
  <si>
    <t>LIMPIEZA DE FACHADAS</t>
  </si>
  <si>
    <t>LIMPIEZA MUROS INTERIORES</t>
  </si>
  <si>
    <t>CARGUE Y RETIRO DE ESCOMBROS Y/O MATERIAL DE EXCAVACIÓN</t>
  </si>
  <si>
    <t>LIMPIEZA DE CANALES Y BAJANTES</t>
  </si>
  <si>
    <t>SONDEO Y REVISIÓN DE DESAGUES</t>
  </si>
  <si>
    <t xml:space="preserve">LIMPIEZA DE CAJAS DE INSPECCIÓN </t>
  </si>
  <si>
    <t>LIMPIEZA E IMPERMEABILIZACION DE FACHADAS</t>
  </si>
  <si>
    <t>LIMPIEZA Y VACIADO DE POZOS SEPTICOS</t>
  </si>
  <si>
    <t xml:space="preserve">SUMINISTRO E INSTALACION LAVAPLATOS </t>
  </si>
  <si>
    <t>GENÉRICOS Y OTROS</t>
  </si>
  <si>
    <t>FORMALETAS</t>
  </si>
  <si>
    <t>USO FORMALETA COLUMNAS</t>
  </si>
  <si>
    <t>USO FORMALETA ENTREPISOS</t>
  </si>
  <si>
    <t>USO FORMALETA ESCALERA</t>
  </si>
  <si>
    <t>USO FORMALETA MUROS Y TANQUES</t>
  </si>
  <si>
    <t>USO FORMALETA VIGAS AEREAS</t>
  </si>
  <si>
    <t>USO FORMALETA ZAPATAS</t>
  </si>
  <si>
    <t>PODA DE ÁRBOLES</t>
  </si>
  <si>
    <t>PODA DE ÁRBOLES DE 1.00 m. A 5.00 m.</t>
  </si>
  <si>
    <t>RECUPERACION DE ESTRUCTURAS DE CONCRETO</t>
  </si>
  <si>
    <t>LIMPIEZA DE ACERO SAND BLASTING GRADO COMERCIAL (SSPC-SP5) Y PROTECCIÓN CON INHIBIDOR DE CORROSIÓN - PARA VIGAS Y COLUMNAS (CALCULO DEL ÁREA: SE TOMA DOS VECES EL PERÍMETRO DEL ELEMENTO POR LA LONGITUD DEL MISMO CONSIDERANDO DOS CARAS EN CADA LIMPIEZA) (REF:  S = 0,30 x 0,50 / 14 Ø 5/8")</t>
  </si>
  <si>
    <t>INYECCION DE FISURAS PARA MONOLITISMO DE CONCRETO ESTRUCTURAL</t>
  </si>
  <si>
    <t>RECUBRIMIENTO IMPERMEABLE DE CONCRETOS A LA VISTA - INC. TRATAMIENTO SUPERFICIAL PARA MICROFISURAS Y JUNTAS DE CONSTRUCCIÓN</t>
  </si>
  <si>
    <t>PUENTE DE ADHERENCIA PARA LA PEGA DE CONCRETO FRESCO A CONCRETO ENDURECIDO</t>
  </si>
  <si>
    <t xml:space="preserve">SUMINISTRO E INSTALACION DE MANTO ASFALTICO 2.8 A 3.00 mm </t>
  </si>
  <si>
    <t xml:space="preserve">ITEM </t>
  </si>
  <si>
    <t>DESCRIPCIÓN</t>
  </si>
  <si>
    <t xml:space="preserve"> </t>
  </si>
  <si>
    <t>UNIDAD</t>
  </si>
  <si>
    <t>CANTIDAD</t>
  </si>
  <si>
    <t>SUMINISTRO E INSTALACION DE BOMBA EYECTORA INCLUYE TODOS LOS ACCESORIOS PARA LA INSTALACION, PARA UN CAUDAL DE 7.87 L/S, CABEZA DINAMICA TOTAL DE 38,57m Y 1.5 HP.</t>
  </si>
  <si>
    <t>2.1.3</t>
  </si>
  <si>
    <t>5.2.3</t>
  </si>
  <si>
    <t>11.2.4</t>
  </si>
  <si>
    <t>22.1</t>
  </si>
  <si>
    <t>22.1.1</t>
  </si>
  <si>
    <t>22.1.2</t>
  </si>
  <si>
    <t>22.1.3</t>
  </si>
  <si>
    <t>22.1.4</t>
  </si>
  <si>
    <t>22.1.5</t>
  </si>
  <si>
    <t>22.2</t>
  </si>
  <si>
    <t>22.2.1</t>
  </si>
  <si>
    <t>13.2</t>
  </si>
  <si>
    <t>13.2.1</t>
  </si>
  <si>
    <t>13.2.2</t>
  </si>
  <si>
    <t>13.2.3</t>
  </si>
  <si>
    <t>19.2.3</t>
  </si>
  <si>
    <t>SELLO DE FISURAS EN FACHADA</t>
  </si>
  <si>
    <t>CORRECCION/AJUSTE   EN CUBIERTAS, TEJAS, ZINC, ASBESTO CEMENTO O SIMILARES  AMARRES DE FIJACION.GOTERAS CON IMPERMEABILIZANTE ACRILICO</t>
  </si>
  <si>
    <t>CODIFICACION POR CODIGO DE COLORES DE ACUERDO AL "RETIE"; MEDIANTE CINTAS, PREFORMADOS EN CONDUCTORES E IDENTIFICACIÓN DE CADA ACOMETIDA.</t>
  </si>
  <si>
    <t>CAMBIO DE DUCTO PVC A DUCTO METÁLICO EMT DE ACOMETIDAS. DESDE 1" HASTA 2"; INCLUYE ACCESORIOS Y ELEMENTOS DE FIJACION</t>
  </si>
  <si>
    <t xml:space="preserve">CAMBIO ACOMETIDAS MONOFASICAS CONDUCTORES EN COBRE CALIBRE 14 A 10 </t>
  </si>
  <si>
    <t>MANTENIMIENTO, LIMPIEZA, REQUINTADA DE CONEXIONADO DE CONDUCTORES.</t>
  </si>
  <si>
    <t>CAMBIO DE CONDUCTORES ACOMETIDAS TRIFASICAS DESDE CALIBRE 3X8 HASTA ACOMETIDAS EN CALIBRE 3X1/0</t>
  </si>
  <si>
    <t>PODA DE  CESPED CON GUADAÑA (INCLUYE RETIRO DE SOBRANTES)</t>
  </si>
  <si>
    <t>PODA DE ÁRBOLES DE 1.00 m. A 5.00 m. (INCLUYE RETIRO DE SOBRANTES)</t>
  </si>
  <si>
    <t>EQUIPO DE PRESIÓN AGUA POTABLE</t>
  </si>
  <si>
    <t>PRUEBAS Y MANTENIMIENTO GENERAL EQUIPO DE PRESIÓN</t>
  </si>
  <si>
    <t>TANQUE SUPERFICIAL DE AGUA POTABLE</t>
  </si>
  <si>
    <t>MANTENIMIENTO EQUIPOS DE AIRE ACONDICIONADO</t>
  </si>
  <si>
    <t>ESCARIFICAR PAÑETES Y PISOS (Incluye retiro de escombros)</t>
  </si>
  <si>
    <t>AJUSTE- RESANE FISURAS MADERA- FIBRA MINERAL- PVC- O SIMILARES - EN CIELO RASO</t>
  </si>
  <si>
    <t>SUMINISTRO E INSTALACIÓN DE DIVISION PARA BAÑO EN ALUMINIO Y ACRILICO</t>
  </si>
  <si>
    <t>ARREGLO-AJUSTE DE PUERTA Y/O VENTANA PVC CORREDIZA O FIJA  EN ALUMINIO</t>
  </si>
  <si>
    <t>AJUSTE PUERTA (Incluye  bisagra )</t>
  </si>
  <si>
    <t>CAMBIO MARCO ALUMINIO</t>
  </si>
  <si>
    <t xml:space="preserve">SUMINISTRO E INSTALACION DE BRAZO HIDRAULICO PARA PUERTA </t>
  </si>
  <si>
    <t>ARREGLO PUERTA MARCO EN MADERA</t>
  </si>
  <si>
    <t>CAMBIO LAMINA TRIPLEX PUERTA</t>
  </si>
  <si>
    <t>CAMBIO PELICULA POLARIZADO VIDRIO LISO</t>
  </si>
  <si>
    <t>MANTENIMIENTO DE PISO, INCLUYE: Lavado, desmanchado, limpieza y brillo.</t>
  </si>
  <si>
    <t>LAVADA DE PISO CON HIDROLAVADORA</t>
  </si>
  <si>
    <t>DESMANCHE DE ENCHAPE DE PARED</t>
  </si>
  <si>
    <t xml:space="preserve">MANTENIMIENTO DE TODO TIPO FACHADA (incluye desmanche y lavada) </t>
  </si>
  <si>
    <t>MANTENIMIENTO AJUSTE DE HERRAJES, PUERTAS GABINETES CHAPAS ENGRASE-GRAFITADO-ACEITADO</t>
  </si>
  <si>
    <t>ACOMETIDA AGUA POTABLE</t>
  </si>
  <si>
    <t>CAMBIO MEDIDOR TOTALIZADOR D=1/2"</t>
  </si>
  <si>
    <t>CAMBIOS DE ACOPLES PLÁSTICOS PARA AGUA FRÍA (L/MANOS, SANITARIOS Y ORINALES)</t>
  </si>
  <si>
    <t>CAMBIO DE GRIFERÍAS SUMINISTRO Y DESAGUES LAVAPLATOS</t>
  </si>
  <si>
    <t>SUMINISTRO E INSTALACION DE REGISTRO DE BOLA  d=1/2"</t>
  </si>
  <si>
    <t>CONSTRUCCION LAVATRAPEROS 0.6X0.6X0.6 (incluye: mamposteria, enchape, win, punto hidraulico, salida sanitaria, llave de manguera y rejilla de piso)</t>
  </si>
  <si>
    <t>CORTE Y TAPONAMIENTO DE PUNTOS HIDRAULICOS</t>
  </si>
  <si>
    <t>MANTENIMIENTO SANITARIOS OBSTRUIDOS</t>
  </si>
  <si>
    <t>MANTENIMIENTO PREVENTIVO ANUAL</t>
  </si>
  <si>
    <t xml:space="preserve"> AGUAS LLUVIAS Y ALCANTARILLADO</t>
  </si>
  <si>
    <t>REVISIÓN, PRUEBA Y SONDEO DE SIFONES Y BAJANTES ALL</t>
  </si>
  <si>
    <t>LIMPIEZA DE CANALES EN CUBIERTA CON RETIRO DE SEDIMENTOS</t>
  </si>
  <si>
    <t>REPARACION DE CANAL DE A.LLUVIAS METALICO</t>
  </si>
  <si>
    <t xml:space="preserve">SUMINISTRO E INSTALACION DE CANAL EN PVC </t>
  </si>
  <si>
    <t>12.1.10</t>
  </si>
  <si>
    <t>CARGUE Y RETIRO DE MATERIAL INCLUIDO TRANSPORTE</t>
  </si>
  <si>
    <t>NIVELACIÓN DE TERRENO CON MATERIAL DEL SITIO</t>
  </si>
  <si>
    <t>DESCAPOTE MANUAL</t>
  </si>
  <si>
    <t>un</t>
  </si>
  <si>
    <t>DEMOLICIÓN MUROS 0.15M</t>
  </si>
  <si>
    <t>DEMOLICIÓN VIGAS Y COLUMNAS</t>
  </si>
  <si>
    <t>CARGUE Y RETIRO DE MATERIAL</t>
  </si>
  <si>
    <t>CONCRETO ANDENES 0.10M</t>
  </si>
  <si>
    <t>CONCRETO ESTRIADO RAMPAS</t>
  </si>
  <si>
    <t>ANDENES Y SARDINELES</t>
  </si>
  <si>
    <t>OTRA CARPINTERIA METALICA</t>
  </si>
  <si>
    <t>CERRAMIENTOS URBANISMO</t>
  </si>
  <si>
    <t xml:space="preserve">CARPINTERIA METÁLICA </t>
  </si>
  <si>
    <t>ESTRUCTURAS EN CONCRETO</t>
  </si>
  <si>
    <t>ESTRUCTURAS EN MADERA</t>
  </si>
  <si>
    <t>ESTRUCTURAS METÁLICAS</t>
  </si>
  <si>
    <t>ESTRUCTURAS LIVIANAS</t>
  </si>
  <si>
    <t>LIMPIEZA DE CUBIERTA</t>
  </si>
  <si>
    <t>SUMINISTRO E INSTALACIÓN DE LETREROS CORPORATIVOS Y LETRAS CORPOREAS</t>
  </si>
  <si>
    <t>MANTENIMIENTO DE VENTANILLAS DE ATENCIÓN AL PÚBLICO</t>
  </si>
  <si>
    <t>MANTENIMIENTO DE CAJA CONTADOR DE AGUA</t>
  </si>
  <si>
    <t>MANTENIMIENTO DE CAJA DE CONTADOR ELECTRICO</t>
  </si>
  <si>
    <t>MANTENIMIENTO Y/O ARREGLO DE ESTUFA</t>
  </si>
  <si>
    <t>MANTENIMIENTO DE CANALETAS DE DESAGUE</t>
  </si>
  <si>
    <t>1.1.7</t>
  </si>
  <si>
    <t>1.1.8</t>
  </si>
  <si>
    <t>1.1.9</t>
  </si>
  <si>
    <t>LOSAS Y PLACAS DE CONCRETO</t>
  </si>
  <si>
    <t>ELEMENTOS HORIZONTALES EN MADERA</t>
  </si>
  <si>
    <t>OTROS ELEMENTOS EN MADERA</t>
  </si>
  <si>
    <t>OTROS ELEMENTOS METALICOS METALICOS</t>
  </si>
  <si>
    <t>MURO Y ESTRUCTURA</t>
  </si>
  <si>
    <t>12.3</t>
  </si>
  <si>
    <t>12.3.1</t>
  </si>
  <si>
    <t>12.3.2</t>
  </si>
  <si>
    <t>12.3.3</t>
  </si>
  <si>
    <t>12.3.4</t>
  </si>
  <si>
    <t>12.3.5</t>
  </si>
  <si>
    <t>12.3.6</t>
  </si>
  <si>
    <t>12.3.7</t>
  </si>
  <si>
    <t>12.3.8</t>
  </si>
  <si>
    <t>12.3.9</t>
  </si>
  <si>
    <t>12.3.10</t>
  </si>
  <si>
    <t>12.3.11</t>
  </si>
  <si>
    <t>12.3.12</t>
  </si>
  <si>
    <t>12.3.13</t>
  </si>
  <si>
    <t>12.3.14</t>
  </si>
  <si>
    <t>12.3.15</t>
  </si>
  <si>
    <t>12.3.16</t>
  </si>
  <si>
    <t>12.3.17</t>
  </si>
  <si>
    <t>12.3.18</t>
  </si>
  <si>
    <t>12.3.19</t>
  </si>
  <si>
    <t>12.4</t>
  </si>
  <si>
    <t>12.4.1</t>
  </si>
  <si>
    <t>12.4.2</t>
  </si>
  <si>
    <t>12.4.3</t>
  </si>
  <si>
    <t>12.4.4</t>
  </si>
  <si>
    <t>12.4.5</t>
  </si>
  <si>
    <t>12.4.6</t>
  </si>
  <si>
    <t>12.4.7</t>
  </si>
  <si>
    <t>12.4.8</t>
  </si>
  <si>
    <t>12.4.9</t>
  </si>
  <si>
    <t>12.4.10</t>
  </si>
  <si>
    <t>INSTALACIÓNES SANITARIAS</t>
  </si>
  <si>
    <t>INSTALACIÓNES HIDRAULICAS</t>
  </si>
  <si>
    <t>INSTALACIÓNES ELECTRICAS</t>
  </si>
  <si>
    <t>9.3</t>
  </si>
  <si>
    <t>9.3.1</t>
  </si>
  <si>
    <t>9.3.2</t>
  </si>
  <si>
    <t>9.3.3</t>
  </si>
  <si>
    <t>9.3.4</t>
  </si>
  <si>
    <t>9.3.5</t>
  </si>
  <si>
    <t>9.3.6</t>
  </si>
  <si>
    <t>9.3.7</t>
  </si>
  <si>
    <t>9.3.8</t>
  </si>
  <si>
    <t>9.3.9</t>
  </si>
  <si>
    <t>9.4</t>
  </si>
  <si>
    <t>9.4.1</t>
  </si>
  <si>
    <t>10.1.8</t>
  </si>
  <si>
    <t>12.5</t>
  </si>
  <si>
    <t>12.5.1</t>
  </si>
  <si>
    <t>12.5.2</t>
  </si>
  <si>
    <t>12.5.3</t>
  </si>
  <si>
    <t>12.5.4</t>
  </si>
  <si>
    <t>12.6</t>
  </si>
  <si>
    <t>12.6.1</t>
  </si>
  <si>
    <t>12.6.2</t>
  </si>
  <si>
    <t>12.7</t>
  </si>
  <si>
    <t>12.7.1</t>
  </si>
  <si>
    <t>12.7.2</t>
  </si>
  <si>
    <t>12.8</t>
  </si>
  <si>
    <t>12.8.1</t>
  </si>
  <si>
    <t>12.8.2</t>
  </si>
  <si>
    <t xml:space="preserve">REVISIÓN, CALIBRACIÓN DE EQUIPO EXTRACTORES. </t>
  </si>
  <si>
    <t>MANTENIMIENTO Y LIMPIEZA POZO SEPTICO, SUMIDEROS, CAJAS DE INSPECCIÓN, POZOS DE INSPECCIÓN</t>
  </si>
  <si>
    <t>MANTENIMIENTO REDES HIDROSANITARIAS</t>
  </si>
  <si>
    <t>CAMBIO DE SIFONES DE LAVAMANOS, LAVAMANOS Y ORINALES (SUMINISTRO, DESMONTAJE Y MONTAJE)</t>
  </si>
  <si>
    <t>12.7.3</t>
  </si>
  <si>
    <t>12.8.3</t>
  </si>
  <si>
    <t>12.8.4</t>
  </si>
  <si>
    <t xml:space="preserve">SUMINISTRO E INSTALACIÓN DE RELLENO EN RECEBO COMUN (Suministro, Extendido, Humedecimiento y Compactación)  </t>
  </si>
  <si>
    <t>SUMINISTRO E INSTALACIÓN DE PLACA CONTRAPISO DE 10 cm - CONCRETO 3000 PSI. INCLUYE CORTE Y DILATACION</t>
  </si>
  <si>
    <t>SUMINISTRO E INSTALACIÓN DE CIMENTACIÓN CICLÓPEA (MEZCLA OBRA)</t>
  </si>
  <si>
    <t>SUMINISTRO E INSTALACIÓN DE ZAPATA EN CONCRETO COMÚN 3000 PSI</t>
  </si>
  <si>
    <t>SUMINISTRO E INSTALACIÓN DE PRADIZACION jardines (INC. TIERRA NEGRA)</t>
  </si>
  <si>
    <t>SUMINISTRO E INSTALACIÓN DE RELLENO GRAVILLA DE RIO</t>
  </si>
  <si>
    <t>SUMINISTRO E INSTALACIÓN DE CAJA INSPECCION  60 x 60 x 60 cm (INC. BASE y CAÑUELA Y TAPA CON MARCO METALICO)</t>
  </si>
  <si>
    <t>SUMINISTRO E INSTALACIÓN DE MARCOS CAJAS TAPAS DE INSPECCIÓN</t>
  </si>
  <si>
    <t xml:space="preserve">SUMINISTRO E INSTALACIÓN DE TRAMPA DE GRASAS 1.2 X 1.5 M </t>
  </si>
  <si>
    <t>SUMINISTRO E INSTALACIÓN DE MESONES EN CONCRETO DE 40 cm</t>
  </si>
  <si>
    <t>SUMINISTRO E INSTALACIÓN DE COLUMNAS EN CONCRETO DE 3000 PSI</t>
  </si>
  <si>
    <t>SUMINISTRO E INSTALACIÓN DE VIGAS AÉREAS EN CONCRETO DE 3000 PSI</t>
  </si>
  <si>
    <t>SUMINISTRO E INSTALACIÓN DE VIGAS DE ENTREPISO EN CONCRETO DE 3000 PSI</t>
  </si>
  <si>
    <t>SUMINISTRO E INSTALACIÓN DE RAMPA - LOSA MACIZA CONCRETO 3000 PSI - H = 15 cm</t>
  </si>
  <si>
    <t>SUMINISTRO E INSTALACIÓN DE PLACA EN CONCRETO 3000 PSI 10CM MALLA ELECTROSOLDADA</t>
  </si>
  <si>
    <t>SUMINISTRO E INSTALACIÓN DE CONCRETO PARA ESCALERAS 3000 PSI</t>
  </si>
  <si>
    <t>SUMINISTRO E INSTALACIÓN DE CONCRETO IMPERMEABILIZADO PARA TANQUE SUBTERRANEO 3500 PSI</t>
  </si>
  <si>
    <t xml:space="preserve"> SUMINISTRO E INSTALACIÓN DE PINTURA IGNÍFUGA CONTRA INCENDIOS</t>
  </si>
  <si>
    <t>SUMINISTRO E INSTALACIÓN DE PUERTA REJA DE ACCESO</t>
  </si>
  <si>
    <t>SUMINISTRO E INSTALACIÓN DE PLACA FÁCIL BLOQUELÓN</t>
  </si>
  <si>
    <t>SUMINISTRO E INSTALACIÓN DE ALFAJIAS LADRILLO PRENSADO</t>
  </si>
  <si>
    <t>SUMINISTRO E INSTALACIÓN DE ALFAJIAS LADRILLO TOLETE COMUN</t>
  </si>
  <si>
    <t>SUMINISTRO E INSTALACIÓN DE ALFAJÍA LADRILLO MACIZO PRENSADO</t>
  </si>
  <si>
    <t>SUMINISTRO E INSTALACIÓN DE ENCHAPES LADRILLO PRENSADO</t>
  </si>
  <si>
    <t>SUMINISTRO E INSTALACIÓN DE VENTANA EN ALUMINIO TIPO PERSIANA PARA VENTILACIÓN</t>
  </si>
  <si>
    <t>SUMINISTRO E INSTALACIÓN DE CAJAS CONTADORES AGUA</t>
  </si>
  <si>
    <t>SUMINISTRO E INSTALACIÓN DE PUERTA SENCILLA LAMINA (ANTIC - ESMALTE)</t>
  </si>
  <si>
    <t>SUMINISTRO E INSTALACIÓN DE PUERTAS VENTANAS LAMINA (ANTIC - ESMALTE)</t>
  </si>
  <si>
    <t>SUMINISTRO E INSTALACIÓN DE MARCOS TAPAS CAJA INSPECCIÓN</t>
  </si>
  <si>
    <t>SUMINISTRO E INSTALACIÓN DE ESCALERA DE GATO</t>
  </si>
  <si>
    <t>SUMINISTRO E INSTALACIÓN DE CERRAMIENTO EN MALLA ESLABONADA</t>
  </si>
  <si>
    <t>SUMINISTRO E INSTALACIÓN DE ESMALTE S/ MADERA LINEAL</t>
  </si>
  <si>
    <t>SUMINISTRO E INSTALACIÓN DE SALIDA + TOMACORRIENTE DOBLE MONOFASICA - PVC</t>
  </si>
  <si>
    <t>SUMINISTRO E INSTALACIÓN DE SALIDA + TOMACORRIENTE DOBLE (GFCI) LUMINEX O EQUIVALENTE PARA BAÑOS, LABORATORIOS Y COCINAS - PVC</t>
  </si>
  <si>
    <t>SUMINISTRO E INSTALACIÓN DE SALIDA LUMINARIA EN TECHO EMT</t>
  </si>
  <si>
    <t>SUMINISTRO E INSTALACIÓN DE SALIDA LUMINARIA EN TECHO+ROSETA PVC</t>
  </si>
  <si>
    <t>SUMINISTRO E INSTALACIÓN DE SALIDA INTERRUPTOR CONMUTABLE PVC</t>
  </si>
  <si>
    <t>SUMINISTRO E INSTALACIÓN DE SALIDA INTERRUPTOR SENCILLO PVC</t>
  </si>
  <si>
    <t>SUMINISTRO E INSTALACIÓN DE CANALETA METALICA 10 x 4 CON DIVISION INCLUYE ACCESORIOS CON PINTURA ELECTROSTATICA</t>
  </si>
  <si>
    <t>SUMINISTRO E INSTALACIÓN DE DUCTOS VERTICALES 30 x 8 INCLUYE ACCESORIOS CON PINTURA ELECTROSTATICA</t>
  </si>
  <si>
    <t>SUMINISTRO E INSTALACIÓN DE CANALIZACIÓN AÉREA PVC 2X4</t>
  </si>
  <si>
    <t>SUMINISTRO E INSTALACIÓN DE CANALIZACIÓN AÉREA 4X4 PVC DRYWALL RESIST. AL FUEGO</t>
  </si>
  <si>
    <t>SUMINISTRO E INSTALACIÓN DE CANALETA 40x16 CON ADHESIVO CON DIVISIÓN X 2 M</t>
  </si>
  <si>
    <t>SUMINISTRO E INSTALACIÓN DE CANALETA DE SUPERFICIE CON ADHESIVO DIAMETRO 10 X 10 X 2M</t>
  </si>
  <si>
    <t>SUMINISTRO E INSTALACIÓN DE TUBERIA PVC 1/2", 3/4", 1" INCRUSTADA</t>
  </si>
  <si>
    <t>SUMINISTRO E INSTALACIÓN DE TUBERIA EMT 1/2", 3/4", 1" - SUSPENDIDA INCLUYE ACCESORIOS</t>
  </si>
  <si>
    <t xml:space="preserve">SUMINISTRO E INSTALACIÓN DE CABLE PATCH CORD UTP CAT.6E </t>
  </si>
  <si>
    <t>SUMINISTRO E INSTALACIÓN DE CABLE TRENSADO 3X12 COLOR ROJO, AMARILLO, BLANCO, VERDE, AZUL</t>
  </si>
  <si>
    <t>SUMINISTRO E INSTALACIÓN DE MULTITOMA PARA RACK 6 ADELANTE Y 6 ATRÁS</t>
  </si>
  <si>
    <t xml:space="preserve">ORGANIZADOR DE CABLES PARA RACK DE 60X40 </t>
  </si>
  <si>
    <t>SUMINISTRO E INSTALACIÓN DE BREAKER RIEL MONOPOLAR 1 X 6/63 A</t>
  </si>
  <si>
    <t>SUMINISTRO E INSTALACIÓN DE BREAKER RIEL BIPOLAR 2 X 20/50 A</t>
  </si>
  <si>
    <t>SUMINISTRO E INSTALACIÓN DE BREAKER RIEL TRIPOLAR 1 X 40/63 A</t>
  </si>
  <si>
    <t>SUMINISTRO E INSTALACIÓN DE TIERRA TABLERO GRAL. DIST. 1 VARILLA Y CABLE 1/0</t>
  </si>
  <si>
    <t>SUMINISTRO E INSTALACIÓN DE CELDA DE ENTRADA Y SALIDA</t>
  </si>
  <si>
    <t>SUMINISTRO E INSTALACIÓN DE CELDA DE PROTECCION PARA TRANSFORMADOR DE 45 -75 KVA</t>
  </si>
  <si>
    <t>SUMINISTRO E INSTALACIÓN DE CELDA DE PROTECCION PARA TRANSFORMADOR DE 112,5 - 150 KVA</t>
  </si>
  <si>
    <t xml:space="preserve">SUMINISTRO E INSTALACIÓN DE CAJA MEDIDOR MAMPOSTERIA CON TAPA </t>
  </si>
  <si>
    <t>SUMINISTRO E INSTALACIÓN DE KIT DE INSTALACIÓN CALENTADORES (una valvula de regulación, un cheque y dos acoples)</t>
  </si>
  <si>
    <t>SUMINISTRO E INSTALACIÓN DE RED SUMINISTRO PVCP DE 1/2", 3/4", 1" (INC. ACCESORIOS)</t>
  </si>
  <si>
    <t>SUMINISTRO E INSTALACIÓN DE REGISTRO P/D RED WHITE  Ø 1/2", 3/4", 1" ó EQUIVALENTE</t>
  </si>
  <si>
    <t>SUMINISTRO E INSTALACIÓN DE REGISTRO DE BOLA 200 Lb. -  Ø 1/2"</t>
  </si>
  <si>
    <t>SUMINISTRO E INSTALACIÓN DE CHEQUE P/D RED WHITE  Ø 1/2", 3/4", 1" ó EQUIVALENTE</t>
  </si>
  <si>
    <t>SUMINISTRO E INSTALACIÓN DE TUBERIA CPVC DE 1/2"</t>
  </si>
  <si>
    <t>SUMINISTRO E INSTALACIÓN DE PUNTO SUMINISTRO GALVANIZADO (INC. ACCESORIOS)</t>
  </si>
  <si>
    <t>SUMINISTRO E INSTALACIÓN DE PUNTO AGUA FRIA  PVC (INC. ACCESORIOS)</t>
  </si>
  <si>
    <t>SUMINISTRO E INSTALACIÓN DE VÁLVULA DE REGISTRO 1/2", 3/4"</t>
  </si>
  <si>
    <t>SUMINISTRO E INSTALACIÓN DE CAJA INSPECCIÓN 60CMX60CM, 80CMX80CM</t>
  </si>
  <si>
    <t>SUMINISTRO E INSTALACIÓN DE BAJANTE RAINGO</t>
  </si>
  <si>
    <t>SUMINISTRO E INSTALACIÓN DE CANAL RAINGO</t>
  </si>
  <si>
    <t>SUMINISTRO E INSTALACIÓN DE BAJANTE AGUAS LLUVIA 4 O 6</t>
  </si>
  <si>
    <t>SUMINISTRO E INSTALACIÓN DE BAJANTE AGUAS NEGRAS 4 O 6</t>
  </si>
  <si>
    <t>SUMINISTRO E INSTALACIÓN DE VENTILACION Y REVENTILACION PVC Ø 2" O 3" (INC. ACCESORIOS)</t>
  </si>
  <si>
    <t xml:space="preserve">SUMINISTRO E INSTALACIÓN DE FLOTADOR MECANICO </t>
  </si>
  <si>
    <t>SUMINISTRO E INSTALACIÓN DE DUCHA CON GRIFERÍA AHORRADORA</t>
  </si>
  <si>
    <t>SUMINISTRO E INSTALACIÓN DE GRIFERIA LAVAPLATOS AHORADDORA (SUM E INSTALACION)</t>
  </si>
  <si>
    <t>SUMINISTRO E INSTALACIÓN DE LAVAPLATOS ACERO INOXIDABLE INCRUSTAR</t>
  </si>
  <si>
    <t>SUMINISTRO E INSTALACIÓN DE GRIFERIA ORINAL AHORRADORA</t>
  </si>
  <si>
    <t>SUMINISTRO E INSTALACIÓN DE ACCESORIOS PARA BAÑO (6UN)</t>
  </si>
  <si>
    <t xml:space="preserve">SUMINISTRO E INSTALACIÓN DE MANIJA PRISMA ESTRIADA PARA DUCHA </t>
  </si>
  <si>
    <t xml:space="preserve">SUMINISTRO E INSTALACIÓN DE MANIJA TANQUE SANITARIO </t>
  </si>
  <si>
    <t>SUMINISTRO E INSTALACIÓN DE TAPA ASIENTO PARA SANITARIO, VARIOS COLORES</t>
  </si>
  <si>
    <t>SUMINISTRO E INSTALACIÓN DE TAPAS REGISTRO 15CMX15CM o 20CMX20CM</t>
  </si>
  <si>
    <t>SUMINISTRO E INSTALACIÓN DE WIN PVC</t>
  </si>
  <si>
    <t>SUMINISTRO E INSTALACIÓN DE DIVISIÓN EN PLÁSTICO</t>
  </si>
  <si>
    <t>SUMINISTRO E INSTALACIÓN DE DIVISIÓN EN VIDRIO</t>
  </si>
  <si>
    <t>SUMINISTRO E INSTALACIÓN DE MUEBLE PARA LAVAMANOS</t>
  </si>
  <si>
    <t>SUMINISTRO E INSTALACIÓN DE ARBOL SANITARIO</t>
  </si>
  <si>
    <t>SUMINISTRO E INSTALACIÓN DE REGISTRO PD D=2"</t>
  </si>
  <si>
    <t>SUMINISTRO E INSTALACIÓN DE CONSTRUCCION CAJILLA PARA MEDIDOR TOTALIZADOR D= 1/2" - 1"</t>
  </si>
  <si>
    <t>SUMINISTRO E INSTALACIÓN DE FLOTADOR MECÁNICO D=2"</t>
  </si>
  <si>
    <t>SUMINISTRO E INSTALACIÓN DE VALVULA DE BOLA D=2"</t>
  </si>
  <si>
    <t>SUMINISTRO E INSTALACIÓN DE BASE EN CONCRETO PARA TANQUE ELEVADO H=0.10</t>
  </si>
  <si>
    <t>SUMINISTRO E INSTALACIÓN DE REJILLAS DE PISO D=4"X3" ALUMINIO</t>
  </si>
  <si>
    <t>SUMINISTRO E INSTALACIÓN DE SOPORTES METÁLICOS PARA BAJANTE PVCS D=4"</t>
  </si>
  <si>
    <t xml:space="preserve">SUMINISTRO E INSTALACIÓN DE ENCHAPE PARED 20x20, 20x25, 25x25, 20x30, 25x35 </t>
  </si>
  <si>
    <t>SUMINISTRO E INSTALACIÓN DE FILOS Y DILATACIONES CON ENCHAPE</t>
  </si>
  <si>
    <t xml:space="preserve">SUMINISTRO E INSTALACIÓN DE ENCHAPE MESONES B =  60 cm.  -  CERAMICA 20 x 20  </t>
  </si>
  <si>
    <t>SUMINISTRO E INSTALACIÓN DE GRANITO PULIDO MESONES  B = 60 cm INCLUYE SALPICADERO Y FALDÓN</t>
  </si>
  <si>
    <t>SUMINISTRO E INSTALACIÓN DE PIRLAN DUCHA 25 x 35 Ó EQUIVALENTE</t>
  </si>
  <si>
    <t>SUMINISTRO E INSTALACIÓN DE WIN DE ALUMINIO</t>
  </si>
  <si>
    <t>SUMINISTRO E INSTALACIÓN DE BOQUILLA PARA FACHALETA - 5MM</t>
  </si>
  <si>
    <t>SUMINISTRO E INSTALACIÓN DE BOQUILLA PARA CERÁMICA - 2MM</t>
  </si>
  <si>
    <t>SUMINISTRO E INSTALACIÓN DE ESTUCO INTERIOR</t>
  </si>
  <si>
    <t>SUMINISTRO E INSTALACIÓN DE ESTUCO EXTERIOR</t>
  </si>
  <si>
    <t>SUMINISTRO E INSTALACIÓN DE FILOS Y DILATACIONES</t>
  </si>
  <si>
    <t>SUMINISTRO E INSTALACIÓN DE PAÑETE IMPERMEABILIZADO S/MUROS 1:3, 1:4</t>
  </si>
  <si>
    <t xml:space="preserve">SUMINISTRO E INSTALACIÓN DE PAÑETE RUSTICO SOBRE MUROS 1:5 </t>
  </si>
  <si>
    <t>SUMINISTRO E INSTALACIÓN DE PAÑETE LISO BAJO PLACAS 1:4, 1:5</t>
  </si>
  <si>
    <t>SUMINISTRO E INSTALACIÓN DE ESMALTE SOBRE MAMPOSTERIA</t>
  </si>
  <si>
    <t>SUMINISTRO E INSTALACIÓN DE VINILO MUROS INTERIORES 3 MANOS</t>
  </si>
  <si>
    <t>SUMINISTRO E INSTALACIÓN DE VINILO S/PAÑETE - 2 MANOS</t>
  </si>
  <si>
    <t>SUMINISTRO E INSTALACIÓN DE VINILO BAJO PLACA  -  2 MANOS</t>
  </si>
  <si>
    <t>SUMINISTRO E INSTALACIÓN DE PINTURA EPOXICA PARA MURO.</t>
  </si>
  <si>
    <t>SUMINISTRO E INSTALACIÓN DE PINTURA ANTI HUMEDAD FACHADA - DOS CAPAS</t>
  </si>
  <si>
    <t>SUMINISTRO E INSTALACIÓN DE GRANIPLAST ESGRAFIADO FACHADA</t>
  </si>
  <si>
    <t>SUMINISTRO E INSTALACIÓN DE PINTURA IMPERMEABILIZANTE PARA LADRILLO</t>
  </si>
  <si>
    <t xml:space="preserve">SUMINISTRO E INSTALACIÓN DE ANTICORROSIVO S/LAMINA  </t>
  </si>
  <si>
    <t xml:space="preserve">SUMINISTRO E INSTALACIÓN DE ESMALTE  S/ LAMINA </t>
  </si>
  <si>
    <t xml:space="preserve">SUMINISTRO E INSTALACIÓN DE ESMALTE  S/ MARCOS </t>
  </si>
  <si>
    <t xml:space="preserve">SUMINISTRO E INSTALACIÓN DE ESMALTE S/ MADERA  </t>
  </si>
  <si>
    <t>SUMINISTRO E INSTALACIÓN DE ESMALTE S/ MARCOS</t>
  </si>
  <si>
    <t>SUMINISTRO E INSTALACIÓN DE PINTURA EPOXICA</t>
  </si>
  <si>
    <t xml:space="preserve">SUMINISTRO E INSTALACIÓN DE PINTURA KORAZA PARA FACHADAS </t>
  </si>
  <si>
    <t xml:space="preserve">SUMINISTRO E INSTALACIÓN DE PINTURA ACRILICA PARA FACHADAS (ANTIHONGOS DE ALTA DURABILIDAD Y RESISTENCIA) </t>
  </si>
  <si>
    <t>SUMINISTRO E INSTALACIÓN DE PINTURA CIELORASO EN DRYWALL-ALVEOLAR ACRILICO</t>
  </si>
  <si>
    <t>SUMINISTRO E INSTALACIÓN DE PINTURA ANTICORROSIVO VERDE ANOLOC</t>
  </si>
  <si>
    <t>SUMINISTRO E INSTALACIÓN DE PINTURA BITUMINOSA DE ALUMINIO</t>
  </si>
  <si>
    <t>SUMINISTRO E INSTALACIÓN DE PINTURA EN ACEITE MATE NEGRO</t>
  </si>
  <si>
    <t>SUMINISTRO E INSTALACIÓN DE PINTURA EN AEROSOL VARIOS COLORES</t>
  </si>
  <si>
    <t>SUMINISTRO E INSTALACIÓN DE PINTURA TIPO ESMALTE PARA EXTERIOR COLOR  BLANCO</t>
  </si>
  <si>
    <t>SUMINISTRO E INSTALACIÓN DE PINTURA VINILO TIPO 1 PARA USO INTERIOR COLOR BLANCO</t>
  </si>
  <si>
    <t xml:space="preserve">SUMINISTRO E INSTALACIÓN DE BALDOSIN GRANITO </t>
  </si>
  <si>
    <t xml:space="preserve">SUMINISTRO E INSTALACIÓN DE PISO CERÁMICA </t>
  </si>
  <si>
    <t>SUMINISTRO E INSTALACIÓN DE GRANITO PULIDO</t>
  </si>
  <si>
    <t>SUMINISTRO E INSTALACIÓN DE GRAVILLA LAVADA</t>
  </si>
  <si>
    <t xml:space="preserve">SUMINISTRO E INSTALACIÓN DE TABLETA GRES </t>
  </si>
  <si>
    <t>SUMINISTRO E INSTALACIÓN DE ACABADO EN DURO-PISO P´BAÑOS</t>
  </si>
  <si>
    <t>SUMINISTRO E INSTALACIÓN DE GUARDAESCOBA EN GRANITO H = 0.065</t>
  </si>
  <si>
    <t>SUMINISTRO E INSTALACIÓN DE GUARDAESCOBA EN CERAMICA</t>
  </si>
  <si>
    <t>SUMINISTRO E INSTALACIÓN DE CIELO RASO EN DRYWALL</t>
  </si>
  <si>
    <t>SUMINISTRO E INSTALACIÓN DE CIELORRASO EN LISTÓN MACHIHEMBRADO 8CM</t>
  </si>
  <si>
    <t>SUMINISTRO E INSTALACIÓN DE CIELORRASO EN PVC</t>
  </si>
  <si>
    <t xml:space="preserve">SUMINISTRO E INSTALACIÓN DE LISTON M.H.  </t>
  </si>
  <si>
    <t>SUMINISTRO E INSTALACIÓN DE DIVISIONES PARA BAÑOS EN ACERO INOXIDABLE</t>
  </si>
  <si>
    <t>SUMINISTRO E INSTALACIÓN DE IMPERMEABILIZACION CANALES MANTO ASFALTICO Y FOIL ALUMINIO</t>
  </si>
  <si>
    <t>SUMINISTRO E INSTALACIÓN DE IMPERMEABILIZACION SOBRE MURO (CON RECUBRIMIENTO IMPERMEABILIZANTE PARA MAMPOSTERIA)</t>
  </si>
  <si>
    <t>SUMINISTRO E INSTALACIÓN DE ENTRAMADO TEJA DE BARRO U ONDULADA</t>
  </si>
  <si>
    <t>SUMINISTRO E INSTALACIÓN DE TEJA ONDULADA A.C. TIPO ETERNIT No 4, 6, 8</t>
  </si>
  <si>
    <t>SUMINISTRO E INSTALACIÓN DE TEJA TRANSPARENTE TIPO AJOVER No 4, 6, 8</t>
  </si>
  <si>
    <t>SUMINISTRO E INSTALACIÓN DE TEJA ESPAÑOLA 1.34 MT X 1.06 MT, 1.60 MT X 1.06 MT</t>
  </si>
  <si>
    <t>SUMINISTRO E INSTALACIÓN DE TEJA ONDULADA No 4, 5, 6, 8, 10 FIBROCEMENTO PERFIL 7 100 % LIBRE DE ASBESTO  EN FIBRA SINTÉTICA PILIVINIL ALCOHOL (PVA)</t>
  </si>
  <si>
    <t>SUMINISTRO E INSTALACIÓN DE CABALLETE ARTICULADO TEJA FIBROCEMENTO O DE ETERNIT</t>
  </si>
  <si>
    <t>SUMINISTRO E INSTALACIÓN DE CANAL AMAZONA</t>
  </si>
  <si>
    <t>SUMINISTRO E INSTALACIÓN DE CABALLETE FIJO PERFIL 7</t>
  </si>
  <si>
    <t>SUMINISTRO E INSTALACIÓN DE ESTRUCTURA METÁLICA PARA TEJA FIBROCEMENTO</t>
  </si>
  <si>
    <t xml:space="preserve">SUMINISTRO E INSTALACIÓN DE CUBIERTA SENCILLA TEJA ZINC ONDULADA 3.048X0.80MT </t>
  </si>
  <si>
    <t>SUMINISTRO E INSTALACIÓN DE BAJANTE LAMINA GALVANIZADA 12 x 6 - CAL. 20</t>
  </si>
  <si>
    <t>SUMINISTRO E INSTALACIÓN DE BAJANTE PVC DE 3" (RAINGO)</t>
  </si>
  <si>
    <t>SUMINISTRO E INSTALACIÓN DE CANAL PVC DE 3" (RAINGO)</t>
  </si>
  <si>
    <t>SUMINISTRO E INSTALACIÓN DE CANAL LAMINA GALVANIZADA  Ds = 50 cm a 100 cm - CAL 20</t>
  </si>
  <si>
    <t>SUMINISTRO E INSTALACIÓN DE FLANCHE LAMINA GALVANIZADA CL. 20  -  DS=20 cm a 30 cm</t>
  </si>
  <si>
    <t>SUMINISTRO E INSTALACIÓN DE BAJANTE A.LL. PVC Ø 4" (INC. ACCESORIOS)</t>
  </si>
  <si>
    <t>SUMINISTRO E INSTALACIÓN DE BOMBILLO LED 50W</t>
  </si>
  <si>
    <t>SUMINISTRO E INSTALACIÓN DE LAMPARA LED REDONDA DE EMPOTRAR 9W - 12W</t>
  </si>
  <si>
    <t>SUMINISTRO E INSTALACIÓN DE LED PANEL CUADRADO PARA SOBREPONER 18W (DIMENSIÓN 220 MM X 220 MM) BLANCO</t>
  </si>
  <si>
    <t>SUMINISTRO E INSTALACIÓN DE PANEL LED CIRCULAR PARA INCRUSTAR 6W, 9W, 12W  (DIAMETRO 170 MM) BLANCO</t>
  </si>
  <si>
    <t>SUMINISTRO E INSTALACIÓN DE REFLECTOR LED PARA EXTERIORES 100W</t>
  </si>
  <si>
    <t>SUMINISTRO E INSTALACIÓN DE POMA O MANIJA</t>
  </si>
  <si>
    <t>SUMINISTRO E INSTALACIÓN DE CERRADURA DE MUEBLE - BACKSET</t>
  </si>
  <si>
    <t>SUMINISTRO E INSTALACIÓN DE CERRADURA SOBREPONER DOBLE CERROJO Y PESTILLO PARA PUERTAS DE MADERA O METÁLICAS, BACKSET DE 70MM, CERROJO DE 3 GOLPES, ACCIONADO CON LA LLAVE POR AMBOS LADOS, PARA USO EN PUERTAS 30MM A 60MM DE ESPESOR INCLUYE 4 LLAVES. (DER-IZQ)</t>
  </si>
  <si>
    <t>SUMINISTRO E INSTALACIÓN DE CHAPA PARA ESCRITORIO 19X20MM</t>
  </si>
  <si>
    <t>SUMINISTRO E INSTALACIÓN DE ESPEJO CRISTAL 4 mm - BISELADO 2 cm</t>
  </si>
  <si>
    <t>SUMINISTRO E INSTALACIÓN DE VIDRIO CRUDO INCOLORO 4 mm a 6 mm -  TIPO PELDAR Ó SIMILAR</t>
  </si>
  <si>
    <t xml:space="preserve">SUMINISTRO E INSTALACIÓN DE VIDRIO CRISTAL TEMPLADO BRONCE - 6 mm </t>
  </si>
  <si>
    <t>SUMINISTRO E INSTALACIÓN DE VIDRIO CRISTAL TEMPLADO INCOLORO - 6 mm a 10 mm</t>
  </si>
  <si>
    <t>SUMINISTRO E INSTALACIÓN DE VIDRIO TEMPLADO CON PELICULA SANDBLASTING</t>
  </si>
  <si>
    <t>SUMINISTRO E INSTALACIÓN DE JARDINES ORNAMENTALES</t>
  </si>
  <si>
    <t>SUMINISTRO E INSTALACIÓN DE AISLAMIENTO DE SONIDO EN MUROS</t>
  </si>
  <si>
    <t>SUMINISTRO E INSTALACIÓN DE CASETON DE LONA DE 0.70 x 0.60</t>
  </si>
  <si>
    <t>SUMINISTRO E INSTALACIÓN DE FORMALETA COLUMNAS EN LISTON</t>
  </si>
  <si>
    <t>SUMINISTRO E INSTALACIÓN DE FORMALETA ENTREPISOS</t>
  </si>
  <si>
    <t>SUMINISTRO E INSTALACIÓN DE FORMALETA ESCALERAS</t>
  </si>
  <si>
    <t>SUMINISTRO E INSTALACIÓN DE FORMALETA MUROS Y TANQUES</t>
  </si>
  <si>
    <t>SUMINISTRO E INSTALACIÓN DE FORMALETA PREFABRICADOS</t>
  </si>
  <si>
    <t>SUMINISTRO E INSTALACIÓN DE FORMALETA VIGAS AEREAS</t>
  </si>
  <si>
    <t>SUMINISTRO E INSTALACIÓN DE FORMALETA ZAPATAS Y VIGAS</t>
  </si>
  <si>
    <t>1.1.1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</si>
  <si>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</si>
  <si>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</si>
  <si>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</si>
  <si>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</si>
  <si>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</si>
  <si>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</si>
  <si>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</si>
  <si>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</si>
  <si>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</si>
  <si>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</si>
  <si>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</si>
  <si>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</si>
  <si>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</si>
  <si>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</si>
  <si>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</si>
  <si>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</si>
  <si>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</si>
  <si>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</si>
  <si>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</si>
  <si>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</si>
  <si>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</si>
  <si>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</si>
  <si>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</si>
  <si>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</si>
  <si>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</si>
  <si>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</si>
  <si>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15.3</t>
  </si>
  <si>
    <t>15.3.1</t>
  </si>
  <si>
    <t>19.3</t>
  </si>
  <si>
    <t>19.3.1</t>
  </si>
  <si>
    <t>19.3.2</t>
  </si>
  <si>
    <t>20.1</t>
  </si>
  <si>
    <t>20.1.1</t>
  </si>
  <si>
    <t>21.2</t>
  </si>
  <si>
    <t>21.2.1</t>
  </si>
  <si>
    <t>21.2.2</t>
  </si>
  <si>
    <t>23.1</t>
  </si>
  <si>
    <t>23.1.1</t>
  </si>
  <si>
    <t>23.1.2</t>
  </si>
  <si>
    <t>23.1.3</t>
  </si>
  <si>
    <t>23.1.4</t>
  </si>
  <si>
    <t>23.1.5</t>
  </si>
  <si>
    <t>23.2</t>
  </si>
  <si>
    <t>23.2.1</t>
  </si>
  <si>
    <t>23.2.2</t>
  </si>
  <si>
    <t>24.1</t>
  </si>
  <si>
    <t>24.1.1</t>
  </si>
  <si>
    <t>24.1.2</t>
  </si>
  <si>
    <t>24.1.3</t>
  </si>
  <si>
    <t>25.1</t>
  </si>
  <si>
    <t>25.1.1</t>
  </si>
  <si>
    <t>25.1.2</t>
  </si>
  <si>
    <t>26.1</t>
  </si>
  <si>
    <t>26.1.1</t>
  </si>
  <si>
    <t>26.1.2</t>
  </si>
  <si>
    <t>26.1.3</t>
  </si>
  <si>
    <t>26.1.4</t>
  </si>
  <si>
    <t>26.1.5</t>
  </si>
  <si>
    <t>26.1.6</t>
  </si>
  <si>
    <t>26.1.7</t>
  </si>
  <si>
    <t>26.1.8</t>
  </si>
  <si>
    <t>26.1.9</t>
  </si>
  <si>
    <t>26.1.10</t>
  </si>
  <si>
    <t>26.1.11</t>
  </si>
  <si>
    <t>26.1.12</t>
  </si>
  <si>
    <t>26.1.13</t>
  </si>
  <si>
    <t>26.1.14</t>
  </si>
  <si>
    <t>m2</t>
  </si>
  <si>
    <t>ml</t>
  </si>
  <si>
    <t>m3</t>
  </si>
  <si>
    <t>mes</t>
  </si>
  <si>
    <t>REVISIÓN, CALIBRACIÓN DE EQUIPO CONDENSADORA Y MANEJADORA, MINISPLIT. VER ANEXO 2
ANEXO 2: PARA EL DESARROLLO DE ESTE MANTENIMIENTO SE DEBE EFECTUAR COMO MÍNIMO LAS SIGUIENTES ACCIONES:
 1. LAVADO DE LOS SERPENTINES DE EVAPORACIÓN
 2. LAVADO DEL SERPENTÍN DE CONDENSACIÓN
 3. LAVADO DE LOS FILTROS DE AIRE.
 4. REVISIÓN DE FUGAS Y CARGA DE REFRIGERANTE.
 5. LUBRICACIÓN DE MOTORES Y RODAMIENTOS EN GENERAL
 6. VERIFICACIÓN DE SOPORTES
 7. AJUSTE GENERAL DE TORNILLOS Y TUERCAS
 8. REVISIÓN DE CORRIENTES DE MOTORES Y COMPRESORES.
 9. VERIFICACIÓN DE ALINEACIÓN DE CORREAS Y TENSIONADO DE LAS MISMAS
 10. REVISIÓN Y CALIBRACIÓN DE TERMÓSTATO
 11. LIMPIEZA Y AJUSTE DE CONTROLES ELÉCTRICOS Y LECTURA DE PARÁMETROS.
 12. LECTURA DE PRESIONES DE REFRIGERANTE.
 13. MANTENIMIENTO PREVENTIVO DE LOS EQUIPOS DE VENTANA.
14. ELABORACIÓN Y PRESENTACIÓN DE INFORME DE ACTIVIDADES DESARROLLADAS Y RECOMENDACIONES.</t>
  </si>
  <si>
    <t>CAMBIO DE TEJA PLÁSTICA DE POLIPROPILENO TODOS LOS PERFILES INCLUYE SUMINISTRO E INSTALACION, Y DESMONTE DE LA ACTUAL.</t>
  </si>
  <si>
    <t>REVISION Y REPARACION DE ESTRUCTURA DE ALUMINIO DE CIELO RASO</t>
  </si>
  <si>
    <t xml:space="preserve">SUMINISTRO E INSTALACIÓN DE TUBO LED 6500K 600 MM 9W G13 T8 100/240V </t>
  </si>
  <si>
    <t>DESMONTE Y POSTERIOR INSTALACIÓN DE CANALETAS (METALICAS O PLASTICAS), INCLUYE CABLEADO ESTRUCTURADO EXISTENTE.</t>
  </si>
  <si>
    <t xml:space="preserve">SUMINISTRO E INSTALACIÓN DE CABLE UTP CATEGORIA 6A </t>
  </si>
  <si>
    <t>REPARACIÓN DE TABLEROS ELÉCTRICOS (INCLUYE LIMPIEZA, PINTURA, CAMBIO DE TACOS SI SE REQUIERE)</t>
  </si>
  <si>
    <t>SUMINISTRO E INSTALACIÓN DE BREAKER (TODO TIPO)</t>
  </si>
  <si>
    <t>12.6.3</t>
  </si>
  <si>
    <t>REVISION Y REPARACIÓN DE CABLEADO ELÉCTRICO</t>
  </si>
  <si>
    <t>REVISION Y REPARACIÓN DE TABLEROS ELÉCTRICOS REGULADOS DE 12, 24 Y 48 CIRCUITOS (INCLUYE LIMPIEZA, PINTURA, CAMBIO DE TACOS SI SE REQUIERE)</t>
  </si>
  <si>
    <t>INDEPENDIZACIÓN DE CIRCUITO ELÉCTRICO SEGUIN NECESIDAD (INCLUYE CABLE Y BREAKER)</t>
  </si>
  <si>
    <t>SUMINISTRO E INSTALACIÓN DE TAPA TOMA (TODOS LOS TAMAÑOS)</t>
  </si>
  <si>
    <t>REVISIÓN, TRASLADO Y MANTENIMIENTO PREVENTIVO DE AIRES ACONDICIONADOS</t>
  </si>
  <si>
    <t>REVISIÓN, TRASLADO Y MANTENIMIENTO CORRECTIVO DE AIRES ACONDICIONADOS</t>
  </si>
  <si>
    <t>VALOR UNITARIO 
ANTES DE IVA (PESOS COP)</t>
  </si>
  <si>
    <t>RAMPA PARA PERSONAS CON CON MOVILIDAD REDUCIDA</t>
  </si>
  <si>
    <t>und</t>
  </si>
  <si>
    <t>DESMONTE DE LAVAPLATOS Ó LAVAMANOS (INC. RETIRO DE SOBR.)</t>
  </si>
  <si>
    <t>DESMONTE TANQUES ELEVADOS (INC. CONEXIONES)</t>
  </si>
  <si>
    <t>SUMINISTRO E INSTALACIÓN DE MURO DRYWALL DOBLE CARA E=10CM A 12 CM INCLUYE ESTRUCTURA METALICA, MASILLA, CINTA Y PRIMERA MANO DE PINTURA, VISTO DOS CARAS</t>
  </si>
  <si>
    <t>SUMINISTRO E INSTALACIÓN DE VENTANAS ALUMINIO CORREDIZAS + VIDRIO</t>
  </si>
  <si>
    <t xml:space="preserve">SUMINISTRO E INSTALACIÓN DE VENTANAS ALUMINIO FIJAS + VIDRIO </t>
  </si>
  <si>
    <t>SUMINISTRO E INSTALACIÓN DE CERCA CON MALLA METÁLICA</t>
  </si>
  <si>
    <t xml:space="preserve">SUMINISTRO E INSTALACIÓN DE CAJA DE INSPECCIÓN SENCILLA </t>
  </si>
  <si>
    <t>SUMINISTRO E INSTALACIÓN DE CABLE ENCAUCHETADO COLOR NEGRO</t>
  </si>
  <si>
    <t>REPARACIONES TUBERIA PVC SANITARIA DE 2", 3", 4"</t>
  </si>
  <si>
    <t>DESMONTE Y RETIRO DE DIVISIONES MODULARES (OFICINA)</t>
  </si>
  <si>
    <t>SUMINISTRO E INSTALACIÓN DE GEOTEXTIL</t>
  </si>
  <si>
    <t>SUMINISTRO E INSTALACIÓN DE CAJA PARA MEDIDOR DE  - SEGÚN ESPECIFICACION.</t>
  </si>
  <si>
    <t>SUMINISTRO E INSTALACIÓN DE VIGUETA  DE CIMENTACIÓN EN CONCRETO DE 3000 PSI</t>
  </si>
  <si>
    <t>SUMINISTRO E INSTALACIÓN DE CERCHA TRIANGULAR EN TUBO CUADRADO ESTRUCTURAL.</t>
  </si>
  <si>
    <t>SUMINISTRO E INSTALACIÓN DE CORREA EN TUBO CUADRADO ESTRUCTURAL.</t>
  </si>
  <si>
    <t>SUMINISTRO E INSTALACIÓN DE COLUMNAS METALICA</t>
  </si>
  <si>
    <t>SUMINISTRO E INSTALACIÓN DE ESTRUCTURA LIVIANA PARA MUROS</t>
  </si>
  <si>
    <t>SUMINISTRO E INTALACIÓN DE LAMINA FIBROCEMENTO, INCLUYE PINTURA</t>
  </si>
  <si>
    <t>SUMINISTRO E INSTALACIÓN DE LAMINA DE YESO, INCLUYE PINTURA</t>
  </si>
  <si>
    <t>SUMINISTRO E INSTALACIÓN DE MURO EN BLOQUE CONCRETO</t>
  </si>
  <si>
    <t>SUMINISTRO E INSTALACIÓN DE MURO EN LADRILLO TOLETE</t>
  </si>
  <si>
    <t xml:space="preserve">SUMINISTRO E INSTALACIÓN DE MURO LADRILLO ESTRUCTURAL PORTANTE </t>
  </si>
  <si>
    <t>SUMINISTRO E INSTALACIÓN DE MURO EN  EN LADRILLO PRENSADO</t>
  </si>
  <si>
    <t>SUMINISTRO E INSTALACIÓN DE MURO EN LADRILLO TOLETE RECOCIDO</t>
  </si>
  <si>
    <t>SUMINISTRO E INSTALACIÓN DE PUERTA Y MARCO EN ALUMINIO ANODIZADO  + VIDRIO CRISTAL TEMPLADO INCOLORO</t>
  </si>
  <si>
    <t>AJUSTE EN ALUMINIO PARA DIVISIONES-BAÑOS-VENTANAS (INCLUYE CAMBIO DE PERFILES METALICOS)</t>
  </si>
  <si>
    <t>SUMINISTRO E INSTALACIÓN DE MARCOS PUERTAS LAMINA  (ANTIC - ESMALTE)</t>
  </si>
  <si>
    <t>SUMINISTRO E INSTALACIÓN DE VENTANAS LAMINA (ANTIC - ESMALTE)</t>
  </si>
  <si>
    <t>SUMINISTRO E INSTALACIÓN DE VENTANA EN LÁMINA TIPO PERSIANA PARA VENTILACIÓN (ANTIC - ESMALTE)</t>
  </si>
  <si>
    <t>SUMINISTRO E INSTALACIÓN DE CERRAMIENTO REJA DE ACERO CLÁSICA BASE PARA ANCLAR</t>
  </si>
  <si>
    <t>RECONSTRUCCIÓN DE VENTANAS EN LÁMINA (ANTIC - ESMALTE)</t>
  </si>
  <si>
    <t xml:space="preserve">SUMINISTRO E INSTALACIÓN DE REJILLAS PISO </t>
  </si>
  <si>
    <t>SUMINISTRO E INSTALACIÓN DE BARANDA Y PASAMANOS EN TUBO</t>
  </si>
  <si>
    <t>SUMINISTRO E INSTALACIÓN DE PIRLAN DE MADERA</t>
  </si>
  <si>
    <t>SUMINISTRO E INSTALACIÓN DE HOJA PUERTA</t>
  </si>
  <si>
    <t>SUMINISTRO E INSTALACIÓN DE BANDEJA TIPO ESCALERA  PORTA CABLE CON SOPORTERIA Y CON PINTURA ELECTROSTATICA</t>
  </si>
  <si>
    <t>SUMINISTRO E INSTALACIÓN DE CANALETA METÁLICA PARA CABLEADO ESTRUCTURADO CON DIVISIÓN</t>
  </si>
  <si>
    <t>SUMINISTRO E INSTALACIÓN DE CABLE DE COBRE AISLADO No 4, 6 Y 8 AWG THHN COLOR AMARILLO, AZUL, BLANCO, NEGRO, ROJO, VERDE</t>
  </si>
  <si>
    <t xml:space="preserve">SUMINISTRO E INSTALACIÓN DE CABLE N°10 Y 12 COLOR AMARILLO, AZUL, BLANCO, ROJO, VERDE, NEGRO </t>
  </si>
  <si>
    <t>TRASLADO O CAMBIO DE TABLERO EXISTENTE POR TABLERO BIFASICO DE 8 Y 12 CIRCUITOS.</t>
  </si>
  <si>
    <t>TRASLADO O CAMBIO DE TABLERO EXISTENTE POR TABLERO MONOFASICO DE 6, 8, 12 CIRCUITOS.</t>
  </si>
  <si>
    <t>TRASLADO O CAMBIO DE TABLERO EXISTENTE POR TABLERO TRIFASICO DE 18 Y 24, 36 CIRCUITOS CON ESPACIO PARA TOTALIZADOR. INCLUYE BREAKER INDUSTRIAL DE 3X60 HASTA 3X100 AMP.</t>
  </si>
  <si>
    <t>SUMINISTRO E INSTALACIÓN DE TABLERO DE AUTOMÁTICOS DE 12, 18, 24, 30, 36 O 42  CIRCUITOS TIPO PESADO CON PUERTA Y CERRADURA DE CIERRE, CERRADURA Y ESPACIO TOTALIZADOR INDUSTRIAL NTQ-412T Y BARRAJE DE TIERRA AISLADA.</t>
  </si>
  <si>
    <t xml:space="preserve">SUMINISTRO E INSTALACIÓN DE ELECTRODO DE PUESTA A TIERRA EN CU </t>
  </si>
  <si>
    <t>SUMINISTRO E INSTALACIÓN DE CONEXIÓN COMPLETA A TANQUE ELEVADO EN PVC</t>
  </si>
  <si>
    <t>SUMINISTRO E INSTALACIÓN DE TANQUE PLÁSTICO EN POLIETILENO COLOR AZUL O NEGRO</t>
  </si>
  <si>
    <t>SUMINISTRO E INSTALACIÓN DE PUNTO DESAGUE PVC Ø 2", 3" Y 4"</t>
  </si>
  <si>
    <t>SUMINISTRO E INSTALACIÓN DE SALIDA SANITARIA DE 2" Y 3"</t>
  </si>
  <si>
    <t>SUMINISTRO E INSTALACIÓN DE LAVAMANOS CON GRIFERIA</t>
  </si>
  <si>
    <t xml:space="preserve">SUMINISTRO E INSTALACIÓN DE SANITARIO DE TANQUE AHORRADOR + ACCESORIOS </t>
  </si>
  <si>
    <t>SUMINISTRO E INSTALACIÓN DE POCETA ACERO INOX. + GRIFERIA  AHORRADORA</t>
  </si>
  <si>
    <t>SUMINISTRO E INSTALACIÓN DE MESÓN PARA COCINA Y LAVAPLATOS DE SOBREPONER + GRIFERÍA PARA LAVAPLATOS SENCILLA Y AHORRADORA</t>
  </si>
  <si>
    <t>SUMINISTRO E INSTALACIÓN DE REJILLA CON SOSCO 3 x 2"</t>
  </si>
  <si>
    <t>SUMINISTRO E INSTALACIÓN DE REJILLA PLASTICA 3 x 2"</t>
  </si>
  <si>
    <t>SUMINISTRO E INSTALACIÓN DE REJILLA SIFON S 4.5 x 3.5"</t>
  </si>
  <si>
    <t>SUMINISTRO E INSTALACIÓN DE REJILLA VENTILACION 15 x 15 o 20 X 20</t>
  </si>
  <si>
    <t>SUMINISTRO E INSTALACIÓN DE VALVULA LAVADERO 2"</t>
  </si>
  <si>
    <t>LAVADO Y DESINFECCIÓN DEL TANQUE</t>
  </si>
  <si>
    <t>PRUEBA DE ESTANQUEIDAD TANQUE SUPERFICIAL</t>
  </si>
  <si>
    <t>LAVADO Y DESINFECCIÓN DEL TANQUE PLASTICO</t>
  </si>
  <si>
    <t>SUMINISTRO E INSTALACIÓN DE TAPA DE CONCRETO ARMADO PREFABRICADA,</t>
  </si>
  <si>
    <t>SUMINISTRO E INSTALACIÓN DE KIT SÉPTICO</t>
  </si>
  <si>
    <t>SUMINISTRO E INSTALACIÓN DE IMPERMEABILIZACION DE TANQUE ELEVADO EN CONCRETO CON SIKA</t>
  </si>
  <si>
    <t>SUMINISTRO E INSTALACIÓN DE TAPA PARA TANQUE PLASTICO</t>
  </si>
  <si>
    <t>SUMINISTRO E INSTALACIÓN DE TUBERÍA BAJANTE ALL PVCS DE D=3", CON ROTURA DE PISO</t>
  </si>
  <si>
    <t>DESTAPE DE SALIDAS SANITARIAS 2", 3" y 4"</t>
  </si>
  <si>
    <t xml:space="preserve">SUMINISTRO E INSTALACIÓN DE REJILLAS DE PISO D=3" </t>
  </si>
  <si>
    <t>SUMINISTRO E INSTALACIÓN DE PAÑETE LISO 1:3, 1:4, 1:5</t>
  </si>
  <si>
    <t>SUMINISTRO E INSTALACIÓN DE CIELORRASO PLANO SUPERBOARD</t>
  </si>
  <si>
    <t xml:space="preserve">SUMINISTRO E INSTALACIÓN DE TEJA DE POLICARBONATO TRANSPARENTE </t>
  </si>
  <si>
    <t>13.3</t>
  </si>
  <si>
    <t>13.3.1</t>
  </si>
  <si>
    <t>13.3.2</t>
  </si>
  <si>
    <t>13.3.3</t>
  </si>
  <si>
    <t>13.3.4</t>
  </si>
  <si>
    <t>13.4</t>
  </si>
  <si>
    <t>13.4.1</t>
  </si>
  <si>
    <t>13.5</t>
  </si>
  <si>
    <t>13.5.1</t>
  </si>
  <si>
    <t>13.5.2</t>
  </si>
  <si>
    <t>13.5.3</t>
  </si>
  <si>
    <t>13.5.4</t>
  </si>
  <si>
    <t>13.5.5</t>
  </si>
  <si>
    <t>13.5.6</t>
  </si>
  <si>
    <t>14.1.2</t>
  </si>
  <si>
    <t>14.1.3</t>
  </si>
  <si>
    <t>14.1.4</t>
  </si>
  <si>
    <t>14.1.5</t>
  </si>
  <si>
    <t>14.1.6</t>
  </si>
  <si>
    <t>14.1.7</t>
  </si>
  <si>
    <t>14.1.8</t>
  </si>
  <si>
    <t>14.1.9</t>
  </si>
  <si>
    <t>14.1.10</t>
  </si>
  <si>
    <t>15.2.3</t>
  </si>
  <si>
    <t>15.2.4</t>
  </si>
  <si>
    <t>15.2.5</t>
  </si>
  <si>
    <t>15.2.6</t>
  </si>
  <si>
    <t>15.2.7</t>
  </si>
  <si>
    <t>15.2.8</t>
  </si>
  <si>
    <t>15.3.2</t>
  </si>
  <si>
    <t>15.3.3</t>
  </si>
  <si>
    <t>15.3.4</t>
  </si>
  <si>
    <t>15.3.5</t>
  </si>
  <si>
    <t>15.3.6</t>
  </si>
  <si>
    <t>15.3.7</t>
  </si>
  <si>
    <t>15.3.8</t>
  </si>
  <si>
    <t>15.4</t>
  </si>
  <si>
    <t>15.4.1</t>
  </si>
  <si>
    <t>15.4.2</t>
  </si>
  <si>
    <t>15.4.3</t>
  </si>
  <si>
    <t>15.4.4</t>
  </si>
  <si>
    <t>15.5</t>
  </si>
  <si>
    <t>15.5.1</t>
  </si>
  <si>
    <t>15.6</t>
  </si>
  <si>
    <t>15.6.1</t>
  </si>
  <si>
    <t>15.6.2</t>
  </si>
  <si>
    <t>15.6.3</t>
  </si>
  <si>
    <t>15.6.4</t>
  </si>
  <si>
    <t>15.6.5</t>
  </si>
  <si>
    <t>15.6.6</t>
  </si>
  <si>
    <t>15.6.7</t>
  </si>
  <si>
    <t>15.6.8</t>
  </si>
  <si>
    <t>15.6.9</t>
  </si>
  <si>
    <t>15.7</t>
  </si>
  <si>
    <t>15.7.1</t>
  </si>
  <si>
    <t>15.7.2</t>
  </si>
  <si>
    <t>15.7.3</t>
  </si>
  <si>
    <t>15.7.4</t>
  </si>
  <si>
    <t>15.7.5</t>
  </si>
  <si>
    <t>15.7.6</t>
  </si>
  <si>
    <t>15.7.7</t>
  </si>
  <si>
    <t>15.7.8</t>
  </si>
  <si>
    <t>15.7.9</t>
  </si>
  <si>
    <t>15.8</t>
  </si>
  <si>
    <t>15.8.1</t>
  </si>
  <si>
    <t>15.8.2</t>
  </si>
  <si>
    <t>15.8.3</t>
  </si>
  <si>
    <t>15.8.4</t>
  </si>
  <si>
    <t>15.8.5</t>
  </si>
  <si>
    <t>15.8.6</t>
  </si>
  <si>
    <t>15.8.7</t>
  </si>
  <si>
    <t>15.8.8</t>
  </si>
  <si>
    <t>15.8.9</t>
  </si>
  <si>
    <t>15.8.10</t>
  </si>
  <si>
    <t>15.8.11</t>
  </si>
  <si>
    <t>15.8.12</t>
  </si>
  <si>
    <t>17.1.3</t>
  </si>
  <si>
    <t>17.1.4</t>
  </si>
  <si>
    <t>17.1.5</t>
  </si>
  <si>
    <t>18.1.7</t>
  </si>
  <si>
    <t>18.1.8</t>
  </si>
  <si>
    <t>18.1.9</t>
  </si>
  <si>
    <t>18.3</t>
  </si>
  <si>
    <t>18.3.1</t>
  </si>
  <si>
    <t>18.3.2</t>
  </si>
  <si>
    <t>18.4</t>
  </si>
  <si>
    <t>18.4.1</t>
  </si>
  <si>
    <t>18.4.2</t>
  </si>
  <si>
    <t>18.4.3</t>
  </si>
  <si>
    <t>18.4.4</t>
  </si>
  <si>
    <t>18.4.5</t>
  </si>
  <si>
    <t>18.4.6</t>
  </si>
  <si>
    <t>18.4.7</t>
  </si>
  <si>
    <t>18.4.8</t>
  </si>
  <si>
    <t>18.4.9</t>
  </si>
  <si>
    <t>18.4.10</t>
  </si>
  <si>
    <t>18.4.11</t>
  </si>
  <si>
    <t>19.2.4</t>
  </si>
  <si>
    <t>19.2.5</t>
  </si>
  <si>
    <t>19.2.6</t>
  </si>
  <si>
    <t>19.2.7</t>
  </si>
  <si>
    <t>19.2.8</t>
  </si>
  <si>
    <t>20.1.2</t>
  </si>
  <si>
    <t>20.1.3</t>
  </si>
  <si>
    <t>20.1.4</t>
  </si>
  <si>
    <t>20.1.5</t>
  </si>
  <si>
    <t>20.1.6</t>
  </si>
  <si>
    <t>21.2.3</t>
  </si>
  <si>
    <t>21.2.4</t>
  </si>
  <si>
    <t>21.2.5</t>
  </si>
  <si>
    <t>21.2.6</t>
  </si>
  <si>
    <t>21.2.7</t>
  </si>
  <si>
    <t>21.2.8</t>
  </si>
  <si>
    <t>21.2.9</t>
  </si>
  <si>
    <t>21.2.10</t>
  </si>
  <si>
    <t>21.2.11</t>
  </si>
  <si>
    <t>21.2.12</t>
  </si>
  <si>
    <t>21.2.13</t>
  </si>
  <si>
    <t>21.2.14</t>
  </si>
  <si>
    <t>21.3</t>
  </si>
  <si>
    <t>21.3.1</t>
  </si>
  <si>
    <t>21.3.2</t>
  </si>
  <si>
    <t>21.3.3</t>
  </si>
  <si>
    <t>21.3.4</t>
  </si>
  <si>
    <t>21.3.5</t>
  </si>
  <si>
    <t>21.3.6</t>
  </si>
  <si>
    <t>23.2.3</t>
  </si>
  <si>
    <t>23.2.4</t>
  </si>
  <si>
    <t>23.2.5</t>
  </si>
  <si>
    <t>23.2.6</t>
  </si>
  <si>
    <t>25.1.3</t>
  </si>
  <si>
    <t>25.1.4</t>
  </si>
  <si>
    <t>25.1.5</t>
  </si>
  <si>
    <t>25.1.6</t>
  </si>
  <si>
    <t>25.1.7</t>
  </si>
  <si>
    <t>25.1.8</t>
  </si>
  <si>
    <t>25.1.9</t>
  </si>
  <si>
    <t>25.1.10</t>
  </si>
  <si>
    <t>25.1.11</t>
  </si>
  <si>
    <t>25.1.12</t>
  </si>
  <si>
    <t>25.1.13</t>
  </si>
  <si>
    <t>25.1.14</t>
  </si>
  <si>
    <t>25.1.15</t>
  </si>
  <si>
    <t>26.2</t>
  </si>
  <si>
    <t>26.2.1</t>
  </si>
  <si>
    <t>26.3</t>
  </si>
  <si>
    <t>26.3.1</t>
  </si>
  <si>
    <t>26.3.2</t>
  </si>
  <si>
    <t>26.3.3</t>
  </si>
  <si>
    <t>26.3.4</t>
  </si>
  <si>
    <t>26.4</t>
  </si>
  <si>
    <t>26.4.1</t>
  </si>
  <si>
    <t>26.4.2</t>
  </si>
  <si>
    <t>26.4.3</t>
  </si>
  <si>
    <t>26.4.4</t>
  </si>
  <si>
    <t>26.4.5</t>
  </si>
  <si>
    <t>26.4.6</t>
  </si>
  <si>
    <t>SEDES DE ATENCIÓN Y PRESTANCIÓN DEL SERVICIO</t>
  </si>
  <si>
    <t>No.</t>
  </si>
  <si>
    <t>SEDE</t>
  </si>
  <si>
    <t>MUNICIPIO</t>
  </si>
  <si>
    <t>DIRECCIÓN</t>
  </si>
  <si>
    <t>TENENCIA</t>
  </si>
  <si>
    <t>DT Antioquia</t>
  </si>
  <si>
    <t>Medellín</t>
  </si>
  <si>
    <t>Cra. 64C No. 78-580 Local 245-N a 251-N (Terminal de Transporte)</t>
  </si>
  <si>
    <t>Propio</t>
  </si>
  <si>
    <t>DT Boyacá</t>
  </si>
  <si>
    <t>Duitama</t>
  </si>
  <si>
    <t>Cl. 16 No. 14-68 Bloque 1 Oficinas 401-402</t>
  </si>
  <si>
    <t>DT Quindío</t>
  </si>
  <si>
    <t>Armenia</t>
  </si>
  <si>
    <t>Cra. 14 No. 1-133 Local 10</t>
  </si>
  <si>
    <t>DT Bolívar</t>
  </si>
  <si>
    <t xml:space="preserve">Cartagena   </t>
  </si>
  <si>
    <t>Cl. Candilejo y Román No. 33-41 (Cra. 6 No. 33-63)</t>
  </si>
  <si>
    <t>DT Valle</t>
  </si>
  <si>
    <t>Santiago de Cali</t>
  </si>
  <si>
    <t>Cra. 39A No. 5D-10</t>
  </si>
  <si>
    <t>IF Caucasia</t>
  </si>
  <si>
    <t>Caucasia</t>
  </si>
  <si>
    <t>Cl. 4 No. 2A-06</t>
  </si>
  <si>
    <t>IF Magangué</t>
  </si>
  <si>
    <t>Magangué</t>
  </si>
  <si>
    <t>Cl. 17 No. 2-46</t>
  </si>
  <si>
    <t>IF Itsmina</t>
  </si>
  <si>
    <t>Itsmina</t>
  </si>
  <si>
    <t>Cl. 23 No. 6-95 (Cl. 26 Barrio Cubis Margen Izquierda del Rio San Juan)</t>
  </si>
  <si>
    <t>IF Quibdó</t>
  </si>
  <si>
    <t>Quibdó</t>
  </si>
  <si>
    <t>Cra. 1 No. 24-10</t>
  </si>
  <si>
    <t>IF Puerto Salgar</t>
  </si>
  <si>
    <t>Puerto Salgar</t>
  </si>
  <si>
    <t>Cra. 14 No. 17B-275</t>
  </si>
  <si>
    <t>IF San José del Guaviare</t>
  </si>
  <si>
    <t>San José del Guaviare</t>
  </si>
  <si>
    <t>Cra. 21 No. 5-15/23 (Muelle Fluvial)</t>
  </si>
  <si>
    <t>IF El Banco</t>
  </si>
  <si>
    <t>El Banco</t>
  </si>
  <si>
    <t>IF Puerto Gaitán</t>
  </si>
  <si>
    <t>Puerto Gaitán</t>
  </si>
  <si>
    <t>Cra. 2 No. 11-53</t>
  </si>
  <si>
    <t>IF Puerto López</t>
  </si>
  <si>
    <t>Puerto López</t>
  </si>
  <si>
    <t>Cra. 3 No. 6-32</t>
  </si>
  <si>
    <t>IF Puerto Carreño</t>
  </si>
  <si>
    <t>Puerto Carreño</t>
  </si>
  <si>
    <t>Cra. 1 No. 7-137</t>
  </si>
  <si>
    <t>IF Laguna de Tota</t>
  </si>
  <si>
    <t>Aquitania</t>
  </si>
  <si>
    <t>Laguna de Tota</t>
  </si>
  <si>
    <t>IF Cartagena</t>
  </si>
  <si>
    <t>Cartagena</t>
  </si>
  <si>
    <t>Cl. 28 No. 25-10 (Av. 3 25-10)</t>
  </si>
  <si>
    <t>Centro Deportivo (Locativas)</t>
  </si>
  <si>
    <t>Bogotá</t>
  </si>
  <si>
    <t>Cra. 45 No. 26-61/77</t>
  </si>
  <si>
    <t>DT Cesar</t>
  </si>
  <si>
    <t>Valledupar</t>
  </si>
  <si>
    <t>Dg. 16 No. 14-50, Barrio Santa Ana</t>
  </si>
  <si>
    <t>Comodato Invias</t>
  </si>
  <si>
    <t>DT Córdoba</t>
  </si>
  <si>
    <t>Montería</t>
  </si>
  <si>
    <t>Cl. 55 No. 6-195, Piso 1</t>
  </si>
  <si>
    <t>DT Meta</t>
  </si>
  <si>
    <t>Villavicencio</t>
  </si>
  <si>
    <t>Tv. 28 No. 41-101, Barrio La Grama</t>
  </si>
  <si>
    <t>DT Santander</t>
  </si>
  <si>
    <t>Floridablanca</t>
  </si>
  <si>
    <t>Km 1 entrada Ruitoque</t>
  </si>
  <si>
    <t>IF Montería</t>
  </si>
  <si>
    <t>Of Archivo Central</t>
  </si>
  <si>
    <t>Fontibón</t>
  </si>
  <si>
    <t>Of Yopal</t>
  </si>
  <si>
    <t>Yopal</t>
  </si>
  <si>
    <t>Cl. 40 No. 21-75</t>
  </si>
  <si>
    <t>Of Sincelejo</t>
  </si>
  <si>
    <t>Sincelejo</t>
  </si>
  <si>
    <t>Cl. 38 No. 8-159 Carrera Troncal (Calle 1a del Comercio)</t>
  </si>
  <si>
    <t>SUMINISTRO E INSTALACIÓN DE PERFIL EN VARIOS CALIBRES Y DIFERENTES SECCIONES</t>
  </si>
  <si>
    <t>DEMOLICION PLACA ALIGERADA (INC. RETIRO DE SOBR.)</t>
  </si>
  <si>
    <t>DEMOLICION PLACA MACIZA (INC. RETIRO DE SOBR.)</t>
  </si>
  <si>
    <t>DEMOLICION AFINADOS DE PISO(INCLUYE CARGUE, RETIRO, DISPOSICION DE ESCOMBROS)</t>
  </si>
  <si>
    <t>EXCAVACION MANUAL TIERRA (INC. CARGUE, TRANSPORTE Y DISPOSICION FINAL)</t>
  </si>
  <si>
    <t>SUMINISTRO E INSTALACIÓN DE CONCRETO DE 2500 PSI HECHO EN OBRA PARA DADO</t>
  </si>
  <si>
    <t xml:space="preserve">SUMINISTRO E INSTALACIÓN DE FILTRO  GEODREN  (CON TUBERIA FILTRO, INLCUYE GEOTEXTIL Y GRAVILLA) </t>
  </si>
  <si>
    <t>SUMINISTRO E INSTALACIÓN DE ANGEO GRIS FIBRA VIDRIO</t>
  </si>
  <si>
    <t xml:space="preserve">SUMINISTRO E INSTALACIÓN DE. VIGAS MADERA </t>
  </si>
  <si>
    <t xml:space="preserve">SUMINISTRO E INSTALACIÓN DE MURO EN BLOQUE </t>
  </si>
  <si>
    <t xml:space="preserve">SUMINISTRO E INSTALACIÓN DE MURO DIVISORIO BLOQUE ESTRIADO </t>
  </si>
  <si>
    <t xml:space="preserve">SUMINISTRO E INSTALACIÓN DE COLUMNA DE CONFINAMIENTO </t>
  </si>
  <si>
    <t xml:space="preserve">SUMINISTRO E INSTALACIÓN DE VIGA DE CONFINAMIENTO </t>
  </si>
  <si>
    <t xml:space="preserve">SUMINISTRO E INSTALACIÓN DE DINTEL EN CONCRETO </t>
  </si>
  <si>
    <t xml:space="preserve">SUMINISTRO E INSTALACIÓN DE DINTEL LADRILLO HUECO </t>
  </si>
  <si>
    <t>SUMINISTRO E INSTALACIÓN DE BORDILLO PARA DUCHAS. H = 0.20 m (SIN ENCHAPE)</t>
  </si>
  <si>
    <t>AJUSTE PUERTAS (INCLUYE CAMBIO BISAGRA, DESMONTE Y MONTAJE NUEVAMENTE, CORRECTO FUNCIONAMIENTO)</t>
  </si>
  <si>
    <t>SUMINISTRO E INSTALACIÓN DE SALIDA LUMINARIA EN MURO PVC  CONDUIT</t>
  </si>
  <si>
    <t>SUMINISTRO E INSTALACIÓN DE SALIDA LUMINARIA EN TECHO PVC  CONDUIT</t>
  </si>
  <si>
    <t xml:space="preserve">SUMINISTRO E INSTALACIÓN DE CABLE VGA </t>
  </si>
  <si>
    <t>SUMINISTRO E INSTALACIÓN DE CANAL A. LLUVIAS METÁLICA (INCLUYE ANTICORROSIVO Y ESMALTE)</t>
  </si>
  <si>
    <t xml:space="preserve">SUMINISTRO E INSTALACIÓN DE AFINADO IMPERMEABILIZADO MORTERO 1:3 </t>
  </si>
  <si>
    <t>ALUMBRADO ORNAMENTAL PARA EXTERIORES</t>
  </si>
  <si>
    <t>SUMINISTRO E INSTALACIÓN DE TEJA UPVC X 5,9ML</t>
  </si>
  <si>
    <t>21.2.15</t>
  </si>
  <si>
    <t xml:space="preserve">SUMINISTRO E INSTALACIÓN DE CORTINA </t>
  </si>
  <si>
    <t>MANTENIMIENTO  DE CORTINA</t>
  </si>
  <si>
    <t>SUMINISTRO E INSTALACIÓN DE VENTANILLAS DE ATENCIÓN AL PÚBLICO</t>
  </si>
  <si>
    <t>TOTAL</t>
  </si>
  <si>
    <t>ORION CONIC S.A.S</t>
  </si>
  <si>
    <t>PEDRO JESUS ROJAS ESPINOSA</t>
  </si>
  <si>
    <t>NOMBRE:</t>
  </si>
  <si>
    <t>CONTACTO:</t>
  </si>
  <si>
    <t>TELÉFONO:</t>
  </si>
  <si>
    <t>NIT:</t>
  </si>
  <si>
    <t>900.201.461-1</t>
  </si>
  <si>
    <t>TORORIENTE</t>
  </si>
  <si>
    <t>CRISTIAN FABIAN TORRES BUITRAGO</t>
  </si>
  <si>
    <t>900.381.900-2</t>
  </si>
  <si>
    <t>INGRID PAOLA OPAYOME</t>
  </si>
  <si>
    <t>-</t>
  </si>
  <si>
    <t>ADMINISTRACIÓN</t>
  </si>
  <si>
    <t>IMPREVISTOS</t>
  </si>
  <si>
    <t>UTILIDAD</t>
  </si>
  <si>
    <t>I.V.A</t>
  </si>
  <si>
    <t>INPAME</t>
  </si>
  <si>
    <t>ANA CAROLINA ROMERO</t>
  </si>
  <si>
    <r>
      <rPr>
        <b/>
        <sz val="10"/>
        <rFont val="Arial Narrow"/>
        <family val="2"/>
      </rPr>
      <t>OBSERVACIÓN:</t>
    </r>
    <r>
      <rPr>
        <sz val="10"/>
        <rFont val="Arial Narrow"/>
        <family val="2"/>
      </rPr>
      <t xml:space="preserve"> En la cotización enviada por la empresa Tororiente, se evidencia que el subtotal es de $82.530.835 pero al realizar la sumatoria el valor no coincide ya que es de $78.691.473.</t>
    </r>
  </si>
  <si>
    <t>CALCULO PRECIOS UNITARIOS</t>
  </si>
  <si>
    <t>OBJETO: CONTRATAR EL SERVICIO DE MANO DE OBRA, SUMINISTRO DE MATERIALES, EQUIPOS Y DEMÁS BIENES Y/O ACTIVIDADES REQUERIDAS PARA EL MANTENIMIENTO INTEGRAL, PREVENTIVO Y CORRECTIVO DE LOS BIENES MUEBLES E INMUEBLES DEL MINISTERIO DE TRANSPORTE A NIVEL NACIONAL.</t>
  </si>
  <si>
    <t>PROMEDIO</t>
  </si>
  <si>
    <t>VALOR UNITARIO
ANTES DE IVA (PESOS COP)</t>
  </si>
  <si>
    <t>DESVIACIÓN ESTANDAR</t>
  </si>
  <si>
    <t>LIMITE INFERIOR</t>
  </si>
  <si>
    <t>LIMITE SUPERIOR</t>
  </si>
  <si>
    <t>SUB TOTAL SUMATORIA PRECIOS UNITARIOS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</si>
</sst>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#.00\ &quot;COP&quot;"/>
    <numFmt numFmtId="169" formatCode="#,###.00"/>
    <numFmt numFmtId="170" formatCode="#,##0.00\ \€"/>
    <numFmt numFmtId="171" formatCode="[$-F800]dddd\,\ mmmm\ dd\,\ yyyy"/>
    <numFmt numFmtId="172" formatCode="_(&quot;$&quot;\ * #,##0_);_(&quot;$&quot;\ * \(#,##0\);_(&quot;$&quot;\ * &quot;-&quot;??_);_(@_)"/>
  </numFmts>
  <fonts count="13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sz val="10"/>
      <color rgb="FF000000"/>
      <name val="Open Sans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1">
    <xf numFmtId="0" fontId="0" fillId="0" borderId="0"/>
    <xf numFmtId="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70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9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70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5" fillId="0" borderId="0"/>
    <xf numFmtId="0" fontId="6" fillId="0" borderId="0"/>
    <xf numFmtId="0" fontId="6" fillId="0" borderId="0"/>
    <xf numFmtId="166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4" fillId="0" borderId="0" applyFont="0" applyFill="0" applyBorder="0" applyAlignment="0" applyProtection="0"/>
  </cellStyleXfs>
  <cellXfs count="127">
    <xf numFmtId="0" fontId="0" fillId="0" borderId="0" xfId="0"/>
    <xf numFmtId="0" fontId="9" fillId="0" borderId="0" xfId="0" applyFont="1" applyFill="1" applyAlignment="1" applyProtection="1">
      <alignment horizontal="center" vertical="center" wrapText="1"/>
      <protection hidden="1"/>
    </xf>
    <xf numFmtId="0" fontId="9" fillId="0" borderId="0" xfId="0" applyFont="1" applyFill="1" applyAlignment="1" applyProtection="1">
      <alignment vertical="center" wrapText="1"/>
      <protection hidden="1"/>
    </xf>
    <xf numFmtId="0" fontId="9" fillId="0" borderId="1" xfId="26" applyFont="1" applyFill="1" applyBorder="1" applyAlignment="1" applyProtection="1">
      <alignment horizontal="justify" vertical="center" wrapText="1"/>
      <protection hidden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9" fillId="0" borderId="1" xfId="27" applyFont="1" applyFill="1" applyBorder="1" applyAlignment="1" applyProtection="1">
      <alignment horizontal="justify" vertical="center" wrapText="1"/>
      <protection hidden="1"/>
    </xf>
    <xf numFmtId="0" fontId="10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left" vertical="center" wrapText="1"/>
      <protection hidden="1"/>
    </xf>
    <xf numFmtId="0" fontId="9" fillId="0" borderId="1" xfId="0" applyFont="1" applyFill="1" applyBorder="1" applyAlignment="1" applyProtection="1">
      <alignment horizontal="justify" vertical="center" wrapText="1"/>
      <protection hidden="1"/>
    </xf>
    <xf numFmtId="1" fontId="9" fillId="0" borderId="1" xfId="26" applyNumberFormat="1" applyFont="1" applyFill="1" applyBorder="1" applyAlignment="1" applyProtection="1">
      <alignment horizontal="justify" vertical="center" wrapText="1"/>
      <protection hidden="1"/>
    </xf>
    <xf numFmtId="0" fontId="9" fillId="0" borderId="1" xfId="26" applyFont="1" applyFill="1" applyBorder="1" applyAlignment="1" applyProtection="1">
      <alignment horizontal="justify" vertical="center" wrapText="1"/>
    </xf>
    <xf numFmtId="0" fontId="9" fillId="6" borderId="0" xfId="0" applyFont="1" applyFill="1" applyAlignment="1" applyProtection="1">
      <alignment vertical="center" wrapText="1"/>
      <protection hidden="1"/>
    </xf>
    <xf numFmtId="0" fontId="9" fillId="0" borderId="1" xfId="0" applyFont="1" applyFill="1" applyBorder="1" applyAlignment="1">
      <alignment vertical="center"/>
    </xf>
    <xf numFmtId="0" fontId="9" fillId="0" borderId="1" xfId="28" applyFont="1" applyFill="1" applyBorder="1" applyAlignment="1">
      <alignment horizontal="justify" vertical="center" wrapText="1"/>
    </xf>
    <xf numFmtId="0" fontId="9" fillId="0" borderId="0" xfId="26" applyFont="1" applyFill="1" applyAlignment="1" applyProtection="1">
      <alignment horizontal="justify" vertical="center" wrapText="1"/>
      <protection hidden="1"/>
    </xf>
    <xf numFmtId="0" fontId="9" fillId="0" borderId="0" xfId="26" applyFont="1" applyFill="1" applyAlignment="1" applyProtection="1">
      <alignment horizontal="center" vertical="center" wrapText="1"/>
      <protection hidden="1"/>
    </xf>
    <xf numFmtId="0" fontId="11" fillId="0" borderId="1" xfId="0" applyFont="1" applyBorder="1" applyAlignment="1">
      <alignment horizontal="center" vertical="center" wrapText="1"/>
    </xf>
    <xf numFmtId="0" fontId="9" fillId="0" borderId="4" xfId="26" applyFont="1" applyFill="1" applyBorder="1" applyAlignment="1" applyProtection="1">
      <alignment horizontal="justify" vertical="center" wrapText="1"/>
      <protection hidden="1"/>
    </xf>
    <xf numFmtId="0" fontId="9" fillId="0" borderId="5" xfId="26" applyFont="1" applyFill="1" applyBorder="1" applyAlignment="1" applyProtection="1">
      <alignment horizontal="justify" vertical="center" wrapText="1"/>
      <protection hidden="1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9" fillId="0" borderId="1" xfId="26" applyFont="1" applyFill="1" applyBorder="1" applyAlignment="1" applyProtection="1">
      <alignment vertical="center" wrapText="1"/>
      <protection hidden="1"/>
    </xf>
    <xf numFmtId="0" fontId="9" fillId="0" borderId="1" xfId="0" applyFont="1" applyFill="1" applyBorder="1" applyAlignment="1" applyProtection="1">
      <alignment horizontal="center" vertical="center" wrapText="1"/>
      <protection hidden="1"/>
    </xf>
    <xf numFmtId="0" fontId="9" fillId="0" borderId="5" xfId="0" applyFont="1" applyFill="1" applyBorder="1" applyAlignment="1" applyProtection="1">
      <alignment horizontal="center" vertical="center" wrapText="1"/>
      <protection hidden="1"/>
    </xf>
    <xf numFmtId="0" fontId="8" fillId="0" borderId="4" xfId="26" applyFont="1" applyFill="1" applyBorder="1" applyAlignment="1" applyProtection="1">
      <alignment horizontal="center" vertical="center" wrapText="1"/>
      <protection hidden="1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hidden="1"/>
    </xf>
    <xf numFmtId="172" fontId="8" fillId="0" borderId="4" xfId="29" applyNumberFormat="1" applyFont="1" applyFill="1" applyBorder="1" applyAlignment="1" applyProtection="1">
      <alignment horizontal="center" vertical="center" wrapText="1"/>
      <protection hidden="1"/>
    </xf>
    <xf numFmtId="172" fontId="9" fillId="0" borderId="0" xfId="29" applyNumberFormat="1" applyFont="1" applyFill="1" applyAlignment="1" applyProtection="1">
      <alignment vertical="center" wrapText="1"/>
      <protection hidden="1"/>
    </xf>
    <xf numFmtId="1" fontId="8" fillId="8" borderId="6" xfId="26" applyNumberFormat="1" applyFont="1" applyFill="1" applyBorder="1" applyAlignment="1" applyProtection="1">
      <alignment vertical="center" wrapText="1"/>
      <protection hidden="1"/>
    </xf>
    <xf numFmtId="1" fontId="8" fillId="8" borderId="6" xfId="26" applyNumberFormat="1" applyFont="1" applyFill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9" fillId="6" borderId="1" xfId="26" applyFont="1" applyFill="1" applyBorder="1" applyAlignment="1" applyProtection="1">
      <alignment horizontal="justify" vertical="center" wrapText="1"/>
      <protection hidden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2" fillId="7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8" fillId="8" borderId="7" xfId="26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9" fillId="6" borderId="1" xfId="26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Alignment="1" applyProtection="1">
      <alignment horizontal="right" vertical="center" wrapText="1"/>
      <protection hidden="1"/>
    </xf>
    <xf numFmtId="9" fontId="9" fillId="0" borderId="0" xfId="0" applyNumberFormat="1" applyFont="1" applyFill="1" applyAlignment="1" applyProtection="1">
      <alignment horizontal="center" vertical="center" wrapText="1"/>
      <protection hidden="1"/>
    </xf>
    <xf numFmtId="0" fontId="8" fillId="8" borderId="1" xfId="26" applyFont="1" applyFill="1" applyBorder="1" applyAlignment="1" applyProtection="1">
      <alignment horizontal="center" vertical="center" wrapText="1"/>
      <protection hidden="1"/>
    </xf>
    <xf numFmtId="0" fontId="8" fillId="0" borderId="0" xfId="26" applyFont="1" applyFill="1" applyBorder="1" applyAlignment="1" applyProtection="1">
      <alignment horizontal="center" vertical="center" wrapText="1"/>
      <protection hidden="1"/>
    </xf>
    <xf numFmtId="0" fontId="8" fillId="8" borderId="4" xfId="26" applyFont="1" applyFill="1" applyBorder="1" applyAlignment="1" applyProtection="1">
      <alignment horizontal="center" vertical="center" wrapText="1"/>
      <protection hidden="1"/>
    </xf>
    <xf numFmtId="0" fontId="8" fillId="8" borderId="5" xfId="26" applyFont="1" applyFill="1" applyBorder="1" applyAlignment="1" applyProtection="1">
      <alignment horizontal="center" vertical="center" wrapText="1"/>
      <protection hidden="1"/>
    </xf>
    <xf numFmtId="172" fontId="8" fillId="8" borderId="5" xfId="29" applyNumberFormat="1" applyFont="1" applyFill="1" applyBorder="1" applyAlignment="1" applyProtection="1">
      <alignment horizontal="center" vertical="center" wrapText="1"/>
      <protection hidden="1"/>
    </xf>
    <xf numFmtId="172" fontId="8" fillId="8" borderId="1" xfId="29" applyNumberFormat="1" applyFont="1" applyFill="1" applyBorder="1" applyAlignment="1" applyProtection="1">
      <alignment horizontal="center" vertical="center" wrapText="1"/>
      <protection hidden="1"/>
    </xf>
    <xf numFmtId="172" fontId="8" fillId="8" borderId="9" xfId="29" applyNumberFormat="1" applyFont="1" applyFill="1" applyBorder="1" applyAlignment="1" applyProtection="1">
      <alignment horizontal="center" vertical="center" wrapText="1"/>
      <protection hidden="1"/>
    </xf>
    <xf numFmtId="172" fontId="12" fillId="0" borderId="0" xfId="29" applyNumberFormat="1" applyFont="1" applyFill="1" applyBorder="1" applyAlignment="1" applyProtection="1">
      <alignment vertical="center" wrapText="1"/>
      <protection hidden="1"/>
    </xf>
    <xf numFmtId="0" fontId="8" fillId="8" borderId="9" xfId="26" applyFont="1" applyFill="1" applyBorder="1" applyAlignment="1" applyProtection="1">
      <alignment horizontal="center" vertical="center" wrapText="1"/>
      <protection hidden="1"/>
    </xf>
    <xf numFmtId="0" fontId="11" fillId="6" borderId="1" xfId="0" applyFont="1" applyFill="1" applyBorder="1" applyAlignment="1">
      <alignment horizontal="center" vertical="center" wrapText="1"/>
    </xf>
    <xf numFmtId="0" fontId="8" fillId="0" borderId="12" xfId="26" applyFont="1" applyFill="1" applyBorder="1" applyAlignment="1" applyProtection="1">
      <alignment horizontal="center" vertical="center" wrapText="1"/>
      <protection hidden="1"/>
    </xf>
    <xf numFmtId="172" fontId="9" fillId="0" borderId="0" xfId="0" applyNumberFormat="1" applyFont="1" applyFill="1" applyAlignment="1" applyProtection="1">
      <alignment vertical="center" wrapText="1"/>
      <protection hidden="1"/>
    </xf>
    <xf numFmtId="0" fontId="8" fillId="8" borderId="11" xfId="26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10" fontId="9" fillId="0" borderId="0" xfId="40" applyNumberFormat="1" applyFont="1" applyFill="1" applyAlignment="1" applyProtection="1">
      <alignment vertical="center" wrapText="1"/>
      <protection hidden="1"/>
    </xf>
    <xf numFmtId="172" fontId="9" fillId="0" borderId="5" xfId="29" applyNumberFormat="1" applyFont="1" applyFill="1" applyBorder="1" applyAlignment="1" applyProtection="1">
      <alignment vertical="center" wrapText="1"/>
      <protection hidden="1"/>
    </xf>
    <xf numFmtId="172" fontId="9" fillId="0" borderId="1" xfId="29" applyNumberFormat="1" applyFont="1" applyFill="1" applyBorder="1" applyAlignment="1" applyProtection="1">
      <alignment vertical="center" wrapText="1"/>
      <protection hidden="1"/>
    </xf>
    <xf numFmtId="172" fontId="9" fillId="0" borderId="4" xfId="29" applyNumberFormat="1" applyFont="1" applyFill="1" applyBorder="1" applyAlignment="1" applyProtection="1">
      <alignment vertical="center" wrapText="1"/>
      <protection hidden="1"/>
    </xf>
    <xf numFmtId="9" fontId="9" fillId="0" borderId="1" xfId="40" applyFont="1" applyFill="1" applyBorder="1" applyAlignment="1" applyProtection="1">
      <alignment vertical="center" wrapText="1"/>
      <protection hidden="1"/>
    </xf>
    <xf numFmtId="9" fontId="9" fillId="0" borderId="5" xfId="40" applyFont="1" applyFill="1" applyBorder="1" applyAlignment="1" applyProtection="1">
      <alignment vertical="center" wrapText="1"/>
      <protection hidden="1"/>
    </xf>
    <xf numFmtId="172" fontId="9" fillId="10" borderId="5" xfId="29" applyNumberFormat="1" applyFont="1" applyFill="1" applyBorder="1" applyAlignment="1" applyProtection="1">
      <alignment vertical="center" wrapText="1"/>
      <protection hidden="1"/>
    </xf>
    <xf numFmtId="172" fontId="9" fillId="11" borderId="5" xfId="29" applyNumberFormat="1" applyFont="1" applyFill="1" applyBorder="1" applyAlignment="1" applyProtection="1">
      <alignment vertical="center" wrapText="1"/>
      <protection hidden="1"/>
    </xf>
    <xf numFmtId="172" fontId="9" fillId="11" borderId="1" xfId="29" applyNumberFormat="1" applyFont="1" applyFill="1" applyBorder="1" applyAlignment="1" applyProtection="1">
      <alignment vertical="center" wrapText="1"/>
      <protection hidden="1"/>
    </xf>
    <xf numFmtId="0" fontId="8" fillId="8" borderId="2" xfId="26" applyFont="1" applyFill="1" applyBorder="1" applyAlignment="1" applyProtection="1">
      <alignment horizontal="center" vertical="center" wrapText="1"/>
      <protection hidden="1"/>
    </xf>
    <xf numFmtId="9" fontId="9" fillId="10" borderId="1" xfId="40" applyFont="1" applyFill="1" applyBorder="1" applyAlignment="1" applyProtection="1">
      <alignment vertical="center" wrapText="1"/>
      <protection hidden="1"/>
    </xf>
    <xf numFmtId="9" fontId="9" fillId="10" borderId="5" xfId="40" applyFont="1" applyFill="1" applyBorder="1" applyAlignment="1" applyProtection="1">
      <alignment vertical="center" wrapText="1"/>
      <protection hidden="1"/>
    </xf>
    <xf numFmtId="10" fontId="9" fillId="9" borderId="1" xfId="40" applyNumberFormat="1" applyFont="1" applyFill="1" applyBorder="1" applyAlignment="1" applyProtection="1">
      <alignment vertical="center" wrapText="1"/>
      <protection hidden="1"/>
    </xf>
    <xf numFmtId="172" fontId="9" fillId="9" borderId="1" xfId="0" applyNumberFormat="1" applyFont="1" applyFill="1" applyBorder="1" applyAlignment="1" applyProtection="1">
      <alignment vertical="center" wrapText="1"/>
      <protection hidden="1"/>
    </xf>
    <xf numFmtId="172" fontId="8" fillId="9" borderId="1" xfId="0" applyNumberFormat="1" applyFont="1" applyFill="1" applyBorder="1" applyAlignment="1" applyProtection="1">
      <alignment vertical="center" wrapText="1"/>
      <protection hidden="1"/>
    </xf>
    <xf numFmtId="10" fontId="9" fillId="0" borderId="1" xfId="40" applyNumberFormat="1" applyFont="1" applyFill="1" applyBorder="1" applyAlignment="1" applyProtection="1">
      <alignment vertical="center" wrapText="1"/>
      <protection hidden="1"/>
    </xf>
    <xf numFmtId="172" fontId="9" fillId="0" borderId="7" xfId="29" applyNumberFormat="1" applyFont="1" applyFill="1" applyBorder="1" applyAlignment="1" applyProtection="1">
      <alignment vertical="center" wrapText="1"/>
      <protection hidden="1"/>
    </xf>
    <xf numFmtId="172" fontId="9" fillId="11" borderId="7" xfId="29" applyNumberFormat="1" applyFont="1" applyFill="1" applyBorder="1" applyAlignment="1" applyProtection="1">
      <alignment vertical="center" wrapText="1"/>
      <protection hidden="1"/>
    </xf>
    <xf numFmtId="172" fontId="9" fillId="10" borderId="7" xfId="29" applyNumberFormat="1" applyFont="1" applyFill="1" applyBorder="1" applyAlignment="1" applyProtection="1">
      <alignment vertical="center" wrapText="1"/>
      <protection hidden="1"/>
    </xf>
    <xf numFmtId="172" fontId="9" fillId="0" borderId="1" xfId="0" applyNumberFormat="1" applyFont="1" applyFill="1" applyBorder="1" applyAlignment="1" applyProtection="1">
      <alignment vertical="center" wrapText="1"/>
      <protection hidden="1"/>
    </xf>
    <xf numFmtId="0" fontId="10" fillId="0" borderId="5" xfId="0" applyFont="1" applyBorder="1" applyAlignment="1" applyProtection="1">
      <alignment horizontal="center" vertical="center"/>
      <protection locked="0"/>
    </xf>
    <xf numFmtId="172" fontId="9" fillId="0" borderId="5" xfId="0" applyNumberFormat="1" applyFont="1" applyFill="1" applyBorder="1" applyAlignment="1" applyProtection="1">
      <alignment vertical="center" wrapText="1"/>
      <protection hidden="1"/>
    </xf>
    <xf numFmtId="172" fontId="9" fillId="9" borderId="5" xfId="0" applyNumberFormat="1" applyFont="1" applyFill="1" applyBorder="1" applyAlignment="1" applyProtection="1">
      <alignment vertical="center" wrapText="1"/>
      <protection hidden="1"/>
    </xf>
    <xf numFmtId="1" fontId="8" fillId="8" borderId="3" xfId="26" applyNumberFormat="1" applyFont="1" applyFill="1" applyBorder="1" applyAlignment="1" applyProtection="1">
      <alignment vertical="center" wrapText="1"/>
      <protection hidden="1"/>
    </xf>
    <xf numFmtId="1" fontId="8" fillId="8" borderId="3" xfId="26" applyNumberFormat="1" applyFont="1" applyFill="1" applyBorder="1" applyAlignment="1" applyProtection="1">
      <alignment horizontal="center" vertical="center" wrapText="1"/>
      <protection hidden="1"/>
    </xf>
    <xf numFmtId="172" fontId="8" fillId="8" borderId="3" xfId="29" applyNumberFormat="1" applyFont="1" applyFill="1" applyBorder="1" applyAlignment="1" applyProtection="1">
      <alignment vertical="center" wrapText="1"/>
      <protection hidden="1"/>
    </xf>
    <xf numFmtId="172" fontId="0" fillId="8" borderId="3" xfId="29" applyNumberFormat="1" applyFont="1" applyFill="1" applyBorder="1" applyAlignment="1">
      <alignment horizontal="left" wrapText="1"/>
    </xf>
    <xf numFmtId="0" fontId="0" fillId="8" borderId="3" xfId="0" applyFont="1" applyFill="1" applyBorder="1" applyAlignment="1">
      <alignment horizontal="right" wrapText="1"/>
    </xf>
    <xf numFmtId="0" fontId="9" fillId="8" borderId="11" xfId="0" applyFont="1" applyFill="1" applyBorder="1" applyAlignment="1" applyProtection="1">
      <alignment vertical="center" wrapText="1"/>
      <protection hidden="1"/>
    </xf>
    <xf numFmtId="0" fontId="8" fillId="9" borderId="4" xfId="0" applyFont="1" applyFill="1" applyBorder="1" applyAlignment="1" applyProtection="1">
      <alignment horizontal="center" vertical="center" wrapText="1"/>
      <protection hidden="1"/>
    </xf>
    <xf numFmtId="172" fontId="8" fillId="8" borderId="6" xfId="29" applyNumberFormat="1" applyFont="1" applyFill="1" applyBorder="1" applyAlignment="1" applyProtection="1">
      <alignment vertical="center" wrapText="1"/>
      <protection hidden="1"/>
    </xf>
    <xf numFmtId="172" fontId="0" fillId="8" borderId="6" xfId="29" applyNumberFormat="1" applyFont="1" applyFill="1" applyBorder="1" applyAlignment="1">
      <alignment horizontal="left" wrapText="1"/>
    </xf>
    <xf numFmtId="0" fontId="0" fillId="8" borderId="6" xfId="0" applyFont="1" applyFill="1" applyBorder="1" applyAlignment="1">
      <alignment horizontal="right" wrapText="1"/>
    </xf>
    <xf numFmtId="0" fontId="9" fillId="8" borderId="10" xfId="0" applyFont="1" applyFill="1" applyBorder="1" applyAlignment="1" applyProtection="1">
      <alignment vertical="center" wrapText="1"/>
      <protection hidden="1"/>
    </xf>
    <xf numFmtId="0" fontId="8" fillId="12" borderId="2" xfId="26" applyFont="1" applyFill="1" applyBorder="1" applyAlignment="1" applyProtection="1">
      <alignment horizontal="center" vertical="center" wrapText="1"/>
      <protection hidden="1"/>
    </xf>
    <xf numFmtId="1" fontId="8" fillId="12" borderId="3" xfId="26" applyNumberFormat="1" applyFont="1" applyFill="1" applyBorder="1" applyAlignment="1" applyProtection="1">
      <alignment horizontal="left" vertical="center" wrapText="1"/>
      <protection hidden="1"/>
    </xf>
    <xf numFmtId="0" fontId="9" fillId="12" borderId="11" xfId="0" applyFont="1" applyFill="1" applyBorder="1" applyAlignment="1" applyProtection="1">
      <alignment vertical="center" wrapText="1"/>
      <protection hidden="1"/>
    </xf>
    <xf numFmtId="0" fontId="12" fillId="7" borderId="1" xfId="0" applyFont="1" applyFill="1" applyBorder="1" applyAlignment="1">
      <alignment horizontal="center" vertical="center" wrapText="1"/>
    </xf>
    <xf numFmtId="1" fontId="8" fillId="12" borderId="3" xfId="26" applyNumberFormat="1" applyFont="1" applyFill="1" applyBorder="1" applyAlignment="1" applyProtection="1">
      <alignment horizontal="left" vertical="center" wrapText="1"/>
      <protection hidden="1"/>
    </xf>
    <xf numFmtId="0" fontId="8" fillId="8" borderId="7" xfId="26" applyFont="1" applyFill="1" applyBorder="1" applyAlignment="1" applyProtection="1">
      <alignment horizontal="right" vertical="center" wrapText="1"/>
      <protection hidden="1"/>
    </xf>
    <xf numFmtId="0" fontId="8" fillId="8" borderId="6" xfId="26" applyFont="1" applyFill="1" applyBorder="1" applyAlignment="1" applyProtection="1">
      <alignment horizontal="right" vertical="center" wrapText="1"/>
      <protection hidden="1"/>
    </xf>
    <xf numFmtId="0" fontId="8" fillId="8" borderId="10" xfId="26" applyFont="1" applyFill="1" applyBorder="1" applyAlignment="1" applyProtection="1">
      <alignment horizontal="right" vertical="center" wrapText="1"/>
      <protection hidden="1"/>
    </xf>
    <xf numFmtId="0" fontId="8" fillId="8" borderId="2" xfId="26" applyFont="1" applyFill="1" applyBorder="1" applyAlignment="1" applyProtection="1">
      <alignment horizontal="right" vertical="center" wrapText="1"/>
      <protection hidden="1"/>
    </xf>
    <xf numFmtId="0" fontId="8" fillId="8" borderId="3" xfId="26" applyFont="1" applyFill="1" applyBorder="1" applyAlignment="1" applyProtection="1">
      <alignment horizontal="right" vertical="center" wrapText="1"/>
      <protection hidden="1"/>
    </xf>
    <xf numFmtId="0" fontId="8" fillId="8" borderId="11" xfId="26" applyFont="1" applyFill="1" applyBorder="1" applyAlignment="1" applyProtection="1">
      <alignment horizontal="right" vertical="center" wrapText="1"/>
      <protection hidden="1"/>
    </xf>
    <xf numFmtId="0" fontId="8" fillId="8" borderId="8" xfId="26" applyFont="1" applyFill="1" applyBorder="1" applyAlignment="1" applyProtection="1">
      <alignment horizontal="right" vertical="center" wrapText="1"/>
      <protection hidden="1"/>
    </xf>
    <xf numFmtId="0" fontId="8" fillId="8" borderId="12" xfId="26" applyFont="1" applyFill="1" applyBorder="1" applyAlignment="1" applyProtection="1">
      <alignment horizontal="right" vertical="center" wrapText="1"/>
      <protection hidden="1"/>
    </xf>
    <xf numFmtId="0" fontId="8" fillId="8" borderId="9" xfId="26" applyFont="1" applyFill="1" applyBorder="1" applyAlignment="1" applyProtection="1">
      <alignment horizontal="right" vertical="center" wrapText="1"/>
      <protection hidden="1"/>
    </xf>
    <xf numFmtId="0" fontId="8" fillId="8" borderId="2" xfId="26" applyFont="1" applyFill="1" applyBorder="1" applyAlignment="1" applyProtection="1">
      <alignment horizontal="center" vertical="center" wrapText="1"/>
      <protection hidden="1"/>
    </xf>
    <xf numFmtId="0" fontId="8" fillId="8" borderId="3" xfId="26" applyFont="1" applyFill="1" applyBorder="1" applyAlignment="1" applyProtection="1">
      <alignment horizontal="center" vertical="center" wrapText="1"/>
      <protection hidden="1"/>
    </xf>
    <xf numFmtId="0" fontId="8" fillId="8" borderId="11" xfId="26" applyFont="1" applyFill="1" applyBorder="1" applyAlignment="1" applyProtection="1">
      <alignment horizontal="center" vertical="center" wrapText="1"/>
      <protection hidden="1"/>
    </xf>
    <xf numFmtId="172" fontId="9" fillId="0" borderId="2" xfId="29" applyNumberFormat="1" applyFont="1" applyFill="1" applyBorder="1" applyAlignment="1" applyProtection="1">
      <alignment horizontal="left" vertical="center" wrapText="1"/>
      <protection hidden="1"/>
    </xf>
    <xf numFmtId="172" fontId="9" fillId="0" borderId="3" xfId="29" applyNumberFormat="1" applyFont="1" applyFill="1" applyBorder="1" applyAlignment="1" applyProtection="1">
      <alignment horizontal="left" vertical="center" wrapText="1"/>
      <protection hidden="1"/>
    </xf>
    <xf numFmtId="172" fontId="9" fillId="0" borderId="11" xfId="29" applyNumberFormat="1" applyFont="1" applyFill="1" applyBorder="1" applyAlignment="1" applyProtection="1">
      <alignment horizontal="left" vertical="center" wrapText="1"/>
      <protection hidden="1"/>
    </xf>
    <xf numFmtId="0" fontId="9" fillId="0" borderId="2" xfId="26" applyFont="1" applyFill="1" applyBorder="1" applyAlignment="1" applyProtection="1">
      <alignment horizontal="center" vertical="center" wrapText="1"/>
      <protection hidden="1"/>
    </xf>
    <xf numFmtId="0" fontId="9" fillId="0" borderId="3" xfId="26" applyFont="1" applyFill="1" applyBorder="1" applyAlignment="1" applyProtection="1">
      <alignment horizontal="center" vertical="center" wrapText="1"/>
      <protection hidden="1"/>
    </xf>
    <xf numFmtId="0" fontId="9" fillId="0" borderId="11" xfId="26" applyFont="1" applyFill="1" applyBorder="1" applyAlignment="1" applyProtection="1">
      <alignment horizontal="center" vertical="center" wrapText="1"/>
      <protection hidden="1"/>
    </xf>
    <xf numFmtId="0" fontId="8" fillId="0" borderId="2" xfId="26" applyFont="1" applyFill="1" applyBorder="1" applyAlignment="1" applyProtection="1">
      <alignment horizontal="center" vertical="center" wrapText="1"/>
      <protection hidden="1"/>
    </xf>
    <xf numFmtId="0" fontId="8" fillId="0" borderId="3" xfId="26" applyFont="1" applyFill="1" applyBorder="1" applyAlignment="1" applyProtection="1">
      <alignment horizontal="center" vertical="center" wrapText="1"/>
      <protection hidden="1"/>
    </xf>
    <xf numFmtId="0" fontId="8" fillId="0" borderId="11" xfId="26" applyFont="1" applyFill="1" applyBorder="1" applyAlignment="1" applyProtection="1">
      <alignment horizontal="center" vertical="center" wrapText="1"/>
      <protection hidden="1"/>
    </xf>
    <xf numFmtId="0" fontId="8" fillId="0" borderId="8" xfId="26" applyFont="1" applyFill="1" applyBorder="1" applyAlignment="1" applyProtection="1">
      <alignment horizontal="center" vertical="center" wrapText="1"/>
      <protection hidden="1"/>
    </xf>
    <xf numFmtId="0" fontId="8" fillId="0" borderId="12" xfId="26" applyFont="1" applyFill="1" applyBorder="1" applyAlignment="1" applyProtection="1">
      <alignment horizontal="center" vertical="center" wrapText="1"/>
      <protection hidden="1"/>
    </xf>
    <xf numFmtId="0" fontId="8" fillId="0" borderId="9" xfId="26" applyFont="1" applyFill="1" applyBorder="1" applyAlignment="1" applyProtection="1">
      <alignment horizontal="center" vertical="center" wrapText="1"/>
      <protection hidden="1"/>
    </xf>
    <xf numFmtId="0" fontId="8" fillId="0" borderId="13" xfId="26" applyFont="1" applyFill="1" applyBorder="1" applyAlignment="1" applyProtection="1">
      <alignment horizontal="center" vertical="center" wrapText="1"/>
      <protection hidden="1"/>
    </xf>
    <xf numFmtId="0" fontId="8" fillId="0" borderId="0" xfId="26" applyFont="1" applyFill="1" applyBorder="1" applyAlignment="1" applyProtection="1">
      <alignment horizontal="center" vertical="center" wrapText="1"/>
      <protection hidden="1"/>
    </xf>
    <xf numFmtId="0" fontId="8" fillId="0" borderId="14" xfId="26" applyFont="1" applyFill="1" applyBorder="1" applyAlignment="1" applyProtection="1">
      <alignment horizontal="center" vertical="center" wrapText="1"/>
      <protection hidden="1"/>
    </xf>
    <xf numFmtId="0" fontId="8" fillId="0" borderId="7" xfId="26" applyFont="1" applyFill="1" applyBorder="1" applyAlignment="1" applyProtection="1">
      <alignment horizontal="center" vertical="center" wrapText="1"/>
      <protection hidden="1"/>
    </xf>
    <xf numFmtId="0" fontId="8" fillId="0" borderId="6" xfId="26" applyFont="1" applyFill="1" applyBorder="1" applyAlignment="1" applyProtection="1">
      <alignment horizontal="center" vertical="center" wrapText="1"/>
      <protection hidden="1"/>
    </xf>
    <xf numFmtId="0" fontId="8" fillId="0" borderId="10" xfId="26" applyFont="1" applyFill="1" applyBorder="1" applyAlignment="1" applyProtection="1">
      <alignment horizontal="center" vertical="center" wrapText="1"/>
      <protection hidden="1"/>
    </xf>
  </cellXfs>
  <cellStyles count="41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illares 3" xfId="30" xr:uid="{00000000-0005-0000-0000-000016000000}"/>
    <cellStyle name="Moneda" xfId="29" builtinId="4"/>
    <cellStyle name="Normal" xfId="0" builtinId="0"/>
    <cellStyle name="Normal 2 2" xfId="27" xr:uid="{00000000-0005-0000-0000-000019000000}"/>
    <cellStyle name="Normal 3 2" xfId="28" xr:uid="{00000000-0005-0000-0000-00001A000000}"/>
    <cellStyle name="Normal 36" xfId="35" xr:uid="{00000000-0005-0000-0000-00001B000000}"/>
    <cellStyle name="Normal 37" xfId="31" xr:uid="{00000000-0005-0000-0000-00001C000000}"/>
    <cellStyle name="Normal 38" xfId="32" xr:uid="{00000000-0005-0000-0000-00001D000000}"/>
    <cellStyle name="Normal 39" xfId="34" xr:uid="{00000000-0005-0000-0000-00001E000000}"/>
    <cellStyle name="Normal 40" xfId="33" xr:uid="{00000000-0005-0000-0000-00001F000000}"/>
    <cellStyle name="Normal 45" xfId="36" xr:uid="{00000000-0005-0000-0000-000020000000}"/>
    <cellStyle name="Normal 46" xfId="37" xr:uid="{00000000-0005-0000-0000-000021000000}"/>
    <cellStyle name="Normal 47" xfId="38" xr:uid="{00000000-0005-0000-0000-000022000000}"/>
    <cellStyle name="Normal 52" xfId="39" xr:uid="{00000000-0005-0000-0000-000023000000}"/>
    <cellStyle name="Normal_precios 2001-2 y 2002-1" xfId="26" xr:uid="{00000000-0005-0000-0000-000024000000}"/>
    <cellStyle name="Numeric" xfId="19" xr:uid="{00000000-0005-0000-0000-000025000000}"/>
    <cellStyle name="NumericWithBorder" xfId="23" xr:uid="{00000000-0005-0000-0000-000026000000}"/>
    <cellStyle name="Percent" xfId="1" xr:uid="{00000000-0005-0000-0000-000027000000}"/>
    <cellStyle name="Porcentaje" xfId="40" builtinId="5"/>
  </cellStyles>
  <dxfs count="0"/>
  <tableStyles count="0" defaultTableStyle="TableStyleMedium2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4341020</xdr:colOff>
      <xdr:row>1</xdr:row>
      <xdr:rowOff>73819</xdr:rowOff>
    </xdr:from>
    <xdr:ext cx="3429000" cy="723900"/>
    <xdr:pic>
      <xdr:nvPicPr>
        <xdr:cNvPr id="2" name="image1.png" descr="C:\Users\soporteorfeo\Desktop\libre office plantillas ORFEO\Nuevas 2\Logo Orfeo (002).png" title="Imagen">
          <a:extLst>
            <a:ext uri="{FF2B5EF4-FFF2-40B4-BE49-F238E27FC236}">
              <a16:creationId xmlns:a16="http://schemas.microsoft.com/office/drawing/2014/main" id="{3985FBF1-1543-4BE3-8981-87F484AD9988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r="29273"/>
        <a:stretch/>
      </xdr:blipFill>
      <xdr:spPr>
        <a:xfrm>
          <a:off x="5185570" y="238919"/>
          <a:ext cx="3429000" cy="7239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8"/>
  <sheetViews>
    <sheetView workbookViewId="0">
      <selection activeCell="G22" sqref="G22"/>
    </sheetView>
  </sheetViews>
  <sheetFormatPr baseColWidth="10" defaultRowHeight="13.2" x14ac:dyDescent="0.25"/>
  <cols>
    <col min="4" max="4" width="42.5546875" style="38" customWidth="1"/>
    <col min="5" max="5" width="16" customWidth="1"/>
  </cols>
  <sheetData>
    <row r="1" spans="1:5" ht="13.8" x14ac:dyDescent="0.25">
      <c r="A1" s="95" t="s">
        <v>995</v>
      </c>
      <c r="B1" s="95"/>
      <c r="C1" s="95"/>
      <c r="D1" s="95"/>
      <c r="E1" s="95"/>
    </row>
    <row r="2" spans="1:5" ht="13.8" x14ac:dyDescent="0.25">
      <c r="A2" s="35" t="s">
        <v>996</v>
      </c>
      <c r="B2" s="35" t="s">
        <v>997</v>
      </c>
      <c r="C2" s="35" t="s">
        <v>998</v>
      </c>
      <c r="D2" s="35" t="s">
        <v>999</v>
      </c>
      <c r="E2" s="35" t="s">
        <v>1000</v>
      </c>
    </row>
    <row r="3" spans="1:5" ht="27.6" x14ac:dyDescent="0.25">
      <c r="A3" s="16">
        <v>1</v>
      </c>
      <c r="B3" s="16" t="s">
        <v>1001</v>
      </c>
      <c r="C3" s="16" t="s">
        <v>1002</v>
      </c>
      <c r="D3" s="36" t="s">
        <v>1003</v>
      </c>
      <c r="E3" s="16" t="s">
        <v>1004</v>
      </c>
    </row>
    <row r="4" spans="1:5" ht="13.8" x14ac:dyDescent="0.25">
      <c r="A4" s="16">
        <v>2</v>
      </c>
      <c r="B4" s="16" t="s">
        <v>1005</v>
      </c>
      <c r="C4" s="16" t="s">
        <v>1006</v>
      </c>
      <c r="D4" s="36" t="s">
        <v>1007</v>
      </c>
      <c r="E4" s="16" t="s">
        <v>1004</v>
      </c>
    </row>
    <row r="5" spans="1:5" ht="13.8" x14ac:dyDescent="0.25">
      <c r="A5" s="16">
        <v>3</v>
      </c>
      <c r="B5" s="16" t="s">
        <v>1008</v>
      </c>
      <c r="C5" s="16" t="s">
        <v>1009</v>
      </c>
      <c r="D5" s="36" t="s">
        <v>1010</v>
      </c>
      <c r="E5" s="16" t="s">
        <v>1004</v>
      </c>
    </row>
    <row r="6" spans="1:5" ht="13.8" x14ac:dyDescent="0.25">
      <c r="A6" s="16">
        <v>4</v>
      </c>
      <c r="B6" s="16" t="s">
        <v>1011</v>
      </c>
      <c r="C6" s="16" t="s">
        <v>1012</v>
      </c>
      <c r="D6" s="36" t="s">
        <v>1013</v>
      </c>
      <c r="E6" s="16" t="s">
        <v>1004</v>
      </c>
    </row>
    <row r="7" spans="1:5" ht="27.6" x14ac:dyDescent="0.25">
      <c r="A7" s="16">
        <v>5</v>
      </c>
      <c r="B7" s="16" t="s">
        <v>1014</v>
      </c>
      <c r="C7" s="16" t="s">
        <v>1015</v>
      </c>
      <c r="D7" s="36" t="s">
        <v>1016</v>
      </c>
      <c r="E7" s="16" t="s">
        <v>1004</v>
      </c>
    </row>
    <row r="8" spans="1:5" ht="13.8" x14ac:dyDescent="0.25">
      <c r="A8" s="16">
        <v>6</v>
      </c>
      <c r="B8" s="16" t="s">
        <v>1017</v>
      </c>
      <c r="C8" s="16" t="s">
        <v>1018</v>
      </c>
      <c r="D8" s="36" t="s">
        <v>1019</v>
      </c>
      <c r="E8" s="16" t="s">
        <v>1004</v>
      </c>
    </row>
    <row r="9" spans="1:5" ht="13.8" x14ac:dyDescent="0.25">
      <c r="A9" s="16">
        <v>7</v>
      </c>
      <c r="B9" s="16" t="s">
        <v>1020</v>
      </c>
      <c r="C9" s="16" t="s">
        <v>1021</v>
      </c>
      <c r="D9" s="36" t="s">
        <v>1022</v>
      </c>
      <c r="E9" s="16" t="s">
        <v>1004</v>
      </c>
    </row>
    <row r="10" spans="1:5" ht="27.6" x14ac:dyDescent="0.25">
      <c r="A10" s="33">
        <v>8</v>
      </c>
      <c r="B10" s="16" t="s">
        <v>1023</v>
      </c>
      <c r="C10" s="16" t="s">
        <v>1024</v>
      </c>
      <c r="D10" s="36" t="s">
        <v>1025</v>
      </c>
      <c r="E10" s="16" t="s">
        <v>1004</v>
      </c>
    </row>
    <row r="11" spans="1:5" ht="13.8" x14ac:dyDescent="0.25">
      <c r="A11" s="16">
        <v>9</v>
      </c>
      <c r="B11" s="16" t="s">
        <v>1026</v>
      </c>
      <c r="C11" s="16" t="s">
        <v>1027</v>
      </c>
      <c r="D11" s="36" t="s">
        <v>1028</v>
      </c>
      <c r="E11" s="16" t="s">
        <v>1004</v>
      </c>
    </row>
    <row r="12" spans="1:5" ht="27.6" x14ac:dyDescent="0.25">
      <c r="A12" s="16">
        <v>10</v>
      </c>
      <c r="B12" s="16" t="s">
        <v>1029</v>
      </c>
      <c r="C12" s="16" t="s">
        <v>1030</v>
      </c>
      <c r="D12" s="36" t="s">
        <v>1031</v>
      </c>
      <c r="E12" s="16" t="s">
        <v>1004</v>
      </c>
    </row>
    <row r="13" spans="1:5" ht="27.6" x14ac:dyDescent="0.25">
      <c r="A13" s="16">
        <v>11</v>
      </c>
      <c r="B13" s="16" t="s">
        <v>1032</v>
      </c>
      <c r="C13" s="16" t="s">
        <v>1033</v>
      </c>
      <c r="D13" s="36" t="s">
        <v>1034</v>
      </c>
      <c r="E13" s="16" t="s">
        <v>1004</v>
      </c>
    </row>
    <row r="14" spans="1:5" ht="13.8" x14ac:dyDescent="0.25">
      <c r="A14" s="16">
        <v>12</v>
      </c>
      <c r="B14" s="16" t="s">
        <v>1035</v>
      </c>
      <c r="C14" s="16" t="s">
        <v>1036</v>
      </c>
      <c r="D14" s="36" t="s">
        <v>1019</v>
      </c>
      <c r="E14" s="16" t="s">
        <v>1004</v>
      </c>
    </row>
    <row r="15" spans="1:5" ht="27.6" x14ac:dyDescent="0.25">
      <c r="A15" s="16">
        <v>13</v>
      </c>
      <c r="B15" s="16" t="s">
        <v>1037</v>
      </c>
      <c r="C15" s="16" t="s">
        <v>1038</v>
      </c>
      <c r="D15" s="36" t="s">
        <v>1039</v>
      </c>
      <c r="E15" s="16" t="s">
        <v>1004</v>
      </c>
    </row>
    <row r="16" spans="1:5" ht="27.6" x14ac:dyDescent="0.25">
      <c r="A16" s="16">
        <v>14</v>
      </c>
      <c r="B16" s="16" t="s">
        <v>1040</v>
      </c>
      <c r="C16" s="16" t="s">
        <v>1041</v>
      </c>
      <c r="D16" s="36" t="s">
        <v>1042</v>
      </c>
      <c r="E16" s="16" t="s">
        <v>1004</v>
      </c>
    </row>
    <row r="17" spans="1:5" ht="27.6" x14ac:dyDescent="0.25">
      <c r="A17" s="16">
        <v>15</v>
      </c>
      <c r="B17" s="16" t="s">
        <v>1043</v>
      </c>
      <c r="C17" s="16" t="s">
        <v>1044</v>
      </c>
      <c r="D17" s="36" t="s">
        <v>1045</v>
      </c>
      <c r="E17" s="16" t="s">
        <v>1004</v>
      </c>
    </row>
    <row r="18" spans="1:5" ht="27.6" x14ac:dyDescent="0.25">
      <c r="A18" s="16">
        <v>16</v>
      </c>
      <c r="B18" s="16" t="s">
        <v>1046</v>
      </c>
      <c r="C18" s="16" t="s">
        <v>1047</v>
      </c>
      <c r="D18" s="36" t="s">
        <v>1048</v>
      </c>
      <c r="E18" s="16" t="s">
        <v>1004</v>
      </c>
    </row>
    <row r="19" spans="1:5" ht="13.8" x14ac:dyDescent="0.25">
      <c r="A19" s="16">
        <v>17</v>
      </c>
      <c r="B19" s="16" t="s">
        <v>1049</v>
      </c>
      <c r="C19" s="16" t="s">
        <v>1050</v>
      </c>
      <c r="D19" s="36" t="s">
        <v>1051</v>
      </c>
      <c r="E19" s="16" t="s">
        <v>1004</v>
      </c>
    </row>
    <row r="20" spans="1:5" ht="41.4" x14ac:dyDescent="0.25">
      <c r="A20" s="16">
        <v>18</v>
      </c>
      <c r="B20" s="16" t="s">
        <v>1052</v>
      </c>
      <c r="C20" s="16" t="s">
        <v>1053</v>
      </c>
      <c r="D20" s="36" t="s">
        <v>1054</v>
      </c>
      <c r="E20" s="16" t="s">
        <v>1004</v>
      </c>
    </row>
    <row r="21" spans="1:5" ht="13.8" x14ac:dyDescent="0.25">
      <c r="A21" s="16">
        <v>19</v>
      </c>
      <c r="B21" s="16" t="s">
        <v>1055</v>
      </c>
      <c r="C21" s="16" t="s">
        <v>1056</v>
      </c>
      <c r="D21" s="36" t="s">
        <v>1057</v>
      </c>
      <c r="E21" s="16" t="s">
        <v>1058</v>
      </c>
    </row>
    <row r="22" spans="1:5" ht="13.8" x14ac:dyDescent="0.25">
      <c r="A22" s="16">
        <v>20</v>
      </c>
      <c r="B22" s="16" t="s">
        <v>1059</v>
      </c>
      <c r="C22" s="16" t="s">
        <v>1060</v>
      </c>
      <c r="D22" s="36" t="s">
        <v>1061</v>
      </c>
      <c r="E22" s="16" t="s">
        <v>1058</v>
      </c>
    </row>
    <row r="23" spans="1:5" ht="13.8" x14ac:dyDescent="0.25">
      <c r="A23" s="16">
        <v>21</v>
      </c>
      <c r="B23" s="16" t="s">
        <v>1062</v>
      </c>
      <c r="C23" s="16" t="s">
        <v>1063</v>
      </c>
      <c r="D23" s="36" t="s">
        <v>1064</v>
      </c>
      <c r="E23" s="16" t="s">
        <v>1058</v>
      </c>
    </row>
    <row r="24" spans="1:5" ht="13.8" x14ac:dyDescent="0.25">
      <c r="A24" s="16">
        <v>22</v>
      </c>
      <c r="B24" s="16" t="s">
        <v>1065</v>
      </c>
      <c r="C24" s="16" t="s">
        <v>1066</v>
      </c>
      <c r="D24" s="36" t="s">
        <v>1067</v>
      </c>
      <c r="E24" s="16" t="s">
        <v>1058</v>
      </c>
    </row>
    <row r="25" spans="1:5" ht="13.8" x14ac:dyDescent="0.25">
      <c r="A25" s="37">
        <v>23</v>
      </c>
      <c r="B25" s="16" t="s">
        <v>1068</v>
      </c>
      <c r="C25" s="16" t="s">
        <v>1060</v>
      </c>
      <c r="D25" s="36" t="s">
        <v>1061</v>
      </c>
      <c r="E25" s="16" t="s">
        <v>1058</v>
      </c>
    </row>
    <row r="26" spans="1:5" ht="27.6" x14ac:dyDescent="0.25">
      <c r="A26" s="16">
        <v>24</v>
      </c>
      <c r="B26" s="37" t="s">
        <v>1069</v>
      </c>
      <c r="C26" s="16" t="s">
        <v>1053</v>
      </c>
      <c r="D26" s="36" t="s">
        <v>1070</v>
      </c>
      <c r="E26" s="16" t="s">
        <v>1058</v>
      </c>
    </row>
    <row r="27" spans="1:5" ht="13.8" x14ac:dyDescent="0.25">
      <c r="A27" s="16">
        <v>25</v>
      </c>
      <c r="B27" s="16" t="s">
        <v>1071</v>
      </c>
      <c r="C27" s="16" t="s">
        <v>1072</v>
      </c>
      <c r="D27" s="36" t="s">
        <v>1073</v>
      </c>
      <c r="E27" s="16" t="s">
        <v>1058</v>
      </c>
    </row>
    <row r="28" spans="1:5" ht="13.8" x14ac:dyDescent="0.25">
      <c r="A28" s="16">
        <v>26</v>
      </c>
      <c r="B28" s="16" t="s">
        <v>1074</v>
      </c>
      <c r="C28" s="16" t="s">
        <v>1075</v>
      </c>
      <c r="D28" s="36" t="s">
        <v>1076</v>
      </c>
      <c r="E28" s="16" t="s">
        <v>1058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A77BB-6ED2-4855-A6A1-8E761DCB9A4E}">
  <dimension ref="A2:S543"/>
  <sheetViews>
    <sheetView tabSelected="1" topLeftCell="A7" zoomScale="90" zoomScaleNormal="90" workbookViewId="0">
      <selection activeCell="N534" sqref="N534"/>
    </sheetView>
  </sheetViews>
  <sheetFormatPr baseColWidth="10" defaultColWidth="11.44140625" defaultRowHeight="13.8" x14ac:dyDescent="0.25"/>
  <cols>
    <col min="1" max="1" width="3.33203125" style="2" customWidth="1"/>
    <col min="2" max="2" width="8.88671875" style="15" bestFit="1" customWidth="1"/>
    <col min="3" max="3" width="75" style="14" customWidth="1"/>
    <col min="4" max="4" width="9.5546875" style="15" customWidth="1"/>
    <col min="5" max="5" width="9.5546875" style="1" customWidth="1"/>
    <col min="6" max="6" width="14" style="27" bestFit="1" customWidth="1"/>
    <col min="7" max="7" width="14.109375" style="27" bestFit="1" customWidth="1"/>
    <col min="8" max="8" width="14" style="27" bestFit="1" customWidth="1"/>
    <col min="9" max="9" width="14" style="42" bestFit="1" customWidth="1"/>
    <col min="10" max="13" width="14" style="42" customWidth="1"/>
    <col min="14" max="14" width="13.5546875" style="2" bestFit="1" customWidth="1"/>
    <col min="15" max="15" width="13.5546875" style="2" customWidth="1"/>
    <col min="16" max="16" width="12" style="2" bestFit="1" customWidth="1"/>
    <col min="17" max="17" width="11.44140625" style="2" customWidth="1"/>
    <col min="18" max="18" width="11.44140625" style="2"/>
    <col min="19" max="19" width="12" style="2" bestFit="1" customWidth="1"/>
    <col min="20" max="16384" width="11.44140625" style="2"/>
  </cols>
  <sheetData>
    <row r="2" spans="2:19" ht="65.25" customHeight="1" x14ac:dyDescent="0.25">
      <c r="B2" s="112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4"/>
    </row>
    <row r="3" spans="2:19" ht="32.25" customHeight="1" x14ac:dyDescent="0.25">
      <c r="B3" s="115" t="s">
        <v>1126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7"/>
    </row>
    <row r="4" spans="2:19" ht="27.6" x14ac:dyDescent="0.25">
      <c r="B4" s="97" t="s">
        <v>1108</v>
      </c>
      <c r="C4" s="98"/>
      <c r="D4" s="98"/>
      <c r="E4" s="99"/>
      <c r="F4" s="47" t="s">
        <v>1106</v>
      </c>
      <c r="G4" s="48" t="s">
        <v>1113</v>
      </c>
      <c r="H4" s="48" t="s">
        <v>1122</v>
      </c>
      <c r="I4" s="47" t="s">
        <v>1116</v>
      </c>
      <c r="J4" s="118"/>
      <c r="K4" s="119"/>
      <c r="L4" s="119"/>
      <c r="M4" s="119"/>
      <c r="N4" s="120"/>
    </row>
    <row r="5" spans="2:19" ht="41.4" x14ac:dyDescent="0.25">
      <c r="B5" s="100" t="s">
        <v>1109</v>
      </c>
      <c r="C5" s="101"/>
      <c r="D5" s="101"/>
      <c r="E5" s="102"/>
      <c r="F5" s="44" t="s">
        <v>1107</v>
      </c>
      <c r="G5" s="49" t="s">
        <v>1114</v>
      </c>
      <c r="H5" s="49" t="s">
        <v>1123</v>
      </c>
      <c r="I5" s="44" t="s">
        <v>1116</v>
      </c>
      <c r="J5" s="121"/>
      <c r="K5" s="122"/>
      <c r="L5" s="122"/>
      <c r="M5" s="122"/>
      <c r="N5" s="123"/>
    </row>
    <row r="6" spans="2:19" x14ac:dyDescent="0.25">
      <c r="B6" s="100" t="s">
        <v>1110</v>
      </c>
      <c r="C6" s="101"/>
      <c r="D6" s="101"/>
      <c r="E6" s="102"/>
      <c r="F6" s="44">
        <v>3212197593</v>
      </c>
      <c r="G6" s="44">
        <v>3118203922</v>
      </c>
      <c r="H6" s="44">
        <v>3133863739</v>
      </c>
      <c r="I6" s="56" t="s">
        <v>1117</v>
      </c>
      <c r="J6" s="121"/>
      <c r="K6" s="122"/>
      <c r="L6" s="122"/>
      <c r="M6" s="122"/>
      <c r="N6" s="123"/>
    </row>
    <row r="7" spans="2:19" x14ac:dyDescent="0.25">
      <c r="B7" s="103" t="s">
        <v>1111</v>
      </c>
      <c r="C7" s="104"/>
      <c r="D7" s="104"/>
      <c r="E7" s="105"/>
      <c r="F7" s="46" t="s">
        <v>1112</v>
      </c>
      <c r="G7" s="50" t="s">
        <v>1115</v>
      </c>
      <c r="H7" s="56" t="s">
        <v>1117</v>
      </c>
      <c r="I7" s="52" t="s">
        <v>1117</v>
      </c>
      <c r="J7" s="124"/>
      <c r="K7" s="125"/>
      <c r="L7" s="125"/>
      <c r="M7" s="125"/>
      <c r="N7" s="126"/>
    </row>
    <row r="8" spans="2:19" ht="16.2" customHeight="1" x14ac:dyDescent="0.25">
      <c r="B8" s="115" t="s">
        <v>1125</v>
      </c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7"/>
    </row>
    <row r="9" spans="2:19" s="1" customFormat="1" ht="55.2" x14ac:dyDescent="0.25">
      <c r="B9" s="23" t="s">
        <v>326</v>
      </c>
      <c r="C9" s="23" t="s">
        <v>327</v>
      </c>
      <c r="D9" s="23" t="s">
        <v>329</v>
      </c>
      <c r="E9" s="23" t="s">
        <v>330</v>
      </c>
      <c r="F9" s="26" t="s">
        <v>765</v>
      </c>
      <c r="G9" s="26" t="s">
        <v>765</v>
      </c>
      <c r="H9" s="26" t="s">
        <v>765</v>
      </c>
      <c r="I9" s="26" t="s">
        <v>765</v>
      </c>
      <c r="J9" s="26" t="s">
        <v>1127</v>
      </c>
      <c r="K9" s="26" t="s">
        <v>1129</v>
      </c>
      <c r="L9" s="26" t="s">
        <v>1130</v>
      </c>
      <c r="M9" s="26" t="s">
        <v>1131</v>
      </c>
      <c r="N9" s="87" t="s">
        <v>1128</v>
      </c>
      <c r="O9" s="57"/>
    </row>
    <row r="10" spans="2:19" x14ac:dyDescent="0.25">
      <c r="B10" s="92">
        <v>1</v>
      </c>
      <c r="C10" s="96" t="s">
        <v>186</v>
      </c>
      <c r="D10" s="96"/>
      <c r="E10" s="96"/>
      <c r="F10" s="96"/>
      <c r="G10" s="96"/>
      <c r="H10" s="96"/>
      <c r="I10" s="96"/>
      <c r="J10" s="93"/>
      <c r="K10" s="93"/>
      <c r="L10" s="93"/>
      <c r="M10" s="93"/>
      <c r="N10" s="94"/>
    </row>
    <row r="11" spans="2:19" x14ac:dyDescent="0.25">
      <c r="B11" s="39" t="s">
        <v>0</v>
      </c>
      <c r="C11" s="28" t="s">
        <v>187</v>
      </c>
      <c r="D11" s="28"/>
      <c r="E11" s="29"/>
      <c r="F11" s="88"/>
      <c r="G11" s="89"/>
      <c r="H11" s="89"/>
      <c r="I11" s="90"/>
      <c r="J11" s="90"/>
      <c r="K11" s="90"/>
      <c r="L11" s="90"/>
      <c r="M11" s="90"/>
      <c r="N11" s="91"/>
      <c r="P11" s="57"/>
      <c r="Q11" s="57"/>
      <c r="R11" s="57"/>
      <c r="S11" s="57"/>
    </row>
    <row r="12" spans="2:19" x14ac:dyDescent="0.25">
      <c r="B12" s="19" t="s">
        <v>678</v>
      </c>
      <c r="C12" s="18" t="s">
        <v>188</v>
      </c>
      <c r="D12" s="19" t="s">
        <v>747</v>
      </c>
      <c r="E12" s="22">
        <v>1</v>
      </c>
      <c r="F12" s="59">
        <v>7500</v>
      </c>
      <c r="G12" s="59">
        <v>7875</v>
      </c>
      <c r="H12" s="64">
        <v>63000</v>
      </c>
      <c r="I12" s="74">
        <v>9000</v>
      </c>
      <c r="J12" s="79">
        <f t="shared" ref="J12:J20" si="0">+AVERAGE(F12,G12,H12,I12)</f>
        <v>21843.75</v>
      </c>
      <c r="K12" s="59">
        <f t="shared" ref="K12:K20" si="1">+STDEVA(F12,G12,H12,I12)</f>
        <v>27444.90219057084</v>
      </c>
      <c r="L12" s="79">
        <f>+J12-K12</f>
        <v>-5601.1521905708396</v>
      </c>
      <c r="M12" s="79">
        <f>+J12+K12</f>
        <v>49288.652190570836</v>
      </c>
      <c r="N12" s="80">
        <f>+ROUND(AVERAGE(F12,G12,I12),0)</f>
        <v>8125</v>
      </c>
      <c r="O12" s="55"/>
    </row>
    <row r="13" spans="2:19" x14ac:dyDescent="0.25">
      <c r="B13" s="19" t="s">
        <v>1</v>
      </c>
      <c r="C13" s="3" t="s">
        <v>189</v>
      </c>
      <c r="D13" s="4" t="s">
        <v>746</v>
      </c>
      <c r="E13" s="21">
        <v>1</v>
      </c>
      <c r="F13" s="60">
        <v>16500</v>
      </c>
      <c r="G13" s="59">
        <v>17325</v>
      </c>
      <c r="H13" s="64">
        <v>24000</v>
      </c>
      <c r="I13" s="74">
        <v>19800</v>
      </c>
      <c r="J13" s="77">
        <f t="shared" si="0"/>
        <v>19406.25</v>
      </c>
      <c r="K13" s="60">
        <f t="shared" si="1"/>
        <v>3368.2571531876838</v>
      </c>
      <c r="L13" s="77">
        <f t="shared" ref="L13:L74" si="2">+J13-K13</f>
        <v>16037.992846812316</v>
      </c>
      <c r="M13" s="77">
        <f t="shared" ref="M13:M74" si="3">+J13+K13</f>
        <v>22774.507153187682</v>
      </c>
      <c r="N13" s="71">
        <f>+ROUND(AVERAGE(F13,G13,I13),0)</f>
        <v>17875</v>
      </c>
      <c r="O13" s="55"/>
    </row>
    <row r="14" spans="2:19" x14ac:dyDescent="0.25">
      <c r="B14" s="19" t="s">
        <v>2</v>
      </c>
      <c r="C14" s="3" t="s">
        <v>190</v>
      </c>
      <c r="D14" s="4" t="s">
        <v>746</v>
      </c>
      <c r="E14" s="21">
        <v>1</v>
      </c>
      <c r="F14" s="60">
        <v>16500</v>
      </c>
      <c r="G14" s="59">
        <v>17325</v>
      </c>
      <c r="H14" s="65">
        <v>8500</v>
      </c>
      <c r="I14" s="74">
        <v>10900</v>
      </c>
      <c r="J14" s="77">
        <f t="shared" si="0"/>
        <v>13306.25</v>
      </c>
      <c r="K14" s="60">
        <f t="shared" si="1"/>
        <v>4291.0942174850152</v>
      </c>
      <c r="L14" s="77">
        <f t="shared" si="2"/>
        <v>9015.1557825149848</v>
      </c>
      <c r="M14" s="77">
        <f t="shared" si="3"/>
        <v>17597.344217485013</v>
      </c>
      <c r="N14" s="71">
        <f>+ROUND(AVERAGE(F14,G14,I14),0)</f>
        <v>14908</v>
      </c>
      <c r="O14" s="55"/>
    </row>
    <row r="15" spans="2:19" x14ac:dyDescent="0.25">
      <c r="B15" s="19" t="s">
        <v>3</v>
      </c>
      <c r="C15" s="30" t="s">
        <v>391</v>
      </c>
      <c r="D15" s="16" t="s">
        <v>748</v>
      </c>
      <c r="E15" s="21">
        <v>1</v>
      </c>
      <c r="F15" s="60">
        <v>155600</v>
      </c>
      <c r="G15" s="59">
        <v>163380</v>
      </c>
      <c r="H15" s="65">
        <v>35000</v>
      </c>
      <c r="I15" s="74">
        <v>186720</v>
      </c>
      <c r="J15" s="77">
        <f t="shared" si="0"/>
        <v>135175</v>
      </c>
      <c r="K15" s="60">
        <f t="shared" si="1"/>
        <v>68079.904768832726</v>
      </c>
      <c r="L15" s="77">
        <f t="shared" si="2"/>
        <v>67095.095231167274</v>
      </c>
      <c r="M15" s="77">
        <f t="shared" si="3"/>
        <v>203254.90476883273</v>
      </c>
      <c r="N15" s="71">
        <f>+ROUND(AVERAGE(F15,G15,I15),0)</f>
        <v>168567</v>
      </c>
      <c r="O15" s="55"/>
    </row>
    <row r="16" spans="2:19" x14ac:dyDescent="0.25">
      <c r="B16" s="19" t="s">
        <v>4</v>
      </c>
      <c r="C16" s="30" t="s">
        <v>392</v>
      </c>
      <c r="D16" s="4" t="s">
        <v>746</v>
      </c>
      <c r="E16" s="21">
        <v>1</v>
      </c>
      <c r="F16" s="60">
        <v>33400</v>
      </c>
      <c r="G16" s="59">
        <v>35070</v>
      </c>
      <c r="H16" s="65">
        <v>19000</v>
      </c>
      <c r="I16" s="74">
        <v>36740</v>
      </c>
      <c r="J16" s="77">
        <f t="shared" si="0"/>
        <v>31052.5</v>
      </c>
      <c r="K16" s="60">
        <f t="shared" si="1"/>
        <v>8149.876788434698</v>
      </c>
      <c r="L16" s="77">
        <f t="shared" si="2"/>
        <v>22902.623211565304</v>
      </c>
      <c r="M16" s="77">
        <f t="shared" si="3"/>
        <v>39202.376788434696</v>
      </c>
      <c r="N16" s="71">
        <f>+ROUND(AVERAGE(F16,G16,I16),0)</f>
        <v>35070</v>
      </c>
      <c r="O16" s="55"/>
    </row>
    <row r="17" spans="2:15" x14ac:dyDescent="0.25">
      <c r="B17" s="19" t="s">
        <v>5</v>
      </c>
      <c r="C17" s="30" t="s">
        <v>393</v>
      </c>
      <c r="D17" s="4" t="s">
        <v>746</v>
      </c>
      <c r="E17" s="21">
        <v>1</v>
      </c>
      <c r="F17" s="60">
        <v>14300</v>
      </c>
      <c r="G17" s="59">
        <v>15015</v>
      </c>
      <c r="H17" s="64">
        <v>20000</v>
      </c>
      <c r="I17" s="75">
        <v>10500</v>
      </c>
      <c r="J17" s="77">
        <f t="shared" si="0"/>
        <v>14953.75</v>
      </c>
      <c r="K17" s="60">
        <f t="shared" si="1"/>
        <v>3904.3424008830648</v>
      </c>
      <c r="L17" s="77">
        <f t="shared" si="2"/>
        <v>11049.407599116936</v>
      </c>
      <c r="M17" s="77">
        <f t="shared" si="3"/>
        <v>18858.092400883066</v>
      </c>
      <c r="N17" s="71">
        <f>+ROUND(AVERAGE(F17,G17),0)</f>
        <v>14658</v>
      </c>
      <c r="O17" s="55"/>
    </row>
    <row r="18" spans="2:15" x14ac:dyDescent="0.25">
      <c r="B18" s="19" t="s">
        <v>415</v>
      </c>
      <c r="C18" s="30" t="s">
        <v>397</v>
      </c>
      <c r="D18" s="16" t="s">
        <v>748</v>
      </c>
      <c r="E18" s="21">
        <v>1</v>
      </c>
      <c r="F18" s="60">
        <v>24500</v>
      </c>
      <c r="G18" s="59">
        <v>25725</v>
      </c>
      <c r="H18" s="59">
        <v>32000</v>
      </c>
      <c r="I18" s="76">
        <v>37344</v>
      </c>
      <c r="J18" s="77">
        <f t="shared" si="0"/>
        <v>29892.25</v>
      </c>
      <c r="K18" s="60">
        <f t="shared" si="1"/>
        <v>5955.7680934815899</v>
      </c>
      <c r="L18" s="77">
        <f t="shared" si="2"/>
        <v>23936.481906518409</v>
      </c>
      <c r="M18" s="77">
        <f t="shared" si="3"/>
        <v>35848.018093481587</v>
      </c>
      <c r="N18" s="71">
        <f>+ROUND(AVERAGE(F18,G18,H18),0)</f>
        <v>27408</v>
      </c>
      <c r="O18" s="55"/>
    </row>
    <row r="19" spans="2:15" x14ac:dyDescent="0.25">
      <c r="B19" s="19" t="s">
        <v>416</v>
      </c>
      <c r="C19" s="30" t="s">
        <v>398</v>
      </c>
      <c r="D19" s="4" t="s">
        <v>746</v>
      </c>
      <c r="E19" s="21">
        <v>1</v>
      </c>
      <c r="F19" s="66">
        <v>89000</v>
      </c>
      <c r="G19" s="59">
        <v>93450</v>
      </c>
      <c r="H19" s="59">
        <v>95000</v>
      </c>
      <c r="I19" s="76">
        <v>97900</v>
      </c>
      <c r="J19" s="77">
        <f t="shared" si="0"/>
        <v>93837.5</v>
      </c>
      <c r="K19" s="60">
        <f t="shared" si="1"/>
        <v>3715.1435593616925</v>
      </c>
      <c r="L19" s="77">
        <f t="shared" si="2"/>
        <v>90122.356440638308</v>
      </c>
      <c r="M19" s="77">
        <f t="shared" si="3"/>
        <v>97552.643559361692</v>
      </c>
      <c r="N19" s="71">
        <f>+ROUND(AVERAGE(G19,H19),0)</f>
        <v>94225</v>
      </c>
      <c r="O19" s="55"/>
    </row>
    <row r="20" spans="2:15" x14ac:dyDescent="0.25">
      <c r="B20" s="19" t="s">
        <v>417</v>
      </c>
      <c r="C20" s="30" t="s">
        <v>399</v>
      </c>
      <c r="D20" s="4" t="s">
        <v>746</v>
      </c>
      <c r="E20" s="21">
        <v>1</v>
      </c>
      <c r="F20" s="60">
        <v>97000</v>
      </c>
      <c r="G20" s="59">
        <v>101850</v>
      </c>
      <c r="H20" s="65">
        <v>92000</v>
      </c>
      <c r="I20" s="74">
        <v>101850</v>
      </c>
      <c r="J20" s="77">
        <f t="shared" si="0"/>
        <v>98175</v>
      </c>
      <c r="K20" s="60">
        <f t="shared" si="1"/>
        <v>4708.9453879469302</v>
      </c>
      <c r="L20" s="77">
        <f t="shared" si="2"/>
        <v>93466.054612053063</v>
      </c>
      <c r="M20" s="77">
        <f t="shared" si="3"/>
        <v>102883.94538794694</v>
      </c>
      <c r="N20" s="71">
        <f>+ROUND(AVERAGE(F20,G20,I20),0)</f>
        <v>100233</v>
      </c>
      <c r="O20" s="55"/>
    </row>
    <row r="21" spans="2:15" x14ac:dyDescent="0.25">
      <c r="B21" s="67" t="s">
        <v>6</v>
      </c>
      <c r="C21" s="81" t="s">
        <v>400</v>
      </c>
      <c r="D21" s="81"/>
      <c r="E21" s="82"/>
      <c r="F21" s="83"/>
      <c r="G21" s="84"/>
      <c r="H21" s="84"/>
      <c r="I21" s="85"/>
      <c r="J21" s="85"/>
      <c r="K21" s="85"/>
      <c r="L21" s="85"/>
      <c r="M21" s="85"/>
      <c r="N21" s="86"/>
      <c r="O21" s="55"/>
    </row>
    <row r="22" spans="2:15" x14ac:dyDescent="0.25">
      <c r="B22" s="4" t="s">
        <v>7</v>
      </c>
      <c r="C22" s="31" t="s">
        <v>766</v>
      </c>
      <c r="D22" s="33" t="s">
        <v>746</v>
      </c>
      <c r="E22" s="21">
        <v>1</v>
      </c>
      <c r="F22" s="60">
        <v>165500</v>
      </c>
      <c r="G22" s="59">
        <v>173775</v>
      </c>
      <c r="H22" s="59">
        <v>125000</v>
      </c>
      <c r="I22" s="75">
        <v>101850</v>
      </c>
      <c r="J22" s="77">
        <f>+AVERAGE(F22,G22,H22,I22)</f>
        <v>141531.25</v>
      </c>
      <c r="K22" s="60">
        <f>+STDEVA(F22,G22,H22,I22)</f>
        <v>33970.792448562825</v>
      </c>
      <c r="L22" s="77">
        <f t="shared" si="2"/>
        <v>107560.45755143717</v>
      </c>
      <c r="M22" s="77">
        <f t="shared" si="3"/>
        <v>175502.04244856283</v>
      </c>
      <c r="N22" s="71">
        <f>+ROUND(AVERAGE(F22,G22,H22),0)</f>
        <v>154758</v>
      </c>
      <c r="O22" s="55"/>
    </row>
    <row r="23" spans="2:15" x14ac:dyDescent="0.25">
      <c r="B23" s="67" t="s">
        <v>8</v>
      </c>
      <c r="C23" s="81" t="s">
        <v>191</v>
      </c>
      <c r="D23" s="81"/>
      <c r="E23" s="82"/>
      <c r="F23" s="83"/>
      <c r="G23" s="84"/>
      <c r="H23" s="84"/>
      <c r="I23" s="85"/>
      <c r="J23" s="85"/>
      <c r="K23" s="85"/>
      <c r="L23" s="85"/>
      <c r="M23" s="85"/>
      <c r="N23" s="86"/>
      <c r="O23" s="55"/>
    </row>
    <row r="24" spans="2:15" x14ac:dyDescent="0.25">
      <c r="B24" s="4" t="s">
        <v>9</v>
      </c>
      <c r="C24" s="3" t="s">
        <v>192</v>
      </c>
      <c r="D24" s="4" t="s">
        <v>746</v>
      </c>
      <c r="E24" s="21">
        <v>1</v>
      </c>
      <c r="F24" s="60">
        <v>24500</v>
      </c>
      <c r="G24" s="59">
        <v>25725</v>
      </c>
      <c r="H24" s="59">
        <v>24000</v>
      </c>
      <c r="I24" s="76">
        <v>29400</v>
      </c>
      <c r="J24" s="77">
        <f t="shared" ref="J24:J48" si="4">+AVERAGE(F24,G24,H24,I24)</f>
        <v>25906.25</v>
      </c>
      <c r="K24" s="60">
        <f t="shared" ref="K24:K48" si="5">+STDEVA(F24,G24,H24,I24)</f>
        <v>2439.2942114472376</v>
      </c>
      <c r="L24" s="77">
        <f t="shared" si="2"/>
        <v>23466.955788552761</v>
      </c>
      <c r="M24" s="77">
        <f t="shared" si="3"/>
        <v>28345.544211447239</v>
      </c>
      <c r="N24" s="71">
        <f>+ROUND(AVERAGE(F24,G24,H24),0)</f>
        <v>24742</v>
      </c>
      <c r="O24" s="55"/>
    </row>
    <row r="25" spans="2:15" x14ac:dyDescent="0.25">
      <c r="B25" s="4" t="s">
        <v>10</v>
      </c>
      <c r="C25" s="3" t="s">
        <v>193</v>
      </c>
      <c r="D25" s="16" t="s">
        <v>748</v>
      </c>
      <c r="E25" s="21">
        <v>1</v>
      </c>
      <c r="F25" s="60">
        <f>18900*3</f>
        <v>56700</v>
      </c>
      <c r="G25" s="59">
        <v>59535</v>
      </c>
      <c r="H25" s="64">
        <v>145000</v>
      </c>
      <c r="I25" s="74">
        <v>68040</v>
      </c>
      <c r="J25" s="77">
        <f t="shared" si="4"/>
        <v>82318.75</v>
      </c>
      <c r="K25" s="60">
        <f t="shared" si="5"/>
        <v>42064.400699998092</v>
      </c>
      <c r="L25" s="77">
        <f t="shared" si="2"/>
        <v>40254.349300001908</v>
      </c>
      <c r="M25" s="77">
        <f t="shared" si="3"/>
        <v>124383.15069999809</v>
      </c>
      <c r="N25" s="71">
        <f>+ROUND(AVERAGE(F25,G25,I25),0)</f>
        <v>61425</v>
      </c>
      <c r="O25" s="55"/>
    </row>
    <row r="26" spans="2:15" x14ac:dyDescent="0.25">
      <c r="B26" s="4" t="s">
        <v>11</v>
      </c>
      <c r="C26" s="3" t="s">
        <v>194</v>
      </c>
      <c r="D26" s="16" t="s">
        <v>748</v>
      </c>
      <c r="E26" s="21">
        <v>1</v>
      </c>
      <c r="F26" s="60">
        <v>78400</v>
      </c>
      <c r="G26" s="59">
        <v>82320</v>
      </c>
      <c r="H26" s="64">
        <v>145000</v>
      </c>
      <c r="I26" s="74">
        <v>94080</v>
      </c>
      <c r="J26" s="77">
        <f t="shared" si="4"/>
        <v>99950</v>
      </c>
      <c r="K26" s="60">
        <f t="shared" si="5"/>
        <v>30763.500017607446</v>
      </c>
      <c r="L26" s="77">
        <f t="shared" si="2"/>
        <v>69186.499982392561</v>
      </c>
      <c r="M26" s="77">
        <f t="shared" si="3"/>
        <v>130713.50001760744</v>
      </c>
      <c r="N26" s="71">
        <f>+ROUND(AVERAGE(F26,G26,I26),0)</f>
        <v>84933</v>
      </c>
      <c r="O26" s="55"/>
    </row>
    <row r="27" spans="2:15" x14ac:dyDescent="0.25">
      <c r="B27" s="4" t="s">
        <v>12</v>
      </c>
      <c r="C27" s="3" t="s">
        <v>195</v>
      </c>
      <c r="D27" s="4" t="s">
        <v>746</v>
      </c>
      <c r="E27" s="21">
        <v>1</v>
      </c>
      <c r="F27" s="60">
        <v>18900</v>
      </c>
      <c r="G27" s="59">
        <v>19845</v>
      </c>
      <c r="H27" s="65">
        <v>16000</v>
      </c>
      <c r="I27" s="76">
        <v>22680</v>
      </c>
      <c r="J27" s="77">
        <f t="shared" si="4"/>
        <v>19356.25</v>
      </c>
      <c r="K27" s="60">
        <f t="shared" si="5"/>
        <v>2754.3159314065624</v>
      </c>
      <c r="L27" s="77">
        <f t="shared" si="2"/>
        <v>16601.934068593437</v>
      </c>
      <c r="M27" s="77">
        <f t="shared" si="3"/>
        <v>22110.565931406563</v>
      </c>
      <c r="N27" s="71">
        <f>+ROUND(AVERAGE(F27,G27),0)</f>
        <v>19373</v>
      </c>
      <c r="O27" s="55"/>
    </row>
    <row r="28" spans="2:15" x14ac:dyDescent="0.25">
      <c r="B28" s="4" t="s">
        <v>13</v>
      </c>
      <c r="C28" s="3" t="s">
        <v>768</v>
      </c>
      <c r="D28" s="34" t="s">
        <v>767</v>
      </c>
      <c r="E28" s="21">
        <v>1</v>
      </c>
      <c r="F28" s="60">
        <v>15000</v>
      </c>
      <c r="G28" s="59">
        <v>15750</v>
      </c>
      <c r="H28" s="64">
        <v>45000</v>
      </c>
      <c r="I28" s="74">
        <v>18000</v>
      </c>
      <c r="J28" s="77">
        <f t="shared" si="4"/>
        <v>23437.5</v>
      </c>
      <c r="K28" s="60">
        <f t="shared" si="5"/>
        <v>14431.411053670394</v>
      </c>
      <c r="L28" s="77">
        <f t="shared" si="2"/>
        <v>9006.0889463296062</v>
      </c>
      <c r="M28" s="77">
        <f t="shared" si="3"/>
        <v>37868.911053670396</v>
      </c>
      <c r="N28" s="71">
        <f>+ROUND(AVERAGE(F28,G28,I28),0)</f>
        <v>16250</v>
      </c>
      <c r="O28" s="55"/>
    </row>
    <row r="29" spans="2:15" x14ac:dyDescent="0.25">
      <c r="B29" s="4" t="s">
        <v>14</v>
      </c>
      <c r="C29" s="3" t="s">
        <v>196</v>
      </c>
      <c r="D29" s="4" t="s">
        <v>746</v>
      </c>
      <c r="E29" s="21">
        <v>1</v>
      </c>
      <c r="F29" s="60">
        <v>12300</v>
      </c>
      <c r="G29" s="59">
        <v>12915</v>
      </c>
      <c r="H29" s="64">
        <v>26000</v>
      </c>
      <c r="I29" s="74">
        <v>14760</v>
      </c>
      <c r="J29" s="77">
        <f t="shared" si="4"/>
        <v>16493.75</v>
      </c>
      <c r="K29" s="60">
        <f t="shared" si="5"/>
        <v>6423.1266724236411</v>
      </c>
      <c r="L29" s="77">
        <f t="shared" si="2"/>
        <v>10070.623327576359</v>
      </c>
      <c r="M29" s="77">
        <f t="shared" si="3"/>
        <v>22916.876672423641</v>
      </c>
      <c r="N29" s="71">
        <f>+ROUND(AVERAGE(F29,G29,I29),0)</f>
        <v>13325</v>
      </c>
      <c r="O29" s="55"/>
    </row>
    <row r="30" spans="2:15" x14ac:dyDescent="0.25">
      <c r="B30" s="4" t="s">
        <v>15</v>
      </c>
      <c r="C30" s="3" t="s">
        <v>197</v>
      </c>
      <c r="D30" s="4" t="s">
        <v>746</v>
      </c>
      <c r="E30" s="21">
        <v>1</v>
      </c>
      <c r="F30" s="60">
        <v>16500</v>
      </c>
      <c r="G30" s="59">
        <v>17325</v>
      </c>
      <c r="H30" s="65">
        <v>12000</v>
      </c>
      <c r="I30" s="76">
        <v>19800</v>
      </c>
      <c r="J30" s="77">
        <f t="shared" si="4"/>
        <v>16406.25</v>
      </c>
      <c r="K30" s="60">
        <f t="shared" si="5"/>
        <v>3255.0201612278838</v>
      </c>
      <c r="L30" s="77">
        <f t="shared" si="2"/>
        <v>13151.229838772117</v>
      </c>
      <c r="M30" s="77">
        <f t="shared" si="3"/>
        <v>19661.270161227883</v>
      </c>
      <c r="N30" s="71">
        <f>+ROUND(AVERAGE(F30,G30),0)</f>
        <v>16913</v>
      </c>
      <c r="O30" s="55"/>
    </row>
    <row r="31" spans="2:15" x14ac:dyDescent="0.25">
      <c r="B31" s="4" t="s">
        <v>679</v>
      </c>
      <c r="C31" s="3" t="s">
        <v>198</v>
      </c>
      <c r="D31" s="4" t="s">
        <v>746</v>
      </c>
      <c r="E31" s="21">
        <v>1</v>
      </c>
      <c r="F31" s="60">
        <v>18900</v>
      </c>
      <c r="G31" s="59">
        <v>19845</v>
      </c>
      <c r="H31" s="59">
        <v>19200</v>
      </c>
      <c r="I31" s="76">
        <v>22680</v>
      </c>
      <c r="J31" s="77">
        <f t="shared" si="4"/>
        <v>20156.25</v>
      </c>
      <c r="K31" s="60">
        <f t="shared" si="5"/>
        <v>1728.078774246128</v>
      </c>
      <c r="L31" s="77">
        <f t="shared" si="2"/>
        <v>18428.171225753871</v>
      </c>
      <c r="M31" s="77">
        <f t="shared" si="3"/>
        <v>21884.328774246129</v>
      </c>
      <c r="N31" s="71">
        <f>+ROUND(AVERAGE(F31,G31,H31),0)</f>
        <v>19315</v>
      </c>
      <c r="O31" s="55"/>
    </row>
    <row r="32" spans="2:15" x14ac:dyDescent="0.25">
      <c r="B32" s="4" t="s">
        <v>680</v>
      </c>
      <c r="C32" s="3" t="s">
        <v>199</v>
      </c>
      <c r="D32" s="4" t="s">
        <v>746</v>
      </c>
      <c r="E32" s="21">
        <v>1</v>
      </c>
      <c r="F32" s="60">
        <v>20500</v>
      </c>
      <c r="G32" s="59">
        <v>21525</v>
      </c>
      <c r="H32" s="59">
        <v>19200</v>
      </c>
      <c r="I32" s="76">
        <v>24600</v>
      </c>
      <c r="J32" s="77">
        <f t="shared" si="4"/>
        <v>21456.25</v>
      </c>
      <c r="K32" s="60">
        <f t="shared" si="5"/>
        <v>2301.6638003844087</v>
      </c>
      <c r="L32" s="77">
        <f t="shared" si="2"/>
        <v>19154.586199615591</v>
      </c>
      <c r="M32" s="77">
        <f t="shared" si="3"/>
        <v>23757.913800384409</v>
      </c>
      <c r="N32" s="71">
        <f>+ROUND(AVERAGE(F32,G32,H32),0)</f>
        <v>20408</v>
      </c>
      <c r="O32" s="55"/>
    </row>
    <row r="33" spans="2:15" x14ac:dyDescent="0.25">
      <c r="B33" s="4" t="s">
        <v>681</v>
      </c>
      <c r="C33" s="3" t="s">
        <v>1078</v>
      </c>
      <c r="D33" s="4" t="s">
        <v>746</v>
      </c>
      <c r="E33" s="21">
        <v>1</v>
      </c>
      <c r="F33" s="60">
        <v>13200</v>
      </c>
      <c r="G33" s="59">
        <v>13860</v>
      </c>
      <c r="H33" s="64">
        <v>35000</v>
      </c>
      <c r="I33" s="74">
        <v>15840</v>
      </c>
      <c r="J33" s="77">
        <f t="shared" si="4"/>
        <v>19475</v>
      </c>
      <c r="K33" s="60">
        <f t="shared" si="5"/>
        <v>10410.614775314665</v>
      </c>
      <c r="L33" s="77">
        <f t="shared" si="2"/>
        <v>9064.3852246853348</v>
      </c>
      <c r="M33" s="77">
        <f t="shared" si="3"/>
        <v>29885.614775314665</v>
      </c>
      <c r="N33" s="71">
        <f t="shared" ref="N33:N44" si="6">+ROUND(AVERAGE(F33,G33,I33),0)</f>
        <v>14300</v>
      </c>
      <c r="O33" s="55"/>
    </row>
    <row r="34" spans="2:15" x14ac:dyDescent="0.25">
      <c r="B34" s="4" t="s">
        <v>682</v>
      </c>
      <c r="C34" s="3" t="s">
        <v>1079</v>
      </c>
      <c r="D34" s="4" t="s">
        <v>746</v>
      </c>
      <c r="E34" s="21">
        <v>1</v>
      </c>
      <c r="F34" s="60">
        <v>23200</v>
      </c>
      <c r="G34" s="59">
        <v>24360</v>
      </c>
      <c r="H34" s="64">
        <v>75000</v>
      </c>
      <c r="I34" s="74">
        <v>27840</v>
      </c>
      <c r="J34" s="77">
        <f t="shared" si="4"/>
        <v>37600</v>
      </c>
      <c r="K34" s="60">
        <f t="shared" si="5"/>
        <v>25011.165506629233</v>
      </c>
      <c r="L34" s="77">
        <f t="shared" si="2"/>
        <v>12588.834493370767</v>
      </c>
      <c r="M34" s="77">
        <f t="shared" si="3"/>
        <v>62611.16550662923</v>
      </c>
      <c r="N34" s="71">
        <f t="shared" si="6"/>
        <v>25133</v>
      </c>
      <c r="O34" s="55"/>
    </row>
    <row r="35" spans="2:15" x14ac:dyDescent="0.25">
      <c r="B35" s="4" t="s">
        <v>683</v>
      </c>
      <c r="C35" s="3" t="s">
        <v>200</v>
      </c>
      <c r="D35" s="16" t="s">
        <v>394</v>
      </c>
      <c r="E35" s="21">
        <v>1</v>
      </c>
      <c r="F35" s="60">
        <v>15000</v>
      </c>
      <c r="G35" s="59">
        <v>15750</v>
      </c>
      <c r="H35" s="64">
        <v>45000</v>
      </c>
      <c r="I35" s="74">
        <v>18000</v>
      </c>
      <c r="J35" s="77">
        <f t="shared" si="4"/>
        <v>23437.5</v>
      </c>
      <c r="K35" s="60">
        <f t="shared" si="5"/>
        <v>14431.411053670394</v>
      </c>
      <c r="L35" s="77">
        <f t="shared" si="2"/>
        <v>9006.0889463296062</v>
      </c>
      <c r="M35" s="77">
        <f t="shared" si="3"/>
        <v>37868.911053670396</v>
      </c>
      <c r="N35" s="71">
        <f t="shared" si="6"/>
        <v>16250</v>
      </c>
      <c r="O35" s="55"/>
    </row>
    <row r="36" spans="2:15" x14ac:dyDescent="0.25">
      <c r="B36" s="4" t="s">
        <v>684</v>
      </c>
      <c r="C36" s="3" t="s">
        <v>201</v>
      </c>
      <c r="D36" s="4" t="s">
        <v>747</v>
      </c>
      <c r="E36" s="21">
        <v>1</v>
      </c>
      <c r="F36" s="60">
        <v>6500</v>
      </c>
      <c r="G36" s="59">
        <v>6825</v>
      </c>
      <c r="H36" s="64">
        <v>19200</v>
      </c>
      <c r="I36" s="74">
        <v>7800</v>
      </c>
      <c r="J36" s="77">
        <f t="shared" si="4"/>
        <v>10081.25</v>
      </c>
      <c r="K36" s="60">
        <f t="shared" si="5"/>
        <v>6104.2121727541553</v>
      </c>
      <c r="L36" s="77">
        <f t="shared" si="2"/>
        <v>3977.0378272458447</v>
      </c>
      <c r="M36" s="77">
        <f t="shared" si="3"/>
        <v>16185.462172754156</v>
      </c>
      <c r="N36" s="71">
        <f t="shared" si="6"/>
        <v>7042</v>
      </c>
      <c r="O36" s="55"/>
    </row>
    <row r="37" spans="2:15" x14ac:dyDescent="0.25">
      <c r="B37" s="4" t="s">
        <v>685</v>
      </c>
      <c r="C37" s="3" t="s">
        <v>202</v>
      </c>
      <c r="D37" s="4" t="s">
        <v>746</v>
      </c>
      <c r="E37" s="21">
        <v>1</v>
      </c>
      <c r="F37" s="60">
        <v>23400</v>
      </c>
      <c r="G37" s="59">
        <v>24570</v>
      </c>
      <c r="H37" s="64">
        <v>52600</v>
      </c>
      <c r="I37" s="74">
        <v>28080</v>
      </c>
      <c r="J37" s="77">
        <f t="shared" si="4"/>
        <v>32162.5</v>
      </c>
      <c r="K37" s="60">
        <f t="shared" si="5"/>
        <v>13769.358191288366</v>
      </c>
      <c r="L37" s="77">
        <f t="shared" si="2"/>
        <v>18393.141808711633</v>
      </c>
      <c r="M37" s="77">
        <f t="shared" si="3"/>
        <v>45931.858191288367</v>
      </c>
      <c r="N37" s="71">
        <f t="shared" si="6"/>
        <v>25350</v>
      </c>
      <c r="O37" s="55"/>
    </row>
    <row r="38" spans="2:15" x14ac:dyDescent="0.25">
      <c r="B38" s="4" t="s">
        <v>686</v>
      </c>
      <c r="C38" s="3" t="s">
        <v>203</v>
      </c>
      <c r="D38" s="16" t="s">
        <v>394</v>
      </c>
      <c r="E38" s="21">
        <v>1</v>
      </c>
      <c r="F38" s="60">
        <v>45600</v>
      </c>
      <c r="G38" s="59">
        <v>47880</v>
      </c>
      <c r="H38" s="64">
        <v>70000</v>
      </c>
      <c r="I38" s="74">
        <v>54720</v>
      </c>
      <c r="J38" s="77">
        <f t="shared" si="4"/>
        <v>54550</v>
      </c>
      <c r="K38" s="60">
        <f t="shared" si="5"/>
        <v>11004.889822256286</v>
      </c>
      <c r="L38" s="77">
        <f t="shared" si="2"/>
        <v>43545.110177743714</v>
      </c>
      <c r="M38" s="77">
        <f t="shared" si="3"/>
        <v>65554.889822256286</v>
      </c>
      <c r="N38" s="71">
        <f t="shared" si="6"/>
        <v>49400</v>
      </c>
      <c r="O38" s="55"/>
    </row>
    <row r="39" spans="2:15" x14ac:dyDescent="0.25">
      <c r="B39" s="4" t="s">
        <v>687</v>
      </c>
      <c r="C39" s="3" t="s">
        <v>204</v>
      </c>
      <c r="D39" s="4" t="s">
        <v>746</v>
      </c>
      <c r="E39" s="21">
        <v>1</v>
      </c>
      <c r="F39" s="60">
        <v>12000</v>
      </c>
      <c r="G39" s="59">
        <v>12600</v>
      </c>
      <c r="H39" s="64">
        <v>16800</v>
      </c>
      <c r="I39" s="74">
        <v>14400</v>
      </c>
      <c r="J39" s="77">
        <f t="shared" si="4"/>
        <v>13950</v>
      </c>
      <c r="K39" s="60">
        <f t="shared" si="5"/>
        <v>2156.3858652847825</v>
      </c>
      <c r="L39" s="77">
        <f t="shared" si="2"/>
        <v>11793.614134715217</v>
      </c>
      <c r="M39" s="77">
        <f t="shared" si="3"/>
        <v>16106.385865284783</v>
      </c>
      <c r="N39" s="71">
        <f t="shared" si="6"/>
        <v>13000</v>
      </c>
      <c r="O39" s="55"/>
    </row>
    <row r="40" spans="2:15" x14ac:dyDescent="0.25">
      <c r="B40" s="4" t="s">
        <v>688</v>
      </c>
      <c r="C40" s="3" t="s">
        <v>205</v>
      </c>
      <c r="D40" s="4" t="s">
        <v>746</v>
      </c>
      <c r="E40" s="21">
        <v>1</v>
      </c>
      <c r="F40" s="60">
        <v>8900</v>
      </c>
      <c r="G40" s="59">
        <v>9345</v>
      </c>
      <c r="H40" s="64">
        <v>85000</v>
      </c>
      <c r="I40" s="74">
        <v>10680</v>
      </c>
      <c r="J40" s="77">
        <f t="shared" si="4"/>
        <v>28481.25</v>
      </c>
      <c r="K40" s="60">
        <f t="shared" si="5"/>
        <v>37686.757261890642</v>
      </c>
      <c r="L40" s="77">
        <f t="shared" si="2"/>
        <v>-9205.5072618906415</v>
      </c>
      <c r="M40" s="77">
        <f t="shared" si="3"/>
        <v>66168.007261890642</v>
      </c>
      <c r="N40" s="71">
        <f t="shared" si="6"/>
        <v>9642</v>
      </c>
      <c r="O40" s="55"/>
    </row>
    <row r="41" spans="2:15" x14ac:dyDescent="0.25">
      <c r="B41" s="4" t="s">
        <v>689</v>
      </c>
      <c r="C41" s="3" t="s">
        <v>206</v>
      </c>
      <c r="D41" s="4" t="s">
        <v>746</v>
      </c>
      <c r="E41" s="21">
        <v>1</v>
      </c>
      <c r="F41" s="60">
        <v>12400</v>
      </c>
      <c r="G41" s="59">
        <v>13020</v>
      </c>
      <c r="H41" s="64">
        <v>52600</v>
      </c>
      <c r="I41" s="74">
        <v>14880</v>
      </c>
      <c r="J41" s="77">
        <f t="shared" si="4"/>
        <v>23225</v>
      </c>
      <c r="K41" s="60">
        <f t="shared" si="5"/>
        <v>19611.665746012837</v>
      </c>
      <c r="L41" s="77">
        <f t="shared" si="2"/>
        <v>3613.3342539871628</v>
      </c>
      <c r="M41" s="77">
        <f t="shared" si="3"/>
        <v>42836.665746012834</v>
      </c>
      <c r="N41" s="71">
        <f t="shared" si="6"/>
        <v>13433</v>
      </c>
      <c r="O41" s="55"/>
    </row>
    <row r="42" spans="2:15" x14ac:dyDescent="0.25">
      <c r="B42" s="4" t="s">
        <v>690</v>
      </c>
      <c r="C42" s="3" t="s">
        <v>1080</v>
      </c>
      <c r="D42" s="4" t="s">
        <v>746</v>
      </c>
      <c r="E42" s="21">
        <v>1</v>
      </c>
      <c r="F42" s="60">
        <v>89000</v>
      </c>
      <c r="G42" s="59">
        <v>93450</v>
      </c>
      <c r="H42" s="65">
        <v>31000</v>
      </c>
      <c r="I42" s="74">
        <v>106800</v>
      </c>
      <c r="J42" s="77">
        <f t="shared" si="4"/>
        <v>80062.5</v>
      </c>
      <c r="K42" s="60">
        <f t="shared" si="5"/>
        <v>33571.450544572341</v>
      </c>
      <c r="L42" s="77">
        <f t="shared" si="2"/>
        <v>46491.049455427659</v>
      </c>
      <c r="M42" s="77">
        <f t="shared" si="3"/>
        <v>113633.95054457235</v>
      </c>
      <c r="N42" s="71">
        <f t="shared" si="6"/>
        <v>96417</v>
      </c>
      <c r="O42" s="55"/>
    </row>
    <row r="43" spans="2:15" x14ac:dyDescent="0.25">
      <c r="B43" s="4" t="s">
        <v>691</v>
      </c>
      <c r="C43" s="3" t="s">
        <v>207</v>
      </c>
      <c r="D43" s="4" t="s">
        <v>747</v>
      </c>
      <c r="E43" s="21">
        <v>1</v>
      </c>
      <c r="F43" s="60">
        <v>18900</v>
      </c>
      <c r="G43" s="59">
        <v>19845</v>
      </c>
      <c r="H43" s="64">
        <v>25000</v>
      </c>
      <c r="I43" s="74">
        <v>22680</v>
      </c>
      <c r="J43" s="77">
        <f t="shared" si="4"/>
        <v>21606.25</v>
      </c>
      <c r="K43" s="60">
        <f t="shared" si="5"/>
        <v>2774.6632678579217</v>
      </c>
      <c r="L43" s="77">
        <f t="shared" si="2"/>
        <v>18831.586732142077</v>
      </c>
      <c r="M43" s="77">
        <f t="shared" si="3"/>
        <v>24380.913267857923</v>
      </c>
      <c r="N43" s="71">
        <f t="shared" si="6"/>
        <v>20475</v>
      </c>
      <c r="O43" s="55"/>
    </row>
    <row r="44" spans="2:15" x14ac:dyDescent="0.25">
      <c r="B44" s="4" t="s">
        <v>692</v>
      </c>
      <c r="C44" s="3" t="s">
        <v>769</v>
      </c>
      <c r="D44" s="16" t="s">
        <v>394</v>
      </c>
      <c r="E44" s="21">
        <v>1</v>
      </c>
      <c r="F44" s="60">
        <v>225090</v>
      </c>
      <c r="G44" s="59">
        <v>236345</v>
      </c>
      <c r="H44" s="64">
        <v>450000</v>
      </c>
      <c r="I44" s="74">
        <v>270108</v>
      </c>
      <c r="J44" s="77">
        <f t="shared" si="4"/>
        <v>295385.75</v>
      </c>
      <c r="K44" s="60">
        <f t="shared" si="5"/>
        <v>104836.11587735402</v>
      </c>
      <c r="L44" s="77">
        <f t="shared" si="2"/>
        <v>190549.63412264598</v>
      </c>
      <c r="M44" s="77">
        <f t="shared" si="3"/>
        <v>400221.86587735405</v>
      </c>
      <c r="N44" s="71">
        <f t="shared" si="6"/>
        <v>243848</v>
      </c>
      <c r="O44" s="55"/>
    </row>
    <row r="45" spans="2:15" x14ac:dyDescent="0.25">
      <c r="B45" s="4" t="s">
        <v>693</v>
      </c>
      <c r="C45" s="3" t="s">
        <v>210</v>
      </c>
      <c r="D45" s="4" t="s">
        <v>746</v>
      </c>
      <c r="E45" s="21">
        <v>1</v>
      </c>
      <c r="F45" s="66">
        <v>21300</v>
      </c>
      <c r="G45" s="59">
        <v>22365</v>
      </c>
      <c r="H45" s="59">
        <v>25000</v>
      </c>
      <c r="I45" s="74">
        <v>25560</v>
      </c>
      <c r="J45" s="77">
        <f t="shared" si="4"/>
        <v>23556.25</v>
      </c>
      <c r="K45" s="60">
        <f t="shared" si="5"/>
        <v>2050.1356662426024</v>
      </c>
      <c r="L45" s="77">
        <f t="shared" si="2"/>
        <v>21506.114333757396</v>
      </c>
      <c r="M45" s="77">
        <f t="shared" si="3"/>
        <v>25606.385666242604</v>
      </c>
      <c r="N45" s="71">
        <f>+ROUND(AVERAGE(G45,H45,I45),0)</f>
        <v>24308</v>
      </c>
      <c r="O45" s="55"/>
    </row>
    <row r="46" spans="2:15" x14ac:dyDescent="0.25">
      <c r="B46" s="4" t="s">
        <v>694</v>
      </c>
      <c r="C46" s="3" t="s">
        <v>777</v>
      </c>
      <c r="D46" s="4" t="s">
        <v>746</v>
      </c>
      <c r="E46" s="21">
        <v>1</v>
      </c>
      <c r="F46" s="60">
        <v>21300</v>
      </c>
      <c r="G46" s="59">
        <v>22365</v>
      </c>
      <c r="H46" s="64">
        <v>35000</v>
      </c>
      <c r="I46" s="74">
        <v>25560</v>
      </c>
      <c r="J46" s="77">
        <f t="shared" si="4"/>
        <v>26056.25</v>
      </c>
      <c r="K46" s="60">
        <f t="shared" si="5"/>
        <v>6231.2162737301933</v>
      </c>
      <c r="L46" s="77">
        <f t="shared" si="2"/>
        <v>19825.033726269809</v>
      </c>
      <c r="M46" s="77">
        <f t="shared" si="3"/>
        <v>32287.466273730191</v>
      </c>
      <c r="N46" s="71">
        <f>+ROUND(AVERAGE(F46,G46,I46),0)</f>
        <v>23075</v>
      </c>
      <c r="O46" s="55"/>
    </row>
    <row r="47" spans="2:15" x14ac:dyDescent="0.25">
      <c r="B47" s="4" t="s">
        <v>695</v>
      </c>
      <c r="C47" s="30" t="s">
        <v>395</v>
      </c>
      <c r="D47" s="4" t="s">
        <v>746</v>
      </c>
      <c r="E47" s="21">
        <v>1</v>
      </c>
      <c r="F47" s="60">
        <v>12890</v>
      </c>
      <c r="G47" s="59">
        <v>13535</v>
      </c>
      <c r="H47" s="64">
        <v>29000</v>
      </c>
      <c r="I47" s="74">
        <v>15468</v>
      </c>
      <c r="J47" s="77">
        <f t="shared" si="4"/>
        <v>17723.25</v>
      </c>
      <c r="K47" s="60">
        <f t="shared" si="5"/>
        <v>7597.2141111067813</v>
      </c>
      <c r="L47" s="77">
        <f t="shared" si="2"/>
        <v>10126.035888893219</v>
      </c>
      <c r="M47" s="77">
        <f t="shared" si="3"/>
        <v>25320.464111106783</v>
      </c>
      <c r="N47" s="71">
        <f>+ROUND(AVERAGE(F47,G47,I47),0)</f>
        <v>13964</v>
      </c>
      <c r="O47" s="55"/>
    </row>
    <row r="48" spans="2:15" x14ac:dyDescent="0.25">
      <c r="B48" s="4" t="s">
        <v>696</v>
      </c>
      <c r="C48" s="30" t="s">
        <v>396</v>
      </c>
      <c r="D48" s="16" t="s">
        <v>748</v>
      </c>
      <c r="E48" s="21">
        <v>1</v>
      </c>
      <c r="F48" s="60">
        <f>18900*3</f>
        <v>56700</v>
      </c>
      <c r="G48" s="59">
        <v>59535</v>
      </c>
      <c r="H48" s="64">
        <v>99000</v>
      </c>
      <c r="I48" s="74">
        <v>68040</v>
      </c>
      <c r="J48" s="77">
        <f t="shared" si="4"/>
        <v>70818.75</v>
      </c>
      <c r="K48" s="60">
        <f t="shared" si="5"/>
        <v>19395.587288092105</v>
      </c>
      <c r="L48" s="77">
        <f t="shared" si="2"/>
        <v>51423.162711907891</v>
      </c>
      <c r="M48" s="77">
        <f t="shared" si="3"/>
        <v>90214.337288092109</v>
      </c>
      <c r="N48" s="71">
        <f>+ROUND(AVERAGE(F48,G48,I48),0)</f>
        <v>61425</v>
      </c>
      <c r="O48" s="55"/>
    </row>
    <row r="49" spans="2:15" x14ac:dyDescent="0.25">
      <c r="B49" s="67" t="s">
        <v>16</v>
      </c>
      <c r="C49" s="81" t="s">
        <v>211</v>
      </c>
      <c r="D49" s="81"/>
      <c r="E49" s="82"/>
      <c r="F49" s="83"/>
      <c r="G49" s="84"/>
      <c r="H49" s="84"/>
      <c r="I49" s="85"/>
      <c r="J49" s="85"/>
      <c r="K49" s="85"/>
      <c r="L49" s="85"/>
      <c r="M49" s="85"/>
      <c r="N49" s="86"/>
      <c r="O49" s="55"/>
    </row>
    <row r="50" spans="2:15" ht="27.6" x14ac:dyDescent="0.25">
      <c r="B50" s="4" t="s">
        <v>17</v>
      </c>
      <c r="C50" s="3" t="s">
        <v>212</v>
      </c>
      <c r="D50" s="16" t="s">
        <v>748</v>
      </c>
      <c r="E50" s="21">
        <v>1</v>
      </c>
      <c r="F50" s="60">
        <v>214500</v>
      </c>
      <c r="G50" s="59">
        <v>225225</v>
      </c>
      <c r="H50" s="65">
        <v>40000</v>
      </c>
      <c r="I50" s="74">
        <v>186720</v>
      </c>
      <c r="J50" s="77">
        <f>+AVERAGE(F50,G50,H50,I50)</f>
        <v>166611.25</v>
      </c>
      <c r="K50" s="60">
        <f>+STDEVA(F50,G50,H50,I50)</f>
        <v>85952.844666421603</v>
      </c>
      <c r="L50" s="77">
        <f t="shared" si="2"/>
        <v>80658.405333578397</v>
      </c>
      <c r="M50" s="77">
        <f t="shared" si="3"/>
        <v>252564.09466642159</v>
      </c>
      <c r="N50" s="71">
        <f>+ROUND(AVERAGE(F50,G50,I50),0)</f>
        <v>208815</v>
      </c>
      <c r="O50" s="55"/>
    </row>
    <row r="51" spans="2:15" x14ac:dyDescent="0.25">
      <c r="B51" s="24" t="s">
        <v>18</v>
      </c>
      <c r="C51" s="17" t="s">
        <v>361</v>
      </c>
      <c r="D51" s="24" t="s">
        <v>746</v>
      </c>
      <c r="E51" s="25">
        <v>1</v>
      </c>
      <c r="F51" s="61">
        <v>25600</v>
      </c>
      <c r="G51" s="59">
        <v>26880</v>
      </c>
      <c r="H51" s="65">
        <v>15000</v>
      </c>
      <c r="I51" s="74">
        <v>30720</v>
      </c>
      <c r="J51" s="77">
        <f>+AVERAGE(F51,G51,H51,I51)</f>
        <v>24550</v>
      </c>
      <c r="K51" s="60">
        <f>+STDEVA(F51,G51,H51,I51)</f>
        <v>6728.1200940530189</v>
      </c>
      <c r="L51" s="77">
        <f t="shared" si="2"/>
        <v>17821.879905946982</v>
      </c>
      <c r="M51" s="77">
        <f t="shared" si="3"/>
        <v>31278.120094053018</v>
      </c>
      <c r="N51" s="71">
        <f>+ROUND(AVERAGE(F51,G51,I51),0)</f>
        <v>27733</v>
      </c>
      <c r="O51" s="55"/>
    </row>
    <row r="52" spans="2:15" x14ac:dyDescent="0.25">
      <c r="B52" s="92">
        <v>2</v>
      </c>
      <c r="C52" s="96" t="s">
        <v>213</v>
      </c>
      <c r="D52" s="96"/>
      <c r="E52" s="96"/>
      <c r="F52" s="96"/>
      <c r="G52" s="96"/>
      <c r="H52" s="96"/>
      <c r="I52" s="96"/>
      <c r="J52" s="93"/>
      <c r="K52" s="93"/>
      <c r="L52" s="93"/>
      <c r="M52" s="93"/>
      <c r="N52" s="94"/>
      <c r="O52" s="55"/>
    </row>
    <row r="53" spans="2:15" x14ac:dyDescent="0.25">
      <c r="B53" s="67" t="s">
        <v>19</v>
      </c>
      <c r="C53" s="81" t="s">
        <v>214</v>
      </c>
      <c r="D53" s="81"/>
      <c r="E53" s="82"/>
      <c r="F53" s="83"/>
      <c r="G53" s="84"/>
      <c r="H53" s="84"/>
      <c r="I53" s="85"/>
      <c r="J53" s="85"/>
      <c r="K53" s="85"/>
      <c r="L53" s="85"/>
      <c r="M53" s="85"/>
      <c r="N53" s="86"/>
      <c r="O53" s="55"/>
    </row>
    <row r="54" spans="2:15" x14ac:dyDescent="0.25">
      <c r="B54" s="6" t="s">
        <v>20</v>
      </c>
      <c r="C54" s="3" t="s">
        <v>1081</v>
      </c>
      <c r="D54" s="16" t="s">
        <v>748</v>
      </c>
      <c r="E54" s="21">
        <v>1</v>
      </c>
      <c r="F54" s="60">
        <v>45600</v>
      </c>
      <c r="G54" s="59">
        <v>47880</v>
      </c>
      <c r="H54" s="65">
        <v>26400</v>
      </c>
      <c r="I54" s="74">
        <v>54720</v>
      </c>
      <c r="J54" s="77">
        <f>+AVERAGE(F54,G54,H54,I54)</f>
        <v>43650</v>
      </c>
      <c r="K54" s="60">
        <f>+STDEVA(F54,G54,H54,I54)</f>
        <v>12135.386273209437</v>
      </c>
      <c r="L54" s="77">
        <f t="shared" si="2"/>
        <v>31514.613726790565</v>
      </c>
      <c r="M54" s="77">
        <f t="shared" si="3"/>
        <v>55785.386273209435</v>
      </c>
      <c r="N54" s="71">
        <f>+ROUND(AVERAGE(F54,G54,I54),0)</f>
        <v>49400</v>
      </c>
      <c r="O54" s="55"/>
    </row>
    <row r="55" spans="2:15" x14ac:dyDescent="0.25">
      <c r="B55" s="6" t="s">
        <v>21</v>
      </c>
      <c r="C55" s="7" t="s">
        <v>215</v>
      </c>
      <c r="D55" s="16" t="s">
        <v>748</v>
      </c>
      <c r="E55" s="21">
        <v>1</v>
      </c>
      <c r="F55" s="60">
        <v>45600</v>
      </c>
      <c r="G55" s="59">
        <v>47880</v>
      </c>
      <c r="H55" s="65">
        <v>42000</v>
      </c>
      <c r="I55" s="76">
        <v>54720</v>
      </c>
      <c r="J55" s="77">
        <f>+AVERAGE(F55,G55,H55,I55)</f>
        <v>47550</v>
      </c>
      <c r="K55" s="60">
        <f>+STDEVA(F55,G55,H55,I55)</f>
        <v>5357.9473681625504</v>
      </c>
      <c r="L55" s="77">
        <f t="shared" si="2"/>
        <v>42192.052631837447</v>
      </c>
      <c r="M55" s="77">
        <f t="shared" si="3"/>
        <v>52907.947368162553</v>
      </c>
      <c r="N55" s="71">
        <f>+ROUND(AVERAGE(F55,G55),0)</f>
        <v>46740</v>
      </c>
      <c r="O55" s="55"/>
    </row>
    <row r="56" spans="2:15" x14ac:dyDescent="0.25">
      <c r="B56" s="6" t="s">
        <v>332</v>
      </c>
      <c r="C56" s="3" t="s">
        <v>216</v>
      </c>
      <c r="D56" s="16" t="s">
        <v>748</v>
      </c>
      <c r="E56" s="21">
        <v>1</v>
      </c>
      <c r="F56" s="60">
        <v>145600</v>
      </c>
      <c r="G56" s="59">
        <v>152880</v>
      </c>
      <c r="H56" s="65">
        <v>40000</v>
      </c>
      <c r="I56" s="74">
        <v>174720</v>
      </c>
      <c r="J56" s="77">
        <f>+AVERAGE(F56,G56,H56,I56)</f>
        <v>128300</v>
      </c>
      <c r="K56" s="60">
        <f>+STDEVA(F56,G56,H56,I56)</f>
        <v>60153.062543259868</v>
      </c>
      <c r="L56" s="77">
        <f t="shared" si="2"/>
        <v>68146.937456740125</v>
      </c>
      <c r="M56" s="77">
        <f t="shared" si="3"/>
        <v>188453.06254325988</v>
      </c>
      <c r="N56" s="71">
        <f>+ROUND(AVERAGE(F56,G56,I56),0)</f>
        <v>157733</v>
      </c>
      <c r="O56" s="55"/>
    </row>
    <row r="57" spans="2:15" ht="27.6" x14ac:dyDescent="0.25">
      <c r="B57" s="6" t="s">
        <v>22</v>
      </c>
      <c r="C57" s="3" t="s">
        <v>491</v>
      </c>
      <c r="D57" s="16" t="s">
        <v>748</v>
      </c>
      <c r="E57" s="21">
        <v>1</v>
      </c>
      <c r="F57" s="60">
        <v>198000</v>
      </c>
      <c r="G57" s="59">
        <v>207900</v>
      </c>
      <c r="H57" s="65">
        <v>124000</v>
      </c>
      <c r="I57" s="74">
        <v>237600</v>
      </c>
      <c r="J57" s="77">
        <f>+AVERAGE(F57,G57,H57,I57)</f>
        <v>191875</v>
      </c>
      <c r="K57" s="60">
        <f>+STDEVA(F57,G57,H57,I57)</f>
        <v>48277.349761560028</v>
      </c>
      <c r="L57" s="77">
        <f t="shared" si="2"/>
        <v>143597.65023843996</v>
      </c>
      <c r="M57" s="77">
        <f t="shared" si="3"/>
        <v>240152.34976156004</v>
      </c>
      <c r="N57" s="71">
        <f>+ROUND(AVERAGE(F57,G57,I57),0)</f>
        <v>214500</v>
      </c>
      <c r="O57" s="55"/>
    </row>
    <row r="58" spans="2:15" x14ac:dyDescent="0.25">
      <c r="B58" s="6" t="s">
        <v>23</v>
      </c>
      <c r="C58" s="30" t="s">
        <v>778</v>
      </c>
      <c r="D58" s="4" t="s">
        <v>746</v>
      </c>
      <c r="E58" s="21">
        <v>1</v>
      </c>
      <c r="F58" s="60">
        <v>65700</v>
      </c>
      <c r="G58" s="59">
        <v>68985</v>
      </c>
      <c r="H58" s="65">
        <v>53000</v>
      </c>
      <c r="I58" s="76">
        <v>78840</v>
      </c>
      <c r="J58" s="77">
        <f>+AVERAGE(F58,G58,H58,I58)</f>
        <v>66631.25</v>
      </c>
      <c r="K58" s="60">
        <f>+STDEVA(F58,G58,H58,I58)</f>
        <v>10665.707020633934</v>
      </c>
      <c r="L58" s="77">
        <f t="shared" si="2"/>
        <v>55965.542979366066</v>
      </c>
      <c r="M58" s="77">
        <f t="shared" si="3"/>
        <v>77296.957020633941</v>
      </c>
      <c r="N58" s="71">
        <f>+ROUND(AVERAGE(F58,G58),0)</f>
        <v>67343</v>
      </c>
      <c r="O58" s="55"/>
    </row>
    <row r="59" spans="2:15" x14ac:dyDescent="0.25">
      <c r="B59" s="67" t="s">
        <v>24</v>
      </c>
      <c r="C59" s="81" t="s">
        <v>217</v>
      </c>
      <c r="D59" s="81"/>
      <c r="E59" s="82"/>
      <c r="F59" s="83"/>
      <c r="G59" s="84"/>
      <c r="H59" s="84"/>
      <c r="I59" s="85"/>
      <c r="J59" s="85"/>
      <c r="K59" s="85"/>
      <c r="L59" s="85"/>
      <c r="M59" s="85"/>
      <c r="N59" s="86"/>
      <c r="O59" s="55"/>
    </row>
    <row r="60" spans="2:15" ht="27.6" x14ac:dyDescent="0.25">
      <c r="B60" s="6" t="s">
        <v>25</v>
      </c>
      <c r="C60" s="3" t="s">
        <v>492</v>
      </c>
      <c r="D60" s="4" t="s">
        <v>746</v>
      </c>
      <c r="E60" s="21">
        <v>1</v>
      </c>
      <c r="F60" s="60">
        <v>389000</v>
      </c>
      <c r="G60" s="59">
        <v>408450</v>
      </c>
      <c r="H60" s="59">
        <v>95000</v>
      </c>
      <c r="I60" s="74">
        <v>46680</v>
      </c>
      <c r="J60" s="77">
        <f>+AVERAGE(F60,G60,H60,I60)</f>
        <v>234782.5</v>
      </c>
      <c r="K60" s="60">
        <f>+STDEVA(F60,G60,H60,I60)</f>
        <v>190495.08801628806</v>
      </c>
      <c r="L60" s="77">
        <f t="shared" si="2"/>
        <v>44287.411983711936</v>
      </c>
      <c r="M60" s="77">
        <f t="shared" si="3"/>
        <v>425277.58801628806</v>
      </c>
      <c r="N60" s="71">
        <f>+ROUND(AVERAGE(F60,G60,H60,I60),0)</f>
        <v>234783</v>
      </c>
      <c r="O60" s="55"/>
    </row>
    <row r="61" spans="2:15" x14ac:dyDescent="0.25">
      <c r="B61" s="6" t="s">
        <v>26</v>
      </c>
      <c r="C61" s="30" t="s">
        <v>493</v>
      </c>
      <c r="D61" s="16" t="s">
        <v>748</v>
      </c>
      <c r="E61" s="21">
        <v>1</v>
      </c>
      <c r="F61" s="60">
        <v>723900</v>
      </c>
      <c r="G61" s="59">
        <v>760095</v>
      </c>
      <c r="H61" s="59">
        <v>850000</v>
      </c>
      <c r="I61" s="75">
        <v>350000</v>
      </c>
      <c r="J61" s="77">
        <f>+AVERAGE(F61,G61,H61,I61)</f>
        <v>670998.75</v>
      </c>
      <c r="K61" s="60">
        <f>+STDEVA(F61,G61,H61,I61)</f>
        <v>220467.93343458514</v>
      </c>
      <c r="L61" s="77">
        <f t="shared" si="2"/>
        <v>450530.81656541489</v>
      </c>
      <c r="M61" s="77">
        <f t="shared" si="3"/>
        <v>891466.68343458511</v>
      </c>
      <c r="N61" s="71">
        <f>+ROUND(AVERAGE(F61,G61,H61),0)</f>
        <v>777998</v>
      </c>
      <c r="O61" s="55"/>
    </row>
    <row r="62" spans="2:15" x14ac:dyDescent="0.25">
      <c r="B62" s="6" t="s">
        <v>27</v>
      </c>
      <c r="C62" s="30" t="s">
        <v>494</v>
      </c>
      <c r="D62" s="16" t="s">
        <v>748</v>
      </c>
      <c r="E62" s="21">
        <v>1</v>
      </c>
      <c r="F62" s="60">
        <v>723000</v>
      </c>
      <c r="G62" s="59">
        <v>759150</v>
      </c>
      <c r="H62" s="64">
        <v>1020000</v>
      </c>
      <c r="I62" s="74">
        <v>867600</v>
      </c>
      <c r="J62" s="77">
        <f>+AVERAGE(F62,G62,H62,I62)</f>
        <v>842437.5</v>
      </c>
      <c r="K62" s="60">
        <f>+STDEVA(F62,G62,H62,I62)</f>
        <v>133371.30735281858</v>
      </c>
      <c r="L62" s="77">
        <f t="shared" si="2"/>
        <v>709066.19264718145</v>
      </c>
      <c r="M62" s="77">
        <f t="shared" si="3"/>
        <v>975808.80735281855</v>
      </c>
      <c r="N62" s="71">
        <f>+ROUND(AVERAGE(F62,G62,I62),0)</f>
        <v>783250</v>
      </c>
      <c r="O62" s="55"/>
    </row>
    <row r="63" spans="2:15" x14ac:dyDescent="0.25">
      <c r="B63" s="6" t="s">
        <v>28</v>
      </c>
      <c r="C63" s="30" t="s">
        <v>1082</v>
      </c>
      <c r="D63" s="16" t="s">
        <v>748</v>
      </c>
      <c r="E63" s="21">
        <v>1</v>
      </c>
      <c r="F63" s="60">
        <v>634000</v>
      </c>
      <c r="G63" s="59">
        <v>665700</v>
      </c>
      <c r="H63" s="64">
        <v>810000</v>
      </c>
      <c r="I63" s="74">
        <v>694080</v>
      </c>
      <c r="J63" s="77">
        <f>+AVERAGE(F63,G63,H63,I63)</f>
        <v>700945</v>
      </c>
      <c r="K63" s="60">
        <f>+STDEVA(F63,G63,H63,I63)</f>
        <v>76733.226831666601</v>
      </c>
      <c r="L63" s="77">
        <f t="shared" si="2"/>
        <v>624211.77316833334</v>
      </c>
      <c r="M63" s="77">
        <f t="shared" si="3"/>
        <v>777678.22683166666</v>
      </c>
      <c r="N63" s="71">
        <f>+ROUND(AVERAGE(F63,G63,I63),0)</f>
        <v>664593</v>
      </c>
      <c r="O63" s="55"/>
    </row>
    <row r="64" spans="2:15" x14ac:dyDescent="0.25">
      <c r="B64" s="67" t="s">
        <v>29</v>
      </c>
      <c r="C64" s="81" t="s">
        <v>218</v>
      </c>
      <c r="D64" s="81"/>
      <c r="E64" s="82"/>
      <c r="F64" s="83"/>
      <c r="G64" s="84"/>
      <c r="H64" s="84"/>
      <c r="I64" s="85"/>
      <c r="J64" s="85"/>
      <c r="K64" s="85"/>
      <c r="L64" s="85"/>
      <c r="M64" s="85"/>
      <c r="N64" s="86"/>
      <c r="O64" s="55"/>
    </row>
    <row r="65" spans="2:15" x14ac:dyDescent="0.25">
      <c r="B65" s="6" t="s">
        <v>30</v>
      </c>
      <c r="C65" s="3" t="s">
        <v>495</v>
      </c>
      <c r="D65" s="4" t="s">
        <v>746</v>
      </c>
      <c r="E65" s="21">
        <v>1</v>
      </c>
      <c r="F65" s="60">
        <v>16500</v>
      </c>
      <c r="G65" s="59">
        <v>17325</v>
      </c>
      <c r="H65" s="64">
        <v>70000</v>
      </c>
      <c r="I65" s="74">
        <v>19800</v>
      </c>
      <c r="J65" s="77">
        <f>+AVERAGE(F65,G65,H65,I65)</f>
        <v>30906.25</v>
      </c>
      <c r="K65" s="60">
        <f>+STDEVA(F65,G65,H65,I65)</f>
        <v>26100.194563451056</v>
      </c>
      <c r="L65" s="77">
        <f t="shared" si="2"/>
        <v>4806.0554365489443</v>
      </c>
      <c r="M65" s="77">
        <f t="shared" si="3"/>
        <v>57006.444563451056</v>
      </c>
      <c r="N65" s="71">
        <f>+ROUND(AVERAGE(F65,G65,I65),0)</f>
        <v>17875</v>
      </c>
      <c r="O65" s="55"/>
    </row>
    <row r="66" spans="2:15" x14ac:dyDescent="0.25">
      <c r="B66" s="92">
        <v>3</v>
      </c>
      <c r="C66" s="96" t="s">
        <v>219</v>
      </c>
      <c r="D66" s="96"/>
      <c r="E66" s="96"/>
      <c r="F66" s="96"/>
      <c r="G66" s="96"/>
      <c r="H66" s="96"/>
      <c r="I66" s="96"/>
      <c r="J66" s="93"/>
      <c r="K66" s="93"/>
      <c r="L66" s="93"/>
      <c r="M66" s="93"/>
      <c r="N66" s="94"/>
      <c r="O66" s="55"/>
    </row>
    <row r="67" spans="2:15" x14ac:dyDescent="0.25">
      <c r="B67" s="67" t="s">
        <v>31</v>
      </c>
      <c r="C67" s="81" t="s">
        <v>220</v>
      </c>
      <c r="D67" s="81"/>
      <c r="E67" s="82"/>
      <c r="F67" s="83"/>
      <c r="G67" s="84"/>
      <c r="H67" s="84"/>
      <c r="I67" s="85"/>
      <c r="J67" s="85"/>
      <c r="K67" s="85"/>
      <c r="L67" s="85"/>
      <c r="M67" s="85"/>
      <c r="N67" s="86"/>
      <c r="O67" s="55"/>
    </row>
    <row r="68" spans="2:15" x14ac:dyDescent="0.25">
      <c r="B68" s="6" t="s">
        <v>32</v>
      </c>
      <c r="C68" s="3" t="s">
        <v>496</v>
      </c>
      <c r="D68" s="16" t="s">
        <v>748</v>
      </c>
      <c r="E68" s="21">
        <v>1</v>
      </c>
      <c r="F68" s="60">
        <v>189700</v>
      </c>
      <c r="G68" s="59">
        <v>199185</v>
      </c>
      <c r="H68" s="64">
        <v>285000</v>
      </c>
      <c r="I68" s="74">
        <v>227640</v>
      </c>
      <c r="J68" s="77">
        <f>+AVERAGE(F68,G68,H68,I68)</f>
        <v>225381.25</v>
      </c>
      <c r="K68" s="60">
        <f>+STDEVA(F68,G68,H68,I68)</f>
        <v>42890.917526324847</v>
      </c>
      <c r="L68" s="77">
        <f t="shared" si="2"/>
        <v>182490.33247367514</v>
      </c>
      <c r="M68" s="77">
        <f t="shared" si="3"/>
        <v>268272.16752632486</v>
      </c>
      <c r="N68" s="71">
        <f>+ROUND(AVERAGE(F68,G68,I68),0)</f>
        <v>205508</v>
      </c>
      <c r="O68" s="55"/>
    </row>
    <row r="69" spans="2:15" ht="27.6" x14ac:dyDescent="0.25">
      <c r="B69" s="6" t="s">
        <v>33</v>
      </c>
      <c r="C69" s="7" t="s">
        <v>1083</v>
      </c>
      <c r="D69" s="4" t="s">
        <v>747</v>
      </c>
      <c r="E69" s="21">
        <v>1</v>
      </c>
      <c r="F69" s="60">
        <v>87600</v>
      </c>
      <c r="G69" s="59">
        <v>91980</v>
      </c>
      <c r="H69" s="64">
        <v>199000</v>
      </c>
      <c r="I69" s="74">
        <v>105120</v>
      </c>
      <c r="J69" s="77">
        <f>+AVERAGE(F69,G69,H69,I69)</f>
        <v>120925</v>
      </c>
      <c r="K69" s="60">
        <f>+STDEVA(F69,G69,H69,I69)</f>
        <v>52579.692848094885</v>
      </c>
      <c r="L69" s="77">
        <f t="shared" si="2"/>
        <v>68345.307151905115</v>
      </c>
      <c r="M69" s="77">
        <f t="shared" si="3"/>
        <v>173504.69284809488</v>
      </c>
      <c r="N69" s="71">
        <f>+ROUND(AVERAGE(F69,G69,I69),0)</f>
        <v>94900</v>
      </c>
      <c r="O69" s="55"/>
    </row>
    <row r="70" spans="2:15" x14ac:dyDescent="0.25">
      <c r="B70" s="67" t="s">
        <v>34</v>
      </c>
      <c r="C70" s="81" t="s">
        <v>221</v>
      </c>
      <c r="D70" s="81"/>
      <c r="E70" s="82"/>
      <c r="F70" s="83"/>
      <c r="G70" s="84"/>
      <c r="H70" s="84"/>
      <c r="I70" s="85"/>
      <c r="J70" s="85"/>
      <c r="K70" s="85"/>
      <c r="L70" s="85"/>
      <c r="M70" s="85"/>
      <c r="N70" s="86"/>
      <c r="O70" s="55"/>
    </row>
    <row r="71" spans="2:15" ht="27.6" x14ac:dyDescent="0.25">
      <c r="B71" s="40" t="s">
        <v>35</v>
      </c>
      <c r="C71" s="3" t="s">
        <v>497</v>
      </c>
      <c r="D71" s="16" t="s">
        <v>394</v>
      </c>
      <c r="E71" s="21">
        <v>1</v>
      </c>
      <c r="F71" s="60">
        <v>368999</v>
      </c>
      <c r="G71" s="59">
        <v>387449</v>
      </c>
      <c r="H71" s="64">
        <v>1450000</v>
      </c>
      <c r="I71" s="74">
        <v>442799</v>
      </c>
      <c r="J71" s="77">
        <f>+AVERAGE(F71,G71,H71,I71)</f>
        <v>662311.75</v>
      </c>
      <c r="K71" s="60">
        <f>+STDEVA(F71,G71,H71,I71)</f>
        <v>526061.00002780091</v>
      </c>
      <c r="L71" s="77">
        <f t="shared" si="2"/>
        <v>136250.74997219909</v>
      </c>
      <c r="M71" s="77">
        <f t="shared" si="3"/>
        <v>1188372.7500278009</v>
      </c>
      <c r="N71" s="71">
        <f>+ROUND(AVERAGE(F71,G71,I71),0)</f>
        <v>399749</v>
      </c>
      <c r="O71" s="55"/>
    </row>
    <row r="72" spans="2:15" x14ac:dyDescent="0.25">
      <c r="B72" s="40" t="s">
        <v>36</v>
      </c>
      <c r="C72" s="3" t="s">
        <v>498</v>
      </c>
      <c r="D72" s="16" t="s">
        <v>394</v>
      </c>
      <c r="E72" s="21">
        <v>1</v>
      </c>
      <c r="F72" s="60">
        <v>575999</v>
      </c>
      <c r="G72" s="59">
        <v>604799</v>
      </c>
      <c r="H72" s="65">
        <v>150000</v>
      </c>
      <c r="I72" s="74">
        <v>691199</v>
      </c>
      <c r="J72" s="77">
        <f>+AVERAGE(F72,G72,H72,I72)</f>
        <v>505499.25</v>
      </c>
      <c r="K72" s="60">
        <f>+STDEVA(F72,G72,H72,I72)</f>
        <v>242001.90701779604</v>
      </c>
      <c r="L72" s="77">
        <f t="shared" si="2"/>
        <v>263497.34298220393</v>
      </c>
      <c r="M72" s="77">
        <f t="shared" si="3"/>
        <v>747501.15701779607</v>
      </c>
      <c r="N72" s="71">
        <f>+ROUND(AVERAGE(F72,G72,I72),0)</f>
        <v>623999</v>
      </c>
      <c r="O72" s="55"/>
    </row>
    <row r="73" spans="2:15" x14ac:dyDescent="0.25">
      <c r="B73" s="40" t="s">
        <v>37</v>
      </c>
      <c r="C73" s="3" t="s">
        <v>499</v>
      </c>
      <c r="D73" s="16" t="s">
        <v>394</v>
      </c>
      <c r="E73" s="21">
        <v>1</v>
      </c>
      <c r="F73" s="60">
        <v>538999</v>
      </c>
      <c r="G73" s="59">
        <v>565949</v>
      </c>
      <c r="H73" s="64">
        <v>1441000</v>
      </c>
      <c r="I73" s="74">
        <v>646799</v>
      </c>
      <c r="J73" s="77">
        <f>+AVERAGE(F73,G73,H73,I73)</f>
        <v>798186.75</v>
      </c>
      <c r="K73" s="60">
        <f>+STDEVA(F73,G73,H73,I73)</f>
        <v>430983.28950619808</v>
      </c>
      <c r="L73" s="77">
        <f t="shared" si="2"/>
        <v>367203.46049380192</v>
      </c>
      <c r="M73" s="77">
        <f t="shared" si="3"/>
        <v>1229170.0395061981</v>
      </c>
      <c r="N73" s="71">
        <f>+ROUND(AVERAGE(F73,G73,I73),0)</f>
        <v>583916</v>
      </c>
      <c r="O73" s="55"/>
    </row>
    <row r="74" spans="2:15" x14ac:dyDescent="0.25">
      <c r="B74" s="40" t="s">
        <v>38</v>
      </c>
      <c r="C74" s="3" t="s">
        <v>779</v>
      </c>
      <c r="D74" s="16" t="s">
        <v>394</v>
      </c>
      <c r="E74" s="21">
        <v>1</v>
      </c>
      <c r="F74" s="60">
        <v>222900</v>
      </c>
      <c r="G74" s="59">
        <v>234045</v>
      </c>
      <c r="H74" s="64">
        <v>500000</v>
      </c>
      <c r="I74" s="74">
        <v>267480</v>
      </c>
      <c r="J74" s="77">
        <f>+AVERAGE(F74,G74,H74,I74)</f>
        <v>306106.25</v>
      </c>
      <c r="K74" s="60">
        <f>+STDEVA(F74,G74,H74,I74)</f>
        <v>130643.12364701787</v>
      </c>
      <c r="L74" s="77">
        <f t="shared" si="2"/>
        <v>175463.12635298213</v>
      </c>
      <c r="M74" s="77">
        <f t="shared" si="3"/>
        <v>436749.37364701787</v>
      </c>
      <c r="N74" s="71">
        <f>+ROUND(AVERAGE(F74,G74,I74),0)</f>
        <v>241475</v>
      </c>
      <c r="O74" s="55"/>
    </row>
    <row r="75" spans="2:15" x14ac:dyDescent="0.25">
      <c r="B75" s="92">
        <v>4</v>
      </c>
      <c r="C75" s="96" t="s">
        <v>230</v>
      </c>
      <c r="D75" s="96"/>
      <c r="E75" s="96"/>
      <c r="F75" s="96"/>
      <c r="G75" s="96"/>
      <c r="H75" s="96"/>
      <c r="I75" s="96"/>
      <c r="J75" s="93"/>
      <c r="K75" s="93"/>
      <c r="L75" s="93"/>
      <c r="M75" s="93"/>
      <c r="N75" s="94"/>
      <c r="O75" s="55"/>
    </row>
    <row r="76" spans="2:15" x14ac:dyDescent="0.25">
      <c r="B76" s="67" t="s">
        <v>39</v>
      </c>
      <c r="C76" s="81" t="s">
        <v>231</v>
      </c>
      <c r="D76" s="81"/>
      <c r="E76" s="82"/>
      <c r="F76" s="83"/>
      <c r="G76" s="84"/>
      <c r="H76" s="84"/>
      <c r="I76" s="85"/>
      <c r="J76" s="85"/>
      <c r="K76" s="85"/>
      <c r="L76" s="85"/>
      <c r="M76" s="85"/>
      <c r="N76" s="86"/>
      <c r="O76" s="55"/>
    </row>
    <row r="77" spans="2:15" x14ac:dyDescent="0.25">
      <c r="B77" s="6" t="s">
        <v>40</v>
      </c>
      <c r="C77" s="3" t="s">
        <v>500</v>
      </c>
      <c r="D77" s="4" t="s">
        <v>747</v>
      </c>
      <c r="E77" s="21">
        <v>1</v>
      </c>
      <c r="F77" s="60">
        <v>33200</v>
      </c>
      <c r="G77" s="59">
        <v>34860</v>
      </c>
      <c r="H77" s="64">
        <v>150200</v>
      </c>
      <c r="I77" s="74">
        <v>115000</v>
      </c>
      <c r="J77" s="77">
        <f>+AVERAGE(F77,G77,H77,I77)</f>
        <v>83315</v>
      </c>
      <c r="K77" s="60">
        <f>+STDEVA(F77,G77,H77,I77)</f>
        <v>58699.638556524915</v>
      </c>
      <c r="L77" s="77">
        <f t="shared" ref="L77:L140" si="7">+J77-K77</f>
        <v>24615.361443475085</v>
      </c>
      <c r="M77" s="77">
        <f t="shared" ref="M77:M140" si="8">+J77+K77</f>
        <v>142014.63855652491</v>
      </c>
      <c r="N77" s="71">
        <f>+ROUND(AVERAGE(F77,G77,I77),0)</f>
        <v>61020</v>
      </c>
      <c r="O77" s="55"/>
    </row>
    <row r="78" spans="2:15" x14ac:dyDescent="0.25">
      <c r="B78" s="92">
        <v>5</v>
      </c>
      <c r="C78" s="96" t="s">
        <v>404</v>
      </c>
      <c r="D78" s="96"/>
      <c r="E78" s="96"/>
      <c r="F78" s="96"/>
      <c r="G78" s="96"/>
      <c r="H78" s="96"/>
      <c r="I78" s="96"/>
      <c r="J78" s="93"/>
      <c r="K78" s="93"/>
      <c r="L78" s="93"/>
      <c r="M78" s="93"/>
      <c r="N78" s="94"/>
      <c r="O78" s="55"/>
    </row>
    <row r="79" spans="2:15" x14ac:dyDescent="0.25">
      <c r="B79" s="67" t="s">
        <v>41</v>
      </c>
      <c r="C79" s="81" t="s">
        <v>222</v>
      </c>
      <c r="D79" s="81"/>
      <c r="E79" s="82"/>
      <c r="F79" s="83"/>
      <c r="G79" s="84"/>
      <c r="H79" s="84"/>
      <c r="I79" s="85"/>
      <c r="J79" s="85"/>
      <c r="K79" s="85"/>
      <c r="L79" s="85"/>
      <c r="M79" s="85"/>
      <c r="N79" s="86"/>
      <c r="O79" s="55"/>
    </row>
    <row r="80" spans="2:15" x14ac:dyDescent="0.25">
      <c r="B80" s="6" t="s">
        <v>42</v>
      </c>
      <c r="C80" s="3" t="s">
        <v>501</v>
      </c>
      <c r="D80" s="16" t="s">
        <v>748</v>
      </c>
      <c r="E80" s="21">
        <v>1</v>
      </c>
      <c r="F80" s="66">
        <v>713900</v>
      </c>
      <c r="G80" s="59">
        <v>749595</v>
      </c>
      <c r="H80" s="64">
        <v>890000</v>
      </c>
      <c r="I80" s="74">
        <v>856680</v>
      </c>
      <c r="J80" s="77">
        <f>+AVERAGE(F80,G80,H80,I80)</f>
        <v>802543.75</v>
      </c>
      <c r="K80" s="60">
        <f>+STDEVA(F80,G80,H80,I80)</f>
        <v>84143.951592395126</v>
      </c>
      <c r="L80" s="77">
        <f t="shared" si="7"/>
        <v>718399.79840760492</v>
      </c>
      <c r="M80" s="77">
        <f t="shared" si="8"/>
        <v>886687.70159239508</v>
      </c>
      <c r="N80" s="71">
        <f>+ROUND(AVERAGE(F80,G80,I80),0)</f>
        <v>773392</v>
      </c>
      <c r="O80" s="55"/>
    </row>
    <row r="81" spans="2:15" x14ac:dyDescent="0.25">
      <c r="B81" s="67" t="s">
        <v>43</v>
      </c>
      <c r="C81" s="81" t="s">
        <v>223</v>
      </c>
      <c r="D81" s="81"/>
      <c r="E81" s="82"/>
      <c r="F81" s="83"/>
      <c r="G81" s="84"/>
      <c r="H81" s="84"/>
      <c r="I81" s="85"/>
      <c r="J81" s="85"/>
      <c r="K81" s="85"/>
      <c r="L81" s="85"/>
      <c r="M81" s="85"/>
      <c r="N81" s="86"/>
      <c r="O81" s="55"/>
    </row>
    <row r="82" spans="2:15" x14ac:dyDescent="0.25">
      <c r="B82" s="6" t="s">
        <v>44</v>
      </c>
      <c r="C82" s="3" t="s">
        <v>502</v>
      </c>
      <c r="D82" s="16" t="s">
        <v>748</v>
      </c>
      <c r="E82" s="21">
        <v>1</v>
      </c>
      <c r="F82" s="66">
        <v>713900</v>
      </c>
      <c r="G82" s="59">
        <v>749595</v>
      </c>
      <c r="H82" s="64">
        <v>890000</v>
      </c>
      <c r="I82" s="74">
        <v>856680</v>
      </c>
      <c r="J82" s="77">
        <f>+AVERAGE(F82,G82,H82,I82)</f>
        <v>802543.75</v>
      </c>
      <c r="K82" s="60">
        <f>+STDEVA(F82,G82,H82,I82)</f>
        <v>84143.951592395126</v>
      </c>
      <c r="L82" s="77">
        <f t="shared" si="7"/>
        <v>718399.79840760492</v>
      </c>
      <c r="M82" s="77">
        <f t="shared" si="8"/>
        <v>886687.70159239508</v>
      </c>
      <c r="N82" s="71">
        <f>+ROUND(AVERAGE(F82,G82,I82),0)</f>
        <v>773392</v>
      </c>
      <c r="O82" s="55"/>
    </row>
    <row r="83" spans="2:15" x14ac:dyDescent="0.25">
      <c r="B83" s="6" t="s">
        <v>45</v>
      </c>
      <c r="C83" s="3" t="s">
        <v>503</v>
      </c>
      <c r="D83" s="16" t="s">
        <v>748</v>
      </c>
      <c r="E83" s="21">
        <v>1</v>
      </c>
      <c r="F83" s="66">
        <v>713900</v>
      </c>
      <c r="G83" s="59">
        <v>749595</v>
      </c>
      <c r="H83" s="64">
        <v>890000</v>
      </c>
      <c r="I83" s="74">
        <v>856680</v>
      </c>
      <c r="J83" s="77">
        <f>+AVERAGE(F83,G83,H83,I83)</f>
        <v>802543.75</v>
      </c>
      <c r="K83" s="60">
        <f>+STDEVA(F83,G83,H83,I83)</f>
        <v>84143.951592395126</v>
      </c>
      <c r="L83" s="77">
        <f t="shared" si="7"/>
        <v>718399.79840760492</v>
      </c>
      <c r="M83" s="77">
        <f t="shared" si="8"/>
        <v>886687.70159239508</v>
      </c>
      <c r="N83" s="71">
        <f>+ROUND(AVERAGE(F83,G83,I83),0)</f>
        <v>773392</v>
      </c>
      <c r="O83" s="55"/>
    </row>
    <row r="84" spans="2:15" x14ac:dyDescent="0.25">
      <c r="B84" s="6" t="s">
        <v>333</v>
      </c>
      <c r="C84" s="31" t="s">
        <v>780</v>
      </c>
      <c r="D84" s="34" t="s">
        <v>748</v>
      </c>
      <c r="E84" s="21">
        <v>1</v>
      </c>
      <c r="F84" s="66">
        <v>713900</v>
      </c>
      <c r="G84" s="59">
        <v>749595</v>
      </c>
      <c r="H84" s="64">
        <v>890000</v>
      </c>
      <c r="I84" s="74">
        <v>856680</v>
      </c>
      <c r="J84" s="77">
        <f>+AVERAGE(F84,G84,H84,I84)</f>
        <v>802543.75</v>
      </c>
      <c r="K84" s="60">
        <f>+STDEVA(F84,G84,H84,I84)</f>
        <v>84143.951592395126</v>
      </c>
      <c r="L84" s="77">
        <f t="shared" si="7"/>
        <v>718399.79840760492</v>
      </c>
      <c r="M84" s="77">
        <f t="shared" si="8"/>
        <v>886687.70159239508</v>
      </c>
      <c r="N84" s="71">
        <f>+ROUND(AVERAGE(F84,G84,I84),0)</f>
        <v>773392</v>
      </c>
      <c r="O84" s="55"/>
    </row>
    <row r="85" spans="2:15" x14ac:dyDescent="0.25">
      <c r="B85" s="67" t="s">
        <v>46</v>
      </c>
      <c r="C85" s="81" t="s">
        <v>418</v>
      </c>
      <c r="D85" s="81"/>
      <c r="E85" s="82"/>
      <c r="F85" s="83"/>
      <c r="G85" s="84"/>
      <c r="H85" s="84"/>
      <c r="I85" s="85"/>
      <c r="J85" s="85"/>
      <c r="K85" s="85"/>
      <c r="L85" s="85"/>
      <c r="M85" s="85"/>
      <c r="N85" s="86"/>
      <c r="O85" s="55"/>
    </row>
    <row r="86" spans="2:15" x14ac:dyDescent="0.25">
      <c r="B86" s="6" t="s">
        <v>47</v>
      </c>
      <c r="C86" s="8" t="s">
        <v>504</v>
      </c>
      <c r="D86" s="16" t="s">
        <v>748</v>
      </c>
      <c r="E86" s="21">
        <v>1</v>
      </c>
      <c r="F86" s="60">
        <v>432900</v>
      </c>
      <c r="G86" s="59">
        <v>454545</v>
      </c>
      <c r="H86" s="59">
        <v>890000</v>
      </c>
      <c r="I86" s="74">
        <v>856680</v>
      </c>
      <c r="J86" s="77">
        <f>+AVERAGE(F86,G86,H86,I86)</f>
        <v>658531.25</v>
      </c>
      <c r="K86" s="60">
        <f>+STDEVA(F86,G86,H86,I86)</f>
        <v>248569.61501006113</v>
      </c>
      <c r="L86" s="77">
        <f t="shared" si="7"/>
        <v>409961.63498993887</v>
      </c>
      <c r="M86" s="77">
        <f t="shared" si="8"/>
        <v>907100.86501006107</v>
      </c>
      <c r="N86" s="71">
        <f>+ROUND(AVERAGE(F86,G86,H86,I86),0)</f>
        <v>658531</v>
      </c>
      <c r="O86" s="55"/>
    </row>
    <row r="87" spans="2:15" ht="27.6" x14ac:dyDescent="0.25">
      <c r="B87" s="6" t="s">
        <v>48</v>
      </c>
      <c r="C87" s="30" t="s">
        <v>505</v>
      </c>
      <c r="D87" s="4" t="s">
        <v>746</v>
      </c>
      <c r="E87" s="21">
        <v>1</v>
      </c>
      <c r="F87" s="60">
        <v>328900</v>
      </c>
      <c r="G87" s="59">
        <v>345345</v>
      </c>
      <c r="H87" s="59">
        <v>250000</v>
      </c>
      <c r="I87" s="75">
        <v>85668</v>
      </c>
      <c r="J87" s="77">
        <f>+AVERAGE(F87,G87,H87,I87)</f>
        <v>252478.25</v>
      </c>
      <c r="K87" s="60">
        <f>+STDEVA(F87,G87,H87,I87)</f>
        <v>118738.25325304114</v>
      </c>
      <c r="L87" s="77">
        <f t="shared" si="7"/>
        <v>133739.99674695887</v>
      </c>
      <c r="M87" s="77">
        <f t="shared" si="8"/>
        <v>371216.50325304113</v>
      </c>
      <c r="N87" s="71">
        <f>+ROUND(AVERAGE(F87,G87,H87),0)</f>
        <v>308082</v>
      </c>
      <c r="O87" s="55"/>
    </row>
    <row r="88" spans="2:15" x14ac:dyDescent="0.25">
      <c r="B88" s="67" t="s">
        <v>49</v>
      </c>
      <c r="C88" s="81" t="s">
        <v>224</v>
      </c>
      <c r="D88" s="81"/>
      <c r="E88" s="82"/>
      <c r="F88" s="83"/>
      <c r="G88" s="84"/>
      <c r="H88" s="84"/>
      <c r="I88" s="85"/>
      <c r="J88" s="85"/>
      <c r="K88" s="85"/>
      <c r="L88" s="85"/>
      <c r="M88" s="85"/>
      <c r="N88" s="86"/>
      <c r="O88" s="55"/>
    </row>
    <row r="89" spans="2:15" x14ac:dyDescent="0.25">
      <c r="B89" s="6" t="s">
        <v>50</v>
      </c>
      <c r="C89" s="3" t="s">
        <v>506</v>
      </c>
      <c r="D89" s="16" t="s">
        <v>748</v>
      </c>
      <c r="E89" s="21">
        <v>1</v>
      </c>
      <c r="F89" s="60">
        <v>428900</v>
      </c>
      <c r="G89" s="59">
        <v>450345</v>
      </c>
      <c r="H89" s="59">
        <v>890000</v>
      </c>
      <c r="I89" s="74">
        <v>856680</v>
      </c>
      <c r="J89" s="77">
        <f>+AVERAGE(F89,G89,H89,I89)</f>
        <v>656481.25</v>
      </c>
      <c r="K89" s="60">
        <f>+STDEVA(F89,G89,H89,I89)</f>
        <v>250928.8910021788</v>
      </c>
      <c r="L89" s="77">
        <f t="shared" si="7"/>
        <v>405552.35899782123</v>
      </c>
      <c r="M89" s="77">
        <f t="shared" si="8"/>
        <v>907410.14100217877</v>
      </c>
      <c r="N89" s="71">
        <f>+ROUND(AVERAGE(F89,G89,H89,I89),0)</f>
        <v>656481</v>
      </c>
      <c r="O89" s="55"/>
    </row>
    <row r="90" spans="2:15" ht="27.6" x14ac:dyDescent="0.25">
      <c r="B90" s="6" t="s">
        <v>51</v>
      </c>
      <c r="C90" s="3" t="s">
        <v>507</v>
      </c>
      <c r="D90" s="16" t="s">
        <v>748</v>
      </c>
      <c r="E90" s="21">
        <v>1</v>
      </c>
      <c r="F90" s="60">
        <v>634000</v>
      </c>
      <c r="G90" s="59">
        <v>665700</v>
      </c>
      <c r="H90" s="64">
        <v>1299000</v>
      </c>
      <c r="I90" s="74">
        <v>1113684</v>
      </c>
      <c r="J90" s="77">
        <f>+AVERAGE(F90,G90,H90,I90)</f>
        <v>928096</v>
      </c>
      <c r="K90" s="60">
        <f>+STDEVA(F90,G90,H90,I90)</f>
        <v>330331.55111796391</v>
      </c>
      <c r="L90" s="77">
        <f t="shared" si="7"/>
        <v>597764.44888203614</v>
      </c>
      <c r="M90" s="77">
        <f t="shared" si="8"/>
        <v>1258427.5511179639</v>
      </c>
      <c r="N90" s="71">
        <f>+ROUND(AVERAGE(F90,G90,I90),0)</f>
        <v>804461</v>
      </c>
      <c r="O90" s="55"/>
    </row>
    <row r="91" spans="2:15" x14ac:dyDescent="0.25">
      <c r="B91" s="92">
        <v>6</v>
      </c>
      <c r="C91" s="96" t="s">
        <v>405</v>
      </c>
      <c r="D91" s="96"/>
      <c r="E91" s="96"/>
      <c r="F91" s="96"/>
      <c r="G91" s="96"/>
      <c r="H91" s="96"/>
      <c r="I91" s="96"/>
      <c r="J91" s="93"/>
      <c r="K91" s="93"/>
      <c r="L91" s="93"/>
      <c r="M91" s="93"/>
      <c r="N91" s="94"/>
      <c r="O91" s="55"/>
    </row>
    <row r="92" spans="2:15" x14ac:dyDescent="0.25">
      <c r="B92" s="67" t="s">
        <v>52</v>
      </c>
      <c r="C92" s="81" t="s">
        <v>419</v>
      </c>
      <c r="D92" s="81"/>
      <c r="E92" s="82"/>
      <c r="F92" s="83"/>
      <c r="G92" s="84"/>
      <c r="H92" s="84"/>
      <c r="I92" s="85"/>
      <c r="J92" s="85"/>
      <c r="K92" s="85"/>
      <c r="L92" s="85"/>
      <c r="M92" s="85"/>
      <c r="N92" s="86"/>
      <c r="O92" s="55"/>
    </row>
    <row r="93" spans="2:15" x14ac:dyDescent="0.25">
      <c r="B93" s="41" t="s">
        <v>53</v>
      </c>
      <c r="C93" s="30" t="s">
        <v>1085</v>
      </c>
      <c r="D93" s="4" t="s">
        <v>747</v>
      </c>
      <c r="E93" s="21">
        <v>1</v>
      </c>
      <c r="F93" s="60">
        <v>33200</v>
      </c>
      <c r="G93" s="59">
        <v>34860</v>
      </c>
      <c r="H93" s="64">
        <v>500000</v>
      </c>
      <c r="I93" s="74">
        <v>85000</v>
      </c>
      <c r="J93" s="77">
        <f>+AVERAGE(F93,G93,H93,I93)</f>
        <v>163265</v>
      </c>
      <c r="K93" s="60">
        <f>+STDEVA(F93,G93,H93,I93)</f>
        <v>225773.20382779412</v>
      </c>
      <c r="L93" s="77">
        <f t="shared" si="7"/>
        <v>-62508.203827794117</v>
      </c>
      <c r="M93" s="77">
        <f t="shared" si="8"/>
        <v>389038.20382779412</v>
      </c>
      <c r="N93" s="71">
        <f>+ROUND(AVERAGE(F93,G93,I93),0)</f>
        <v>51020</v>
      </c>
      <c r="O93" s="55"/>
    </row>
    <row r="94" spans="2:15" x14ac:dyDescent="0.25">
      <c r="B94" s="67" t="s">
        <v>54</v>
      </c>
      <c r="C94" s="81" t="s">
        <v>420</v>
      </c>
      <c r="D94" s="81"/>
      <c r="E94" s="82"/>
      <c r="F94" s="83"/>
      <c r="G94" s="84"/>
      <c r="H94" s="84"/>
      <c r="I94" s="85"/>
      <c r="J94" s="85"/>
      <c r="K94" s="85"/>
      <c r="L94" s="85"/>
      <c r="M94" s="85"/>
      <c r="N94" s="86"/>
      <c r="O94" s="55"/>
    </row>
    <row r="95" spans="2:15" x14ac:dyDescent="0.25">
      <c r="B95" s="41" t="s">
        <v>55</v>
      </c>
      <c r="C95" s="30" t="s">
        <v>508</v>
      </c>
      <c r="D95" s="4" t="s">
        <v>746</v>
      </c>
      <c r="E95" s="21">
        <v>1</v>
      </c>
      <c r="F95" s="60">
        <v>25600</v>
      </c>
      <c r="G95" s="59">
        <v>26880</v>
      </c>
      <c r="H95" s="64">
        <v>65000</v>
      </c>
      <c r="I95" s="74">
        <v>30720</v>
      </c>
      <c r="J95" s="77">
        <f>+AVERAGE(F95,G95,H95,I95)</f>
        <v>37050</v>
      </c>
      <c r="K95" s="60">
        <f>+STDEVA(F95,G95,H95,I95)</f>
        <v>18759.911158282885</v>
      </c>
      <c r="L95" s="77">
        <f t="shared" si="7"/>
        <v>18290.088841717115</v>
      </c>
      <c r="M95" s="77">
        <f t="shared" si="8"/>
        <v>55809.911158282885</v>
      </c>
      <c r="N95" s="71">
        <f>+ROUND(AVERAGE(F95,G95,I95),0)</f>
        <v>27733</v>
      </c>
      <c r="O95" s="55"/>
    </row>
    <row r="96" spans="2:15" x14ac:dyDescent="0.25">
      <c r="B96" s="92">
        <v>7</v>
      </c>
      <c r="C96" s="96" t="s">
        <v>406</v>
      </c>
      <c r="D96" s="96"/>
      <c r="E96" s="96"/>
      <c r="F96" s="96"/>
      <c r="G96" s="96"/>
      <c r="H96" s="96"/>
      <c r="I96" s="96"/>
      <c r="J96" s="93"/>
      <c r="K96" s="93"/>
      <c r="L96" s="93"/>
      <c r="M96" s="93"/>
      <c r="N96" s="94"/>
      <c r="O96" s="55"/>
    </row>
    <row r="97" spans="2:15" x14ac:dyDescent="0.25">
      <c r="B97" s="67" t="s">
        <v>56</v>
      </c>
      <c r="C97" s="81" t="s">
        <v>421</v>
      </c>
      <c r="D97" s="81"/>
      <c r="E97" s="82"/>
      <c r="F97" s="83"/>
      <c r="G97" s="84"/>
      <c r="H97" s="84"/>
      <c r="I97" s="85"/>
      <c r="J97" s="85"/>
      <c r="K97" s="85"/>
      <c r="L97" s="85"/>
      <c r="M97" s="85"/>
      <c r="N97" s="86"/>
      <c r="O97" s="55"/>
    </row>
    <row r="98" spans="2:15" x14ac:dyDescent="0.25">
      <c r="B98" s="41" t="s">
        <v>57</v>
      </c>
      <c r="C98" s="30" t="s">
        <v>1077</v>
      </c>
      <c r="D98" s="4" t="s">
        <v>747</v>
      </c>
      <c r="E98" s="21">
        <v>1</v>
      </c>
      <c r="F98" s="60">
        <v>86899</v>
      </c>
      <c r="G98" s="59">
        <v>91244</v>
      </c>
      <c r="H98" s="59"/>
      <c r="I98" s="76">
        <v>104279</v>
      </c>
      <c r="J98" s="77">
        <f>+AVERAGE(F98,G98,I98)</f>
        <v>94140.666666666672</v>
      </c>
      <c r="K98" s="60">
        <f>+STDEVA(F98,G98,I98)</f>
        <v>9044.8387676803468</v>
      </c>
      <c r="L98" s="77">
        <f t="shared" si="7"/>
        <v>85095.827898986317</v>
      </c>
      <c r="M98" s="77">
        <f t="shared" si="8"/>
        <v>103185.50543434703</v>
      </c>
      <c r="N98" s="71">
        <f>+ROUND(AVERAGE(F98,G98,H98),0)</f>
        <v>89072</v>
      </c>
      <c r="O98" s="55"/>
    </row>
    <row r="99" spans="2:15" x14ac:dyDescent="0.25">
      <c r="B99" s="41" t="s">
        <v>58</v>
      </c>
      <c r="C99" s="30" t="s">
        <v>782</v>
      </c>
      <c r="D99" s="4" t="s">
        <v>747</v>
      </c>
      <c r="E99" s="21">
        <v>1</v>
      </c>
      <c r="F99" s="60">
        <v>95600</v>
      </c>
      <c r="G99" s="59">
        <v>100380</v>
      </c>
      <c r="H99" s="59"/>
      <c r="I99" s="76">
        <v>114720</v>
      </c>
      <c r="J99" s="77">
        <f>+AVERAGE(F99,G99,I99)</f>
        <v>103566.66666666667</v>
      </c>
      <c r="K99" s="60">
        <f>+STDEVA(F99,G99,I99)</f>
        <v>9950.3634774481143</v>
      </c>
      <c r="L99" s="77">
        <f t="shared" si="7"/>
        <v>93616.303189218554</v>
      </c>
      <c r="M99" s="77">
        <f t="shared" si="8"/>
        <v>113517.03014411479</v>
      </c>
      <c r="N99" s="71">
        <f>+ROUND(AVERAGE(F99,G99,H99),0)</f>
        <v>97990</v>
      </c>
      <c r="O99" s="55"/>
    </row>
    <row r="100" spans="2:15" x14ac:dyDescent="0.25">
      <c r="B100" s="41" t="s">
        <v>59</v>
      </c>
      <c r="C100" s="30" t="s">
        <v>781</v>
      </c>
      <c r="D100" s="4" t="s">
        <v>747</v>
      </c>
      <c r="E100" s="21">
        <v>1</v>
      </c>
      <c r="F100" s="60">
        <v>158900</v>
      </c>
      <c r="G100" s="59">
        <v>166845</v>
      </c>
      <c r="H100" s="59"/>
      <c r="I100" s="76">
        <v>190680</v>
      </c>
      <c r="J100" s="77">
        <f>+AVERAGE(F100,G100,I100)</f>
        <v>172141.66666666666</v>
      </c>
      <c r="K100" s="60">
        <f>+STDEVA(F100,G100,I100)</f>
        <v>16538.836365758427</v>
      </c>
      <c r="L100" s="77">
        <f t="shared" si="7"/>
        <v>155602.83030090824</v>
      </c>
      <c r="M100" s="77">
        <f t="shared" si="8"/>
        <v>188680.50303242507</v>
      </c>
      <c r="N100" s="71">
        <f>+ROUND(AVERAGE(F100,G100,H100),0)</f>
        <v>162873</v>
      </c>
      <c r="O100" s="55"/>
    </row>
    <row r="101" spans="2:15" x14ac:dyDescent="0.25">
      <c r="B101" s="41" t="s">
        <v>60</v>
      </c>
      <c r="C101" s="30" t="s">
        <v>509</v>
      </c>
      <c r="D101" s="4" t="s">
        <v>746</v>
      </c>
      <c r="E101" s="21">
        <v>1</v>
      </c>
      <c r="F101" s="66">
        <v>438999</v>
      </c>
      <c r="G101" s="59">
        <v>460949</v>
      </c>
      <c r="H101" s="59">
        <v>520000</v>
      </c>
      <c r="I101" s="74">
        <v>526799</v>
      </c>
      <c r="J101" s="77">
        <f>+AVERAGE(F101,G101,H101,I101)</f>
        <v>486686.75</v>
      </c>
      <c r="K101" s="60">
        <f>+STDEVA(F101,G101,H101,I101)</f>
        <v>43417.809328853371</v>
      </c>
      <c r="L101" s="77">
        <f t="shared" si="7"/>
        <v>443268.94067114661</v>
      </c>
      <c r="M101" s="77">
        <f t="shared" si="8"/>
        <v>530104.55932885339</v>
      </c>
      <c r="N101" s="71">
        <f>+ROUND(AVERAGE(G101,H101,I101),0)</f>
        <v>502583</v>
      </c>
      <c r="O101" s="55"/>
    </row>
    <row r="102" spans="2:15" x14ac:dyDescent="0.25">
      <c r="B102" s="41" t="s">
        <v>61</v>
      </c>
      <c r="C102" s="30" t="s">
        <v>783</v>
      </c>
      <c r="D102" s="4" t="s">
        <v>747</v>
      </c>
      <c r="E102" s="21">
        <v>1</v>
      </c>
      <c r="F102" s="60">
        <v>193900</v>
      </c>
      <c r="G102" s="59">
        <v>203595</v>
      </c>
      <c r="H102" s="59"/>
      <c r="I102" s="76">
        <v>232680</v>
      </c>
      <c r="J102" s="77">
        <f>+AVERAGE(F102,G102,I102)</f>
        <v>210058.33333333334</v>
      </c>
      <c r="K102" s="60">
        <f>+STDEVA(F102,G102,I102)</f>
        <v>20181.751864824157</v>
      </c>
      <c r="L102" s="77">
        <f t="shared" si="7"/>
        <v>189876.58146850919</v>
      </c>
      <c r="M102" s="77">
        <f t="shared" si="8"/>
        <v>230240.0851981575</v>
      </c>
      <c r="N102" s="71">
        <f>+ROUND(AVERAGE(F102,G102,H102),0)</f>
        <v>198748</v>
      </c>
      <c r="O102" s="55"/>
    </row>
    <row r="103" spans="2:15" x14ac:dyDescent="0.25">
      <c r="B103" s="41" t="s">
        <v>62</v>
      </c>
      <c r="C103" s="30" t="s">
        <v>1084</v>
      </c>
      <c r="D103" s="4" t="s">
        <v>746</v>
      </c>
      <c r="E103" s="21">
        <v>1</v>
      </c>
      <c r="F103" s="60">
        <v>56700</v>
      </c>
      <c r="G103" s="59">
        <v>59535</v>
      </c>
      <c r="H103" s="59"/>
      <c r="I103" s="76">
        <v>68040</v>
      </c>
      <c r="J103" s="77">
        <f>+AVERAGE(F103,G103,I103)</f>
        <v>61425</v>
      </c>
      <c r="K103" s="60">
        <f>+STDEVA(F103,G103,I103)</f>
        <v>5901.5231084864863</v>
      </c>
      <c r="L103" s="77">
        <f t="shared" si="7"/>
        <v>55523.476891513514</v>
      </c>
      <c r="M103" s="77">
        <f t="shared" si="8"/>
        <v>67326.523108486494</v>
      </c>
      <c r="N103" s="71">
        <f>+ROUND(AVERAGE(F103,G103,H103),0)</f>
        <v>58118</v>
      </c>
      <c r="O103" s="55"/>
    </row>
    <row r="104" spans="2:15" x14ac:dyDescent="0.25">
      <c r="B104" s="92">
        <v>8</v>
      </c>
      <c r="C104" s="96" t="s">
        <v>407</v>
      </c>
      <c r="D104" s="96"/>
      <c r="E104" s="96"/>
      <c r="F104" s="96"/>
      <c r="G104" s="96"/>
      <c r="H104" s="96"/>
      <c r="I104" s="96"/>
      <c r="J104" s="93"/>
      <c r="K104" s="93"/>
      <c r="L104" s="93"/>
      <c r="M104" s="93"/>
      <c r="N104" s="94"/>
      <c r="O104" s="55"/>
    </row>
    <row r="105" spans="2:15" x14ac:dyDescent="0.25">
      <c r="B105" s="67" t="s">
        <v>63</v>
      </c>
      <c r="C105" s="81" t="s">
        <v>422</v>
      </c>
      <c r="D105" s="81"/>
      <c r="E105" s="82"/>
      <c r="F105" s="83"/>
      <c r="G105" s="84"/>
      <c r="H105" s="84"/>
      <c r="I105" s="85"/>
      <c r="J105" s="85"/>
      <c r="K105" s="85"/>
      <c r="L105" s="85"/>
      <c r="M105" s="85"/>
      <c r="N105" s="86"/>
      <c r="O105" s="55"/>
    </row>
    <row r="106" spans="2:15" x14ac:dyDescent="0.25">
      <c r="B106" s="41" t="s">
        <v>64</v>
      </c>
      <c r="C106" s="30" t="s">
        <v>784</v>
      </c>
      <c r="D106" s="4" t="s">
        <v>746</v>
      </c>
      <c r="E106" s="21">
        <v>1</v>
      </c>
      <c r="F106" s="60">
        <v>24500</v>
      </c>
      <c r="G106" s="59">
        <v>25725</v>
      </c>
      <c r="H106" s="64">
        <v>50000</v>
      </c>
      <c r="I106" s="74">
        <v>29400</v>
      </c>
      <c r="J106" s="77">
        <f>+AVERAGE(F106,G106,H106,I106)</f>
        <v>32406.25</v>
      </c>
      <c r="K106" s="60">
        <f>+STDEVA(F106,G106,H106,I106)</f>
        <v>11912.534977213429</v>
      </c>
      <c r="L106" s="77">
        <f t="shared" si="7"/>
        <v>20493.715022786571</v>
      </c>
      <c r="M106" s="77">
        <f t="shared" si="8"/>
        <v>44318.784977213429</v>
      </c>
      <c r="N106" s="71">
        <f>+ROUND(AVERAGE(F106,G106,I106),0)</f>
        <v>26542</v>
      </c>
      <c r="O106" s="55"/>
    </row>
    <row r="107" spans="2:15" x14ac:dyDescent="0.25">
      <c r="B107" s="41" t="s">
        <v>65</v>
      </c>
      <c r="C107" s="30" t="s">
        <v>785</v>
      </c>
      <c r="D107" s="4" t="s">
        <v>746</v>
      </c>
      <c r="E107" s="21">
        <v>1</v>
      </c>
      <c r="F107" s="60">
        <v>65600</v>
      </c>
      <c r="G107" s="59">
        <v>68880</v>
      </c>
      <c r="H107" s="64">
        <v>95000</v>
      </c>
      <c r="I107" s="74">
        <v>78720</v>
      </c>
      <c r="J107" s="77">
        <f>+AVERAGE(F107,G107,H107,I107)</f>
        <v>77050</v>
      </c>
      <c r="K107" s="60">
        <f>+STDEVA(F107,G107,H107,I107)</f>
        <v>13201.550413998099</v>
      </c>
      <c r="L107" s="77">
        <f t="shared" si="7"/>
        <v>63848.449586001901</v>
      </c>
      <c r="M107" s="77">
        <f t="shared" si="8"/>
        <v>90251.550413998106</v>
      </c>
      <c r="N107" s="71">
        <f>+ROUND(AVERAGE(F107,G107,I107),0)</f>
        <v>71067</v>
      </c>
      <c r="O107" s="55"/>
    </row>
    <row r="108" spans="2:15" x14ac:dyDescent="0.25">
      <c r="B108" s="41" t="s">
        <v>66</v>
      </c>
      <c r="C108" s="30" t="s">
        <v>786</v>
      </c>
      <c r="D108" s="4" t="s">
        <v>746</v>
      </c>
      <c r="E108" s="21">
        <v>1</v>
      </c>
      <c r="F108" s="60">
        <v>43500</v>
      </c>
      <c r="G108" s="59">
        <v>45675</v>
      </c>
      <c r="H108" s="64">
        <v>65000</v>
      </c>
      <c r="I108" s="74">
        <v>52200</v>
      </c>
      <c r="J108" s="77">
        <f>+AVERAGE(F108,G108,H108,I108)</f>
        <v>51593.75</v>
      </c>
      <c r="K108" s="60">
        <f>+STDEVA(F108,G108,H108,I108)</f>
        <v>9671.8744951534609</v>
      </c>
      <c r="L108" s="77">
        <f t="shared" si="7"/>
        <v>41921.875504846539</v>
      </c>
      <c r="M108" s="77">
        <f t="shared" si="8"/>
        <v>61265.624495153461</v>
      </c>
      <c r="N108" s="71">
        <f>+ROUND(AVERAGE(F108,G108,I108),0)</f>
        <v>47125</v>
      </c>
      <c r="O108" s="55"/>
    </row>
    <row r="109" spans="2:15" ht="27.6" x14ac:dyDescent="0.25">
      <c r="B109" s="41" t="s">
        <v>67</v>
      </c>
      <c r="C109" s="30" t="s">
        <v>770</v>
      </c>
      <c r="D109" s="4" t="s">
        <v>746</v>
      </c>
      <c r="E109" s="21">
        <v>1</v>
      </c>
      <c r="F109" s="60">
        <v>89009</v>
      </c>
      <c r="G109" s="59">
        <v>93459</v>
      </c>
      <c r="H109" s="64">
        <v>145000</v>
      </c>
      <c r="I109" s="74">
        <v>106811</v>
      </c>
      <c r="J109" s="77">
        <f>+AVERAGE(F109,G109,H109,I109)</f>
        <v>108569.75</v>
      </c>
      <c r="K109" s="60">
        <f>+STDEVA(F109,G109,H109,I109)</f>
        <v>25437.596995720069</v>
      </c>
      <c r="L109" s="77">
        <f t="shared" si="7"/>
        <v>83132.153004279928</v>
      </c>
      <c r="M109" s="77">
        <f t="shared" si="8"/>
        <v>134007.34699572006</v>
      </c>
      <c r="N109" s="71">
        <f>+ROUND(AVERAGE(F109,G109,I109),0)</f>
        <v>96426</v>
      </c>
      <c r="O109" s="55"/>
    </row>
    <row r="110" spans="2:15" x14ac:dyDescent="0.25">
      <c r="B110" s="41" t="s">
        <v>68</v>
      </c>
      <c r="C110" s="30" t="s">
        <v>752</v>
      </c>
      <c r="D110" s="4" t="s">
        <v>746</v>
      </c>
      <c r="E110" s="21">
        <v>1</v>
      </c>
      <c r="F110" s="60">
        <v>12300</v>
      </c>
      <c r="G110" s="59">
        <v>12915</v>
      </c>
      <c r="H110" s="64">
        <v>65000</v>
      </c>
      <c r="I110" s="74">
        <v>14760</v>
      </c>
      <c r="J110" s="77">
        <f>+AVERAGE(F110,G110,H110,I110)</f>
        <v>26243.75</v>
      </c>
      <c r="K110" s="60">
        <f>+STDEVA(F110,G110,H110,I110)</f>
        <v>25858.636009078284</v>
      </c>
      <c r="L110" s="77">
        <f t="shared" si="7"/>
        <v>385.11399092171632</v>
      </c>
      <c r="M110" s="77">
        <f t="shared" si="8"/>
        <v>52102.386009078284</v>
      </c>
      <c r="N110" s="71">
        <f>+ROUND(AVERAGE(F110,G110,I110),0)</f>
        <v>13325</v>
      </c>
      <c r="O110" s="55"/>
    </row>
    <row r="111" spans="2:15" x14ac:dyDescent="0.25">
      <c r="B111" s="92">
        <v>9</v>
      </c>
      <c r="C111" s="96" t="s">
        <v>225</v>
      </c>
      <c r="D111" s="96"/>
      <c r="E111" s="96"/>
      <c r="F111" s="96"/>
      <c r="G111" s="96"/>
      <c r="H111" s="96"/>
      <c r="I111" s="96"/>
      <c r="J111" s="93"/>
      <c r="K111" s="93"/>
      <c r="L111" s="93"/>
      <c r="M111" s="93"/>
      <c r="N111" s="94"/>
      <c r="O111" s="55"/>
    </row>
    <row r="112" spans="2:15" x14ac:dyDescent="0.25">
      <c r="B112" s="67" t="s">
        <v>69</v>
      </c>
      <c r="C112" s="81" t="s">
        <v>226</v>
      </c>
      <c r="D112" s="81"/>
      <c r="E112" s="82"/>
      <c r="F112" s="83"/>
      <c r="G112" s="84"/>
      <c r="H112" s="84"/>
      <c r="I112" s="85"/>
      <c r="J112" s="85"/>
      <c r="K112" s="85"/>
      <c r="L112" s="85"/>
      <c r="M112" s="85"/>
      <c r="N112" s="86"/>
      <c r="O112" s="55"/>
    </row>
    <row r="113" spans="2:15" x14ac:dyDescent="0.25">
      <c r="B113" s="6" t="s">
        <v>70</v>
      </c>
      <c r="C113" s="3" t="s">
        <v>787</v>
      </c>
      <c r="D113" s="4" t="s">
        <v>746</v>
      </c>
      <c r="E113" s="21">
        <v>1</v>
      </c>
      <c r="F113" s="60">
        <v>44900</v>
      </c>
      <c r="G113" s="59">
        <v>47145</v>
      </c>
      <c r="H113" s="59">
        <v>68000</v>
      </c>
      <c r="I113" s="74">
        <v>65000</v>
      </c>
      <c r="J113" s="77">
        <f>+AVERAGE(F113,G113,H113,I113)</f>
        <v>56261.25</v>
      </c>
      <c r="K113" s="60">
        <f>+STDEVA(F113,G113,H113,I113)</f>
        <v>11921.241808217799</v>
      </c>
      <c r="L113" s="77">
        <f t="shared" si="7"/>
        <v>44340.008191782203</v>
      </c>
      <c r="M113" s="77">
        <f t="shared" si="8"/>
        <v>68182.491808217805</v>
      </c>
      <c r="N113" s="71">
        <f>+ROUND(AVERAGE(F113,G113,H113,I113),0)</f>
        <v>56261</v>
      </c>
      <c r="O113" s="55"/>
    </row>
    <row r="114" spans="2:15" x14ac:dyDescent="0.25">
      <c r="B114" s="67" t="s">
        <v>71</v>
      </c>
      <c r="C114" s="81" t="s">
        <v>227</v>
      </c>
      <c r="D114" s="81"/>
      <c r="E114" s="82"/>
      <c r="F114" s="83"/>
      <c r="G114" s="84"/>
      <c r="H114" s="84"/>
      <c r="I114" s="85"/>
      <c r="J114" s="85"/>
      <c r="K114" s="85"/>
      <c r="L114" s="85"/>
      <c r="M114" s="85"/>
      <c r="N114" s="86"/>
      <c r="O114" s="55"/>
    </row>
    <row r="115" spans="2:15" x14ac:dyDescent="0.25">
      <c r="B115" s="6" t="s">
        <v>72</v>
      </c>
      <c r="C115" s="9" t="s">
        <v>788</v>
      </c>
      <c r="D115" s="4" t="s">
        <v>746</v>
      </c>
      <c r="E115" s="21">
        <v>1</v>
      </c>
      <c r="F115" s="60">
        <v>25699</v>
      </c>
      <c r="G115" s="59">
        <v>26984</v>
      </c>
      <c r="H115" s="64">
        <v>72854</v>
      </c>
      <c r="I115" s="74">
        <v>45000</v>
      </c>
      <c r="J115" s="77">
        <f t="shared" ref="J115:J120" si="9">+AVERAGE(F115,G115,H115,I115)</f>
        <v>42634.25</v>
      </c>
      <c r="K115" s="60">
        <f t="shared" ref="K115:K120" si="10">+STDEVA(F115,G115,H115,I115)</f>
        <v>21989.11155360004</v>
      </c>
      <c r="L115" s="77">
        <f t="shared" si="7"/>
        <v>20645.13844639996</v>
      </c>
      <c r="M115" s="77">
        <f t="shared" si="8"/>
        <v>64623.361553600043</v>
      </c>
      <c r="N115" s="71">
        <f>+ROUND(AVERAGE(F115,G115,I115),0)</f>
        <v>32561</v>
      </c>
      <c r="O115" s="55"/>
    </row>
    <row r="116" spans="2:15" x14ac:dyDescent="0.25">
      <c r="B116" s="6" t="s">
        <v>73</v>
      </c>
      <c r="C116" s="3" t="s">
        <v>1086</v>
      </c>
      <c r="D116" s="4" t="s">
        <v>746</v>
      </c>
      <c r="E116" s="21">
        <v>1</v>
      </c>
      <c r="F116" s="60">
        <v>44900</v>
      </c>
      <c r="G116" s="59">
        <v>47145</v>
      </c>
      <c r="H116" s="64">
        <v>67896</v>
      </c>
      <c r="I116" s="74">
        <v>53880</v>
      </c>
      <c r="J116" s="77">
        <f t="shared" si="9"/>
        <v>53455.25</v>
      </c>
      <c r="K116" s="60">
        <f t="shared" si="10"/>
        <v>10355.791145537843</v>
      </c>
      <c r="L116" s="77">
        <f t="shared" si="7"/>
        <v>43099.458854462158</v>
      </c>
      <c r="M116" s="77">
        <f t="shared" si="8"/>
        <v>63811.041145537842</v>
      </c>
      <c r="N116" s="71">
        <f>+ROUND(AVERAGE(F116,G116,I116),0)</f>
        <v>48642</v>
      </c>
      <c r="O116" s="55"/>
    </row>
    <row r="117" spans="2:15" x14ac:dyDescent="0.25">
      <c r="B117" s="6" t="s">
        <v>74</v>
      </c>
      <c r="C117" s="30" t="s">
        <v>1087</v>
      </c>
      <c r="D117" s="4" t="s">
        <v>746</v>
      </c>
      <c r="E117" s="21">
        <v>1</v>
      </c>
      <c r="F117" s="60">
        <v>53400</v>
      </c>
      <c r="G117" s="59">
        <v>56070</v>
      </c>
      <c r="H117" s="64">
        <v>85000</v>
      </c>
      <c r="I117" s="74">
        <v>64080</v>
      </c>
      <c r="J117" s="77">
        <f t="shared" si="9"/>
        <v>64637.5</v>
      </c>
      <c r="K117" s="60">
        <f t="shared" si="10"/>
        <v>14313.463068034933</v>
      </c>
      <c r="L117" s="77">
        <f t="shared" si="7"/>
        <v>50324.036931965064</v>
      </c>
      <c r="M117" s="77">
        <f t="shared" si="8"/>
        <v>78950.963068034936</v>
      </c>
      <c r="N117" s="71">
        <f>+ROUND(AVERAGE(F117,G117,I117),0)</f>
        <v>57850</v>
      </c>
      <c r="O117" s="55"/>
    </row>
    <row r="118" spans="2:15" x14ac:dyDescent="0.25">
      <c r="B118" s="6" t="s">
        <v>75</v>
      </c>
      <c r="C118" s="30" t="s">
        <v>789</v>
      </c>
      <c r="D118" s="4" t="s">
        <v>746</v>
      </c>
      <c r="E118" s="21">
        <v>1</v>
      </c>
      <c r="F118" s="60">
        <v>33200</v>
      </c>
      <c r="G118" s="59">
        <v>34860</v>
      </c>
      <c r="H118" s="64">
        <v>92000</v>
      </c>
      <c r="I118" s="74">
        <v>39840</v>
      </c>
      <c r="J118" s="77">
        <f t="shared" si="9"/>
        <v>49975</v>
      </c>
      <c r="K118" s="60">
        <f t="shared" si="10"/>
        <v>28158.377675806067</v>
      </c>
      <c r="L118" s="77">
        <f t="shared" si="7"/>
        <v>21816.622324193933</v>
      </c>
      <c r="M118" s="77">
        <f t="shared" si="8"/>
        <v>78133.37767580607</v>
      </c>
      <c r="N118" s="71">
        <f>+ROUND(AVERAGE(F118,G118,I118),0)</f>
        <v>35967</v>
      </c>
      <c r="O118" s="55"/>
    </row>
    <row r="119" spans="2:15" x14ac:dyDescent="0.25">
      <c r="B119" s="6" t="s">
        <v>76</v>
      </c>
      <c r="C119" s="3" t="s">
        <v>790</v>
      </c>
      <c r="D119" s="4" t="s">
        <v>746</v>
      </c>
      <c r="E119" s="21">
        <v>1</v>
      </c>
      <c r="F119" s="60">
        <v>28900</v>
      </c>
      <c r="G119" s="59">
        <v>30345</v>
      </c>
      <c r="H119" s="59">
        <v>63000</v>
      </c>
      <c r="I119" s="74">
        <v>65000</v>
      </c>
      <c r="J119" s="77">
        <f t="shared" si="9"/>
        <v>46811.25</v>
      </c>
      <c r="K119" s="60">
        <f t="shared" si="10"/>
        <v>19873.403657065559</v>
      </c>
      <c r="L119" s="77">
        <f t="shared" si="7"/>
        <v>26937.846342934441</v>
      </c>
      <c r="M119" s="77">
        <f t="shared" si="8"/>
        <v>66684.653657065559</v>
      </c>
      <c r="N119" s="71">
        <f>+ROUND(AVERAGE(F119,G119,H119,I119),0)</f>
        <v>46811</v>
      </c>
      <c r="O119" s="55"/>
    </row>
    <row r="120" spans="2:15" x14ac:dyDescent="0.25">
      <c r="B120" s="6" t="s">
        <v>77</v>
      </c>
      <c r="C120" s="3" t="s">
        <v>791</v>
      </c>
      <c r="D120" s="4" t="s">
        <v>746</v>
      </c>
      <c r="E120" s="21">
        <v>1</v>
      </c>
      <c r="F120" s="60">
        <v>25699</v>
      </c>
      <c r="G120" s="59">
        <v>26984</v>
      </c>
      <c r="H120" s="64">
        <v>75000</v>
      </c>
      <c r="I120" s="74">
        <v>45000</v>
      </c>
      <c r="J120" s="77">
        <f t="shared" si="9"/>
        <v>43170.75</v>
      </c>
      <c r="K120" s="60">
        <f t="shared" si="10"/>
        <v>22976.22129325592</v>
      </c>
      <c r="L120" s="77">
        <f t="shared" si="7"/>
        <v>20194.52870674408</v>
      </c>
      <c r="M120" s="77">
        <f t="shared" si="8"/>
        <v>66146.97129325592</v>
      </c>
      <c r="N120" s="71">
        <f>+ROUND(AVERAGE(F120,G120,I120),0)</f>
        <v>32561</v>
      </c>
      <c r="O120" s="55"/>
    </row>
    <row r="121" spans="2:15" x14ac:dyDescent="0.25">
      <c r="B121" s="67" t="s">
        <v>457</v>
      </c>
      <c r="C121" s="81" t="s">
        <v>228</v>
      </c>
      <c r="D121" s="81"/>
      <c r="E121" s="82"/>
      <c r="F121" s="83"/>
      <c r="G121" s="84"/>
      <c r="H121" s="84"/>
      <c r="I121" s="85"/>
      <c r="J121" s="85"/>
      <c r="K121" s="85"/>
      <c r="L121" s="85"/>
      <c r="M121" s="85"/>
      <c r="N121" s="86"/>
      <c r="O121" s="55"/>
    </row>
    <row r="122" spans="2:15" x14ac:dyDescent="0.25">
      <c r="B122" s="6" t="s">
        <v>458</v>
      </c>
      <c r="C122" s="30" t="s">
        <v>1088</v>
      </c>
      <c r="D122" s="4" t="s">
        <v>748</v>
      </c>
      <c r="E122" s="21">
        <v>1</v>
      </c>
      <c r="F122" s="60">
        <v>323900</v>
      </c>
      <c r="G122" s="59">
        <v>340095</v>
      </c>
      <c r="H122" s="64">
        <v>850000</v>
      </c>
      <c r="I122" s="74">
        <v>582000</v>
      </c>
      <c r="J122" s="77">
        <f t="shared" ref="J122:J130" si="11">+AVERAGE(F122,G122,H122,I122)</f>
        <v>523998.75</v>
      </c>
      <c r="K122" s="60">
        <f t="shared" ref="K122:K130" si="12">+STDEVA(F122,G122,H122,I122)</f>
        <v>247319.6710189399</v>
      </c>
      <c r="L122" s="77">
        <f t="shared" si="7"/>
        <v>276679.07898106007</v>
      </c>
      <c r="M122" s="77">
        <f t="shared" si="8"/>
        <v>771318.42101893993</v>
      </c>
      <c r="N122" s="71">
        <f t="shared" ref="N122:N129" si="13">+ROUND(AVERAGE(F122,G122,I122),0)</f>
        <v>415332</v>
      </c>
      <c r="O122" s="55"/>
    </row>
    <row r="123" spans="2:15" x14ac:dyDescent="0.25">
      <c r="B123" s="6" t="s">
        <v>459</v>
      </c>
      <c r="C123" s="30" t="s">
        <v>1089</v>
      </c>
      <c r="D123" s="4" t="s">
        <v>748</v>
      </c>
      <c r="E123" s="21">
        <v>1</v>
      </c>
      <c r="F123" s="60">
        <v>323900</v>
      </c>
      <c r="G123" s="59">
        <v>340095</v>
      </c>
      <c r="H123" s="64">
        <v>890000</v>
      </c>
      <c r="I123" s="74">
        <v>652000</v>
      </c>
      <c r="J123" s="77">
        <f t="shared" si="11"/>
        <v>551498.75</v>
      </c>
      <c r="K123" s="60">
        <f t="shared" si="12"/>
        <v>271524.29849447485</v>
      </c>
      <c r="L123" s="77">
        <f t="shared" si="7"/>
        <v>279974.45150552515</v>
      </c>
      <c r="M123" s="77">
        <f t="shared" si="8"/>
        <v>823023.04849447485</v>
      </c>
      <c r="N123" s="71">
        <f t="shared" si="13"/>
        <v>438665</v>
      </c>
      <c r="O123" s="55"/>
    </row>
    <row r="124" spans="2:15" x14ac:dyDescent="0.25">
      <c r="B124" s="6" t="s">
        <v>460</v>
      </c>
      <c r="C124" s="30" t="s">
        <v>510</v>
      </c>
      <c r="D124" s="4" t="s">
        <v>746</v>
      </c>
      <c r="E124" s="21">
        <v>1</v>
      </c>
      <c r="F124" s="60">
        <v>123900</v>
      </c>
      <c r="G124" s="59">
        <v>130095</v>
      </c>
      <c r="H124" s="64">
        <v>210000</v>
      </c>
      <c r="I124" s="74">
        <v>148680</v>
      </c>
      <c r="J124" s="77">
        <f t="shared" si="11"/>
        <v>153168.75</v>
      </c>
      <c r="K124" s="60">
        <f t="shared" si="12"/>
        <v>39323.434568333425</v>
      </c>
      <c r="L124" s="77">
        <f t="shared" si="7"/>
        <v>113845.31543166658</v>
      </c>
      <c r="M124" s="77">
        <f t="shared" si="8"/>
        <v>192492.18456833344</v>
      </c>
      <c r="N124" s="71">
        <f t="shared" si="13"/>
        <v>134225</v>
      </c>
      <c r="O124" s="55"/>
    </row>
    <row r="125" spans="2:15" x14ac:dyDescent="0.25">
      <c r="B125" s="6" t="s">
        <v>461</v>
      </c>
      <c r="C125" s="3" t="s">
        <v>511</v>
      </c>
      <c r="D125" s="4" t="s">
        <v>747</v>
      </c>
      <c r="E125" s="21">
        <v>1</v>
      </c>
      <c r="F125" s="60">
        <v>18900</v>
      </c>
      <c r="G125" s="59">
        <v>19845</v>
      </c>
      <c r="H125" s="64">
        <v>39000</v>
      </c>
      <c r="I125" s="74">
        <v>22680</v>
      </c>
      <c r="J125" s="77">
        <f t="shared" si="11"/>
        <v>25106.25</v>
      </c>
      <c r="K125" s="60">
        <f t="shared" si="12"/>
        <v>9400.7316869486276</v>
      </c>
      <c r="L125" s="77">
        <f t="shared" si="7"/>
        <v>15705.518313051372</v>
      </c>
      <c r="M125" s="77">
        <f t="shared" si="8"/>
        <v>34506.981686948624</v>
      </c>
      <c r="N125" s="71">
        <f t="shared" si="13"/>
        <v>20475</v>
      </c>
      <c r="O125" s="55"/>
    </row>
    <row r="126" spans="2:15" x14ac:dyDescent="0.25">
      <c r="B126" s="6" t="s">
        <v>462</v>
      </c>
      <c r="C126" s="3" t="s">
        <v>512</v>
      </c>
      <c r="D126" s="4" t="s">
        <v>747</v>
      </c>
      <c r="E126" s="21">
        <v>1</v>
      </c>
      <c r="F126" s="60">
        <v>23400</v>
      </c>
      <c r="G126" s="59">
        <v>24570</v>
      </c>
      <c r="H126" s="64">
        <v>45000</v>
      </c>
      <c r="I126" s="74">
        <v>28080</v>
      </c>
      <c r="J126" s="77">
        <f t="shared" si="11"/>
        <v>30262.5</v>
      </c>
      <c r="K126" s="60">
        <f t="shared" si="12"/>
        <v>10024.231890773477</v>
      </c>
      <c r="L126" s="77">
        <f t="shared" si="7"/>
        <v>20238.268109226523</v>
      </c>
      <c r="M126" s="77">
        <f t="shared" si="8"/>
        <v>40286.731890773473</v>
      </c>
      <c r="N126" s="71">
        <f t="shared" si="13"/>
        <v>25350</v>
      </c>
      <c r="O126" s="55"/>
    </row>
    <row r="127" spans="2:15" x14ac:dyDescent="0.25">
      <c r="B127" s="6" t="s">
        <v>463</v>
      </c>
      <c r="C127" s="30" t="s">
        <v>513</v>
      </c>
      <c r="D127" s="4" t="s">
        <v>747</v>
      </c>
      <c r="E127" s="21">
        <v>1</v>
      </c>
      <c r="F127" s="60">
        <v>24590</v>
      </c>
      <c r="G127" s="59">
        <v>25820</v>
      </c>
      <c r="H127" s="64">
        <v>36000</v>
      </c>
      <c r="I127" s="74">
        <v>29508</v>
      </c>
      <c r="J127" s="77">
        <f t="shared" si="11"/>
        <v>28979.5</v>
      </c>
      <c r="K127" s="60">
        <f t="shared" si="12"/>
        <v>5125.6506253678017</v>
      </c>
      <c r="L127" s="77">
        <f t="shared" si="7"/>
        <v>23853.849374632198</v>
      </c>
      <c r="M127" s="77">
        <f t="shared" si="8"/>
        <v>34105.150625367802</v>
      </c>
      <c r="N127" s="71">
        <f t="shared" si="13"/>
        <v>26639</v>
      </c>
      <c r="O127" s="55"/>
    </row>
    <row r="128" spans="2:15" x14ac:dyDescent="0.25">
      <c r="B128" s="6" t="s">
        <v>464</v>
      </c>
      <c r="C128" s="30" t="s">
        <v>1090</v>
      </c>
      <c r="D128" s="4" t="s">
        <v>748</v>
      </c>
      <c r="E128" s="21">
        <v>1</v>
      </c>
      <c r="F128" s="60">
        <v>165700</v>
      </c>
      <c r="G128" s="59">
        <v>173985</v>
      </c>
      <c r="H128" s="64">
        <v>890000</v>
      </c>
      <c r="I128" s="74">
        <v>652000</v>
      </c>
      <c r="J128" s="77">
        <f t="shared" si="11"/>
        <v>470421.25</v>
      </c>
      <c r="K128" s="60">
        <f t="shared" si="12"/>
        <v>360438.00225963502</v>
      </c>
      <c r="L128" s="77">
        <f t="shared" si="7"/>
        <v>109983.24774036498</v>
      </c>
      <c r="M128" s="77">
        <f t="shared" si="8"/>
        <v>830859.25225963502</v>
      </c>
      <c r="N128" s="71">
        <f t="shared" si="13"/>
        <v>330562</v>
      </c>
      <c r="O128" s="55"/>
    </row>
    <row r="129" spans="1:15" x14ac:dyDescent="0.25">
      <c r="B129" s="6" t="s">
        <v>465</v>
      </c>
      <c r="C129" s="3" t="s">
        <v>1091</v>
      </c>
      <c r="D129" s="4" t="s">
        <v>747</v>
      </c>
      <c r="E129" s="21">
        <v>1</v>
      </c>
      <c r="F129" s="60">
        <v>25600</v>
      </c>
      <c r="G129" s="59">
        <v>26880</v>
      </c>
      <c r="H129" s="64">
        <v>63000</v>
      </c>
      <c r="I129" s="74">
        <v>32328</v>
      </c>
      <c r="J129" s="77">
        <f t="shared" si="11"/>
        <v>36952</v>
      </c>
      <c r="K129" s="60">
        <f t="shared" si="12"/>
        <v>17608.641514892624</v>
      </c>
      <c r="L129" s="77">
        <f t="shared" si="7"/>
        <v>19343.358485107376</v>
      </c>
      <c r="M129" s="77">
        <f t="shared" si="8"/>
        <v>54560.641514892624</v>
      </c>
      <c r="N129" s="71">
        <f t="shared" si="13"/>
        <v>28269</v>
      </c>
      <c r="O129" s="55"/>
    </row>
    <row r="130" spans="1:15" x14ac:dyDescent="0.25">
      <c r="B130" s="6" t="s">
        <v>466</v>
      </c>
      <c r="C130" s="3" t="s">
        <v>514</v>
      </c>
      <c r="D130" s="4" t="s">
        <v>746</v>
      </c>
      <c r="E130" s="21">
        <v>1</v>
      </c>
      <c r="F130" s="60">
        <v>65400</v>
      </c>
      <c r="G130" s="59">
        <v>68670</v>
      </c>
      <c r="H130" s="64">
        <v>98000</v>
      </c>
      <c r="I130" s="75">
        <v>39000</v>
      </c>
      <c r="J130" s="77">
        <f t="shared" si="11"/>
        <v>67767.5</v>
      </c>
      <c r="K130" s="60">
        <f t="shared" si="12"/>
        <v>24138.438744044735</v>
      </c>
      <c r="L130" s="77">
        <f t="shared" si="7"/>
        <v>43629.061255955268</v>
      </c>
      <c r="M130" s="77">
        <f t="shared" si="8"/>
        <v>91905.938744044732</v>
      </c>
      <c r="N130" s="71">
        <f>+ROUND(AVERAGE(F130,G130,H130),0)</f>
        <v>77357</v>
      </c>
      <c r="O130" s="55"/>
    </row>
    <row r="131" spans="1:15" x14ac:dyDescent="0.25">
      <c r="B131" s="67" t="s">
        <v>467</v>
      </c>
      <c r="C131" s="81" t="s">
        <v>229</v>
      </c>
      <c r="D131" s="81"/>
      <c r="E131" s="82"/>
      <c r="F131" s="83"/>
      <c r="G131" s="84"/>
      <c r="H131" s="84"/>
      <c r="I131" s="85"/>
      <c r="J131" s="85"/>
      <c r="K131" s="85"/>
      <c r="L131" s="85"/>
      <c r="M131" s="85"/>
      <c r="N131" s="86"/>
      <c r="O131" s="55"/>
    </row>
    <row r="132" spans="1:15" x14ac:dyDescent="0.25">
      <c r="B132" s="6" t="s">
        <v>468</v>
      </c>
      <c r="C132" s="3" t="s">
        <v>1092</v>
      </c>
      <c r="D132" s="4" t="s">
        <v>747</v>
      </c>
      <c r="E132" s="21">
        <v>1</v>
      </c>
      <c r="F132" s="66">
        <v>44900</v>
      </c>
      <c r="G132" s="59">
        <v>47145</v>
      </c>
      <c r="H132" s="59">
        <v>55000</v>
      </c>
      <c r="I132" s="74">
        <v>53880</v>
      </c>
      <c r="J132" s="77">
        <f>+AVERAGE(F132,G132,H132,I132)</f>
        <v>50231.25</v>
      </c>
      <c r="K132" s="60">
        <f>+STDEVA(F132,G132,H132,I132)</f>
        <v>4966.6057742352241</v>
      </c>
      <c r="L132" s="77">
        <f t="shared" si="7"/>
        <v>45264.644225764772</v>
      </c>
      <c r="M132" s="77">
        <f t="shared" si="8"/>
        <v>55197.855774235228</v>
      </c>
      <c r="N132" s="71">
        <f>+ROUND(AVERAGE(G132,H132,I132),0)</f>
        <v>52008</v>
      </c>
      <c r="O132" s="55"/>
    </row>
    <row r="133" spans="1:15" x14ac:dyDescent="0.25">
      <c r="A133" s="11"/>
      <c r="B133" s="92">
        <v>10</v>
      </c>
      <c r="C133" s="96" t="s">
        <v>403</v>
      </c>
      <c r="D133" s="96"/>
      <c r="E133" s="96"/>
      <c r="F133" s="96"/>
      <c r="G133" s="96"/>
      <c r="H133" s="96"/>
      <c r="I133" s="96"/>
      <c r="J133" s="93"/>
      <c r="K133" s="93"/>
      <c r="L133" s="93"/>
      <c r="M133" s="93"/>
      <c r="N133" s="94"/>
      <c r="O133" s="55"/>
    </row>
    <row r="134" spans="1:15" x14ac:dyDescent="0.25">
      <c r="B134" s="67" t="s">
        <v>78</v>
      </c>
      <c r="C134" s="81" t="s">
        <v>270</v>
      </c>
      <c r="D134" s="81"/>
      <c r="E134" s="82"/>
      <c r="F134" s="83"/>
      <c r="G134" s="84"/>
      <c r="H134" s="84"/>
      <c r="I134" s="85"/>
      <c r="J134" s="85"/>
      <c r="K134" s="85"/>
      <c r="L134" s="85"/>
      <c r="M134" s="85"/>
      <c r="N134" s="86"/>
      <c r="O134" s="55"/>
    </row>
    <row r="135" spans="1:15" x14ac:dyDescent="0.25">
      <c r="B135" s="6" t="s">
        <v>79</v>
      </c>
      <c r="C135" s="3" t="s">
        <v>771</v>
      </c>
      <c r="D135" s="4" t="s">
        <v>746</v>
      </c>
      <c r="E135" s="21">
        <v>1</v>
      </c>
      <c r="F135" s="60">
        <v>156900</v>
      </c>
      <c r="G135" s="59">
        <v>164745</v>
      </c>
      <c r="H135" s="64">
        <v>850000</v>
      </c>
      <c r="I135" s="74">
        <v>455000</v>
      </c>
      <c r="J135" s="77">
        <f t="shared" ref="J135:J142" si="14">+AVERAGE(F135,G135,H135,I135)</f>
        <v>406661.25</v>
      </c>
      <c r="K135" s="60">
        <f t="shared" ref="K135:K142" si="15">+STDEVA(F135,G135,H135,I135)</f>
        <v>326491.46799406054</v>
      </c>
      <c r="L135" s="77">
        <f t="shared" si="7"/>
        <v>80169.782005939458</v>
      </c>
      <c r="M135" s="77">
        <f t="shared" si="8"/>
        <v>733152.7179940606</v>
      </c>
      <c r="N135" s="71">
        <f>+ROUND(AVERAGE(F135,G135,I135),0)</f>
        <v>258882</v>
      </c>
      <c r="O135" s="55"/>
    </row>
    <row r="136" spans="1:15" x14ac:dyDescent="0.25">
      <c r="B136" s="6" t="s">
        <v>80</v>
      </c>
      <c r="C136" s="3" t="s">
        <v>772</v>
      </c>
      <c r="D136" s="4" t="s">
        <v>746</v>
      </c>
      <c r="E136" s="21">
        <v>1</v>
      </c>
      <c r="F136" s="60">
        <v>145600</v>
      </c>
      <c r="G136" s="59">
        <v>152880</v>
      </c>
      <c r="H136" s="64">
        <v>850000</v>
      </c>
      <c r="I136" s="74">
        <v>455000</v>
      </c>
      <c r="J136" s="77">
        <f t="shared" si="14"/>
        <v>400870</v>
      </c>
      <c r="K136" s="60">
        <f t="shared" si="15"/>
        <v>332319.93961642846</v>
      </c>
      <c r="L136" s="77">
        <f t="shared" si="7"/>
        <v>68550.060383571545</v>
      </c>
      <c r="M136" s="77">
        <f t="shared" si="8"/>
        <v>733189.93961642846</v>
      </c>
      <c r="N136" s="71">
        <f>+ROUND(AVERAGE(F136,G136,I136),0)</f>
        <v>251160</v>
      </c>
      <c r="O136" s="55"/>
    </row>
    <row r="137" spans="1:15" ht="28.5" customHeight="1" x14ac:dyDescent="0.25">
      <c r="B137" s="6" t="s">
        <v>81</v>
      </c>
      <c r="C137" s="3" t="s">
        <v>792</v>
      </c>
      <c r="D137" s="4" t="s">
        <v>746</v>
      </c>
      <c r="E137" s="21">
        <v>1</v>
      </c>
      <c r="F137" s="60">
        <v>265990</v>
      </c>
      <c r="G137" s="59">
        <v>279290</v>
      </c>
      <c r="H137" s="64">
        <v>920000</v>
      </c>
      <c r="I137" s="74">
        <v>512000</v>
      </c>
      <c r="J137" s="77">
        <f t="shared" si="14"/>
        <v>494320</v>
      </c>
      <c r="K137" s="60">
        <f t="shared" si="15"/>
        <v>305444.23091621813</v>
      </c>
      <c r="L137" s="77">
        <f t="shared" si="7"/>
        <v>188875.76908378187</v>
      </c>
      <c r="M137" s="77">
        <f t="shared" si="8"/>
        <v>799764.23091621813</v>
      </c>
      <c r="N137" s="71">
        <f>+ROUND(AVERAGE(F137,G137,I137),0)</f>
        <v>352427</v>
      </c>
      <c r="O137" s="55"/>
    </row>
    <row r="138" spans="1:15" x14ac:dyDescent="0.25">
      <c r="B138" s="6" t="s">
        <v>82</v>
      </c>
      <c r="C138" s="30" t="s">
        <v>364</v>
      </c>
      <c r="D138" s="4" t="s">
        <v>746</v>
      </c>
      <c r="E138" s="21">
        <v>1</v>
      </c>
      <c r="F138" s="60">
        <v>89000</v>
      </c>
      <c r="G138" s="59">
        <v>93450</v>
      </c>
      <c r="H138" s="59">
        <v>125000</v>
      </c>
      <c r="I138" s="76">
        <v>153600</v>
      </c>
      <c r="J138" s="77">
        <f t="shared" si="14"/>
        <v>115262.5</v>
      </c>
      <c r="K138" s="60">
        <f t="shared" si="15"/>
        <v>30166.686233879474</v>
      </c>
      <c r="L138" s="77">
        <f t="shared" si="7"/>
        <v>85095.813766120526</v>
      </c>
      <c r="M138" s="77">
        <f t="shared" si="8"/>
        <v>145429.18623387947</v>
      </c>
      <c r="N138" s="71">
        <f>+ROUND(AVERAGE(F138,G138,H138),0)</f>
        <v>102483</v>
      </c>
      <c r="O138" s="55"/>
    </row>
    <row r="139" spans="1:15" x14ac:dyDescent="0.25">
      <c r="B139" s="6" t="s">
        <v>83</v>
      </c>
      <c r="C139" s="30" t="s">
        <v>365</v>
      </c>
      <c r="D139" s="16" t="s">
        <v>394</v>
      </c>
      <c r="E139" s="21">
        <v>1</v>
      </c>
      <c r="F139" s="60">
        <v>868000</v>
      </c>
      <c r="G139" s="59">
        <v>911400</v>
      </c>
      <c r="H139" s="59">
        <v>265000</v>
      </c>
      <c r="I139" s="75">
        <v>153600</v>
      </c>
      <c r="J139" s="77">
        <f t="shared" si="14"/>
        <v>549500</v>
      </c>
      <c r="K139" s="60">
        <f t="shared" si="15"/>
        <v>395849.68527628429</v>
      </c>
      <c r="L139" s="77">
        <f t="shared" si="7"/>
        <v>153650.31472371571</v>
      </c>
      <c r="M139" s="77">
        <f t="shared" si="8"/>
        <v>945349.68527628435</v>
      </c>
      <c r="N139" s="71">
        <f>+ROUND(AVERAGE(F139,G139,H139),0)</f>
        <v>681467</v>
      </c>
      <c r="O139" s="55"/>
    </row>
    <row r="140" spans="1:15" ht="27.6" x14ac:dyDescent="0.25">
      <c r="B140" s="6" t="s">
        <v>84</v>
      </c>
      <c r="C140" s="30" t="s">
        <v>793</v>
      </c>
      <c r="D140" s="4" t="s">
        <v>746</v>
      </c>
      <c r="E140" s="21">
        <v>1</v>
      </c>
      <c r="F140" s="60">
        <v>89000</v>
      </c>
      <c r="G140" s="59">
        <v>93450</v>
      </c>
      <c r="H140" s="64">
        <v>350000</v>
      </c>
      <c r="I140" s="74">
        <v>215000</v>
      </c>
      <c r="J140" s="77">
        <f t="shared" si="14"/>
        <v>186862.5</v>
      </c>
      <c r="K140" s="60">
        <f t="shared" si="15"/>
        <v>123434.90440309013</v>
      </c>
      <c r="L140" s="77">
        <f t="shared" si="7"/>
        <v>63427.595596909872</v>
      </c>
      <c r="M140" s="77">
        <f t="shared" si="8"/>
        <v>310297.40440309013</v>
      </c>
      <c r="N140" s="71">
        <f>+ROUND(AVERAGE(F140,G140,I140),0)</f>
        <v>132483</v>
      </c>
      <c r="O140" s="55"/>
    </row>
    <row r="141" spans="1:15" x14ac:dyDescent="0.25">
      <c r="B141" s="6" t="s">
        <v>85</v>
      </c>
      <c r="C141" s="30" t="s">
        <v>366</v>
      </c>
      <c r="D141" s="4" t="s">
        <v>747</v>
      </c>
      <c r="E141" s="21">
        <v>1</v>
      </c>
      <c r="F141" s="60">
        <v>45600</v>
      </c>
      <c r="G141" s="59">
        <v>47880</v>
      </c>
      <c r="H141" s="64">
        <v>165000</v>
      </c>
      <c r="I141" s="74">
        <v>54720</v>
      </c>
      <c r="J141" s="77">
        <f t="shared" si="14"/>
        <v>78300</v>
      </c>
      <c r="K141" s="60">
        <f t="shared" si="15"/>
        <v>57929.764370313125</v>
      </c>
      <c r="L141" s="77">
        <f t="shared" ref="L141:L204" si="16">+J141-K141</f>
        <v>20370.235629686875</v>
      </c>
      <c r="M141" s="77">
        <f t="shared" ref="M141:M204" si="17">+J141+K141</f>
        <v>136229.76437031312</v>
      </c>
      <c r="N141" s="71">
        <f>+ROUND(AVERAGE(F141,G141,I141),0)</f>
        <v>49400</v>
      </c>
      <c r="O141" s="55"/>
    </row>
    <row r="142" spans="1:15" x14ac:dyDescent="0.25">
      <c r="B142" s="6" t="s">
        <v>469</v>
      </c>
      <c r="C142" s="30" t="s">
        <v>515</v>
      </c>
      <c r="D142" s="4" t="s">
        <v>746</v>
      </c>
      <c r="E142" s="21">
        <v>1</v>
      </c>
      <c r="F142" s="60">
        <v>134600</v>
      </c>
      <c r="G142" s="59">
        <v>141330</v>
      </c>
      <c r="H142" s="59">
        <v>212000</v>
      </c>
      <c r="I142" s="76">
        <v>455000</v>
      </c>
      <c r="J142" s="77">
        <f t="shared" si="14"/>
        <v>235732.5</v>
      </c>
      <c r="K142" s="60">
        <f t="shared" si="15"/>
        <v>150311.98962491314</v>
      </c>
      <c r="L142" s="77">
        <f t="shared" si="16"/>
        <v>85420.510375086858</v>
      </c>
      <c r="M142" s="77">
        <f t="shared" si="17"/>
        <v>386044.48962491314</v>
      </c>
      <c r="N142" s="71">
        <f>+ROUND(AVERAGE(F142,G142,H142),0)</f>
        <v>162643</v>
      </c>
      <c r="O142" s="55"/>
    </row>
    <row r="143" spans="1:15" x14ac:dyDescent="0.25">
      <c r="B143" s="67" t="s">
        <v>86</v>
      </c>
      <c r="C143" s="81" t="s">
        <v>271</v>
      </c>
      <c r="D143" s="81"/>
      <c r="E143" s="82"/>
      <c r="F143" s="83"/>
      <c r="G143" s="84"/>
      <c r="H143" s="84"/>
      <c r="I143" s="85"/>
      <c r="J143" s="85"/>
      <c r="K143" s="85"/>
      <c r="L143" s="85"/>
      <c r="M143" s="85"/>
      <c r="N143" s="86"/>
      <c r="O143" s="55"/>
    </row>
    <row r="144" spans="1:15" x14ac:dyDescent="0.25">
      <c r="B144" s="6" t="s">
        <v>87</v>
      </c>
      <c r="C144" s="3" t="s">
        <v>516</v>
      </c>
      <c r="D144" s="16" t="s">
        <v>394</v>
      </c>
      <c r="E144" s="21">
        <v>1</v>
      </c>
      <c r="F144" s="60">
        <v>222900</v>
      </c>
      <c r="G144" s="59">
        <v>234045</v>
      </c>
      <c r="H144" s="64">
        <v>650000</v>
      </c>
      <c r="I144" s="74">
        <v>152000</v>
      </c>
      <c r="J144" s="77">
        <f t="shared" ref="J144:J151" si="18">+AVERAGE(F144,G144,H144,I144)</f>
        <v>314736.25</v>
      </c>
      <c r="K144" s="60">
        <f t="shared" ref="K144:K151" si="19">+STDEVA(F144,G144,H144,I144)</f>
        <v>226443.40261880745</v>
      </c>
      <c r="L144" s="77">
        <f t="shared" si="16"/>
        <v>88292.847381192551</v>
      </c>
      <c r="M144" s="77">
        <f t="shared" si="17"/>
        <v>541179.65261880751</v>
      </c>
      <c r="N144" s="71">
        <f>+ROUND(AVERAGE(F144,G144,I144),0)</f>
        <v>202982</v>
      </c>
      <c r="O144" s="55"/>
    </row>
    <row r="145" spans="2:15" x14ac:dyDescent="0.25">
      <c r="B145" s="6" t="s">
        <v>88</v>
      </c>
      <c r="C145" s="3" t="s">
        <v>794</v>
      </c>
      <c r="D145" s="16" t="s">
        <v>394</v>
      </c>
      <c r="E145" s="21">
        <v>1</v>
      </c>
      <c r="F145" s="60">
        <v>890000</v>
      </c>
      <c r="G145" s="59">
        <v>934500</v>
      </c>
      <c r="H145" s="65">
        <v>325000</v>
      </c>
      <c r="I145" s="74">
        <v>979000</v>
      </c>
      <c r="J145" s="77">
        <f t="shared" si="18"/>
        <v>782125</v>
      </c>
      <c r="K145" s="60">
        <f t="shared" si="19"/>
        <v>306908.34000832669</v>
      </c>
      <c r="L145" s="77">
        <f t="shared" si="16"/>
        <v>475216.65999167331</v>
      </c>
      <c r="M145" s="77">
        <f t="shared" si="17"/>
        <v>1089033.3400083268</v>
      </c>
      <c r="N145" s="71">
        <f>+ROUND(AVERAGE(F145,G145,I145),0)</f>
        <v>934500</v>
      </c>
      <c r="O145" s="55"/>
    </row>
    <row r="146" spans="2:15" x14ac:dyDescent="0.25">
      <c r="B146" s="6" t="s">
        <v>89</v>
      </c>
      <c r="C146" s="3" t="s">
        <v>517</v>
      </c>
      <c r="D146" s="4" t="s">
        <v>746</v>
      </c>
      <c r="E146" s="21">
        <v>1</v>
      </c>
      <c r="F146" s="60">
        <v>654900</v>
      </c>
      <c r="G146" s="59">
        <v>687645</v>
      </c>
      <c r="H146" s="64">
        <v>1850000</v>
      </c>
      <c r="I146" s="74">
        <v>785880</v>
      </c>
      <c r="J146" s="77">
        <f t="shared" si="18"/>
        <v>994606.25</v>
      </c>
      <c r="K146" s="60">
        <f t="shared" si="19"/>
        <v>572971.97728706594</v>
      </c>
      <c r="L146" s="77">
        <f t="shared" si="16"/>
        <v>421634.27271293406</v>
      </c>
      <c r="M146" s="77">
        <f t="shared" si="17"/>
        <v>1567578.2272870659</v>
      </c>
      <c r="N146" s="71">
        <f>+ROUND(AVERAGE(F146,G146,I146),0)</f>
        <v>709475</v>
      </c>
      <c r="O146" s="55"/>
    </row>
    <row r="147" spans="2:15" x14ac:dyDescent="0.25">
      <c r="B147" s="6" t="s">
        <v>90</v>
      </c>
      <c r="C147" s="3" t="s">
        <v>518</v>
      </c>
      <c r="D147" s="4" t="s">
        <v>746</v>
      </c>
      <c r="E147" s="21">
        <v>1</v>
      </c>
      <c r="F147" s="60">
        <v>438990</v>
      </c>
      <c r="G147" s="59">
        <v>460940</v>
      </c>
      <c r="H147" s="64">
        <v>1700000</v>
      </c>
      <c r="I147" s="74">
        <v>526788</v>
      </c>
      <c r="J147" s="77">
        <f t="shared" si="18"/>
        <v>781679.5</v>
      </c>
      <c r="K147" s="60">
        <f t="shared" si="19"/>
        <v>613349.3125897618</v>
      </c>
      <c r="L147" s="77">
        <f t="shared" si="16"/>
        <v>168330.1874102382</v>
      </c>
      <c r="M147" s="77">
        <f t="shared" si="17"/>
        <v>1395028.8125897618</v>
      </c>
      <c r="N147" s="71">
        <f>+ROUND(AVERAGE(F147,G147,I147),0)</f>
        <v>475573</v>
      </c>
      <c r="O147" s="55"/>
    </row>
    <row r="148" spans="2:15" x14ac:dyDescent="0.25">
      <c r="B148" s="6" t="s">
        <v>91</v>
      </c>
      <c r="C148" s="3" t="s">
        <v>799</v>
      </c>
      <c r="D148" s="4" t="s">
        <v>747</v>
      </c>
      <c r="E148" s="21">
        <v>1</v>
      </c>
      <c r="F148" s="66">
        <v>223400</v>
      </c>
      <c r="G148" s="59">
        <v>234570</v>
      </c>
      <c r="H148" s="59">
        <v>250000</v>
      </c>
      <c r="I148" s="76">
        <v>268080</v>
      </c>
      <c r="J148" s="77">
        <f t="shared" si="18"/>
        <v>244012.5</v>
      </c>
      <c r="K148" s="60">
        <f t="shared" si="19"/>
        <v>19400.435347348954</v>
      </c>
      <c r="L148" s="77">
        <f t="shared" si="16"/>
        <v>224612.06465265105</v>
      </c>
      <c r="M148" s="77">
        <f t="shared" si="17"/>
        <v>263412.93534734898</v>
      </c>
      <c r="N148" s="71">
        <f>+ROUND(AVERAGE(G148,H148),0)</f>
        <v>242285</v>
      </c>
      <c r="O148" s="55"/>
    </row>
    <row r="149" spans="2:15" ht="15.75" customHeight="1" x14ac:dyDescent="0.25">
      <c r="B149" s="6" t="s">
        <v>92</v>
      </c>
      <c r="C149" s="3" t="s">
        <v>795</v>
      </c>
      <c r="D149" s="4" t="s">
        <v>746</v>
      </c>
      <c r="E149" s="21">
        <v>1</v>
      </c>
      <c r="F149" s="60">
        <v>115600</v>
      </c>
      <c r="G149" s="59">
        <v>121380</v>
      </c>
      <c r="H149" s="64">
        <v>1850000</v>
      </c>
      <c r="I149" s="74">
        <v>138720</v>
      </c>
      <c r="J149" s="77">
        <f t="shared" si="18"/>
        <v>556425</v>
      </c>
      <c r="K149" s="60">
        <f t="shared" si="19"/>
        <v>862439.28874249849</v>
      </c>
      <c r="L149" s="77">
        <f t="shared" si="16"/>
        <v>-306014.28874249849</v>
      </c>
      <c r="M149" s="77">
        <f t="shared" si="17"/>
        <v>1418864.2887424985</v>
      </c>
      <c r="N149" s="71">
        <f>+ROUND(AVERAGE(F149,G149,I149),0)</f>
        <v>125233</v>
      </c>
      <c r="O149" s="55"/>
    </row>
    <row r="150" spans="2:15" ht="27.6" x14ac:dyDescent="0.25">
      <c r="B150" s="6" t="s">
        <v>93</v>
      </c>
      <c r="C150" s="3" t="s">
        <v>796</v>
      </c>
      <c r="D150" s="4" t="s">
        <v>746</v>
      </c>
      <c r="E150" s="21">
        <v>1</v>
      </c>
      <c r="F150" s="60">
        <v>154600</v>
      </c>
      <c r="G150" s="59">
        <v>162330</v>
      </c>
      <c r="H150" s="64">
        <v>1700000</v>
      </c>
      <c r="I150" s="74">
        <v>185520</v>
      </c>
      <c r="J150" s="77">
        <f t="shared" si="18"/>
        <v>550612.5</v>
      </c>
      <c r="K150" s="60">
        <f t="shared" si="19"/>
        <v>766370.9629752856</v>
      </c>
      <c r="L150" s="77">
        <f t="shared" si="16"/>
        <v>-215758.4629752856</v>
      </c>
      <c r="M150" s="77">
        <f t="shared" si="17"/>
        <v>1316983.4629752855</v>
      </c>
      <c r="N150" s="71">
        <f>+ROUND(AVERAGE(F150,G150,I150),0)</f>
        <v>167483</v>
      </c>
      <c r="O150" s="55"/>
    </row>
    <row r="151" spans="2:15" x14ac:dyDescent="0.25">
      <c r="B151" s="6" t="s">
        <v>94</v>
      </c>
      <c r="C151" s="3" t="s">
        <v>798</v>
      </c>
      <c r="D151" s="4" t="s">
        <v>746</v>
      </c>
      <c r="E151" s="21">
        <v>1</v>
      </c>
      <c r="F151" s="60">
        <v>187990</v>
      </c>
      <c r="G151" s="59">
        <v>197390</v>
      </c>
      <c r="H151" s="64">
        <v>1500000</v>
      </c>
      <c r="I151" s="74">
        <v>225588</v>
      </c>
      <c r="J151" s="77">
        <f t="shared" si="18"/>
        <v>527742</v>
      </c>
      <c r="K151" s="60">
        <f t="shared" si="19"/>
        <v>648368.85687289666</v>
      </c>
      <c r="L151" s="77">
        <f t="shared" si="16"/>
        <v>-120626.85687289666</v>
      </c>
      <c r="M151" s="77">
        <f t="shared" si="17"/>
        <v>1176110.8568728967</v>
      </c>
      <c r="N151" s="71">
        <f>+ROUND(AVERAGE(F151,G151,I151),0)</f>
        <v>203656</v>
      </c>
      <c r="O151" s="55"/>
    </row>
    <row r="152" spans="2:15" x14ac:dyDescent="0.25">
      <c r="B152" s="67" t="s">
        <v>95</v>
      </c>
      <c r="C152" s="81" t="s">
        <v>402</v>
      </c>
      <c r="D152" s="81"/>
      <c r="E152" s="82"/>
      <c r="F152" s="83"/>
      <c r="G152" s="84"/>
      <c r="H152" s="84"/>
      <c r="I152" s="85"/>
      <c r="J152" s="85"/>
      <c r="K152" s="85"/>
      <c r="L152" s="85"/>
      <c r="M152" s="85"/>
      <c r="N152" s="86"/>
      <c r="O152" s="55"/>
    </row>
    <row r="153" spans="2:15" x14ac:dyDescent="0.25">
      <c r="B153" s="6" t="s">
        <v>96</v>
      </c>
      <c r="C153" s="31" t="s">
        <v>797</v>
      </c>
      <c r="D153" s="4" t="s">
        <v>747</v>
      </c>
      <c r="E153" s="21">
        <v>1</v>
      </c>
      <c r="F153" s="60">
        <v>176500</v>
      </c>
      <c r="G153" s="59">
        <v>185325</v>
      </c>
      <c r="H153" s="64">
        <v>1750000</v>
      </c>
      <c r="I153" s="74">
        <v>211800</v>
      </c>
      <c r="J153" s="77">
        <f>+AVERAGE(F153,G153,H153,I153)</f>
        <v>580906.25</v>
      </c>
      <c r="K153" s="60">
        <f>+STDEVA(F153,G153,H153,I153)</f>
        <v>779540.15514890791</v>
      </c>
      <c r="L153" s="77">
        <f t="shared" si="16"/>
        <v>-198633.90514890791</v>
      </c>
      <c r="M153" s="77">
        <f t="shared" si="17"/>
        <v>1360446.405148908</v>
      </c>
      <c r="N153" s="71">
        <f>+ROUND(AVERAGE(F153,G153,I153),0)</f>
        <v>191208</v>
      </c>
      <c r="O153" s="55"/>
    </row>
    <row r="154" spans="2:15" x14ac:dyDescent="0.25">
      <c r="B154" s="6" t="s">
        <v>97</v>
      </c>
      <c r="C154" s="31" t="s">
        <v>773</v>
      </c>
      <c r="D154" s="4" t="s">
        <v>747</v>
      </c>
      <c r="E154" s="21">
        <v>1</v>
      </c>
      <c r="F154" s="60">
        <v>186880</v>
      </c>
      <c r="G154" s="59">
        <v>196224</v>
      </c>
      <c r="H154" s="64">
        <v>890000</v>
      </c>
      <c r="I154" s="74">
        <v>224256</v>
      </c>
      <c r="J154" s="77">
        <f>+AVERAGE(F154,G154,H154,I154)</f>
        <v>374340</v>
      </c>
      <c r="K154" s="60">
        <f>+STDEVA(F154,G154,H154,I154)</f>
        <v>344139.99269289622</v>
      </c>
      <c r="L154" s="77">
        <f t="shared" si="16"/>
        <v>30200.007307103777</v>
      </c>
      <c r="M154" s="77">
        <f t="shared" si="17"/>
        <v>718479.99269289616</v>
      </c>
      <c r="N154" s="71">
        <f>+ROUND(AVERAGE(F154,G154,I154),0)</f>
        <v>202453</v>
      </c>
      <c r="O154" s="55"/>
    </row>
    <row r="155" spans="2:15" x14ac:dyDescent="0.25">
      <c r="B155" s="67" t="s">
        <v>98</v>
      </c>
      <c r="C155" s="81" t="s">
        <v>401</v>
      </c>
      <c r="D155" s="81"/>
      <c r="E155" s="82"/>
      <c r="F155" s="83"/>
      <c r="G155" s="84"/>
      <c r="H155" s="84"/>
      <c r="I155" s="85"/>
      <c r="J155" s="85"/>
      <c r="K155" s="85"/>
      <c r="L155" s="85"/>
      <c r="M155" s="85"/>
      <c r="N155" s="86"/>
      <c r="O155" s="55"/>
    </row>
    <row r="156" spans="2:15" x14ac:dyDescent="0.25">
      <c r="B156" s="6" t="s">
        <v>99</v>
      </c>
      <c r="C156" s="30" t="s">
        <v>519</v>
      </c>
      <c r="D156" s="16" t="s">
        <v>394</v>
      </c>
      <c r="E156" s="21">
        <v>1</v>
      </c>
      <c r="F156" s="60">
        <v>556700</v>
      </c>
      <c r="G156" s="59">
        <v>584535</v>
      </c>
      <c r="H156" s="65">
        <v>495000</v>
      </c>
      <c r="I156" s="76">
        <v>668040</v>
      </c>
      <c r="J156" s="77">
        <f>+AVERAGE(F156,G156,H156,I156)</f>
        <v>576068.75</v>
      </c>
      <c r="K156" s="60">
        <f>+STDEVA(F156,G156,H156,I156)</f>
        <v>71827.754428563334</v>
      </c>
      <c r="L156" s="77">
        <f t="shared" si="16"/>
        <v>504240.99557143665</v>
      </c>
      <c r="M156" s="77">
        <f t="shared" si="17"/>
        <v>647896.50442856329</v>
      </c>
      <c r="N156" s="71">
        <f>+ROUND(AVERAGE(F156,G156),0)</f>
        <v>570618</v>
      </c>
      <c r="O156" s="55"/>
    </row>
    <row r="157" spans="2:15" x14ac:dyDescent="0.25">
      <c r="B157" s="6" t="s">
        <v>100</v>
      </c>
      <c r="C157" s="31" t="s">
        <v>520</v>
      </c>
      <c r="D157" s="4" t="s">
        <v>747</v>
      </c>
      <c r="E157" s="21">
        <v>1</v>
      </c>
      <c r="F157" s="60">
        <v>176500</v>
      </c>
      <c r="G157" s="59">
        <v>185325</v>
      </c>
      <c r="H157" s="64">
        <v>1500000</v>
      </c>
      <c r="I157" s="74">
        <v>211800</v>
      </c>
      <c r="J157" s="77">
        <f>+AVERAGE(F157,G157,H157,I157)</f>
        <v>518406.25</v>
      </c>
      <c r="K157" s="60">
        <f>+STDEVA(F157,G157,H157,I157)</f>
        <v>654567.71624962531</v>
      </c>
      <c r="L157" s="77">
        <f t="shared" si="16"/>
        <v>-136161.46624962531</v>
      </c>
      <c r="M157" s="77">
        <f t="shared" si="17"/>
        <v>1172973.9662496252</v>
      </c>
      <c r="N157" s="71">
        <f>+ROUND(AVERAGE(F157,G157,I157),0)</f>
        <v>191208</v>
      </c>
      <c r="O157" s="55"/>
    </row>
    <row r="158" spans="2:15" x14ac:dyDescent="0.25">
      <c r="B158" s="6" t="s">
        <v>101</v>
      </c>
      <c r="C158" s="30" t="s">
        <v>521</v>
      </c>
      <c r="D158" s="4" t="s">
        <v>746</v>
      </c>
      <c r="E158" s="21">
        <v>1</v>
      </c>
      <c r="F158" s="60">
        <v>186880</v>
      </c>
      <c r="G158" s="59">
        <v>196224</v>
      </c>
      <c r="H158" s="64">
        <v>520000</v>
      </c>
      <c r="I158" s="74">
        <v>224256</v>
      </c>
      <c r="J158" s="77">
        <f>+AVERAGE(F158,G158,H158,I158)</f>
        <v>281840</v>
      </c>
      <c r="K158" s="60">
        <f>+STDEVA(F158,G158,H158,I158)</f>
        <v>159565.66434334591</v>
      </c>
      <c r="L158" s="77">
        <f t="shared" si="16"/>
        <v>122274.33565665409</v>
      </c>
      <c r="M158" s="77">
        <f t="shared" si="17"/>
        <v>441405.66434334591</v>
      </c>
      <c r="N158" s="71">
        <f>+ROUND(AVERAGE(F158,G158,I158),0)</f>
        <v>202453</v>
      </c>
      <c r="O158" s="55"/>
    </row>
    <row r="159" spans="2:15" x14ac:dyDescent="0.25">
      <c r="B159" s="6" t="s">
        <v>102</v>
      </c>
      <c r="C159" s="3" t="s">
        <v>800</v>
      </c>
      <c r="D159" s="4" t="s">
        <v>747</v>
      </c>
      <c r="E159" s="21">
        <v>1</v>
      </c>
      <c r="F159" s="60">
        <v>176500</v>
      </c>
      <c r="G159" s="59">
        <v>185325</v>
      </c>
      <c r="H159" s="64">
        <v>890000</v>
      </c>
      <c r="I159" s="74">
        <v>211800</v>
      </c>
      <c r="J159" s="77">
        <f>+AVERAGE(F159,G159,H159,I159)</f>
        <v>365906.25</v>
      </c>
      <c r="K159" s="60">
        <f>+STDEVA(F159,G159,H159,I159)</f>
        <v>349717.65300441539</v>
      </c>
      <c r="L159" s="77">
        <f t="shared" si="16"/>
        <v>16188.596995584609</v>
      </c>
      <c r="M159" s="77">
        <f t="shared" si="17"/>
        <v>715623.90300441533</v>
      </c>
      <c r="N159" s="71">
        <f>+ROUND(AVERAGE(F159,G159,I159),0)</f>
        <v>191208</v>
      </c>
      <c r="O159" s="55"/>
    </row>
    <row r="160" spans="2:15" x14ac:dyDescent="0.25">
      <c r="B160" s="6" t="s">
        <v>103</v>
      </c>
      <c r="C160" s="3" t="s">
        <v>367</v>
      </c>
      <c r="D160" s="16" t="s">
        <v>394</v>
      </c>
      <c r="E160" s="21">
        <v>1</v>
      </c>
      <c r="F160" s="60">
        <v>224500</v>
      </c>
      <c r="G160" s="59">
        <v>235725</v>
      </c>
      <c r="H160" s="64">
        <v>390000</v>
      </c>
      <c r="I160" s="74">
        <v>269400</v>
      </c>
      <c r="J160" s="77">
        <f>+AVERAGE(F160,G160,H160,I160)</f>
        <v>279906.25</v>
      </c>
      <c r="K160" s="60">
        <f>+STDEVA(F160,G160,H160,I160)</f>
        <v>75835.019326495851</v>
      </c>
      <c r="L160" s="77">
        <f t="shared" si="16"/>
        <v>204071.23067350415</v>
      </c>
      <c r="M160" s="77">
        <f t="shared" si="17"/>
        <v>355741.26932649582</v>
      </c>
      <c r="N160" s="71">
        <f>+ROUND(AVERAGE(F160,G160,I160),0)</f>
        <v>243208</v>
      </c>
      <c r="O160" s="55"/>
    </row>
    <row r="161" spans="2:15" x14ac:dyDescent="0.25">
      <c r="B161" s="92">
        <v>11</v>
      </c>
      <c r="C161" s="96" t="s">
        <v>272</v>
      </c>
      <c r="D161" s="96"/>
      <c r="E161" s="96"/>
      <c r="F161" s="96"/>
      <c r="G161" s="96"/>
      <c r="H161" s="96"/>
      <c r="I161" s="96"/>
      <c r="J161" s="93"/>
      <c r="K161" s="93"/>
      <c r="L161" s="93"/>
      <c r="M161" s="93"/>
      <c r="N161" s="94"/>
      <c r="O161" s="55"/>
    </row>
    <row r="162" spans="2:15" x14ac:dyDescent="0.25">
      <c r="B162" s="67" t="s">
        <v>104</v>
      </c>
      <c r="C162" s="81" t="s">
        <v>273</v>
      </c>
      <c r="D162" s="81"/>
      <c r="E162" s="82"/>
      <c r="F162" s="83"/>
      <c r="G162" s="84"/>
      <c r="H162" s="84"/>
      <c r="I162" s="85"/>
      <c r="J162" s="85"/>
      <c r="K162" s="85"/>
      <c r="L162" s="85"/>
      <c r="M162" s="85"/>
      <c r="N162" s="86"/>
      <c r="O162" s="55"/>
    </row>
    <row r="163" spans="2:15" x14ac:dyDescent="0.25">
      <c r="B163" s="6" t="s">
        <v>105</v>
      </c>
      <c r="C163" s="3" t="s">
        <v>802</v>
      </c>
      <c r="D163" s="16" t="s">
        <v>394</v>
      </c>
      <c r="E163" s="21">
        <v>1</v>
      </c>
      <c r="F163" s="60">
        <v>323400</v>
      </c>
      <c r="G163" s="59">
        <v>339570</v>
      </c>
      <c r="H163" s="59">
        <v>350000</v>
      </c>
      <c r="I163" s="76">
        <v>388080</v>
      </c>
      <c r="J163" s="77">
        <f>+AVERAGE(F163,G163,H163,I163)</f>
        <v>350262.5</v>
      </c>
      <c r="K163" s="60">
        <f>+STDEVA(F163,G163,H163,I163)</f>
        <v>27484.272320729178</v>
      </c>
      <c r="L163" s="77">
        <f t="shared" si="16"/>
        <v>322778.22767927084</v>
      </c>
      <c r="M163" s="77">
        <f t="shared" si="17"/>
        <v>377746.77232072916</v>
      </c>
      <c r="N163" s="71">
        <f>+ROUND(AVERAGE(F163,G163,H163),0)</f>
        <v>337657</v>
      </c>
      <c r="O163" s="55"/>
    </row>
    <row r="164" spans="2:15" x14ac:dyDescent="0.25">
      <c r="B164" s="6" t="s">
        <v>106</v>
      </c>
      <c r="C164" s="30" t="s">
        <v>801</v>
      </c>
      <c r="D164" s="4" t="s">
        <v>747</v>
      </c>
      <c r="E164" s="21">
        <v>1</v>
      </c>
      <c r="F164" s="60">
        <v>45600</v>
      </c>
      <c r="G164" s="59">
        <v>47880</v>
      </c>
      <c r="H164" s="59">
        <v>45000</v>
      </c>
      <c r="I164" s="76">
        <v>54720</v>
      </c>
      <c r="J164" s="77">
        <f>+AVERAGE(F164,G164,H164,I164)</f>
        <v>48300</v>
      </c>
      <c r="K164" s="60">
        <f>+STDEVA(F164,G164,H164,I164)</f>
        <v>4456.1867106305135</v>
      </c>
      <c r="L164" s="77">
        <f t="shared" si="16"/>
        <v>43843.813289369486</v>
      </c>
      <c r="M164" s="77">
        <f t="shared" si="17"/>
        <v>52756.186710630514</v>
      </c>
      <c r="N164" s="71">
        <f>+ROUND(AVERAGE(F164,G164,H164),0)</f>
        <v>46160</v>
      </c>
      <c r="O164" s="55"/>
    </row>
    <row r="165" spans="2:15" x14ac:dyDescent="0.25">
      <c r="B165" s="67" t="s">
        <v>107</v>
      </c>
      <c r="C165" s="81" t="s">
        <v>274</v>
      </c>
      <c r="D165" s="81"/>
      <c r="E165" s="82"/>
      <c r="F165" s="83"/>
      <c r="G165" s="84"/>
      <c r="H165" s="84"/>
      <c r="I165" s="85"/>
      <c r="J165" s="85"/>
      <c r="K165" s="85"/>
      <c r="L165" s="85"/>
      <c r="M165" s="85"/>
      <c r="N165" s="86"/>
      <c r="O165" s="55"/>
    </row>
    <row r="166" spans="2:15" x14ac:dyDescent="0.25">
      <c r="B166" s="6" t="s">
        <v>108</v>
      </c>
      <c r="C166" s="3" t="s">
        <v>368</v>
      </c>
      <c r="D166" s="16" t="s">
        <v>394</v>
      </c>
      <c r="E166" s="21">
        <v>1</v>
      </c>
      <c r="F166" s="60">
        <v>186800</v>
      </c>
      <c r="G166" s="59">
        <v>196140</v>
      </c>
      <c r="H166" s="59">
        <v>200000</v>
      </c>
      <c r="I166" s="76">
        <v>224160</v>
      </c>
      <c r="J166" s="77">
        <f>+AVERAGE(F166,G166,H166,I166)</f>
        <v>201775</v>
      </c>
      <c r="K166" s="60">
        <f>+STDEVA(F166,G166,H166,I166)</f>
        <v>15918.989708311685</v>
      </c>
      <c r="L166" s="77">
        <f t="shared" si="16"/>
        <v>185856.01029168832</v>
      </c>
      <c r="M166" s="77">
        <f t="shared" si="17"/>
        <v>217693.98970831168</v>
      </c>
      <c r="N166" s="71">
        <f>+ROUND(AVERAGE(F166,G166,H166),0)</f>
        <v>194313</v>
      </c>
      <c r="O166" s="55"/>
    </row>
    <row r="167" spans="2:15" ht="27.6" x14ac:dyDescent="0.25">
      <c r="B167" s="6" t="s">
        <v>109</v>
      </c>
      <c r="C167" s="3" t="s">
        <v>1093</v>
      </c>
      <c r="D167" s="16" t="s">
        <v>394</v>
      </c>
      <c r="E167" s="21">
        <v>1</v>
      </c>
      <c r="F167" s="60">
        <v>55600</v>
      </c>
      <c r="G167" s="59">
        <v>58380</v>
      </c>
      <c r="H167" s="64">
        <v>250000</v>
      </c>
      <c r="I167" s="74">
        <v>66720</v>
      </c>
      <c r="J167" s="77">
        <f>+AVERAGE(F167,G167,H167,I167)</f>
        <v>107675</v>
      </c>
      <c r="K167" s="60">
        <f>+STDEVA(F167,G167,H167,I167)</f>
        <v>95000.912802632243</v>
      </c>
      <c r="L167" s="77">
        <f t="shared" si="16"/>
        <v>12674.087197367757</v>
      </c>
      <c r="M167" s="77">
        <f t="shared" si="17"/>
        <v>202675.91280263226</v>
      </c>
      <c r="N167" s="71">
        <f>+ROUND(AVERAGE(F167,G167,I167),0)</f>
        <v>60233</v>
      </c>
      <c r="O167" s="55"/>
    </row>
    <row r="168" spans="2:15" x14ac:dyDescent="0.25">
      <c r="B168" s="6" t="s">
        <v>110</v>
      </c>
      <c r="C168" s="3" t="s">
        <v>369</v>
      </c>
      <c r="D168" s="4" t="s">
        <v>746</v>
      </c>
      <c r="E168" s="21">
        <v>1</v>
      </c>
      <c r="F168" s="60">
        <v>54300</v>
      </c>
      <c r="G168" s="59">
        <v>57015</v>
      </c>
      <c r="H168" s="64">
        <v>200000</v>
      </c>
      <c r="I168" s="74">
        <v>65160</v>
      </c>
      <c r="J168" s="77">
        <f>+AVERAGE(F168,G168,H168,I168)</f>
        <v>94118.75</v>
      </c>
      <c r="K168" s="60">
        <f>+STDEVA(F168,G168,H168,I168)</f>
        <v>70738.177855031012</v>
      </c>
      <c r="L168" s="77">
        <f t="shared" si="16"/>
        <v>23380.572144968988</v>
      </c>
      <c r="M168" s="77">
        <f t="shared" si="17"/>
        <v>164856.92785503101</v>
      </c>
      <c r="N168" s="71">
        <f>+ROUND(AVERAGE(F168,G168,I168),0)</f>
        <v>58825</v>
      </c>
      <c r="O168" s="55"/>
    </row>
    <row r="169" spans="2:15" x14ac:dyDescent="0.25">
      <c r="B169" s="6" t="s">
        <v>334</v>
      </c>
      <c r="C169" s="3" t="s">
        <v>522</v>
      </c>
      <c r="D169" s="4" t="s">
        <v>747</v>
      </c>
      <c r="E169" s="21">
        <v>1</v>
      </c>
      <c r="F169" s="60">
        <v>8900</v>
      </c>
      <c r="G169" s="59">
        <v>9345</v>
      </c>
      <c r="H169" s="64">
        <v>65000</v>
      </c>
      <c r="I169" s="74">
        <v>10680</v>
      </c>
      <c r="J169" s="77">
        <f>+AVERAGE(F169,G169,H169,I169)</f>
        <v>23481.25</v>
      </c>
      <c r="K169" s="60">
        <f>+STDEVA(F169,G169,H169,I169)</f>
        <v>27689.498723944667</v>
      </c>
      <c r="L169" s="77">
        <f t="shared" si="16"/>
        <v>-4208.2487239446673</v>
      </c>
      <c r="M169" s="77">
        <f t="shared" si="17"/>
        <v>51170.748723944664</v>
      </c>
      <c r="N169" s="71">
        <f>+ROUND(AVERAGE(F169,G169,I169),0)</f>
        <v>9642</v>
      </c>
      <c r="O169" s="55"/>
    </row>
    <row r="170" spans="2:15" x14ac:dyDescent="0.25">
      <c r="B170" s="92">
        <v>12</v>
      </c>
      <c r="C170" s="96" t="s">
        <v>456</v>
      </c>
      <c r="D170" s="96" t="s">
        <v>328</v>
      </c>
      <c r="E170" s="96"/>
      <c r="F170" s="96"/>
      <c r="G170" s="96"/>
      <c r="H170" s="96"/>
      <c r="I170" s="96"/>
      <c r="J170" s="93"/>
      <c r="K170" s="93"/>
      <c r="L170" s="93"/>
      <c r="M170" s="93"/>
      <c r="N170" s="94"/>
      <c r="O170" s="55"/>
    </row>
    <row r="171" spans="2:15" x14ac:dyDescent="0.25">
      <c r="B171" s="67" t="s">
        <v>111</v>
      </c>
      <c r="C171" s="81" t="s">
        <v>244</v>
      </c>
      <c r="D171" s="81" t="s">
        <v>328</v>
      </c>
      <c r="E171" s="82"/>
      <c r="F171" s="83"/>
      <c r="G171" s="84"/>
      <c r="H171" s="84"/>
      <c r="I171" s="85"/>
      <c r="J171" s="85"/>
      <c r="K171" s="85"/>
      <c r="L171" s="85"/>
      <c r="M171" s="85"/>
      <c r="N171" s="86"/>
      <c r="O171" s="55"/>
    </row>
    <row r="172" spans="2:15" x14ac:dyDescent="0.25">
      <c r="B172" s="6" t="s">
        <v>112</v>
      </c>
      <c r="C172" s="5" t="s">
        <v>774</v>
      </c>
      <c r="D172" s="16" t="s">
        <v>394</v>
      </c>
      <c r="E172" s="21">
        <v>1</v>
      </c>
      <c r="F172" s="60">
        <v>145600</v>
      </c>
      <c r="G172" s="59">
        <v>152880</v>
      </c>
      <c r="H172" s="64">
        <v>196000</v>
      </c>
      <c r="I172" s="74">
        <v>174720</v>
      </c>
      <c r="J172" s="77">
        <f t="shared" ref="J172:J181" si="20">+AVERAGE(F172,G172,H172,I172)</f>
        <v>167300</v>
      </c>
      <c r="K172" s="60">
        <f t="shared" ref="K172:K181" si="21">+STDEVA(F172,G172,H172,I172)</f>
        <v>22785.761636015886</v>
      </c>
      <c r="L172" s="77">
        <f t="shared" si="16"/>
        <v>144514.2383639841</v>
      </c>
      <c r="M172" s="77">
        <f t="shared" si="17"/>
        <v>190085.7616360159</v>
      </c>
      <c r="N172" s="71">
        <f t="shared" ref="N172:N181" si="22">+ROUND(AVERAGE(F172,G172,I172),0)</f>
        <v>157733</v>
      </c>
      <c r="O172" s="55"/>
    </row>
    <row r="173" spans="2:15" x14ac:dyDescent="0.25">
      <c r="B173" s="6" t="s">
        <v>113</v>
      </c>
      <c r="C173" s="5" t="s">
        <v>523</v>
      </c>
      <c r="D173" s="16" t="s">
        <v>394</v>
      </c>
      <c r="E173" s="21">
        <v>1</v>
      </c>
      <c r="F173" s="60">
        <v>78990</v>
      </c>
      <c r="G173" s="59">
        <v>82940</v>
      </c>
      <c r="H173" s="64">
        <v>178000</v>
      </c>
      <c r="I173" s="74">
        <v>94788</v>
      </c>
      <c r="J173" s="77">
        <f t="shared" si="20"/>
        <v>108679.5</v>
      </c>
      <c r="K173" s="60">
        <f t="shared" si="21"/>
        <v>46698.65723622754</v>
      </c>
      <c r="L173" s="77">
        <f t="shared" si="16"/>
        <v>61980.84276377246</v>
      </c>
      <c r="M173" s="77">
        <f t="shared" si="17"/>
        <v>155378.15723622753</v>
      </c>
      <c r="N173" s="71">
        <f t="shared" si="22"/>
        <v>85573</v>
      </c>
      <c r="O173" s="55"/>
    </row>
    <row r="174" spans="2:15" ht="27.6" x14ac:dyDescent="0.25">
      <c r="B174" s="6" t="s">
        <v>114</v>
      </c>
      <c r="C174" s="5" t="s">
        <v>524</v>
      </c>
      <c r="D174" s="16" t="s">
        <v>394</v>
      </c>
      <c r="E174" s="21">
        <v>1</v>
      </c>
      <c r="F174" s="60">
        <v>115600</v>
      </c>
      <c r="G174" s="59">
        <v>121380</v>
      </c>
      <c r="H174" s="64">
        <v>190000</v>
      </c>
      <c r="I174" s="74">
        <v>138720</v>
      </c>
      <c r="J174" s="77">
        <f t="shared" si="20"/>
        <v>141425</v>
      </c>
      <c r="K174" s="60">
        <f t="shared" si="21"/>
        <v>33840.706749908953</v>
      </c>
      <c r="L174" s="77">
        <f t="shared" si="16"/>
        <v>107584.29325009105</v>
      </c>
      <c r="M174" s="77">
        <f t="shared" si="17"/>
        <v>175265.70674990895</v>
      </c>
      <c r="N174" s="71">
        <f t="shared" si="22"/>
        <v>125233</v>
      </c>
      <c r="O174" s="55"/>
    </row>
    <row r="175" spans="2:15" x14ac:dyDescent="0.25">
      <c r="B175" s="6" t="s">
        <v>115</v>
      </c>
      <c r="C175" s="30" t="s">
        <v>1094</v>
      </c>
      <c r="D175" s="16" t="s">
        <v>394</v>
      </c>
      <c r="E175" s="21">
        <v>1</v>
      </c>
      <c r="F175" s="60">
        <v>65700</v>
      </c>
      <c r="G175" s="59">
        <v>68985</v>
      </c>
      <c r="H175" s="64">
        <v>150000</v>
      </c>
      <c r="I175" s="74">
        <v>78840</v>
      </c>
      <c r="J175" s="77">
        <f t="shared" si="20"/>
        <v>90881.25</v>
      </c>
      <c r="K175" s="60">
        <f t="shared" si="21"/>
        <v>39806.027260328301</v>
      </c>
      <c r="L175" s="77">
        <f t="shared" si="16"/>
        <v>51075.222739671699</v>
      </c>
      <c r="M175" s="77">
        <f t="shared" si="17"/>
        <v>130687.27726032829</v>
      </c>
      <c r="N175" s="71">
        <f t="shared" si="22"/>
        <v>71175</v>
      </c>
      <c r="O175" s="55"/>
    </row>
    <row r="176" spans="2:15" x14ac:dyDescent="0.25">
      <c r="B176" s="6" t="s">
        <v>116</v>
      </c>
      <c r="C176" s="30" t="s">
        <v>525</v>
      </c>
      <c r="D176" s="16" t="s">
        <v>394</v>
      </c>
      <c r="E176" s="21">
        <v>1</v>
      </c>
      <c r="F176" s="60">
        <v>76400</v>
      </c>
      <c r="G176" s="59">
        <v>80220</v>
      </c>
      <c r="H176" s="64">
        <v>230000</v>
      </c>
      <c r="I176" s="74">
        <v>91680</v>
      </c>
      <c r="J176" s="77">
        <f t="shared" si="20"/>
        <v>119575</v>
      </c>
      <c r="K176" s="60">
        <f t="shared" si="21"/>
        <v>73902.431849928544</v>
      </c>
      <c r="L176" s="77">
        <f t="shared" si="16"/>
        <v>45672.568150071456</v>
      </c>
      <c r="M176" s="77">
        <f t="shared" si="17"/>
        <v>193477.43184992854</v>
      </c>
      <c r="N176" s="71">
        <f t="shared" si="22"/>
        <v>82767</v>
      </c>
      <c r="O176" s="55"/>
    </row>
    <row r="177" spans="2:15" x14ac:dyDescent="0.25">
      <c r="B177" s="6" t="s">
        <v>117</v>
      </c>
      <c r="C177" s="30" t="s">
        <v>1095</v>
      </c>
      <c r="D177" s="16" t="s">
        <v>394</v>
      </c>
      <c r="E177" s="21">
        <v>1</v>
      </c>
      <c r="F177" s="60">
        <v>65700</v>
      </c>
      <c r="G177" s="59">
        <v>68985</v>
      </c>
      <c r="H177" s="64">
        <v>150000</v>
      </c>
      <c r="I177" s="74">
        <v>78840</v>
      </c>
      <c r="J177" s="77">
        <f t="shared" si="20"/>
        <v>90881.25</v>
      </c>
      <c r="K177" s="60">
        <f t="shared" si="21"/>
        <v>39806.027260328301</v>
      </c>
      <c r="L177" s="77">
        <f t="shared" si="16"/>
        <v>51075.222739671699</v>
      </c>
      <c r="M177" s="77">
        <f t="shared" si="17"/>
        <v>130687.27726032829</v>
      </c>
      <c r="N177" s="71">
        <f t="shared" si="22"/>
        <v>71175</v>
      </c>
      <c r="O177" s="55"/>
    </row>
    <row r="178" spans="2:15" x14ac:dyDescent="0.25">
      <c r="B178" s="6" t="s">
        <v>118</v>
      </c>
      <c r="C178" s="30" t="s">
        <v>526</v>
      </c>
      <c r="D178" s="16" t="s">
        <v>394</v>
      </c>
      <c r="E178" s="21">
        <v>1</v>
      </c>
      <c r="F178" s="60">
        <v>67900</v>
      </c>
      <c r="G178" s="59">
        <v>71295</v>
      </c>
      <c r="H178" s="64">
        <v>178000</v>
      </c>
      <c r="I178" s="74">
        <v>81480</v>
      </c>
      <c r="J178" s="77">
        <f t="shared" si="20"/>
        <v>99668.75</v>
      </c>
      <c r="K178" s="60">
        <f t="shared" si="21"/>
        <v>52538.679461738793</v>
      </c>
      <c r="L178" s="77">
        <f t="shared" si="16"/>
        <v>47130.070538261207</v>
      </c>
      <c r="M178" s="77">
        <f t="shared" si="17"/>
        <v>152207.42946173879</v>
      </c>
      <c r="N178" s="71">
        <f t="shared" si="22"/>
        <v>73558</v>
      </c>
      <c r="O178" s="55"/>
    </row>
    <row r="179" spans="2:15" x14ac:dyDescent="0.25">
      <c r="B179" s="6" t="s">
        <v>119</v>
      </c>
      <c r="C179" s="30" t="s">
        <v>527</v>
      </c>
      <c r="D179" s="16" t="s">
        <v>394</v>
      </c>
      <c r="E179" s="21">
        <v>1</v>
      </c>
      <c r="F179" s="60">
        <v>88900</v>
      </c>
      <c r="G179" s="59">
        <v>93345</v>
      </c>
      <c r="H179" s="64">
        <v>300000</v>
      </c>
      <c r="I179" s="74">
        <v>106680</v>
      </c>
      <c r="J179" s="77">
        <f t="shared" si="20"/>
        <v>147231.25</v>
      </c>
      <c r="K179" s="60">
        <f t="shared" si="21"/>
        <v>102125.67016303982</v>
      </c>
      <c r="L179" s="77">
        <f t="shared" si="16"/>
        <v>45105.579836960183</v>
      </c>
      <c r="M179" s="77">
        <f t="shared" si="17"/>
        <v>249356.92016303982</v>
      </c>
      <c r="N179" s="71">
        <f t="shared" si="22"/>
        <v>96308</v>
      </c>
      <c r="O179" s="55"/>
    </row>
    <row r="180" spans="2:15" x14ac:dyDescent="0.25">
      <c r="B180" s="6" t="s">
        <v>120</v>
      </c>
      <c r="C180" s="30" t="s">
        <v>528</v>
      </c>
      <c r="D180" s="16" t="s">
        <v>394</v>
      </c>
      <c r="E180" s="21">
        <v>1</v>
      </c>
      <c r="F180" s="60">
        <v>67800</v>
      </c>
      <c r="G180" s="59">
        <v>71190</v>
      </c>
      <c r="H180" s="64">
        <v>150000</v>
      </c>
      <c r="I180" s="74">
        <v>81360</v>
      </c>
      <c r="J180" s="77">
        <f t="shared" si="20"/>
        <v>92587.5</v>
      </c>
      <c r="K180" s="60">
        <f t="shared" si="21"/>
        <v>38706.265965603037</v>
      </c>
      <c r="L180" s="77">
        <f t="shared" si="16"/>
        <v>53881.234034396963</v>
      </c>
      <c r="M180" s="77">
        <f t="shared" si="17"/>
        <v>131293.76596560303</v>
      </c>
      <c r="N180" s="71">
        <f t="shared" si="22"/>
        <v>73450</v>
      </c>
      <c r="O180" s="55"/>
    </row>
    <row r="181" spans="2:15" x14ac:dyDescent="0.25">
      <c r="B181" s="6" t="s">
        <v>390</v>
      </c>
      <c r="C181" s="30" t="s">
        <v>762</v>
      </c>
      <c r="D181" s="16" t="s">
        <v>394</v>
      </c>
      <c r="E181" s="21">
        <v>1</v>
      </c>
      <c r="F181" s="60">
        <v>6500</v>
      </c>
      <c r="G181" s="59">
        <v>6825</v>
      </c>
      <c r="H181" s="64">
        <v>150000</v>
      </c>
      <c r="I181" s="74">
        <v>7800</v>
      </c>
      <c r="J181" s="77">
        <f t="shared" si="20"/>
        <v>42781.25</v>
      </c>
      <c r="K181" s="60">
        <f t="shared" si="21"/>
        <v>71481.301095111587</v>
      </c>
      <c r="L181" s="77">
        <f t="shared" si="16"/>
        <v>-28700.051095111587</v>
      </c>
      <c r="M181" s="77">
        <f t="shared" si="17"/>
        <v>114262.55109511159</v>
      </c>
      <c r="N181" s="71">
        <f t="shared" si="22"/>
        <v>7042</v>
      </c>
      <c r="O181" s="55"/>
    </row>
    <row r="182" spans="2:15" x14ac:dyDescent="0.25">
      <c r="B182" s="67" t="s">
        <v>121</v>
      </c>
      <c r="C182" s="81" t="s">
        <v>245</v>
      </c>
      <c r="D182" s="81"/>
      <c r="E182" s="82"/>
      <c r="F182" s="83"/>
      <c r="G182" s="84"/>
      <c r="H182" s="84"/>
      <c r="I182" s="85"/>
      <c r="J182" s="85"/>
      <c r="K182" s="85"/>
      <c r="L182" s="85"/>
      <c r="M182" s="85"/>
      <c r="N182" s="86"/>
      <c r="O182" s="55"/>
    </row>
    <row r="183" spans="2:15" ht="27.6" x14ac:dyDescent="0.25">
      <c r="B183" s="6" t="s">
        <v>122</v>
      </c>
      <c r="C183" s="5" t="s">
        <v>803</v>
      </c>
      <c r="D183" s="4" t="s">
        <v>747</v>
      </c>
      <c r="E183" s="21">
        <v>1</v>
      </c>
      <c r="F183" s="60">
        <v>91300</v>
      </c>
      <c r="G183" s="59">
        <v>95865</v>
      </c>
      <c r="H183" s="64">
        <v>289000</v>
      </c>
      <c r="I183" s="74">
        <v>109560</v>
      </c>
      <c r="J183" s="77">
        <f t="shared" ref="J183:J191" si="23">+AVERAGE(F183,G183,H183,I183)</f>
        <v>146431.25</v>
      </c>
      <c r="K183" s="60">
        <f t="shared" ref="K183:K191" si="24">+STDEVA(F183,G183,H183,I183)</f>
        <v>95362.008365928064</v>
      </c>
      <c r="L183" s="77">
        <f t="shared" si="16"/>
        <v>51069.241634071936</v>
      </c>
      <c r="M183" s="77">
        <f t="shared" si="17"/>
        <v>241793.25836592808</v>
      </c>
      <c r="N183" s="71">
        <f>+ROUND(AVERAGE(F183,G183,I183),0)</f>
        <v>98908</v>
      </c>
      <c r="O183" s="55"/>
    </row>
    <row r="184" spans="2:15" ht="27.6" x14ac:dyDescent="0.25">
      <c r="B184" s="6" t="s">
        <v>123</v>
      </c>
      <c r="C184" s="5" t="s">
        <v>529</v>
      </c>
      <c r="D184" s="4" t="s">
        <v>747</v>
      </c>
      <c r="E184" s="21">
        <v>1</v>
      </c>
      <c r="F184" s="60">
        <v>26600</v>
      </c>
      <c r="G184" s="59">
        <v>27930</v>
      </c>
      <c r="H184" s="64">
        <v>89000</v>
      </c>
      <c r="I184" s="74">
        <v>31920</v>
      </c>
      <c r="J184" s="77">
        <f t="shared" si="23"/>
        <v>43862.5</v>
      </c>
      <c r="K184" s="60">
        <f t="shared" si="24"/>
        <v>30176.457020885227</v>
      </c>
      <c r="L184" s="77">
        <f t="shared" si="16"/>
        <v>13686.042979114773</v>
      </c>
      <c r="M184" s="77">
        <f t="shared" si="17"/>
        <v>74038.957020885224</v>
      </c>
      <c r="N184" s="71">
        <f>+ROUND(AVERAGE(F184,G184,I184),0)</f>
        <v>28817</v>
      </c>
      <c r="O184" s="55"/>
    </row>
    <row r="185" spans="2:15" ht="27.6" x14ac:dyDescent="0.25">
      <c r="B185" s="6" t="s">
        <v>124</v>
      </c>
      <c r="C185" s="5" t="s">
        <v>530</v>
      </c>
      <c r="D185" s="4" t="s">
        <v>747</v>
      </c>
      <c r="E185" s="21">
        <v>1</v>
      </c>
      <c r="F185" s="60">
        <v>115600</v>
      </c>
      <c r="G185" s="59">
        <v>121380</v>
      </c>
      <c r="H185" s="65">
        <v>89000</v>
      </c>
      <c r="I185" s="76">
        <v>138720</v>
      </c>
      <c r="J185" s="77">
        <f t="shared" si="23"/>
        <v>116175</v>
      </c>
      <c r="K185" s="60">
        <f t="shared" si="24"/>
        <v>20608.900180908895</v>
      </c>
      <c r="L185" s="77">
        <f t="shared" si="16"/>
        <v>95566.099819091105</v>
      </c>
      <c r="M185" s="77">
        <f t="shared" si="17"/>
        <v>136783.90018090891</v>
      </c>
      <c r="N185" s="71">
        <f>+ROUND(AVERAGE(F185,G185),0)</f>
        <v>118490</v>
      </c>
      <c r="O185" s="55"/>
    </row>
    <row r="186" spans="2:15" x14ac:dyDescent="0.25">
      <c r="B186" s="6" t="s">
        <v>125</v>
      </c>
      <c r="C186" s="30" t="s">
        <v>531</v>
      </c>
      <c r="D186" s="4" t="s">
        <v>747</v>
      </c>
      <c r="E186" s="21">
        <v>1</v>
      </c>
      <c r="F186" s="60">
        <v>12400</v>
      </c>
      <c r="G186" s="59">
        <v>13020</v>
      </c>
      <c r="H186" s="64">
        <v>16500</v>
      </c>
      <c r="I186" s="74">
        <v>14880</v>
      </c>
      <c r="J186" s="77">
        <f t="shared" si="23"/>
        <v>14200</v>
      </c>
      <c r="K186" s="60">
        <f t="shared" si="24"/>
        <v>1860.5375567292374</v>
      </c>
      <c r="L186" s="77">
        <f t="shared" si="16"/>
        <v>12339.462443270762</v>
      </c>
      <c r="M186" s="77">
        <f t="shared" si="17"/>
        <v>16060.537556729238</v>
      </c>
      <c r="N186" s="71">
        <f>+ROUND(AVERAGE(F186,G186,I186),0)</f>
        <v>13433</v>
      </c>
      <c r="O186" s="55"/>
    </row>
    <row r="187" spans="2:15" x14ac:dyDescent="0.25">
      <c r="B187" s="6" t="s">
        <v>126</v>
      </c>
      <c r="C187" s="30" t="s">
        <v>532</v>
      </c>
      <c r="D187" s="4" t="s">
        <v>747</v>
      </c>
      <c r="E187" s="21">
        <v>1</v>
      </c>
      <c r="F187" s="60">
        <v>22300</v>
      </c>
      <c r="G187" s="59">
        <v>23415</v>
      </c>
      <c r="H187" s="64">
        <v>289000</v>
      </c>
      <c r="I187" s="74">
        <v>26760</v>
      </c>
      <c r="J187" s="77">
        <f t="shared" si="23"/>
        <v>90368.75</v>
      </c>
      <c r="K187" s="60">
        <f t="shared" si="24"/>
        <v>132434.39371848738</v>
      </c>
      <c r="L187" s="77">
        <f t="shared" si="16"/>
        <v>-42065.643718487379</v>
      </c>
      <c r="M187" s="77">
        <f t="shared" si="17"/>
        <v>222803.14371848738</v>
      </c>
      <c r="N187" s="71">
        <f>+ROUND(AVERAGE(F187,G187,I187),0)</f>
        <v>24158</v>
      </c>
      <c r="O187" s="55"/>
    </row>
    <row r="188" spans="2:15" x14ac:dyDescent="0.25">
      <c r="B188" s="6" t="s">
        <v>127</v>
      </c>
      <c r="C188" s="30" t="s">
        <v>533</v>
      </c>
      <c r="D188" s="16" t="s">
        <v>394</v>
      </c>
      <c r="E188" s="21">
        <v>1</v>
      </c>
      <c r="F188" s="60">
        <v>63200</v>
      </c>
      <c r="G188" s="59">
        <v>66360</v>
      </c>
      <c r="H188" s="64">
        <v>91000</v>
      </c>
      <c r="I188" s="74">
        <v>75840</v>
      </c>
      <c r="J188" s="77">
        <f t="shared" si="23"/>
        <v>74100</v>
      </c>
      <c r="K188" s="60">
        <f t="shared" si="24"/>
        <v>12481.38881161334</v>
      </c>
      <c r="L188" s="77">
        <f t="shared" si="16"/>
        <v>61618.611188386662</v>
      </c>
      <c r="M188" s="77">
        <f t="shared" si="17"/>
        <v>86581.388811613346</v>
      </c>
      <c r="N188" s="71">
        <f>+ROUND(AVERAGE(F188,G188,I188),0)</f>
        <v>68467</v>
      </c>
      <c r="O188" s="55"/>
    </row>
    <row r="189" spans="2:15" ht="27.6" x14ac:dyDescent="0.25">
      <c r="B189" s="6" t="s">
        <v>128</v>
      </c>
      <c r="C189" s="30" t="s">
        <v>534</v>
      </c>
      <c r="D189" s="16" t="s">
        <v>394</v>
      </c>
      <c r="E189" s="21">
        <v>1</v>
      </c>
      <c r="F189" s="60">
        <v>8900</v>
      </c>
      <c r="G189" s="59">
        <v>9345</v>
      </c>
      <c r="H189" s="64">
        <v>89000</v>
      </c>
      <c r="I189" s="74">
        <v>10680</v>
      </c>
      <c r="J189" s="77">
        <f t="shared" si="23"/>
        <v>29481.25</v>
      </c>
      <c r="K189" s="60">
        <f t="shared" si="24"/>
        <v>39686.374734703764</v>
      </c>
      <c r="L189" s="77">
        <f t="shared" si="16"/>
        <v>-10205.124734703764</v>
      </c>
      <c r="M189" s="77">
        <f t="shared" si="17"/>
        <v>69167.624734703772</v>
      </c>
      <c r="N189" s="71">
        <f>+ROUND(AVERAGE(F189,G189,I189),0)</f>
        <v>9642</v>
      </c>
      <c r="O189" s="55"/>
    </row>
    <row r="190" spans="2:15" ht="27.6" x14ac:dyDescent="0.25">
      <c r="B190" s="6" t="s">
        <v>129</v>
      </c>
      <c r="C190" s="30" t="s">
        <v>804</v>
      </c>
      <c r="D190" s="16" t="s">
        <v>394</v>
      </c>
      <c r="E190" s="21">
        <v>1</v>
      </c>
      <c r="F190" s="60">
        <v>88900</v>
      </c>
      <c r="G190" s="59">
        <v>93345</v>
      </c>
      <c r="H190" s="59">
        <v>89000</v>
      </c>
      <c r="I190" s="76">
        <v>106680</v>
      </c>
      <c r="J190" s="77">
        <f t="shared" si="23"/>
        <v>94481.25</v>
      </c>
      <c r="K190" s="60">
        <f t="shared" si="24"/>
        <v>8392.3580069409982</v>
      </c>
      <c r="L190" s="77">
        <f t="shared" si="16"/>
        <v>86088.891993059005</v>
      </c>
      <c r="M190" s="77">
        <f t="shared" si="17"/>
        <v>102873.60800694099</v>
      </c>
      <c r="N190" s="71">
        <f>+ROUND(AVERAGE(F190,G190,H190),0)</f>
        <v>90415</v>
      </c>
      <c r="O190" s="55"/>
    </row>
    <row r="191" spans="2:15" ht="27.6" x14ac:dyDescent="0.25">
      <c r="B191" s="6" t="s">
        <v>130</v>
      </c>
      <c r="C191" s="30" t="s">
        <v>754</v>
      </c>
      <c r="D191" s="16" t="s">
        <v>394</v>
      </c>
      <c r="E191" s="21">
        <v>1</v>
      </c>
      <c r="F191" s="60">
        <v>40000</v>
      </c>
      <c r="G191" s="59">
        <v>42000</v>
      </c>
      <c r="H191" s="64">
        <v>89000</v>
      </c>
      <c r="I191" s="74">
        <v>48000</v>
      </c>
      <c r="J191" s="77">
        <f t="shared" si="23"/>
        <v>54750</v>
      </c>
      <c r="K191" s="60">
        <f t="shared" si="24"/>
        <v>23084.987907007158</v>
      </c>
      <c r="L191" s="77">
        <f t="shared" si="16"/>
        <v>31665.012092992842</v>
      </c>
      <c r="M191" s="77">
        <f t="shared" si="17"/>
        <v>77834.987907007162</v>
      </c>
      <c r="N191" s="71">
        <f>+ROUND(AVERAGE(F191,G191,I191),0)</f>
        <v>43333</v>
      </c>
      <c r="O191" s="55"/>
    </row>
    <row r="192" spans="2:15" x14ac:dyDescent="0.25">
      <c r="B192" s="67" t="s">
        <v>423</v>
      </c>
      <c r="C192" s="81" t="s">
        <v>246</v>
      </c>
      <c r="D192" s="81"/>
      <c r="E192" s="82"/>
      <c r="F192" s="83"/>
      <c r="G192" s="84"/>
      <c r="H192" s="84"/>
      <c r="I192" s="85"/>
      <c r="J192" s="85"/>
      <c r="K192" s="85"/>
      <c r="L192" s="85"/>
      <c r="M192" s="85"/>
      <c r="N192" s="86"/>
      <c r="O192" s="55"/>
    </row>
    <row r="193" spans="2:15" ht="27.6" customHeight="1" x14ac:dyDescent="0.25">
      <c r="B193" s="40" t="s">
        <v>424</v>
      </c>
      <c r="C193" s="5" t="s">
        <v>350</v>
      </c>
      <c r="D193" s="16" t="s">
        <v>394</v>
      </c>
      <c r="E193" s="21">
        <v>1</v>
      </c>
      <c r="F193" s="60">
        <v>12000</v>
      </c>
      <c r="G193" s="59">
        <v>12600</v>
      </c>
      <c r="H193" s="64">
        <v>35000</v>
      </c>
      <c r="I193" s="74">
        <v>6500</v>
      </c>
      <c r="J193" s="77">
        <f t="shared" ref="J193:J211" si="25">+AVERAGE(F193,G193,H193,I193)</f>
        <v>16525</v>
      </c>
      <c r="K193" s="60">
        <f t="shared" ref="K193:K211" si="26">+STDEVA(F193,G193,H193,I193)</f>
        <v>12618.868147870209</v>
      </c>
      <c r="L193" s="77">
        <f t="shared" si="16"/>
        <v>3906.1318521297908</v>
      </c>
      <c r="M193" s="77">
        <f t="shared" si="17"/>
        <v>29143.868147870209</v>
      </c>
      <c r="N193" s="71">
        <f>+ROUND(AVERAGE(F193,G193,I193),0)</f>
        <v>10367</v>
      </c>
      <c r="O193" s="55"/>
    </row>
    <row r="194" spans="2:15" ht="25.5" customHeight="1" x14ac:dyDescent="0.25">
      <c r="B194" s="40" t="s">
        <v>425</v>
      </c>
      <c r="C194" s="5" t="s">
        <v>351</v>
      </c>
      <c r="D194" s="4" t="s">
        <v>747</v>
      </c>
      <c r="E194" s="21">
        <v>1</v>
      </c>
      <c r="F194" s="60">
        <v>25600</v>
      </c>
      <c r="G194" s="59">
        <v>26880</v>
      </c>
      <c r="H194" s="64">
        <v>78000</v>
      </c>
      <c r="I194" s="74">
        <v>30720</v>
      </c>
      <c r="J194" s="77">
        <f t="shared" si="25"/>
        <v>40300</v>
      </c>
      <c r="K194" s="60">
        <f t="shared" si="26"/>
        <v>25227.318525756953</v>
      </c>
      <c r="L194" s="77">
        <f t="shared" si="16"/>
        <v>15072.681474243047</v>
      </c>
      <c r="M194" s="77">
        <f t="shared" si="17"/>
        <v>65527.318525756957</v>
      </c>
      <c r="N194" s="71">
        <f>+ROUND(AVERAGE(F194,G194,I194),0)</f>
        <v>27733</v>
      </c>
      <c r="O194" s="55"/>
    </row>
    <row r="195" spans="2:15" ht="17.100000000000001" customHeight="1" x14ac:dyDescent="0.25">
      <c r="B195" s="40" t="s">
        <v>426</v>
      </c>
      <c r="C195" s="5" t="s">
        <v>352</v>
      </c>
      <c r="D195" s="4" t="s">
        <v>747</v>
      </c>
      <c r="E195" s="21">
        <v>1</v>
      </c>
      <c r="F195" s="60">
        <v>23450</v>
      </c>
      <c r="G195" s="59">
        <v>24623</v>
      </c>
      <c r="H195" s="64">
        <v>78000</v>
      </c>
      <c r="I195" s="74">
        <v>28140</v>
      </c>
      <c r="J195" s="77">
        <f t="shared" si="25"/>
        <v>38553.25</v>
      </c>
      <c r="K195" s="60">
        <f t="shared" si="26"/>
        <v>26373.230662611917</v>
      </c>
      <c r="L195" s="77">
        <f t="shared" si="16"/>
        <v>12180.019337388083</v>
      </c>
      <c r="M195" s="77">
        <f t="shared" si="17"/>
        <v>64926.480662611917</v>
      </c>
      <c r="N195" s="71">
        <f>+ROUND(AVERAGE(F195,G195,I195),0)</f>
        <v>25404</v>
      </c>
      <c r="O195" s="55"/>
    </row>
    <row r="196" spans="2:15" ht="15.6" customHeight="1" x14ac:dyDescent="0.25">
      <c r="B196" s="40" t="s">
        <v>427</v>
      </c>
      <c r="C196" s="5" t="s">
        <v>353</v>
      </c>
      <c r="D196" s="16" t="s">
        <v>394</v>
      </c>
      <c r="E196" s="21">
        <v>1</v>
      </c>
      <c r="F196" s="60">
        <v>23400</v>
      </c>
      <c r="G196" s="59">
        <v>24570</v>
      </c>
      <c r="H196" s="59">
        <v>25000</v>
      </c>
      <c r="I196" s="76">
        <v>65000</v>
      </c>
      <c r="J196" s="77">
        <f t="shared" si="25"/>
        <v>34492.5</v>
      </c>
      <c r="K196" s="60">
        <f t="shared" si="26"/>
        <v>20349.567358218374</v>
      </c>
      <c r="L196" s="77">
        <f t="shared" si="16"/>
        <v>14142.932641781626</v>
      </c>
      <c r="M196" s="77">
        <f t="shared" si="17"/>
        <v>54842.067358218374</v>
      </c>
      <c r="N196" s="71">
        <f>+ROUND(AVERAGE(F196,G196,H196),0)</f>
        <v>24323</v>
      </c>
      <c r="O196" s="55"/>
    </row>
    <row r="197" spans="2:15" ht="24.6" customHeight="1" x14ac:dyDescent="0.25">
      <c r="B197" s="40" t="s">
        <v>428</v>
      </c>
      <c r="C197" s="5" t="s">
        <v>354</v>
      </c>
      <c r="D197" s="4" t="s">
        <v>747</v>
      </c>
      <c r="E197" s="21">
        <v>1</v>
      </c>
      <c r="F197" s="60">
        <v>74900</v>
      </c>
      <c r="G197" s="59">
        <v>78645</v>
      </c>
      <c r="H197" s="65">
        <v>55000</v>
      </c>
      <c r="I197" s="76">
        <v>89880</v>
      </c>
      <c r="J197" s="77">
        <f t="shared" si="25"/>
        <v>74606.25</v>
      </c>
      <c r="K197" s="60">
        <f t="shared" si="26"/>
        <v>14538.343197100097</v>
      </c>
      <c r="L197" s="77">
        <f t="shared" si="16"/>
        <v>60067.906802899903</v>
      </c>
      <c r="M197" s="77">
        <f t="shared" si="17"/>
        <v>89144.593197100097</v>
      </c>
      <c r="N197" s="71">
        <f>+ROUND(AVERAGE(F197,G197),0)</f>
        <v>76773</v>
      </c>
      <c r="O197" s="55"/>
    </row>
    <row r="198" spans="2:15" ht="27.6" x14ac:dyDescent="0.25">
      <c r="B198" s="40" t="s">
        <v>429</v>
      </c>
      <c r="C198" s="5" t="s">
        <v>351</v>
      </c>
      <c r="D198" s="4" t="s">
        <v>747</v>
      </c>
      <c r="E198" s="21">
        <v>1</v>
      </c>
      <c r="F198" s="60">
        <v>45600</v>
      </c>
      <c r="G198" s="59">
        <v>47880</v>
      </c>
      <c r="H198" s="64">
        <v>78000</v>
      </c>
      <c r="I198" s="74">
        <v>54720</v>
      </c>
      <c r="J198" s="77">
        <f t="shared" si="25"/>
        <v>56550</v>
      </c>
      <c r="K198" s="60">
        <f t="shared" si="26"/>
        <v>14815.78887538561</v>
      </c>
      <c r="L198" s="77">
        <f t="shared" si="16"/>
        <v>41734.21112461439</v>
      </c>
      <c r="M198" s="77">
        <f t="shared" si="17"/>
        <v>71365.78887538561</v>
      </c>
      <c r="N198" s="71">
        <f>+ROUND(AVERAGE(F198,G198,I198),0)</f>
        <v>49400</v>
      </c>
      <c r="O198" s="55"/>
    </row>
    <row r="199" spans="2:15" ht="16.5" customHeight="1" x14ac:dyDescent="0.25">
      <c r="B199" s="40" t="s">
        <v>430</v>
      </c>
      <c r="C199" s="5" t="s">
        <v>352</v>
      </c>
      <c r="D199" s="4" t="s">
        <v>747</v>
      </c>
      <c r="E199" s="21">
        <v>1</v>
      </c>
      <c r="F199" s="60">
        <v>33440</v>
      </c>
      <c r="G199" s="59">
        <v>35112</v>
      </c>
      <c r="H199" s="64">
        <v>78000</v>
      </c>
      <c r="I199" s="74">
        <v>40128</v>
      </c>
      <c r="J199" s="77">
        <f t="shared" si="25"/>
        <v>46670</v>
      </c>
      <c r="K199" s="60">
        <f t="shared" si="26"/>
        <v>21079.112315275517</v>
      </c>
      <c r="L199" s="77">
        <f t="shared" si="16"/>
        <v>25590.887684724483</v>
      </c>
      <c r="M199" s="77">
        <f t="shared" si="17"/>
        <v>67749.112315275517</v>
      </c>
      <c r="N199" s="71">
        <f>+ROUND(AVERAGE(F199,G199,I199),0)</f>
        <v>36227</v>
      </c>
      <c r="O199" s="55"/>
    </row>
    <row r="200" spans="2:15" ht="16.5" customHeight="1" x14ac:dyDescent="0.25">
      <c r="B200" s="40" t="s">
        <v>431</v>
      </c>
      <c r="C200" s="5" t="s">
        <v>535</v>
      </c>
      <c r="D200" s="4" t="s">
        <v>747</v>
      </c>
      <c r="E200" s="21">
        <v>1</v>
      </c>
      <c r="F200" s="60">
        <v>8900</v>
      </c>
      <c r="G200" s="59">
        <v>9345</v>
      </c>
      <c r="H200" s="64">
        <v>78000</v>
      </c>
      <c r="I200" s="74">
        <v>10680</v>
      </c>
      <c r="J200" s="77">
        <f t="shared" si="25"/>
        <v>26731.25</v>
      </c>
      <c r="K200" s="60">
        <f t="shared" si="26"/>
        <v>34187.534369269742</v>
      </c>
      <c r="L200" s="77">
        <f t="shared" si="16"/>
        <v>-7456.2843692697425</v>
      </c>
      <c r="M200" s="77">
        <f t="shared" si="17"/>
        <v>60918.784369269742</v>
      </c>
      <c r="N200" s="71">
        <f>+ROUND(AVERAGE(F200,G200,I200),0)</f>
        <v>9642</v>
      </c>
      <c r="O200" s="55"/>
    </row>
    <row r="201" spans="2:15" ht="20.100000000000001" customHeight="1" x14ac:dyDescent="0.25">
      <c r="B201" s="40" t="s">
        <v>432</v>
      </c>
      <c r="C201" s="5" t="s">
        <v>536</v>
      </c>
      <c r="D201" s="4" t="s">
        <v>747</v>
      </c>
      <c r="E201" s="21">
        <v>1</v>
      </c>
      <c r="F201" s="60">
        <v>11230</v>
      </c>
      <c r="G201" s="59">
        <v>11792</v>
      </c>
      <c r="H201" s="64">
        <v>88000</v>
      </c>
      <c r="I201" s="74">
        <v>13476</v>
      </c>
      <c r="J201" s="77">
        <f t="shared" si="25"/>
        <v>31124.5</v>
      </c>
      <c r="K201" s="60">
        <f t="shared" si="26"/>
        <v>37929.007100986266</v>
      </c>
      <c r="L201" s="77">
        <f t="shared" si="16"/>
        <v>-6804.5071009862659</v>
      </c>
      <c r="M201" s="77">
        <f t="shared" si="17"/>
        <v>69053.507100986259</v>
      </c>
      <c r="N201" s="71">
        <f>+ROUND(AVERAGE(F201,G201,I201),0)</f>
        <v>12166</v>
      </c>
      <c r="O201" s="55"/>
    </row>
    <row r="202" spans="2:15" ht="27.6" x14ac:dyDescent="0.25">
      <c r="B202" s="40" t="s">
        <v>433</v>
      </c>
      <c r="C202" s="5" t="s">
        <v>805</v>
      </c>
      <c r="D202" s="4" t="s">
        <v>747</v>
      </c>
      <c r="E202" s="21">
        <v>1</v>
      </c>
      <c r="F202" s="66">
        <v>12400</v>
      </c>
      <c r="G202" s="59">
        <v>13020</v>
      </c>
      <c r="H202" s="59">
        <v>14000</v>
      </c>
      <c r="I202" s="76">
        <v>14880</v>
      </c>
      <c r="J202" s="77">
        <f t="shared" si="25"/>
        <v>13575</v>
      </c>
      <c r="K202" s="60">
        <f t="shared" si="26"/>
        <v>1091.2225559741087</v>
      </c>
      <c r="L202" s="77">
        <f t="shared" si="16"/>
        <v>12483.777444025891</v>
      </c>
      <c r="M202" s="77">
        <f t="shared" si="17"/>
        <v>14666.222555974109</v>
      </c>
      <c r="N202" s="71">
        <f>+ROUND(AVERAGE(G202,H202),0)</f>
        <v>13510</v>
      </c>
      <c r="O202" s="55"/>
    </row>
    <row r="203" spans="2:15" ht="16.5" customHeight="1" x14ac:dyDescent="0.25">
      <c r="B203" s="40" t="s">
        <v>434</v>
      </c>
      <c r="C203" s="5" t="s">
        <v>775</v>
      </c>
      <c r="D203" s="4" t="s">
        <v>747</v>
      </c>
      <c r="E203" s="21">
        <v>1</v>
      </c>
      <c r="F203" s="60">
        <v>9340</v>
      </c>
      <c r="G203" s="59">
        <v>9807</v>
      </c>
      <c r="H203" s="64">
        <v>14000</v>
      </c>
      <c r="I203" s="74">
        <v>11208</v>
      </c>
      <c r="J203" s="77">
        <f t="shared" si="25"/>
        <v>11088.75</v>
      </c>
      <c r="K203" s="60">
        <f t="shared" si="26"/>
        <v>2096.8712208112988</v>
      </c>
      <c r="L203" s="77">
        <f t="shared" si="16"/>
        <v>8991.8787791887007</v>
      </c>
      <c r="M203" s="77">
        <f t="shared" si="17"/>
        <v>13185.621220811299</v>
      </c>
      <c r="N203" s="71">
        <f t="shared" ref="N203:N211" si="27">+ROUND(AVERAGE(F203,G203,I203),0)</f>
        <v>10118</v>
      </c>
      <c r="O203" s="55"/>
    </row>
    <row r="204" spans="2:15" ht="27.6" x14ac:dyDescent="0.25">
      <c r="B204" s="40" t="s">
        <v>435</v>
      </c>
      <c r="C204" s="5" t="s">
        <v>806</v>
      </c>
      <c r="D204" s="4" t="s">
        <v>747</v>
      </c>
      <c r="E204" s="21">
        <v>1</v>
      </c>
      <c r="F204" s="60">
        <v>8900</v>
      </c>
      <c r="G204" s="59">
        <v>9345</v>
      </c>
      <c r="H204" s="64">
        <v>14000</v>
      </c>
      <c r="I204" s="74">
        <v>10680</v>
      </c>
      <c r="J204" s="77">
        <f t="shared" si="25"/>
        <v>10731.25</v>
      </c>
      <c r="K204" s="60">
        <f t="shared" si="26"/>
        <v>2306.6945145236145</v>
      </c>
      <c r="L204" s="77">
        <f t="shared" si="16"/>
        <v>8424.555485476385</v>
      </c>
      <c r="M204" s="77">
        <f t="shared" si="17"/>
        <v>13037.944514523615</v>
      </c>
      <c r="N204" s="71">
        <f t="shared" si="27"/>
        <v>9642</v>
      </c>
      <c r="O204" s="55"/>
    </row>
    <row r="205" spans="2:15" x14ac:dyDescent="0.25">
      <c r="B205" s="40" t="s">
        <v>436</v>
      </c>
      <c r="C205" s="5" t="s">
        <v>537</v>
      </c>
      <c r="D205" s="4" t="s">
        <v>747</v>
      </c>
      <c r="E205" s="21">
        <v>1</v>
      </c>
      <c r="F205" s="60">
        <v>22400</v>
      </c>
      <c r="G205" s="59">
        <v>23520</v>
      </c>
      <c r="H205" s="64">
        <v>75000</v>
      </c>
      <c r="I205" s="74">
        <v>26880</v>
      </c>
      <c r="J205" s="77">
        <f t="shared" si="25"/>
        <v>36950</v>
      </c>
      <c r="K205" s="60">
        <f t="shared" si="26"/>
        <v>25437.995204025021</v>
      </c>
      <c r="L205" s="77">
        <f t="shared" ref="L205:L268" si="28">+J205-K205</f>
        <v>11512.004795974979</v>
      </c>
      <c r="M205" s="77">
        <f t="shared" ref="M205:M268" si="29">+J205+K205</f>
        <v>62387.995204025021</v>
      </c>
      <c r="N205" s="71">
        <f t="shared" si="27"/>
        <v>24267</v>
      </c>
      <c r="O205" s="55"/>
    </row>
    <row r="206" spans="2:15" ht="17.399999999999999" customHeight="1" x14ac:dyDescent="0.25">
      <c r="B206" s="40" t="s">
        <v>437</v>
      </c>
      <c r="C206" s="5" t="s">
        <v>538</v>
      </c>
      <c r="D206" s="4" t="s">
        <v>747</v>
      </c>
      <c r="E206" s="21">
        <v>1</v>
      </c>
      <c r="F206" s="60">
        <v>10400</v>
      </c>
      <c r="G206" s="59">
        <v>10920</v>
      </c>
      <c r="H206" s="64">
        <v>16000</v>
      </c>
      <c r="I206" s="74">
        <v>12480</v>
      </c>
      <c r="J206" s="77">
        <f t="shared" si="25"/>
        <v>12450</v>
      </c>
      <c r="K206" s="60">
        <f t="shared" si="26"/>
        <v>2526.3148391811078</v>
      </c>
      <c r="L206" s="77">
        <f t="shared" si="28"/>
        <v>9923.6851608188917</v>
      </c>
      <c r="M206" s="77">
        <f t="shared" si="29"/>
        <v>14976.314839181108</v>
      </c>
      <c r="N206" s="71">
        <f t="shared" si="27"/>
        <v>11267</v>
      </c>
      <c r="O206" s="55"/>
    </row>
    <row r="207" spans="2:15" ht="14.1" customHeight="1" x14ac:dyDescent="0.25">
      <c r="B207" s="40" t="s">
        <v>438</v>
      </c>
      <c r="C207" s="5" t="s">
        <v>755</v>
      </c>
      <c r="D207" s="4" t="s">
        <v>747</v>
      </c>
      <c r="E207" s="21">
        <v>1</v>
      </c>
      <c r="F207" s="60">
        <v>7890</v>
      </c>
      <c r="G207" s="59">
        <v>8285</v>
      </c>
      <c r="H207" s="64">
        <v>19000</v>
      </c>
      <c r="I207" s="74">
        <v>9468</v>
      </c>
      <c r="J207" s="77">
        <f t="shared" si="25"/>
        <v>11160.75</v>
      </c>
      <c r="K207" s="60">
        <f t="shared" si="26"/>
        <v>5268.9969554618901</v>
      </c>
      <c r="L207" s="77">
        <f t="shared" si="28"/>
        <v>5891.7530445381099</v>
      </c>
      <c r="M207" s="77">
        <f t="shared" si="29"/>
        <v>16429.746955461891</v>
      </c>
      <c r="N207" s="71">
        <f t="shared" si="27"/>
        <v>8548</v>
      </c>
      <c r="O207" s="55"/>
    </row>
    <row r="208" spans="2:15" ht="16.5" customHeight="1" x14ac:dyDescent="0.25">
      <c r="B208" s="40" t="s">
        <v>439</v>
      </c>
      <c r="C208" s="5" t="s">
        <v>1096</v>
      </c>
      <c r="D208" s="4" t="s">
        <v>747</v>
      </c>
      <c r="E208" s="21">
        <v>1</v>
      </c>
      <c r="F208" s="60">
        <v>34500</v>
      </c>
      <c r="G208" s="59">
        <v>36225</v>
      </c>
      <c r="H208" s="65">
        <v>19000</v>
      </c>
      <c r="I208" s="74">
        <v>41400</v>
      </c>
      <c r="J208" s="77">
        <f t="shared" si="25"/>
        <v>32781.25</v>
      </c>
      <c r="K208" s="60">
        <f t="shared" si="26"/>
        <v>9643.982903862905</v>
      </c>
      <c r="L208" s="77">
        <f t="shared" si="28"/>
        <v>23137.267096137097</v>
      </c>
      <c r="M208" s="77">
        <f t="shared" si="29"/>
        <v>42425.232903862903</v>
      </c>
      <c r="N208" s="71">
        <f t="shared" si="27"/>
        <v>37375</v>
      </c>
      <c r="O208" s="55"/>
    </row>
    <row r="209" spans="2:15" ht="14.4" customHeight="1" x14ac:dyDescent="0.25">
      <c r="B209" s="40" t="s">
        <v>440</v>
      </c>
      <c r="C209" s="5" t="s">
        <v>539</v>
      </c>
      <c r="D209" s="16" t="s">
        <v>394</v>
      </c>
      <c r="E209" s="21">
        <v>1</v>
      </c>
      <c r="F209" s="60">
        <v>1690000</v>
      </c>
      <c r="G209" s="59">
        <v>1774500</v>
      </c>
      <c r="H209" s="65">
        <v>455000</v>
      </c>
      <c r="I209" s="74">
        <v>2028000</v>
      </c>
      <c r="J209" s="77">
        <f t="shared" si="25"/>
        <v>1486875</v>
      </c>
      <c r="K209" s="60">
        <f t="shared" si="26"/>
        <v>702749.40709093923</v>
      </c>
      <c r="L209" s="77">
        <f t="shared" si="28"/>
        <v>784125.59290906077</v>
      </c>
      <c r="M209" s="77">
        <f t="shared" si="29"/>
        <v>2189624.4070909391</v>
      </c>
      <c r="N209" s="71">
        <f t="shared" si="27"/>
        <v>1830833</v>
      </c>
      <c r="O209" s="55"/>
    </row>
    <row r="210" spans="2:15" x14ac:dyDescent="0.25">
      <c r="B210" s="40" t="s">
        <v>441</v>
      </c>
      <c r="C210" s="5" t="s">
        <v>540</v>
      </c>
      <c r="D210" s="16" t="s">
        <v>394</v>
      </c>
      <c r="E210" s="21">
        <v>1</v>
      </c>
      <c r="F210" s="60">
        <v>129000</v>
      </c>
      <c r="G210" s="59">
        <v>135450</v>
      </c>
      <c r="H210" s="64">
        <v>850000</v>
      </c>
      <c r="I210" s="74">
        <v>154800</v>
      </c>
      <c r="J210" s="77">
        <f t="shared" si="25"/>
        <v>317312.5</v>
      </c>
      <c r="K210" s="60">
        <f t="shared" si="26"/>
        <v>355294.17476930295</v>
      </c>
      <c r="L210" s="77">
        <f t="shared" si="28"/>
        <v>-37981.674769302947</v>
      </c>
      <c r="M210" s="77">
        <f t="shared" si="29"/>
        <v>672606.67476930295</v>
      </c>
      <c r="N210" s="71">
        <f t="shared" si="27"/>
        <v>139750</v>
      </c>
      <c r="O210" s="55"/>
    </row>
    <row r="211" spans="2:15" x14ac:dyDescent="0.25">
      <c r="B211" s="40" t="s">
        <v>442</v>
      </c>
      <c r="C211" s="5" t="s">
        <v>761</v>
      </c>
      <c r="D211" s="16" t="s">
        <v>394</v>
      </c>
      <c r="E211" s="21">
        <v>1</v>
      </c>
      <c r="F211" s="60">
        <v>890000</v>
      </c>
      <c r="G211" s="59">
        <v>934500</v>
      </c>
      <c r="H211" s="65">
        <v>220000</v>
      </c>
      <c r="I211" s="74">
        <v>1068000</v>
      </c>
      <c r="J211" s="77">
        <f t="shared" si="25"/>
        <v>778125</v>
      </c>
      <c r="K211" s="60">
        <f t="shared" si="26"/>
        <v>379692.94063317357</v>
      </c>
      <c r="L211" s="77">
        <f t="shared" si="28"/>
        <v>398432.05936682643</v>
      </c>
      <c r="M211" s="77">
        <f t="shared" si="29"/>
        <v>1157817.9406331736</v>
      </c>
      <c r="N211" s="71">
        <f t="shared" si="27"/>
        <v>964167</v>
      </c>
      <c r="O211" s="55"/>
    </row>
    <row r="212" spans="2:15" x14ac:dyDescent="0.25">
      <c r="B212" s="67" t="s">
        <v>443</v>
      </c>
      <c r="C212" s="81" t="s">
        <v>247</v>
      </c>
      <c r="D212" s="81"/>
      <c r="E212" s="82"/>
      <c r="F212" s="83"/>
      <c r="G212" s="84"/>
      <c r="H212" s="84"/>
      <c r="I212" s="85"/>
      <c r="J212" s="85"/>
      <c r="K212" s="85"/>
      <c r="L212" s="85"/>
      <c r="M212" s="85"/>
      <c r="N212" s="86"/>
      <c r="O212" s="55"/>
    </row>
    <row r="213" spans="2:15" ht="41.4" x14ac:dyDescent="0.25">
      <c r="B213" s="40" t="s">
        <v>444</v>
      </c>
      <c r="C213" s="5" t="s">
        <v>809</v>
      </c>
      <c r="D213" s="16" t="s">
        <v>394</v>
      </c>
      <c r="E213" s="21">
        <v>1</v>
      </c>
      <c r="F213" s="60">
        <v>3650000</v>
      </c>
      <c r="G213" s="59">
        <v>3832500</v>
      </c>
      <c r="H213" s="65">
        <v>1900000</v>
      </c>
      <c r="I213" s="74">
        <v>4380000</v>
      </c>
      <c r="J213" s="77">
        <f t="shared" ref="J213:J222" si="30">+AVERAGE(F213,G213,H213,I213)</f>
        <v>3440625</v>
      </c>
      <c r="K213" s="60">
        <f t="shared" ref="K213:K222" si="31">+STDEVA(F213,G213,H213,I213)</f>
        <v>1072901.7798319969</v>
      </c>
      <c r="L213" s="77">
        <f t="shared" si="28"/>
        <v>2367723.2201680029</v>
      </c>
      <c r="M213" s="77">
        <f t="shared" si="29"/>
        <v>4513526.7798319971</v>
      </c>
      <c r="N213" s="71">
        <f>+ROUND(AVERAGE(F213,G213,I213),0)</f>
        <v>3954167</v>
      </c>
      <c r="O213" s="55"/>
    </row>
    <row r="214" spans="2:15" ht="27.6" x14ac:dyDescent="0.25">
      <c r="B214" s="40" t="s">
        <v>445</v>
      </c>
      <c r="C214" s="5" t="s">
        <v>808</v>
      </c>
      <c r="D214" s="16" t="s">
        <v>394</v>
      </c>
      <c r="E214" s="21">
        <v>1</v>
      </c>
      <c r="F214" s="60">
        <v>890000</v>
      </c>
      <c r="G214" s="59">
        <v>934500</v>
      </c>
      <c r="H214" s="64">
        <v>1900000</v>
      </c>
      <c r="I214" s="74">
        <v>1068000</v>
      </c>
      <c r="J214" s="77">
        <f t="shared" si="30"/>
        <v>1198125</v>
      </c>
      <c r="K214" s="60">
        <f t="shared" si="31"/>
        <v>473990.2205390599</v>
      </c>
      <c r="L214" s="77">
        <f t="shared" si="28"/>
        <v>724134.77946094004</v>
      </c>
      <c r="M214" s="77">
        <f t="shared" si="29"/>
        <v>1672115.22053906</v>
      </c>
      <c r="N214" s="71">
        <f>+ROUND(AVERAGE(F214,G214,I214),0)</f>
        <v>964167</v>
      </c>
      <c r="O214" s="55"/>
    </row>
    <row r="215" spans="2:15" x14ac:dyDescent="0.25">
      <c r="B215" s="40" t="s">
        <v>446</v>
      </c>
      <c r="C215" s="5" t="s">
        <v>807</v>
      </c>
      <c r="D215" s="16" t="s">
        <v>394</v>
      </c>
      <c r="E215" s="21">
        <v>1</v>
      </c>
      <c r="F215" s="66">
        <v>1679899</v>
      </c>
      <c r="G215" s="59">
        <v>1763894</v>
      </c>
      <c r="H215" s="59">
        <v>1900000</v>
      </c>
      <c r="I215" s="76">
        <v>2015879</v>
      </c>
      <c r="J215" s="77">
        <f t="shared" si="30"/>
        <v>1839918</v>
      </c>
      <c r="K215" s="60">
        <f t="shared" si="31"/>
        <v>148276.59871784667</v>
      </c>
      <c r="L215" s="77">
        <f t="shared" si="28"/>
        <v>1691641.4012821533</v>
      </c>
      <c r="M215" s="77">
        <f t="shared" si="29"/>
        <v>1988194.5987178467</v>
      </c>
      <c r="N215" s="71">
        <f>+ROUND(AVERAGE(G215,H215),0)</f>
        <v>1831947</v>
      </c>
      <c r="O215" s="55"/>
    </row>
    <row r="216" spans="2:15" ht="27.6" x14ac:dyDescent="0.25">
      <c r="B216" s="40" t="s">
        <v>447</v>
      </c>
      <c r="C216" s="5" t="s">
        <v>760</v>
      </c>
      <c r="D216" s="16" t="s">
        <v>394</v>
      </c>
      <c r="E216" s="21">
        <v>1</v>
      </c>
      <c r="F216" s="60">
        <v>132000</v>
      </c>
      <c r="G216" s="59">
        <v>138600</v>
      </c>
      <c r="H216" s="64">
        <v>1600000</v>
      </c>
      <c r="I216" s="74">
        <v>158400</v>
      </c>
      <c r="J216" s="77">
        <f t="shared" si="30"/>
        <v>507250</v>
      </c>
      <c r="K216" s="60">
        <f t="shared" si="31"/>
        <v>728586.36413262633</v>
      </c>
      <c r="L216" s="77">
        <f t="shared" si="28"/>
        <v>-221336.36413262633</v>
      </c>
      <c r="M216" s="77">
        <f t="shared" si="29"/>
        <v>1235836.3641326264</v>
      </c>
      <c r="N216" s="71">
        <f>+ROUND(AVERAGE(F216,G216,I216),0)</f>
        <v>143000</v>
      </c>
      <c r="O216" s="55"/>
    </row>
    <row r="217" spans="2:15" ht="27.6" x14ac:dyDescent="0.25">
      <c r="B217" s="40" t="s">
        <v>448</v>
      </c>
      <c r="C217" s="5" t="s">
        <v>756</v>
      </c>
      <c r="D217" s="16" t="s">
        <v>394</v>
      </c>
      <c r="E217" s="21">
        <v>1</v>
      </c>
      <c r="F217" s="60">
        <v>132400</v>
      </c>
      <c r="G217" s="59">
        <v>139020</v>
      </c>
      <c r="H217" s="64">
        <v>1200000</v>
      </c>
      <c r="I217" s="74">
        <v>158880</v>
      </c>
      <c r="J217" s="77">
        <f t="shared" si="30"/>
        <v>407575</v>
      </c>
      <c r="K217" s="60">
        <f t="shared" si="31"/>
        <v>528403.14542969933</v>
      </c>
      <c r="L217" s="77">
        <f t="shared" si="28"/>
        <v>-120828.14542969933</v>
      </c>
      <c r="M217" s="77">
        <f t="shared" si="29"/>
        <v>935978.14542969933</v>
      </c>
      <c r="N217" s="71">
        <f>+ROUND(AVERAGE(F217,G217,I217),0)</f>
        <v>143433</v>
      </c>
      <c r="O217" s="55"/>
    </row>
    <row r="218" spans="2:15" ht="41.4" x14ac:dyDescent="0.25">
      <c r="B218" s="40" t="s">
        <v>449</v>
      </c>
      <c r="C218" s="5" t="s">
        <v>810</v>
      </c>
      <c r="D218" s="16" t="s">
        <v>394</v>
      </c>
      <c r="E218" s="21">
        <v>1</v>
      </c>
      <c r="F218" s="60">
        <v>3650000</v>
      </c>
      <c r="G218" s="59">
        <v>3832500</v>
      </c>
      <c r="H218" s="65">
        <v>2900000</v>
      </c>
      <c r="I218" s="76">
        <v>4380000</v>
      </c>
      <c r="J218" s="77">
        <f t="shared" si="30"/>
        <v>3690625</v>
      </c>
      <c r="K218" s="60">
        <f t="shared" si="31"/>
        <v>611583.92378588021</v>
      </c>
      <c r="L218" s="77">
        <f t="shared" si="28"/>
        <v>3079041.0762141198</v>
      </c>
      <c r="M218" s="77">
        <f t="shared" si="29"/>
        <v>4302208.9237858802</v>
      </c>
      <c r="N218" s="71">
        <f>+ROUND(AVERAGE(F218,G218),0)</f>
        <v>3741250</v>
      </c>
      <c r="O218" s="55"/>
    </row>
    <row r="219" spans="2:15" x14ac:dyDescent="0.25">
      <c r="B219" s="40" t="s">
        <v>450</v>
      </c>
      <c r="C219" s="5" t="s">
        <v>757</v>
      </c>
      <c r="D219" s="16" t="s">
        <v>394</v>
      </c>
      <c r="E219" s="21">
        <v>1</v>
      </c>
      <c r="F219" s="60">
        <v>546000</v>
      </c>
      <c r="G219" s="59">
        <v>573300</v>
      </c>
      <c r="H219" s="65">
        <v>400000</v>
      </c>
      <c r="I219" s="76">
        <v>655200</v>
      </c>
      <c r="J219" s="77">
        <f t="shared" si="30"/>
        <v>543625</v>
      </c>
      <c r="K219" s="60">
        <f t="shared" si="31"/>
        <v>106400.76362507931</v>
      </c>
      <c r="L219" s="77">
        <f t="shared" si="28"/>
        <v>437224.2363749207</v>
      </c>
      <c r="M219" s="77">
        <f t="shared" si="29"/>
        <v>650025.7636250793</v>
      </c>
      <c r="N219" s="71">
        <f>+ROUND(AVERAGE(F219,G219),0)</f>
        <v>559650</v>
      </c>
      <c r="O219" s="55"/>
    </row>
    <row r="220" spans="2:15" x14ac:dyDescent="0.25">
      <c r="B220" s="40" t="s">
        <v>451</v>
      </c>
      <c r="C220" s="5" t="s">
        <v>541</v>
      </c>
      <c r="D220" s="16" t="s">
        <v>394</v>
      </c>
      <c r="E220" s="21">
        <v>1</v>
      </c>
      <c r="F220" s="60">
        <v>35600</v>
      </c>
      <c r="G220" s="59">
        <v>37380</v>
      </c>
      <c r="H220" s="64">
        <v>300000</v>
      </c>
      <c r="I220" s="74">
        <v>42720</v>
      </c>
      <c r="J220" s="77">
        <f t="shared" si="30"/>
        <v>103925</v>
      </c>
      <c r="K220" s="60">
        <f t="shared" si="31"/>
        <v>130751.67341185351</v>
      </c>
      <c r="L220" s="77">
        <f t="shared" si="28"/>
        <v>-26826.67341185351</v>
      </c>
      <c r="M220" s="77">
        <f t="shared" si="29"/>
        <v>234676.6734118535</v>
      </c>
      <c r="N220" s="71">
        <f>+ROUND(AVERAGE(F220,G220,I220),0)</f>
        <v>38567</v>
      </c>
      <c r="O220" s="55"/>
    </row>
    <row r="221" spans="2:15" x14ac:dyDescent="0.25">
      <c r="B221" s="40" t="s">
        <v>452</v>
      </c>
      <c r="C221" s="5" t="s">
        <v>542</v>
      </c>
      <c r="D221" s="16" t="s">
        <v>394</v>
      </c>
      <c r="E221" s="21">
        <v>1</v>
      </c>
      <c r="F221" s="60">
        <v>75400</v>
      </c>
      <c r="G221" s="59">
        <v>79170</v>
      </c>
      <c r="H221" s="65">
        <v>60000</v>
      </c>
      <c r="I221" s="76">
        <v>90480</v>
      </c>
      <c r="J221" s="77">
        <f t="shared" si="30"/>
        <v>76262.5</v>
      </c>
      <c r="K221" s="60">
        <f t="shared" si="31"/>
        <v>12593.697828676055</v>
      </c>
      <c r="L221" s="77">
        <f t="shared" si="28"/>
        <v>63668.802171323943</v>
      </c>
      <c r="M221" s="77">
        <f t="shared" si="29"/>
        <v>88856.197828676057</v>
      </c>
      <c r="N221" s="71">
        <f>+ROUND(AVERAGE(F221,G221),0)</f>
        <v>77285</v>
      </c>
      <c r="O221" s="55"/>
    </row>
    <row r="222" spans="2:15" x14ac:dyDescent="0.25">
      <c r="B222" s="40" t="s">
        <v>453</v>
      </c>
      <c r="C222" s="5" t="s">
        <v>543</v>
      </c>
      <c r="D222" s="16" t="s">
        <v>394</v>
      </c>
      <c r="E222" s="21">
        <v>1</v>
      </c>
      <c r="F222" s="60">
        <v>35600</v>
      </c>
      <c r="G222" s="59">
        <v>37380</v>
      </c>
      <c r="H222" s="64">
        <v>60000</v>
      </c>
      <c r="I222" s="74">
        <v>42720</v>
      </c>
      <c r="J222" s="77">
        <f t="shared" si="30"/>
        <v>43925</v>
      </c>
      <c r="K222" s="60">
        <f t="shared" si="31"/>
        <v>11135.533215791689</v>
      </c>
      <c r="L222" s="77">
        <f t="shared" si="28"/>
        <v>32789.466784208314</v>
      </c>
      <c r="M222" s="77">
        <f t="shared" si="29"/>
        <v>55060.533215791686</v>
      </c>
      <c r="N222" s="71">
        <f>+ROUND(AVERAGE(F222,G222,I222),0)</f>
        <v>38567</v>
      </c>
      <c r="O222" s="55"/>
    </row>
    <row r="223" spans="2:15" x14ac:dyDescent="0.25">
      <c r="B223" s="67" t="s">
        <v>470</v>
      </c>
      <c r="C223" s="81" t="s">
        <v>248</v>
      </c>
      <c r="D223" s="81"/>
      <c r="E223" s="82"/>
      <c r="F223" s="83"/>
      <c r="G223" s="84"/>
      <c r="H223" s="84"/>
      <c r="I223" s="85"/>
      <c r="J223" s="85"/>
      <c r="K223" s="85"/>
      <c r="L223" s="85"/>
      <c r="M223" s="85"/>
      <c r="N223" s="86"/>
      <c r="O223" s="55"/>
    </row>
    <row r="224" spans="2:15" x14ac:dyDescent="0.25">
      <c r="B224" s="6" t="s">
        <v>471</v>
      </c>
      <c r="C224" s="5" t="s">
        <v>811</v>
      </c>
      <c r="D224" s="16" t="s">
        <v>394</v>
      </c>
      <c r="E224" s="21">
        <v>1</v>
      </c>
      <c r="F224" s="60">
        <v>332900</v>
      </c>
      <c r="G224" s="59">
        <v>349545</v>
      </c>
      <c r="H224" s="64">
        <v>1000000</v>
      </c>
      <c r="I224" s="74">
        <v>399480</v>
      </c>
      <c r="J224" s="77">
        <f>+AVERAGE(F224,G224,H224,I224)</f>
        <v>520481.25</v>
      </c>
      <c r="K224" s="60">
        <f>+STDEVA(F224,G224,H224,I224)</f>
        <v>320928.58033044776</v>
      </c>
      <c r="L224" s="77">
        <f t="shared" si="28"/>
        <v>199552.66966955224</v>
      </c>
      <c r="M224" s="77">
        <f t="shared" si="29"/>
        <v>841409.83033044776</v>
      </c>
      <c r="N224" s="71">
        <f>+ROUND(AVERAGE(F224,G224,I224),0)</f>
        <v>360642</v>
      </c>
      <c r="O224" s="55"/>
    </row>
    <row r="225" spans="2:15" ht="27.6" x14ac:dyDescent="0.25">
      <c r="B225" s="6" t="s">
        <v>472</v>
      </c>
      <c r="C225" s="5" t="s">
        <v>249</v>
      </c>
      <c r="D225" s="4" t="s">
        <v>747</v>
      </c>
      <c r="E225" s="21">
        <v>1</v>
      </c>
      <c r="F225" s="60">
        <v>11200</v>
      </c>
      <c r="G225" s="59">
        <v>11760</v>
      </c>
      <c r="H225" s="64">
        <v>125000</v>
      </c>
      <c r="I225" s="74">
        <v>13440</v>
      </c>
      <c r="J225" s="77">
        <f>+AVERAGE(F225,G225,H225,I225)</f>
        <v>40350</v>
      </c>
      <c r="K225" s="60">
        <f>+STDEVA(F225,G225,H225,I225)</f>
        <v>56441.359539496094</v>
      </c>
      <c r="L225" s="77">
        <f t="shared" si="28"/>
        <v>-16091.359539496094</v>
      </c>
      <c r="M225" s="77">
        <f t="shared" si="29"/>
        <v>96791.359539496101</v>
      </c>
      <c r="N225" s="71">
        <f>+ROUND(AVERAGE(F225,G225,I225),0)</f>
        <v>12133</v>
      </c>
      <c r="O225" s="55"/>
    </row>
    <row r="226" spans="2:15" x14ac:dyDescent="0.25">
      <c r="B226" s="6" t="s">
        <v>473</v>
      </c>
      <c r="C226" s="5" t="s">
        <v>250</v>
      </c>
      <c r="D226" s="4" t="s">
        <v>747</v>
      </c>
      <c r="E226" s="21">
        <v>1</v>
      </c>
      <c r="F226" s="60">
        <v>32899</v>
      </c>
      <c r="G226" s="59">
        <v>34544</v>
      </c>
      <c r="H226" s="64">
        <v>155000</v>
      </c>
      <c r="I226" s="74">
        <v>39479</v>
      </c>
      <c r="J226" s="77">
        <f>+AVERAGE(F226,G226,H226,I226)</f>
        <v>65480.5</v>
      </c>
      <c r="K226" s="60">
        <f>+STDEVA(F226,G226,H226,I226)</f>
        <v>59745.125483172262</v>
      </c>
      <c r="L226" s="77">
        <f t="shared" si="28"/>
        <v>5735.3745168277383</v>
      </c>
      <c r="M226" s="77">
        <f t="shared" si="29"/>
        <v>125225.62548317226</v>
      </c>
      <c r="N226" s="71">
        <f>+ROUND(AVERAGE(F226,G226,I226),0)</f>
        <v>35641</v>
      </c>
      <c r="O226" s="55"/>
    </row>
    <row r="227" spans="2:15" x14ac:dyDescent="0.25">
      <c r="B227" s="6" t="s">
        <v>474</v>
      </c>
      <c r="C227" s="5" t="s">
        <v>544</v>
      </c>
      <c r="D227" s="16" t="s">
        <v>394</v>
      </c>
      <c r="E227" s="21">
        <v>1</v>
      </c>
      <c r="F227" s="60">
        <v>1256000</v>
      </c>
      <c r="G227" s="59">
        <v>1318800</v>
      </c>
      <c r="H227" s="65">
        <v>500000</v>
      </c>
      <c r="I227" s="74">
        <v>1507200</v>
      </c>
      <c r="J227" s="77">
        <f>+AVERAGE(F227,G227,H227,I227)</f>
        <v>1145500</v>
      </c>
      <c r="K227" s="60">
        <f>+STDEVA(F227,G227,H227,I227)</f>
        <v>443373.53702418163</v>
      </c>
      <c r="L227" s="77">
        <f t="shared" si="28"/>
        <v>702126.46297581843</v>
      </c>
      <c r="M227" s="77">
        <f t="shared" si="29"/>
        <v>1588873.5370241816</v>
      </c>
      <c r="N227" s="71">
        <f>+ROUND(AVERAGE(F227,G227,I227),0)</f>
        <v>1360667</v>
      </c>
      <c r="O227" s="55"/>
    </row>
    <row r="228" spans="2:15" x14ac:dyDescent="0.25">
      <c r="B228" s="67" t="s">
        <v>475</v>
      </c>
      <c r="C228" s="81" t="s">
        <v>251</v>
      </c>
      <c r="D228" s="81"/>
      <c r="E228" s="82"/>
      <c r="F228" s="83"/>
      <c r="G228" s="84"/>
      <c r="H228" s="84"/>
      <c r="I228" s="85"/>
      <c r="J228" s="85"/>
      <c r="K228" s="85"/>
      <c r="L228" s="85"/>
      <c r="M228" s="85"/>
      <c r="N228" s="86"/>
      <c r="O228" s="55"/>
    </row>
    <row r="229" spans="2:15" x14ac:dyDescent="0.25">
      <c r="B229" s="6" t="s">
        <v>476</v>
      </c>
      <c r="C229" s="5" t="s">
        <v>252</v>
      </c>
      <c r="D229" s="16" t="s">
        <v>394</v>
      </c>
      <c r="E229" s="21">
        <v>1</v>
      </c>
      <c r="F229" s="60">
        <v>24500</v>
      </c>
      <c r="G229" s="59">
        <v>25725</v>
      </c>
      <c r="H229" s="64">
        <v>58000</v>
      </c>
      <c r="I229" s="74">
        <v>29400</v>
      </c>
      <c r="J229" s="77">
        <f>+AVERAGE(F229,G229,H229,I229)</f>
        <v>34406.25</v>
      </c>
      <c r="K229" s="60">
        <f>+STDEVA(F229,G229,H229,I229)</f>
        <v>15866.373968763835</v>
      </c>
      <c r="L229" s="77">
        <f t="shared" si="28"/>
        <v>18539.876031236163</v>
      </c>
      <c r="M229" s="77">
        <f t="shared" si="29"/>
        <v>50272.623968763837</v>
      </c>
      <c r="N229" s="71">
        <f>+ROUND(AVERAGE(F229,G229,I229),0)</f>
        <v>26542</v>
      </c>
      <c r="O229" s="55"/>
    </row>
    <row r="230" spans="2:15" x14ac:dyDescent="0.25">
      <c r="B230" s="6" t="s">
        <v>477</v>
      </c>
      <c r="C230" s="5" t="s">
        <v>759</v>
      </c>
      <c r="D230" s="16" t="s">
        <v>394</v>
      </c>
      <c r="E230" s="21">
        <v>1</v>
      </c>
      <c r="F230" s="60">
        <v>12300</v>
      </c>
      <c r="G230" s="59">
        <v>12915</v>
      </c>
      <c r="H230" s="64">
        <v>39000</v>
      </c>
      <c r="I230" s="74">
        <v>14760</v>
      </c>
      <c r="J230" s="77">
        <f>+AVERAGE(F230,G230,H230,I230)</f>
        <v>19743.75</v>
      </c>
      <c r="K230" s="60">
        <f>+STDEVA(F230,G230,H230,I230)</f>
        <v>12879.986655660789</v>
      </c>
      <c r="L230" s="77">
        <f t="shared" si="28"/>
        <v>6863.7633443392115</v>
      </c>
      <c r="M230" s="77">
        <f t="shared" si="29"/>
        <v>32623.736655660789</v>
      </c>
      <c r="N230" s="71">
        <f>+ROUND(AVERAGE(F230,G230,I230),0)</f>
        <v>13325</v>
      </c>
      <c r="O230" s="55"/>
    </row>
    <row r="231" spans="2:15" x14ac:dyDescent="0.25">
      <c r="B231" s="6" t="s">
        <v>758</v>
      </c>
      <c r="C231" s="5" t="s">
        <v>412</v>
      </c>
      <c r="D231" s="16" t="s">
        <v>394</v>
      </c>
      <c r="E231" s="21">
        <v>1</v>
      </c>
      <c r="F231" s="66">
        <v>55400</v>
      </c>
      <c r="G231" s="59">
        <v>58170</v>
      </c>
      <c r="H231" s="64">
        <v>70000</v>
      </c>
      <c r="I231" s="74">
        <v>66480</v>
      </c>
      <c r="J231" s="77">
        <f>+AVERAGE(F231,G231,H231,I231)</f>
        <v>62512.5</v>
      </c>
      <c r="K231" s="60">
        <f>+STDEVA(F231,G231,H231,I231)</f>
        <v>6861.6974333372254</v>
      </c>
      <c r="L231" s="77">
        <f t="shared" si="28"/>
        <v>55650.802566662773</v>
      </c>
      <c r="M231" s="77">
        <f t="shared" si="29"/>
        <v>69374.19743333722</v>
      </c>
      <c r="N231" s="71">
        <f>+ROUND(AVERAGE(G231,H231),0)</f>
        <v>64085</v>
      </c>
      <c r="O231" s="55"/>
    </row>
    <row r="232" spans="2:15" x14ac:dyDescent="0.25">
      <c r="B232" s="67" t="s">
        <v>478</v>
      </c>
      <c r="C232" s="81" t="s">
        <v>253</v>
      </c>
      <c r="D232" s="81"/>
      <c r="E232" s="82"/>
      <c r="F232" s="83"/>
      <c r="G232" s="84"/>
      <c r="H232" s="84"/>
      <c r="I232" s="85"/>
      <c r="J232" s="85"/>
      <c r="K232" s="85"/>
      <c r="L232" s="85"/>
      <c r="M232" s="85"/>
      <c r="N232" s="86"/>
      <c r="O232" s="55"/>
    </row>
    <row r="233" spans="2:15" x14ac:dyDescent="0.25">
      <c r="B233" s="6" t="s">
        <v>479</v>
      </c>
      <c r="C233" s="5" t="s">
        <v>545</v>
      </c>
      <c r="D233" s="16" t="s">
        <v>394</v>
      </c>
      <c r="E233" s="21">
        <v>1</v>
      </c>
      <c r="F233" s="60">
        <v>6340000</v>
      </c>
      <c r="G233" s="59">
        <v>6657000</v>
      </c>
      <c r="H233" s="65">
        <v>35000</v>
      </c>
      <c r="I233" s="74">
        <v>7608000</v>
      </c>
      <c r="J233" s="77">
        <f>+AVERAGE(F233,G233,H233,I233)</f>
        <v>5160000</v>
      </c>
      <c r="K233" s="60">
        <f>+STDEVA(F233,G233,H233,I233)</f>
        <v>3458888.9352892884</v>
      </c>
      <c r="L233" s="77">
        <f t="shared" si="28"/>
        <v>1701111.0647107116</v>
      </c>
      <c r="M233" s="77">
        <f t="shared" si="29"/>
        <v>8618888.9352892879</v>
      </c>
      <c r="N233" s="71">
        <f>+ROUND(AVERAGE(F233,G233,I233),0)</f>
        <v>6868333</v>
      </c>
      <c r="O233" s="55"/>
    </row>
    <row r="234" spans="2:15" ht="27.6" x14ac:dyDescent="0.25">
      <c r="B234" s="6" t="s">
        <v>480</v>
      </c>
      <c r="C234" s="5" t="s">
        <v>546</v>
      </c>
      <c r="D234" s="16" t="s">
        <v>394</v>
      </c>
      <c r="E234" s="21">
        <v>1</v>
      </c>
      <c r="F234" s="60">
        <v>4900000</v>
      </c>
      <c r="G234" s="59">
        <v>5145000</v>
      </c>
      <c r="H234" s="65">
        <v>55000</v>
      </c>
      <c r="I234" s="74">
        <v>5880000</v>
      </c>
      <c r="J234" s="77">
        <f>+AVERAGE(F234,G234,H234,I234)</f>
        <v>3995000</v>
      </c>
      <c r="K234" s="60">
        <f>+STDEVA(F234,G234,H234,I234)</f>
        <v>2659470.4986770079</v>
      </c>
      <c r="L234" s="77">
        <f t="shared" si="28"/>
        <v>1335529.5013229921</v>
      </c>
      <c r="M234" s="77">
        <f t="shared" si="29"/>
        <v>6654470.4986770079</v>
      </c>
      <c r="N234" s="71">
        <f>+ROUND(AVERAGE(F234,G234,I234),0)</f>
        <v>5308333</v>
      </c>
      <c r="O234" s="55"/>
    </row>
    <row r="235" spans="2:15" ht="27.6" x14ac:dyDescent="0.25">
      <c r="B235" s="6" t="s">
        <v>488</v>
      </c>
      <c r="C235" s="5" t="s">
        <v>547</v>
      </c>
      <c r="D235" s="16" t="s">
        <v>394</v>
      </c>
      <c r="E235" s="21">
        <v>1</v>
      </c>
      <c r="F235" s="60">
        <v>5340000</v>
      </c>
      <c r="G235" s="59">
        <v>5607000</v>
      </c>
      <c r="H235" s="65">
        <v>75000</v>
      </c>
      <c r="I235" s="74">
        <v>6408000</v>
      </c>
      <c r="J235" s="77">
        <f>+AVERAGE(F235,G235,H235,I235)</f>
        <v>4357500</v>
      </c>
      <c r="K235" s="60">
        <f>+STDEVA(F235,G235,H235,I235)</f>
        <v>2890842.6107278825</v>
      </c>
      <c r="L235" s="77">
        <f t="shared" si="28"/>
        <v>1466657.3892721175</v>
      </c>
      <c r="M235" s="77">
        <f t="shared" si="29"/>
        <v>7248342.610727882</v>
      </c>
      <c r="N235" s="71">
        <f>+ROUND(AVERAGE(F235,G235,I235),0)</f>
        <v>5785000</v>
      </c>
      <c r="O235" s="55"/>
    </row>
    <row r="236" spans="2:15" x14ac:dyDescent="0.25">
      <c r="B236" s="67" t="s">
        <v>481</v>
      </c>
      <c r="C236" s="81" t="s">
        <v>360</v>
      </c>
      <c r="D236" s="81"/>
      <c r="E236" s="82"/>
      <c r="F236" s="83"/>
      <c r="G236" s="84"/>
      <c r="H236" s="84"/>
      <c r="I236" s="85"/>
      <c r="J236" s="85"/>
      <c r="K236" s="85"/>
      <c r="L236" s="85"/>
      <c r="M236" s="85"/>
      <c r="N236" s="86"/>
      <c r="O236" s="55"/>
    </row>
    <row r="237" spans="2:15" ht="289.8" x14ac:dyDescent="0.25">
      <c r="B237" s="6" t="s">
        <v>482</v>
      </c>
      <c r="C237" s="5" t="s">
        <v>750</v>
      </c>
      <c r="D237" s="6" t="s">
        <v>394</v>
      </c>
      <c r="E237" s="21">
        <v>1</v>
      </c>
      <c r="F237" s="60">
        <v>245000</v>
      </c>
      <c r="G237" s="59">
        <v>257250</v>
      </c>
      <c r="H237" s="64">
        <v>320000</v>
      </c>
      <c r="I237" s="74">
        <v>294000</v>
      </c>
      <c r="J237" s="77">
        <f>+AVERAGE(F237,G237,H237,I237)</f>
        <v>279062.5</v>
      </c>
      <c r="K237" s="60">
        <f>+STDEVA(F237,G237,H237,I237)</f>
        <v>34327.087821913083</v>
      </c>
      <c r="L237" s="77">
        <f t="shared" si="28"/>
        <v>244735.41217808693</v>
      </c>
      <c r="M237" s="77">
        <f t="shared" si="29"/>
        <v>313389.58782191307</v>
      </c>
      <c r="N237" s="71">
        <f>+ROUND(AVERAGE(F237,G237,I237),0)</f>
        <v>265417</v>
      </c>
      <c r="O237" s="55"/>
    </row>
    <row r="238" spans="2:15" x14ac:dyDescent="0.25">
      <c r="B238" s="6" t="s">
        <v>483</v>
      </c>
      <c r="C238" s="5" t="s">
        <v>484</v>
      </c>
      <c r="D238" s="6" t="s">
        <v>394</v>
      </c>
      <c r="E238" s="21">
        <v>1</v>
      </c>
      <c r="F238" s="60">
        <v>55600</v>
      </c>
      <c r="G238" s="59">
        <v>58380</v>
      </c>
      <c r="H238" s="64">
        <v>200000</v>
      </c>
      <c r="I238" s="74">
        <v>66720</v>
      </c>
      <c r="J238" s="77">
        <f>+AVERAGE(F238,G238,H238,I238)</f>
        <v>95175</v>
      </c>
      <c r="K238" s="60">
        <f>+STDEVA(F238,G238,H238,I238)</f>
        <v>70042.892335101831</v>
      </c>
      <c r="L238" s="77">
        <f t="shared" si="28"/>
        <v>25132.107664898169</v>
      </c>
      <c r="M238" s="77">
        <f t="shared" si="29"/>
        <v>165217.89233510185</v>
      </c>
      <c r="N238" s="71">
        <f>+ROUND(AVERAGE(F238,G238,I238),0)</f>
        <v>60233</v>
      </c>
      <c r="O238" s="55"/>
    </row>
    <row r="239" spans="2:15" x14ac:dyDescent="0.25">
      <c r="B239" s="6" t="s">
        <v>489</v>
      </c>
      <c r="C239" s="5" t="s">
        <v>763</v>
      </c>
      <c r="D239" s="6" t="s">
        <v>394</v>
      </c>
      <c r="E239" s="21">
        <v>1</v>
      </c>
      <c r="F239" s="60">
        <v>245000</v>
      </c>
      <c r="G239" s="59">
        <v>257250</v>
      </c>
      <c r="H239" s="64">
        <v>710000</v>
      </c>
      <c r="I239" s="74">
        <v>294000</v>
      </c>
      <c r="J239" s="77">
        <f>+AVERAGE(F239,G239,H239,I239)</f>
        <v>376562.5</v>
      </c>
      <c r="K239" s="60">
        <f>+STDEVA(F239,G239,H239,I239)</f>
        <v>223264.63884442905</v>
      </c>
      <c r="L239" s="77">
        <f t="shared" si="28"/>
        <v>153297.86115557095</v>
      </c>
      <c r="M239" s="77">
        <f t="shared" si="29"/>
        <v>599827.13884442905</v>
      </c>
      <c r="N239" s="71">
        <f>+ROUND(AVERAGE(F239,G239,I239),0)</f>
        <v>265417</v>
      </c>
      <c r="O239" s="55"/>
    </row>
    <row r="240" spans="2:15" x14ac:dyDescent="0.25">
      <c r="B240" s="6" t="s">
        <v>490</v>
      </c>
      <c r="C240" s="5" t="s">
        <v>764</v>
      </c>
      <c r="D240" s="6" t="s">
        <v>394</v>
      </c>
      <c r="E240" s="21">
        <v>1</v>
      </c>
      <c r="F240" s="60">
        <v>295000</v>
      </c>
      <c r="G240" s="59">
        <v>309750</v>
      </c>
      <c r="H240" s="64">
        <v>1456000</v>
      </c>
      <c r="I240" s="74">
        <v>354000</v>
      </c>
      <c r="J240" s="77">
        <f>+AVERAGE(F240,G240,H240,I240)</f>
        <v>603687.5</v>
      </c>
      <c r="K240" s="60">
        <f>+STDEVA(F240,G240,H240,I240)</f>
        <v>568761.13084346161</v>
      </c>
      <c r="L240" s="77">
        <f t="shared" si="28"/>
        <v>34926.369156538392</v>
      </c>
      <c r="M240" s="77">
        <f t="shared" si="29"/>
        <v>1172448.6308434615</v>
      </c>
      <c r="N240" s="71">
        <f>+ROUND(AVERAGE(F240,G240,I240),0)</f>
        <v>319583</v>
      </c>
      <c r="O240" s="55"/>
    </row>
    <row r="241" spans="2:15" x14ac:dyDescent="0.25">
      <c r="B241" s="92">
        <v>13</v>
      </c>
      <c r="C241" s="96" t="s">
        <v>455</v>
      </c>
      <c r="D241" s="96"/>
      <c r="E241" s="96"/>
      <c r="F241" s="96"/>
      <c r="G241" s="96"/>
      <c r="H241" s="96"/>
      <c r="I241" s="96"/>
      <c r="J241" s="93"/>
      <c r="K241" s="93"/>
      <c r="L241" s="93"/>
      <c r="M241" s="93"/>
      <c r="N241" s="94"/>
      <c r="O241" s="55"/>
    </row>
    <row r="242" spans="2:15" x14ac:dyDescent="0.25">
      <c r="B242" s="67" t="s">
        <v>131</v>
      </c>
      <c r="C242" s="81" t="s">
        <v>232</v>
      </c>
      <c r="D242" s="81"/>
      <c r="E242" s="82"/>
      <c r="F242" s="83"/>
      <c r="G242" s="84"/>
      <c r="H242" s="84"/>
      <c r="I242" s="85"/>
      <c r="J242" s="85"/>
      <c r="K242" s="85"/>
      <c r="L242" s="85"/>
      <c r="M242" s="85"/>
      <c r="N242" s="86"/>
      <c r="O242" s="55"/>
    </row>
    <row r="243" spans="2:15" x14ac:dyDescent="0.25">
      <c r="B243" s="6" t="s">
        <v>132</v>
      </c>
      <c r="C243" s="5" t="s">
        <v>548</v>
      </c>
      <c r="D243" s="16" t="s">
        <v>394</v>
      </c>
      <c r="E243" s="21">
        <v>1</v>
      </c>
      <c r="F243" s="60">
        <v>224500</v>
      </c>
      <c r="G243" s="59">
        <v>235725</v>
      </c>
      <c r="H243" s="64">
        <v>450000</v>
      </c>
      <c r="I243" s="74">
        <v>269400</v>
      </c>
      <c r="J243" s="77">
        <f>+AVERAGE(F243,G243,H243,I243)</f>
        <v>294906.25</v>
      </c>
      <c r="K243" s="60">
        <f>+STDEVA(F243,G243,H243,I243)</f>
        <v>105141.33419473999</v>
      </c>
      <c r="L243" s="77">
        <f t="shared" si="28"/>
        <v>189764.91580526001</v>
      </c>
      <c r="M243" s="77">
        <f t="shared" si="29"/>
        <v>400047.58419473999</v>
      </c>
      <c r="N243" s="71">
        <f>+ROUND(AVERAGE(F243,G243,I243),0)</f>
        <v>243208</v>
      </c>
      <c r="O243" s="55"/>
    </row>
    <row r="244" spans="2:15" x14ac:dyDescent="0.25">
      <c r="B244" s="67" t="s">
        <v>343</v>
      </c>
      <c r="C244" s="81" t="s">
        <v>233</v>
      </c>
      <c r="D244" s="81"/>
      <c r="E244" s="82"/>
      <c r="F244" s="83"/>
      <c r="G244" s="84"/>
      <c r="H244" s="84"/>
      <c r="I244" s="85"/>
      <c r="J244" s="85"/>
      <c r="K244" s="85"/>
      <c r="L244" s="85"/>
      <c r="M244" s="85"/>
      <c r="N244" s="86"/>
      <c r="O244" s="55"/>
    </row>
    <row r="245" spans="2:15" x14ac:dyDescent="0.25">
      <c r="B245" s="40" t="s">
        <v>344</v>
      </c>
      <c r="C245" s="3" t="s">
        <v>812</v>
      </c>
      <c r="D245" s="16" t="s">
        <v>394</v>
      </c>
      <c r="E245" s="21">
        <v>1</v>
      </c>
      <c r="F245" s="60">
        <v>413000</v>
      </c>
      <c r="G245" s="59">
        <v>433650</v>
      </c>
      <c r="H245" s="65">
        <v>350000</v>
      </c>
      <c r="I245" s="76">
        <v>495600</v>
      </c>
      <c r="J245" s="77">
        <f>+AVERAGE(F245,G245,H245,I245)</f>
        <v>423062.5</v>
      </c>
      <c r="K245" s="60">
        <f>+STDEVA(F245,G245,H245,I245)</f>
        <v>60036.563512024346</v>
      </c>
      <c r="L245" s="77">
        <f t="shared" si="28"/>
        <v>363025.93648797565</v>
      </c>
      <c r="M245" s="77">
        <f t="shared" si="29"/>
        <v>483099.06351202435</v>
      </c>
      <c r="N245" s="71">
        <f>+ROUND(AVERAGE(F245,G245),0)</f>
        <v>423325</v>
      </c>
      <c r="O245" s="55"/>
    </row>
    <row r="246" spans="2:15" ht="27.6" x14ac:dyDescent="0.25">
      <c r="B246" s="40" t="s">
        <v>345</v>
      </c>
      <c r="C246" s="3" t="s">
        <v>549</v>
      </c>
      <c r="D246" s="16" t="s">
        <v>394</v>
      </c>
      <c r="E246" s="21">
        <v>1</v>
      </c>
      <c r="F246" s="60">
        <v>213000</v>
      </c>
      <c r="G246" s="59">
        <v>223650</v>
      </c>
      <c r="H246" s="64">
        <v>500000</v>
      </c>
      <c r="I246" s="74">
        <v>255600</v>
      </c>
      <c r="J246" s="77">
        <f>+AVERAGE(F246,G246,H246,I246)</f>
        <v>298062.5</v>
      </c>
      <c r="K246" s="60">
        <f>+STDEVA(F246,G246,H246,I246)</f>
        <v>135836.50328611967</v>
      </c>
      <c r="L246" s="77">
        <f t="shared" si="28"/>
        <v>162225.99671388033</v>
      </c>
      <c r="M246" s="77">
        <f t="shared" si="29"/>
        <v>433899.00328611967</v>
      </c>
      <c r="N246" s="71">
        <f>+ROUND(AVERAGE(F246,G246,I246),0)</f>
        <v>230750</v>
      </c>
      <c r="O246" s="55"/>
    </row>
    <row r="247" spans="2:15" x14ac:dyDescent="0.25">
      <c r="B247" s="40" t="s">
        <v>346</v>
      </c>
      <c r="C247" s="3" t="s">
        <v>813</v>
      </c>
      <c r="D247" s="16" t="s">
        <v>394</v>
      </c>
      <c r="E247" s="21">
        <v>1</v>
      </c>
      <c r="F247" s="60">
        <v>645000</v>
      </c>
      <c r="G247" s="59">
        <v>677250</v>
      </c>
      <c r="H247" s="64">
        <v>850000</v>
      </c>
      <c r="I247" s="74">
        <v>774000</v>
      </c>
      <c r="J247" s="77">
        <f>+AVERAGE(F247,G247,H247,I247)</f>
        <v>736562.5</v>
      </c>
      <c r="K247" s="60">
        <f>+STDEVA(F247,G247,H247,I247)</f>
        <v>93401.100769744677</v>
      </c>
      <c r="L247" s="77">
        <f t="shared" si="28"/>
        <v>643161.39923025528</v>
      </c>
      <c r="M247" s="77">
        <f t="shared" si="29"/>
        <v>829963.60076974472</v>
      </c>
      <c r="N247" s="71">
        <f>+ROUND(AVERAGE(F247,G247,I247),0)</f>
        <v>698750</v>
      </c>
      <c r="O247" s="55"/>
    </row>
    <row r="248" spans="2:15" x14ac:dyDescent="0.25">
      <c r="B248" s="67" t="s">
        <v>838</v>
      </c>
      <c r="C248" s="81" t="s">
        <v>234</v>
      </c>
      <c r="D248" s="81"/>
      <c r="E248" s="82"/>
      <c r="F248" s="83"/>
      <c r="G248" s="84"/>
      <c r="H248" s="84"/>
      <c r="I248" s="85"/>
      <c r="J248" s="85"/>
      <c r="K248" s="85"/>
      <c r="L248" s="85"/>
      <c r="M248" s="85"/>
      <c r="N248" s="86"/>
      <c r="O248" s="55"/>
    </row>
    <row r="249" spans="2:15" x14ac:dyDescent="0.25">
      <c r="B249" s="40" t="s">
        <v>839</v>
      </c>
      <c r="C249" s="3" t="s">
        <v>550</v>
      </c>
      <c r="D249" s="4" t="s">
        <v>747</v>
      </c>
      <c r="E249" s="21">
        <v>1</v>
      </c>
      <c r="F249" s="60">
        <v>12300</v>
      </c>
      <c r="G249" s="59">
        <v>12915</v>
      </c>
      <c r="H249" s="64">
        <v>69000</v>
      </c>
      <c r="I249" s="74">
        <v>14760</v>
      </c>
      <c r="J249" s="77">
        <f>+AVERAGE(F249,G249,H249,I249)</f>
        <v>27243.75</v>
      </c>
      <c r="K249" s="60">
        <f>+STDEVA(F249,G249,H249,I249)</f>
        <v>27857.118592022398</v>
      </c>
      <c r="L249" s="77">
        <f t="shared" si="28"/>
        <v>-613.36859202239793</v>
      </c>
      <c r="M249" s="77">
        <f t="shared" si="29"/>
        <v>55100.868592022394</v>
      </c>
      <c r="N249" s="71">
        <f>+ROUND(AVERAGE(F249,G249,I249),0)</f>
        <v>13325</v>
      </c>
      <c r="O249" s="55"/>
    </row>
    <row r="250" spans="2:15" x14ac:dyDescent="0.25">
      <c r="B250" s="40" t="s">
        <v>840</v>
      </c>
      <c r="C250" s="3" t="s">
        <v>551</v>
      </c>
      <c r="D250" s="16" t="s">
        <v>394</v>
      </c>
      <c r="E250" s="21">
        <v>1</v>
      </c>
      <c r="F250" s="60">
        <v>89000</v>
      </c>
      <c r="G250" s="59">
        <v>93450</v>
      </c>
      <c r="H250" s="64">
        <v>125000</v>
      </c>
      <c r="I250" s="74">
        <v>106800</v>
      </c>
      <c r="J250" s="77">
        <f>+AVERAGE(F250,G250,H250,I250)</f>
        <v>103562.5</v>
      </c>
      <c r="K250" s="60">
        <f>+STDEVA(F250,G250,H250,I250)</f>
        <v>16169.692586234698</v>
      </c>
      <c r="L250" s="77">
        <f t="shared" si="28"/>
        <v>87392.807413765302</v>
      </c>
      <c r="M250" s="77">
        <f t="shared" si="29"/>
        <v>119732.1925862347</v>
      </c>
      <c r="N250" s="71">
        <f>+ROUND(AVERAGE(F250,G250,I250),0)</f>
        <v>96417</v>
      </c>
      <c r="O250" s="55"/>
    </row>
    <row r="251" spans="2:15" x14ac:dyDescent="0.25">
      <c r="B251" s="40" t="s">
        <v>841</v>
      </c>
      <c r="C251" s="3" t="s">
        <v>552</v>
      </c>
      <c r="D251" s="16" t="s">
        <v>394</v>
      </c>
      <c r="E251" s="21">
        <v>1</v>
      </c>
      <c r="F251" s="60">
        <v>34500</v>
      </c>
      <c r="G251" s="59">
        <v>36225</v>
      </c>
      <c r="H251" s="64">
        <v>165000</v>
      </c>
      <c r="I251" s="74">
        <v>41400</v>
      </c>
      <c r="J251" s="77">
        <f>+AVERAGE(F251,G251,H251,I251)</f>
        <v>69281.25</v>
      </c>
      <c r="K251" s="60">
        <f>+STDEVA(F251,G251,H251,I251)</f>
        <v>63879.820023619352</v>
      </c>
      <c r="L251" s="77">
        <f t="shared" si="28"/>
        <v>5401.4299763806484</v>
      </c>
      <c r="M251" s="77">
        <f t="shared" si="29"/>
        <v>133161.07002361934</v>
      </c>
      <c r="N251" s="71">
        <f>+ROUND(AVERAGE(F251,G251,I251),0)</f>
        <v>37375</v>
      </c>
      <c r="O251" s="55"/>
    </row>
    <row r="252" spans="2:15" x14ac:dyDescent="0.25">
      <c r="B252" s="40" t="s">
        <v>842</v>
      </c>
      <c r="C252" s="3" t="s">
        <v>553</v>
      </c>
      <c r="D252" s="16" t="s">
        <v>394</v>
      </c>
      <c r="E252" s="21">
        <v>1</v>
      </c>
      <c r="F252" s="60">
        <v>89000</v>
      </c>
      <c r="G252" s="59">
        <v>93450</v>
      </c>
      <c r="H252" s="64">
        <v>215000</v>
      </c>
      <c r="I252" s="74">
        <v>106800</v>
      </c>
      <c r="J252" s="77">
        <f>+AVERAGE(F252,G252,H252,I252)</f>
        <v>126062.5</v>
      </c>
      <c r="K252" s="60">
        <f>+STDEVA(F252,G252,H252,I252)</f>
        <v>59772.141992180048</v>
      </c>
      <c r="L252" s="77">
        <f t="shared" si="28"/>
        <v>66290.358007819945</v>
      </c>
      <c r="M252" s="77">
        <f t="shared" si="29"/>
        <v>185834.64199218006</v>
      </c>
      <c r="N252" s="71">
        <f>+ROUND(AVERAGE(F252,G252,I252),0)</f>
        <v>96417</v>
      </c>
      <c r="O252" s="55"/>
    </row>
    <row r="253" spans="2:15" x14ac:dyDescent="0.25">
      <c r="B253" s="67" t="s">
        <v>843</v>
      </c>
      <c r="C253" s="81" t="s">
        <v>235</v>
      </c>
      <c r="D253" s="81"/>
      <c r="E253" s="82"/>
      <c r="F253" s="83"/>
      <c r="G253" s="84"/>
      <c r="H253" s="84"/>
      <c r="I253" s="85"/>
      <c r="J253" s="85"/>
      <c r="K253" s="85"/>
      <c r="L253" s="85"/>
      <c r="M253" s="85"/>
      <c r="N253" s="86"/>
      <c r="O253" s="55"/>
    </row>
    <row r="254" spans="2:15" x14ac:dyDescent="0.25">
      <c r="B254" s="40" t="s">
        <v>844</v>
      </c>
      <c r="C254" s="5" t="s">
        <v>554</v>
      </c>
      <c r="D254" s="4" t="s">
        <v>747</v>
      </c>
      <c r="E254" s="21">
        <v>1</v>
      </c>
      <c r="F254" s="60">
        <v>14120</v>
      </c>
      <c r="G254" s="59">
        <v>14826</v>
      </c>
      <c r="H254" s="64">
        <v>26500</v>
      </c>
      <c r="I254" s="74">
        <v>16944</v>
      </c>
      <c r="J254" s="77">
        <f>+AVERAGE(F254,G254,H254,I254)</f>
        <v>18097.5</v>
      </c>
      <c r="K254" s="60">
        <f>+STDEVA(F254,G254,H254,I254)</f>
        <v>5728.7516673937498</v>
      </c>
      <c r="L254" s="77">
        <f t="shared" si="28"/>
        <v>12368.74833260625</v>
      </c>
      <c r="M254" s="77">
        <f t="shared" si="29"/>
        <v>23826.25166739375</v>
      </c>
      <c r="N254" s="71">
        <f>+ROUND(AVERAGE(F254,G254,I254),0)</f>
        <v>15297</v>
      </c>
      <c r="O254" s="55"/>
    </row>
    <row r="255" spans="2:15" x14ac:dyDescent="0.25">
      <c r="B255" s="67" t="s">
        <v>845</v>
      </c>
      <c r="C255" s="81" t="s">
        <v>236</v>
      </c>
      <c r="D255" s="81"/>
      <c r="E255" s="82"/>
      <c r="F255" s="83"/>
      <c r="G255" s="84"/>
      <c r="H255" s="84"/>
      <c r="I255" s="85"/>
      <c r="J255" s="85"/>
      <c r="K255" s="85"/>
      <c r="L255" s="85"/>
      <c r="M255" s="85"/>
      <c r="N255" s="86"/>
      <c r="O255" s="55"/>
    </row>
    <row r="256" spans="2:15" x14ac:dyDescent="0.25">
      <c r="B256" s="40" t="s">
        <v>846</v>
      </c>
      <c r="C256" s="3" t="s">
        <v>555</v>
      </c>
      <c r="D256" s="16" t="s">
        <v>394</v>
      </c>
      <c r="E256" s="21">
        <v>1</v>
      </c>
      <c r="F256" s="60">
        <v>32400</v>
      </c>
      <c r="G256" s="59">
        <v>34020</v>
      </c>
      <c r="H256" s="65">
        <v>27000</v>
      </c>
      <c r="I256" s="76">
        <v>38880</v>
      </c>
      <c r="J256" s="77">
        <f t="shared" ref="J256:J261" si="32">+AVERAGE(F256,G256,H256,I256)</f>
        <v>33075</v>
      </c>
      <c r="K256" s="60">
        <f t="shared" ref="K256:K261" si="33">+STDEVA(F256,G256,H256,I256)</f>
        <v>4897.3564297486046</v>
      </c>
      <c r="L256" s="77">
        <f t="shared" si="28"/>
        <v>28177.643570251395</v>
      </c>
      <c r="M256" s="77">
        <f t="shared" si="29"/>
        <v>37972.356429748601</v>
      </c>
      <c r="N256" s="71">
        <f>+ROUND(AVERAGE(F256,G256),0)</f>
        <v>33210</v>
      </c>
      <c r="O256" s="55"/>
    </row>
    <row r="257" spans="2:15" x14ac:dyDescent="0.25">
      <c r="B257" s="40" t="s">
        <v>847</v>
      </c>
      <c r="C257" s="3" t="s">
        <v>556</v>
      </c>
      <c r="D257" s="16" t="s">
        <v>394</v>
      </c>
      <c r="E257" s="21">
        <v>1</v>
      </c>
      <c r="F257" s="60">
        <v>12300</v>
      </c>
      <c r="G257" s="59">
        <v>12915</v>
      </c>
      <c r="H257" s="64">
        <v>32000</v>
      </c>
      <c r="I257" s="74">
        <v>14760</v>
      </c>
      <c r="J257" s="77">
        <f t="shared" si="32"/>
        <v>17993.75</v>
      </c>
      <c r="K257" s="60">
        <f t="shared" si="33"/>
        <v>9395.8265336265122</v>
      </c>
      <c r="L257" s="77">
        <f t="shared" si="28"/>
        <v>8597.9234663734878</v>
      </c>
      <c r="M257" s="77">
        <f t="shared" si="29"/>
        <v>27389.57653362651</v>
      </c>
      <c r="N257" s="71">
        <f>+ROUND(AVERAGE(F257,G257,I257),0)</f>
        <v>13325</v>
      </c>
      <c r="O257" s="55"/>
    </row>
    <row r="258" spans="2:15" x14ac:dyDescent="0.25">
      <c r="B258" s="40" t="s">
        <v>848</v>
      </c>
      <c r="C258" s="5" t="s">
        <v>237</v>
      </c>
      <c r="D258" s="16" t="s">
        <v>394</v>
      </c>
      <c r="E258" s="21">
        <v>1</v>
      </c>
      <c r="F258" s="60">
        <v>50000</v>
      </c>
      <c r="G258" s="59">
        <v>52500</v>
      </c>
      <c r="H258" s="64">
        <v>65000</v>
      </c>
      <c r="I258" s="74">
        <v>60000</v>
      </c>
      <c r="J258" s="77">
        <f t="shared" si="32"/>
        <v>56875</v>
      </c>
      <c r="K258" s="60">
        <f t="shared" si="33"/>
        <v>6884.463184107628</v>
      </c>
      <c r="L258" s="77">
        <f t="shared" si="28"/>
        <v>49990.536815892374</v>
      </c>
      <c r="M258" s="77">
        <f t="shared" si="29"/>
        <v>63759.463184107626</v>
      </c>
      <c r="N258" s="71">
        <f>+ROUND(AVERAGE(F258,G258,I258),0)</f>
        <v>54167</v>
      </c>
      <c r="O258" s="55"/>
    </row>
    <row r="259" spans="2:15" x14ac:dyDescent="0.25">
      <c r="B259" s="40" t="s">
        <v>849</v>
      </c>
      <c r="C259" s="5" t="s">
        <v>238</v>
      </c>
      <c r="D259" s="16" t="s">
        <v>394</v>
      </c>
      <c r="E259" s="21">
        <v>1</v>
      </c>
      <c r="F259" s="60">
        <v>65900</v>
      </c>
      <c r="G259" s="59">
        <v>69195</v>
      </c>
      <c r="H259" s="59">
        <v>64000</v>
      </c>
      <c r="I259" s="76">
        <v>79080</v>
      </c>
      <c r="J259" s="77">
        <f t="shared" si="32"/>
        <v>69543.75</v>
      </c>
      <c r="K259" s="60">
        <f t="shared" si="33"/>
        <v>6709.986804507641</v>
      </c>
      <c r="L259" s="77">
        <f t="shared" si="28"/>
        <v>62833.763195492356</v>
      </c>
      <c r="M259" s="77">
        <f t="shared" si="29"/>
        <v>76253.736804507644</v>
      </c>
      <c r="N259" s="71">
        <f>+ROUND(AVERAGE(F259,G259,H259),0)</f>
        <v>66365</v>
      </c>
      <c r="O259" s="55"/>
    </row>
    <row r="260" spans="2:15" x14ac:dyDescent="0.25">
      <c r="B260" s="40" t="s">
        <v>850</v>
      </c>
      <c r="C260" s="30" t="s">
        <v>557</v>
      </c>
      <c r="D260" s="16" t="s">
        <v>394</v>
      </c>
      <c r="E260" s="21">
        <v>1</v>
      </c>
      <c r="F260" s="60">
        <v>89000</v>
      </c>
      <c r="G260" s="59">
        <v>93450</v>
      </c>
      <c r="H260" s="65">
        <v>50000</v>
      </c>
      <c r="I260" s="74">
        <v>106800</v>
      </c>
      <c r="J260" s="77">
        <f t="shared" si="32"/>
        <v>84812.5</v>
      </c>
      <c r="K260" s="60">
        <f t="shared" si="33"/>
        <v>24409.710328746907</v>
      </c>
      <c r="L260" s="77">
        <f t="shared" si="28"/>
        <v>60402.789671253093</v>
      </c>
      <c r="M260" s="77">
        <f t="shared" si="29"/>
        <v>109222.21032874691</v>
      </c>
      <c r="N260" s="71">
        <f>+ROUND(AVERAGE(F260,G260,I260),0)</f>
        <v>96417</v>
      </c>
      <c r="O260" s="55"/>
    </row>
    <row r="261" spans="2:15" x14ac:dyDescent="0.25">
      <c r="B261" s="40" t="s">
        <v>851</v>
      </c>
      <c r="C261" s="30" t="s">
        <v>411</v>
      </c>
      <c r="D261" s="16" t="s">
        <v>394</v>
      </c>
      <c r="E261" s="21">
        <v>1</v>
      </c>
      <c r="F261" s="60">
        <v>67900</v>
      </c>
      <c r="G261" s="59">
        <v>71295</v>
      </c>
      <c r="H261" s="65">
        <v>50000</v>
      </c>
      <c r="I261" s="76">
        <v>81480</v>
      </c>
      <c r="J261" s="77">
        <f t="shared" si="32"/>
        <v>67668.75</v>
      </c>
      <c r="K261" s="60">
        <f t="shared" si="33"/>
        <v>13116.637256426155</v>
      </c>
      <c r="L261" s="77">
        <f t="shared" si="28"/>
        <v>54552.112743573845</v>
      </c>
      <c r="M261" s="77">
        <f t="shared" si="29"/>
        <v>80785.387256426155</v>
      </c>
      <c r="N261" s="71">
        <f>+ROUND(AVERAGE(F261,G261),0)</f>
        <v>69598</v>
      </c>
      <c r="O261" s="55"/>
    </row>
    <row r="262" spans="2:15" x14ac:dyDescent="0.25">
      <c r="B262" s="92">
        <v>14</v>
      </c>
      <c r="C262" s="96" t="s">
        <v>454</v>
      </c>
      <c r="D262" s="96"/>
      <c r="E262" s="96"/>
      <c r="F262" s="96"/>
      <c r="G262" s="96"/>
      <c r="H262" s="96"/>
      <c r="I262" s="96"/>
      <c r="J262" s="93"/>
      <c r="K262" s="93"/>
      <c r="L262" s="93"/>
      <c r="M262" s="93"/>
      <c r="N262" s="94"/>
      <c r="O262" s="55"/>
    </row>
    <row r="263" spans="2:15" x14ac:dyDescent="0.25">
      <c r="B263" s="67" t="s">
        <v>133</v>
      </c>
      <c r="C263" s="81" t="s">
        <v>239</v>
      </c>
      <c r="D263" s="81"/>
      <c r="E263" s="82"/>
      <c r="F263" s="83"/>
      <c r="G263" s="84"/>
      <c r="H263" s="84"/>
      <c r="I263" s="85"/>
      <c r="J263" s="85"/>
      <c r="K263" s="85"/>
      <c r="L263" s="85"/>
      <c r="M263" s="85"/>
      <c r="N263" s="86"/>
      <c r="O263" s="55"/>
    </row>
    <row r="264" spans="2:15" x14ac:dyDescent="0.25">
      <c r="B264" s="40" t="s">
        <v>134</v>
      </c>
      <c r="C264" s="3" t="s">
        <v>814</v>
      </c>
      <c r="D264" s="16" t="s">
        <v>394</v>
      </c>
      <c r="E264" s="21">
        <v>1</v>
      </c>
      <c r="F264" s="60">
        <v>45600</v>
      </c>
      <c r="G264" s="59">
        <v>47880</v>
      </c>
      <c r="H264" s="64">
        <v>84000</v>
      </c>
      <c r="I264" s="74">
        <v>54720</v>
      </c>
      <c r="J264" s="77">
        <f t="shared" ref="J264:J273" si="34">+AVERAGE(F264,G264,H264,I264)</f>
        <v>58050</v>
      </c>
      <c r="K264" s="60">
        <f t="shared" ref="K264:K273" si="35">+STDEVA(F264,G264,H264,I264)</f>
        <v>17728.722458203243</v>
      </c>
      <c r="L264" s="77">
        <f t="shared" si="28"/>
        <v>40321.277541796757</v>
      </c>
      <c r="M264" s="77">
        <f t="shared" si="29"/>
        <v>75778.722458203236</v>
      </c>
      <c r="N264" s="71">
        <f t="shared" ref="N264:N273" si="36">+ROUND(AVERAGE(F264,G264,I264),0)</f>
        <v>49400</v>
      </c>
      <c r="O264" s="55"/>
    </row>
    <row r="265" spans="2:15" x14ac:dyDescent="0.25">
      <c r="B265" s="40" t="s">
        <v>852</v>
      </c>
      <c r="C265" s="5" t="s">
        <v>776</v>
      </c>
      <c r="D265" s="16" t="s">
        <v>394</v>
      </c>
      <c r="E265" s="21">
        <v>1</v>
      </c>
      <c r="F265" s="60">
        <v>45600</v>
      </c>
      <c r="G265" s="59">
        <v>47880</v>
      </c>
      <c r="H265" s="64">
        <v>64000</v>
      </c>
      <c r="I265" s="74">
        <v>54720</v>
      </c>
      <c r="J265" s="77">
        <f t="shared" si="34"/>
        <v>53050</v>
      </c>
      <c r="K265" s="60">
        <f t="shared" si="35"/>
        <v>8264.8411962965147</v>
      </c>
      <c r="L265" s="77">
        <f t="shared" si="28"/>
        <v>44785.158803703482</v>
      </c>
      <c r="M265" s="77">
        <f t="shared" si="29"/>
        <v>61314.841196296518</v>
      </c>
      <c r="N265" s="71">
        <f t="shared" si="36"/>
        <v>49400</v>
      </c>
      <c r="O265" s="55"/>
    </row>
    <row r="266" spans="2:15" x14ac:dyDescent="0.25">
      <c r="B266" s="40" t="s">
        <v>853</v>
      </c>
      <c r="C266" s="5" t="s">
        <v>240</v>
      </c>
      <c r="D266" s="16" t="s">
        <v>394</v>
      </c>
      <c r="E266" s="21">
        <v>1</v>
      </c>
      <c r="F266" s="60">
        <v>89000</v>
      </c>
      <c r="G266" s="59">
        <v>93450</v>
      </c>
      <c r="H266" s="65">
        <v>50000</v>
      </c>
      <c r="I266" s="74">
        <v>106800</v>
      </c>
      <c r="J266" s="77">
        <f t="shared" si="34"/>
        <v>84812.5</v>
      </c>
      <c r="K266" s="60">
        <f t="shared" si="35"/>
        <v>24409.710328746907</v>
      </c>
      <c r="L266" s="77">
        <f t="shared" si="28"/>
        <v>60402.789671253093</v>
      </c>
      <c r="M266" s="77">
        <f t="shared" si="29"/>
        <v>109222.21032874691</v>
      </c>
      <c r="N266" s="71">
        <f t="shared" si="36"/>
        <v>96417</v>
      </c>
      <c r="O266" s="55"/>
    </row>
    <row r="267" spans="2:15" x14ac:dyDescent="0.25">
      <c r="B267" s="40" t="s">
        <v>854</v>
      </c>
      <c r="C267" s="30" t="s">
        <v>558</v>
      </c>
      <c r="D267" s="16" t="s">
        <v>394</v>
      </c>
      <c r="E267" s="21">
        <v>1</v>
      </c>
      <c r="F267" s="60">
        <v>320000</v>
      </c>
      <c r="G267" s="59">
        <v>336000</v>
      </c>
      <c r="H267" s="65">
        <v>155000</v>
      </c>
      <c r="I267" s="74">
        <v>384000</v>
      </c>
      <c r="J267" s="77">
        <f t="shared" si="34"/>
        <v>298750</v>
      </c>
      <c r="K267" s="60">
        <f t="shared" si="35"/>
        <v>99617.183925933859</v>
      </c>
      <c r="L267" s="77">
        <f t="shared" si="28"/>
        <v>199132.81607406616</v>
      </c>
      <c r="M267" s="77">
        <f t="shared" si="29"/>
        <v>398367.18392593384</v>
      </c>
      <c r="N267" s="71">
        <f t="shared" si="36"/>
        <v>346667</v>
      </c>
      <c r="O267" s="55"/>
    </row>
    <row r="268" spans="2:15" x14ac:dyDescent="0.25">
      <c r="B268" s="40" t="s">
        <v>855</v>
      </c>
      <c r="C268" s="30" t="s">
        <v>559</v>
      </c>
      <c r="D268" s="4" t="s">
        <v>747</v>
      </c>
      <c r="E268" s="21">
        <v>1</v>
      </c>
      <c r="F268" s="60">
        <v>23400</v>
      </c>
      <c r="G268" s="59">
        <v>24570</v>
      </c>
      <c r="H268" s="64">
        <v>140000</v>
      </c>
      <c r="I268" s="74">
        <v>28080</v>
      </c>
      <c r="J268" s="77">
        <f t="shared" si="34"/>
        <v>54012.5</v>
      </c>
      <c r="K268" s="60">
        <f t="shared" si="35"/>
        <v>57359.482433160083</v>
      </c>
      <c r="L268" s="77">
        <f t="shared" si="28"/>
        <v>-3346.982433160083</v>
      </c>
      <c r="M268" s="77">
        <f t="shared" si="29"/>
        <v>111371.98243316008</v>
      </c>
      <c r="N268" s="71">
        <f t="shared" si="36"/>
        <v>25350</v>
      </c>
      <c r="O268" s="55"/>
    </row>
    <row r="269" spans="2:15" x14ac:dyDescent="0.25">
      <c r="B269" s="40" t="s">
        <v>856</v>
      </c>
      <c r="C269" s="30" t="s">
        <v>560</v>
      </c>
      <c r="D269" s="4" t="s">
        <v>747</v>
      </c>
      <c r="E269" s="21">
        <v>1</v>
      </c>
      <c r="F269" s="60">
        <v>23400</v>
      </c>
      <c r="G269" s="59">
        <v>24570</v>
      </c>
      <c r="H269" s="64">
        <v>140000</v>
      </c>
      <c r="I269" s="74">
        <v>28080</v>
      </c>
      <c r="J269" s="77">
        <f t="shared" si="34"/>
        <v>54012.5</v>
      </c>
      <c r="K269" s="60">
        <f t="shared" si="35"/>
        <v>57359.482433160083</v>
      </c>
      <c r="L269" s="77">
        <f t="shared" ref="L269:L332" si="37">+J269-K269</f>
        <v>-3346.982433160083</v>
      </c>
      <c r="M269" s="77">
        <f t="shared" ref="M269:M332" si="38">+J269+K269</f>
        <v>111371.98243316008</v>
      </c>
      <c r="N269" s="71">
        <f t="shared" si="36"/>
        <v>25350</v>
      </c>
      <c r="O269" s="55"/>
    </row>
    <row r="270" spans="2:15" x14ac:dyDescent="0.25">
      <c r="B270" s="40" t="s">
        <v>857</v>
      </c>
      <c r="C270" s="30" t="s">
        <v>815</v>
      </c>
      <c r="D270" s="16" t="s">
        <v>394</v>
      </c>
      <c r="E270" s="21">
        <v>1</v>
      </c>
      <c r="F270" s="60">
        <v>45600</v>
      </c>
      <c r="G270" s="59">
        <v>47880</v>
      </c>
      <c r="H270" s="64">
        <v>95000</v>
      </c>
      <c r="I270" s="74">
        <v>54720</v>
      </c>
      <c r="J270" s="77">
        <f t="shared" si="34"/>
        <v>60800</v>
      </c>
      <c r="K270" s="60">
        <f t="shared" si="35"/>
        <v>23126.988563148469</v>
      </c>
      <c r="L270" s="77">
        <f t="shared" si="37"/>
        <v>37673.011436851535</v>
      </c>
      <c r="M270" s="77">
        <f t="shared" si="38"/>
        <v>83926.988563148465</v>
      </c>
      <c r="N270" s="71">
        <f t="shared" si="36"/>
        <v>49400</v>
      </c>
      <c r="O270" s="55"/>
    </row>
    <row r="271" spans="2:15" x14ac:dyDescent="0.25">
      <c r="B271" s="40" t="s">
        <v>858</v>
      </c>
      <c r="C271" s="30" t="s">
        <v>561</v>
      </c>
      <c r="D271" s="4" t="s">
        <v>747</v>
      </c>
      <c r="E271" s="21">
        <v>1</v>
      </c>
      <c r="F271" s="60">
        <v>43000</v>
      </c>
      <c r="G271" s="59">
        <v>45150</v>
      </c>
      <c r="H271" s="64">
        <v>140000</v>
      </c>
      <c r="I271" s="74">
        <v>51600</v>
      </c>
      <c r="J271" s="77">
        <f t="shared" si="34"/>
        <v>69937.5</v>
      </c>
      <c r="K271" s="60">
        <f t="shared" si="35"/>
        <v>46851.065000346221</v>
      </c>
      <c r="L271" s="77">
        <f t="shared" si="37"/>
        <v>23086.434999653779</v>
      </c>
      <c r="M271" s="77">
        <f t="shared" si="38"/>
        <v>116788.56500034622</v>
      </c>
      <c r="N271" s="71">
        <f t="shared" si="36"/>
        <v>46583</v>
      </c>
      <c r="O271" s="55"/>
    </row>
    <row r="272" spans="2:15" x14ac:dyDescent="0.25">
      <c r="B272" s="40" t="s">
        <v>859</v>
      </c>
      <c r="C272" s="30" t="s">
        <v>562</v>
      </c>
      <c r="D272" s="4" t="s">
        <v>747</v>
      </c>
      <c r="E272" s="21">
        <v>1</v>
      </c>
      <c r="F272" s="60">
        <v>43000</v>
      </c>
      <c r="G272" s="59">
        <v>45150</v>
      </c>
      <c r="H272" s="64">
        <v>140000</v>
      </c>
      <c r="I272" s="74">
        <v>51600</v>
      </c>
      <c r="J272" s="77">
        <f t="shared" si="34"/>
        <v>69937.5</v>
      </c>
      <c r="K272" s="60">
        <f t="shared" si="35"/>
        <v>46851.065000346221</v>
      </c>
      <c r="L272" s="77">
        <f t="shared" si="37"/>
        <v>23086.434999653779</v>
      </c>
      <c r="M272" s="77">
        <f t="shared" si="38"/>
        <v>116788.56500034622</v>
      </c>
      <c r="N272" s="71">
        <f t="shared" si="36"/>
        <v>46583</v>
      </c>
      <c r="O272" s="55"/>
    </row>
    <row r="273" spans="2:15" x14ac:dyDescent="0.25">
      <c r="B273" s="40" t="s">
        <v>860</v>
      </c>
      <c r="C273" s="30" t="s">
        <v>414</v>
      </c>
      <c r="D273" s="4" t="s">
        <v>747</v>
      </c>
      <c r="E273" s="21">
        <v>1</v>
      </c>
      <c r="F273" s="60">
        <v>23700</v>
      </c>
      <c r="G273" s="59">
        <v>24885</v>
      </c>
      <c r="H273" s="64">
        <v>38900</v>
      </c>
      <c r="I273" s="74">
        <v>28440</v>
      </c>
      <c r="J273" s="77">
        <f t="shared" si="34"/>
        <v>28981.25</v>
      </c>
      <c r="K273" s="60">
        <f t="shared" si="35"/>
        <v>6912.4385169055931</v>
      </c>
      <c r="L273" s="77">
        <f t="shared" si="37"/>
        <v>22068.811483094407</v>
      </c>
      <c r="M273" s="77">
        <f t="shared" si="38"/>
        <v>35893.688516905589</v>
      </c>
      <c r="N273" s="71">
        <f t="shared" si="36"/>
        <v>25675</v>
      </c>
      <c r="O273" s="55"/>
    </row>
    <row r="274" spans="2:15" x14ac:dyDescent="0.25">
      <c r="B274" s="67" t="s">
        <v>135</v>
      </c>
      <c r="C274" s="81" t="s">
        <v>241</v>
      </c>
      <c r="D274" s="81"/>
      <c r="E274" s="82"/>
      <c r="F274" s="83"/>
      <c r="G274" s="84"/>
      <c r="H274" s="84"/>
      <c r="I274" s="85"/>
      <c r="J274" s="85"/>
      <c r="K274" s="85"/>
      <c r="L274" s="85"/>
      <c r="M274" s="85"/>
      <c r="N274" s="86"/>
      <c r="O274" s="55"/>
    </row>
    <row r="275" spans="2:15" ht="27.6" x14ac:dyDescent="0.25">
      <c r="B275" s="40" t="s">
        <v>136</v>
      </c>
      <c r="C275" s="3" t="s">
        <v>563</v>
      </c>
      <c r="D275" s="4" t="s">
        <v>747</v>
      </c>
      <c r="E275" s="21">
        <v>1</v>
      </c>
      <c r="F275" s="60">
        <v>25600</v>
      </c>
      <c r="G275" s="59">
        <v>26880</v>
      </c>
      <c r="H275" s="64">
        <v>198000</v>
      </c>
      <c r="I275" s="74">
        <v>30720</v>
      </c>
      <c r="J275" s="77">
        <f>+AVERAGE(F275,G275,H275,I275)</f>
        <v>70300</v>
      </c>
      <c r="K275" s="60">
        <f>+STDEVA(F275,G275,H275,I275)</f>
        <v>85161.127282346381</v>
      </c>
      <c r="L275" s="77">
        <f t="shared" si="37"/>
        <v>-14861.127282346381</v>
      </c>
      <c r="M275" s="77">
        <f t="shared" si="38"/>
        <v>155461.12728234637</v>
      </c>
      <c r="N275" s="71">
        <f>+ROUND(AVERAGE(F275,G275,I275),0)</f>
        <v>27733</v>
      </c>
      <c r="O275" s="55"/>
    </row>
    <row r="276" spans="2:15" x14ac:dyDescent="0.25">
      <c r="B276" s="67" t="s">
        <v>137</v>
      </c>
      <c r="C276" s="81" t="s">
        <v>242</v>
      </c>
      <c r="D276" s="81"/>
      <c r="E276" s="82"/>
      <c r="F276" s="83"/>
      <c r="G276" s="84"/>
      <c r="H276" s="84"/>
      <c r="I276" s="85"/>
      <c r="J276" s="85"/>
      <c r="K276" s="85"/>
      <c r="L276" s="85"/>
      <c r="M276" s="85"/>
      <c r="N276" s="86"/>
      <c r="O276" s="55"/>
    </row>
    <row r="277" spans="2:15" x14ac:dyDescent="0.25">
      <c r="B277" s="40" t="s">
        <v>138</v>
      </c>
      <c r="C277" s="5" t="s">
        <v>564</v>
      </c>
      <c r="D277" s="16" t="s">
        <v>394</v>
      </c>
      <c r="E277" s="21">
        <v>1</v>
      </c>
      <c r="F277" s="60">
        <v>320000</v>
      </c>
      <c r="G277" s="59">
        <v>336000</v>
      </c>
      <c r="H277" s="65">
        <v>210000</v>
      </c>
      <c r="I277" s="74">
        <v>384000</v>
      </c>
      <c r="J277" s="77">
        <f>+AVERAGE(F277,G277,H277,I277)</f>
        <v>312500</v>
      </c>
      <c r="K277" s="60">
        <f>+STDEVA(F277,G277,H277,I277)</f>
        <v>73545.90403278757</v>
      </c>
      <c r="L277" s="77">
        <f t="shared" si="37"/>
        <v>238954.09596721243</v>
      </c>
      <c r="M277" s="77">
        <f t="shared" si="38"/>
        <v>386045.90403278754</v>
      </c>
      <c r="N277" s="71">
        <f>+ROUND(AVERAGE(F277,G277,I277),0)</f>
        <v>346667</v>
      </c>
      <c r="O277" s="55"/>
    </row>
    <row r="278" spans="2:15" x14ac:dyDescent="0.25">
      <c r="B278" s="92">
        <v>15</v>
      </c>
      <c r="C278" s="96" t="s">
        <v>281</v>
      </c>
      <c r="D278" s="96"/>
      <c r="E278" s="96"/>
      <c r="F278" s="96"/>
      <c r="G278" s="96"/>
      <c r="H278" s="96"/>
      <c r="I278" s="96"/>
      <c r="J278" s="93"/>
      <c r="K278" s="93"/>
      <c r="L278" s="93"/>
      <c r="M278" s="93"/>
      <c r="N278" s="94"/>
      <c r="O278" s="55"/>
    </row>
    <row r="279" spans="2:15" x14ac:dyDescent="0.25">
      <c r="B279" s="67" t="s">
        <v>139</v>
      </c>
      <c r="C279" s="81" t="s">
        <v>282</v>
      </c>
      <c r="D279" s="81"/>
      <c r="E279" s="82"/>
      <c r="F279" s="83"/>
      <c r="G279" s="84"/>
      <c r="H279" s="84"/>
      <c r="I279" s="85"/>
      <c r="J279" s="85"/>
      <c r="K279" s="85"/>
      <c r="L279" s="85"/>
      <c r="M279" s="85"/>
      <c r="N279" s="86"/>
      <c r="O279" s="55"/>
    </row>
    <row r="280" spans="2:15" x14ac:dyDescent="0.25">
      <c r="B280" s="6" t="s">
        <v>697</v>
      </c>
      <c r="C280" s="30" t="s">
        <v>565</v>
      </c>
      <c r="D280" s="16" t="s">
        <v>394</v>
      </c>
      <c r="E280" s="21">
        <v>1</v>
      </c>
      <c r="F280" s="60">
        <v>160000</v>
      </c>
      <c r="G280" s="59">
        <v>168000</v>
      </c>
      <c r="H280" s="64">
        <v>289000</v>
      </c>
      <c r="I280" s="74">
        <v>192000</v>
      </c>
      <c r="J280" s="77">
        <f t="shared" ref="J280:J287" si="39">+AVERAGE(F280,G280,H280,I280)</f>
        <v>202250</v>
      </c>
      <c r="K280" s="60">
        <f t="shared" ref="K280:K287" si="40">+STDEVA(F280,G280,H280,I280)</f>
        <v>59410.296526219543</v>
      </c>
      <c r="L280" s="77">
        <f t="shared" si="37"/>
        <v>142839.70347378045</v>
      </c>
      <c r="M280" s="77">
        <f t="shared" si="38"/>
        <v>261660.29652621955</v>
      </c>
      <c r="N280" s="71">
        <f>+ROUND(AVERAGE(F280,G280,I280),0)</f>
        <v>173333</v>
      </c>
      <c r="O280" s="55"/>
    </row>
    <row r="281" spans="2:15" x14ac:dyDescent="0.25">
      <c r="B281" s="6" t="s">
        <v>698</v>
      </c>
      <c r="C281" s="3" t="s">
        <v>566</v>
      </c>
      <c r="D281" s="16" t="s">
        <v>394</v>
      </c>
      <c r="E281" s="21">
        <v>1</v>
      </c>
      <c r="F281" s="60">
        <v>155000</v>
      </c>
      <c r="G281" s="59">
        <v>162750</v>
      </c>
      <c r="H281" s="59">
        <v>165000</v>
      </c>
      <c r="I281" s="76">
        <v>186000</v>
      </c>
      <c r="J281" s="77">
        <f t="shared" si="39"/>
        <v>167187.5</v>
      </c>
      <c r="K281" s="60">
        <f t="shared" si="40"/>
        <v>13252.947785304219</v>
      </c>
      <c r="L281" s="77">
        <f t="shared" si="37"/>
        <v>153934.55221469578</v>
      </c>
      <c r="M281" s="77">
        <f t="shared" si="38"/>
        <v>180440.44778530422</v>
      </c>
      <c r="N281" s="71">
        <f>+ROUND(AVERAGE(F281,G281,H281),0)</f>
        <v>160917</v>
      </c>
      <c r="O281" s="55"/>
    </row>
    <row r="282" spans="2:15" x14ac:dyDescent="0.25">
      <c r="B282" s="6" t="s">
        <v>699</v>
      </c>
      <c r="C282" s="30" t="s">
        <v>567</v>
      </c>
      <c r="D282" s="16" t="s">
        <v>394</v>
      </c>
      <c r="E282" s="21">
        <v>1</v>
      </c>
      <c r="F282" s="66">
        <v>250000</v>
      </c>
      <c r="G282" s="59">
        <v>262500</v>
      </c>
      <c r="H282" s="59">
        <v>299000</v>
      </c>
      <c r="I282" s="74">
        <v>300000</v>
      </c>
      <c r="J282" s="77">
        <f t="shared" si="39"/>
        <v>277875</v>
      </c>
      <c r="K282" s="60">
        <f t="shared" si="40"/>
        <v>25489.785535909607</v>
      </c>
      <c r="L282" s="77">
        <f t="shared" si="37"/>
        <v>252385.21446409039</v>
      </c>
      <c r="M282" s="77">
        <f t="shared" si="38"/>
        <v>303364.78553590958</v>
      </c>
      <c r="N282" s="71">
        <f>+ROUND(AVERAGE(G282,H282,I282),0)</f>
        <v>287167</v>
      </c>
      <c r="O282" s="55"/>
    </row>
    <row r="283" spans="2:15" x14ac:dyDescent="0.25">
      <c r="B283" s="6" t="s">
        <v>700</v>
      </c>
      <c r="C283" s="3" t="s">
        <v>568</v>
      </c>
      <c r="D283" s="16" t="s">
        <v>394</v>
      </c>
      <c r="E283" s="21">
        <v>1</v>
      </c>
      <c r="F283" s="60">
        <v>320000</v>
      </c>
      <c r="G283" s="59">
        <v>336000</v>
      </c>
      <c r="H283" s="65">
        <v>250000</v>
      </c>
      <c r="I283" s="76">
        <v>384000</v>
      </c>
      <c r="J283" s="77">
        <f t="shared" si="39"/>
        <v>322500</v>
      </c>
      <c r="K283" s="60">
        <f t="shared" si="40"/>
        <v>55458.69333717363</v>
      </c>
      <c r="L283" s="77">
        <f t="shared" si="37"/>
        <v>267041.30666282639</v>
      </c>
      <c r="M283" s="77">
        <f t="shared" si="38"/>
        <v>377958.69333717361</v>
      </c>
      <c r="N283" s="71">
        <f>+ROUND(AVERAGE(F283,G283),0)</f>
        <v>328000</v>
      </c>
      <c r="O283" s="55"/>
    </row>
    <row r="284" spans="2:15" x14ac:dyDescent="0.25">
      <c r="B284" s="6" t="s">
        <v>701</v>
      </c>
      <c r="C284" s="3" t="s">
        <v>816</v>
      </c>
      <c r="D284" s="16" t="s">
        <v>394</v>
      </c>
      <c r="E284" s="21">
        <v>1</v>
      </c>
      <c r="F284" s="60">
        <v>130000</v>
      </c>
      <c r="G284" s="59">
        <v>136500</v>
      </c>
      <c r="H284" s="64">
        <v>360000</v>
      </c>
      <c r="I284" s="74">
        <v>156000</v>
      </c>
      <c r="J284" s="77">
        <f t="shared" si="39"/>
        <v>195625</v>
      </c>
      <c r="K284" s="60">
        <f t="shared" si="40"/>
        <v>110138.83284291695</v>
      </c>
      <c r="L284" s="77">
        <f t="shared" si="37"/>
        <v>85486.167157083051</v>
      </c>
      <c r="M284" s="77">
        <f t="shared" si="38"/>
        <v>305763.83284291695</v>
      </c>
      <c r="N284" s="71">
        <f>+ROUND(AVERAGE(F284,G284,I284),0)</f>
        <v>140833</v>
      </c>
      <c r="O284" s="55"/>
    </row>
    <row r="285" spans="2:15" x14ac:dyDescent="0.25">
      <c r="B285" s="6" t="s">
        <v>702</v>
      </c>
      <c r="C285" s="3" t="s">
        <v>817</v>
      </c>
      <c r="D285" s="16" t="s">
        <v>394</v>
      </c>
      <c r="E285" s="21">
        <v>1</v>
      </c>
      <c r="F285" s="60">
        <v>98000</v>
      </c>
      <c r="G285" s="59">
        <v>102900</v>
      </c>
      <c r="H285" s="64">
        <v>410000</v>
      </c>
      <c r="I285" s="74">
        <v>117600</v>
      </c>
      <c r="J285" s="77">
        <f t="shared" si="39"/>
        <v>182125</v>
      </c>
      <c r="K285" s="60">
        <f t="shared" si="40"/>
        <v>152144.78575795272</v>
      </c>
      <c r="L285" s="77">
        <f t="shared" si="37"/>
        <v>29980.214242047281</v>
      </c>
      <c r="M285" s="77">
        <f t="shared" si="38"/>
        <v>334269.78575795272</v>
      </c>
      <c r="N285" s="71">
        <f>+ROUND(AVERAGE(F285,G285,I285),0)</f>
        <v>106167</v>
      </c>
      <c r="O285" s="55"/>
    </row>
    <row r="286" spans="2:15" ht="12.75" customHeight="1" x14ac:dyDescent="0.25">
      <c r="B286" s="6" t="s">
        <v>703</v>
      </c>
      <c r="C286" s="3" t="s">
        <v>818</v>
      </c>
      <c r="D286" s="16" t="s">
        <v>394</v>
      </c>
      <c r="E286" s="21">
        <v>1</v>
      </c>
      <c r="F286" s="60">
        <v>250000</v>
      </c>
      <c r="G286" s="59">
        <v>262500</v>
      </c>
      <c r="H286" s="64">
        <v>415000</v>
      </c>
      <c r="I286" s="74">
        <v>300000</v>
      </c>
      <c r="J286" s="77">
        <f t="shared" si="39"/>
        <v>306875</v>
      </c>
      <c r="K286" s="60">
        <f t="shared" si="40"/>
        <v>75149.157236347848</v>
      </c>
      <c r="L286" s="77">
        <f t="shared" si="37"/>
        <v>231725.84276365215</v>
      </c>
      <c r="M286" s="77">
        <f t="shared" si="38"/>
        <v>382024.15723634785</v>
      </c>
      <c r="N286" s="71">
        <f>+ROUND(AVERAGE(F286,G286,I286),0)</f>
        <v>270833</v>
      </c>
      <c r="O286" s="55"/>
    </row>
    <row r="287" spans="2:15" ht="27.6" x14ac:dyDescent="0.25">
      <c r="B287" s="6" t="s">
        <v>704</v>
      </c>
      <c r="C287" s="31" t="s">
        <v>819</v>
      </c>
      <c r="D287" s="16" t="s">
        <v>394</v>
      </c>
      <c r="E287" s="21">
        <v>1</v>
      </c>
      <c r="F287" s="60">
        <v>200000</v>
      </c>
      <c r="G287" s="59">
        <v>210000</v>
      </c>
      <c r="H287" s="64">
        <v>689000</v>
      </c>
      <c r="I287" s="74">
        <v>240000</v>
      </c>
      <c r="J287" s="77">
        <f t="shared" si="39"/>
        <v>334750</v>
      </c>
      <c r="K287" s="60">
        <f t="shared" si="40"/>
        <v>236777.49752316697</v>
      </c>
      <c r="L287" s="77">
        <f t="shared" si="37"/>
        <v>97972.502476833033</v>
      </c>
      <c r="M287" s="77">
        <f t="shared" si="38"/>
        <v>571527.49752316694</v>
      </c>
      <c r="N287" s="71">
        <f>+ROUND(AVERAGE(F287,G287,I287),0)</f>
        <v>216667</v>
      </c>
      <c r="O287" s="55"/>
    </row>
    <row r="288" spans="2:15" x14ac:dyDescent="0.25">
      <c r="B288" s="67" t="s">
        <v>140</v>
      </c>
      <c r="C288" s="81" t="s">
        <v>283</v>
      </c>
      <c r="D288" s="81"/>
      <c r="E288" s="82"/>
      <c r="F288" s="83"/>
      <c r="G288" s="84"/>
      <c r="H288" s="84"/>
      <c r="I288" s="85"/>
      <c r="J288" s="85"/>
      <c r="K288" s="85"/>
      <c r="L288" s="85"/>
      <c r="M288" s="85"/>
      <c r="N288" s="86"/>
      <c r="O288" s="55"/>
    </row>
    <row r="289" spans="2:15" x14ac:dyDescent="0.25">
      <c r="B289" s="6" t="s">
        <v>141</v>
      </c>
      <c r="C289" s="3" t="s">
        <v>820</v>
      </c>
      <c r="D289" s="16" t="s">
        <v>394</v>
      </c>
      <c r="E289" s="21">
        <v>1</v>
      </c>
      <c r="F289" s="60">
        <v>21000</v>
      </c>
      <c r="G289" s="59">
        <v>22050</v>
      </c>
      <c r="H289" s="64">
        <v>45000</v>
      </c>
      <c r="I289" s="74">
        <v>25200</v>
      </c>
      <c r="J289" s="77">
        <f t="shared" ref="J289:J296" si="41">+AVERAGE(F289,G289,H289,I289)</f>
        <v>28312.5</v>
      </c>
      <c r="K289" s="60">
        <f t="shared" ref="K289:K296" si="42">+STDEVA(F289,G289,H289,I289)</f>
        <v>11267.236795239549</v>
      </c>
      <c r="L289" s="77">
        <f t="shared" si="37"/>
        <v>17045.263204760449</v>
      </c>
      <c r="M289" s="77">
        <f t="shared" si="38"/>
        <v>39579.736795239551</v>
      </c>
      <c r="N289" s="71">
        <f>+ROUND(AVERAGE(F289,G289,I289),0)</f>
        <v>22750</v>
      </c>
      <c r="O289" s="55"/>
    </row>
    <row r="290" spans="2:15" x14ac:dyDescent="0.25">
      <c r="B290" s="6" t="s">
        <v>142</v>
      </c>
      <c r="C290" s="3" t="s">
        <v>821</v>
      </c>
      <c r="D290" s="16" t="s">
        <v>394</v>
      </c>
      <c r="E290" s="21">
        <v>1</v>
      </c>
      <c r="F290" s="60">
        <v>21000</v>
      </c>
      <c r="G290" s="59">
        <v>22050</v>
      </c>
      <c r="H290" s="64">
        <v>45000</v>
      </c>
      <c r="I290" s="74">
        <v>25200</v>
      </c>
      <c r="J290" s="77">
        <f t="shared" si="41"/>
        <v>28312.5</v>
      </c>
      <c r="K290" s="60">
        <f t="shared" si="42"/>
        <v>11267.236795239549</v>
      </c>
      <c r="L290" s="77">
        <f t="shared" si="37"/>
        <v>17045.263204760449</v>
      </c>
      <c r="M290" s="77">
        <f t="shared" si="38"/>
        <v>39579.736795239551</v>
      </c>
      <c r="N290" s="71">
        <f>+ROUND(AVERAGE(F290,G290,I290),0)</f>
        <v>22750</v>
      </c>
      <c r="O290" s="55"/>
    </row>
    <row r="291" spans="2:15" x14ac:dyDescent="0.25">
      <c r="B291" s="6" t="s">
        <v>861</v>
      </c>
      <c r="C291" s="3" t="s">
        <v>822</v>
      </c>
      <c r="D291" s="16" t="s">
        <v>394</v>
      </c>
      <c r="E291" s="21">
        <v>1</v>
      </c>
      <c r="F291" s="60">
        <v>33200</v>
      </c>
      <c r="G291" s="59">
        <v>34860</v>
      </c>
      <c r="H291" s="64">
        <v>45000</v>
      </c>
      <c r="I291" s="74">
        <v>39840</v>
      </c>
      <c r="J291" s="77">
        <f t="shared" si="41"/>
        <v>38225</v>
      </c>
      <c r="K291" s="60">
        <f t="shared" si="42"/>
        <v>5325.4952821310435</v>
      </c>
      <c r="L291" s="77">
        <f t="shared" si="37"/>
        <v>32899.504717868957</v>
      </c>
      <c r="M291" s="77">
        <f t="shared" si="38"/>
        <v>43550.495282131043</v>
      </c>
      <c r="N291" s="71">
        <f>+ROUND(AVERAGE(F291,G291,I291),0)</f>
        <v>35967</v>
      </c>
      <c r="O291" s="55"/>
    </row>
    <row r="292" spans="2:15" x14ac:dyDescent="0.25">
      <c r="B292" s="6" t="s">
        <v>862</v>
      </c>
      <c r="C292" s="3" t="s">
        <v>823</v>
      </c>
      <c r="D292" s="16" t="s">
        <v>394</v>
      </c>
      <c r="E292" s="21">
        <v>1</v>
      </c>
      <c r="F292" s="60">
        <v>45000</v>
      </c>
      <c r="G292" s="59">
        <v>47250</v>
      </c>
      <c r="H292" s="65">
        <v>40000</v>
      </c>
      <c r="I292" s="76">
        <v>54000</v>
      </c>
      <c r="J292" s="77">
        <f t="shared" si="41"/>
        <v>46562.5</v>
      </c>
      <c r="K292" s="60">
        <f t="shared" si="42"/>
        <v>5810.8196495847296</v>
      </c>
      <c r="L292" s="77">
        <f t="shared" si="37"/>
        <v>40751.68035041527</v>
      </c>
      <c r="M292" s="77">
        <f t="shared" si="38"/>
        <v>52373.31964958473</v>
      </c>
      <c r="N292" s="71">
        <f>+ROUND(AVERAGE(F292,G292),0)</f>
        <v>46125</v>
      </c>
      <c r="O292" s="55"/>
    </row>
    <row r="293" spans="2:15" x14ac:dyDescent="0.25">
      <c r="B293" s="6" t="s">
        <v>863</v>
      </c>
      <c r="C293" s="30" t="s">
        <v>569</v>
      </c>
      <c r="D293" s="16" t="s">
        <v>394</v>
      </c>
      <c r="E293" s="21">
        <v>1</v>
      </c>
      <c r="F293" s="60">
        <v>80000</v>
      </c>
      <c r="G293" s="59">
        <v>84000</v>
      </c>
      <c r="H293" s="59">
        <v>75000</v>
      </c>
      <c r="I293" s="76">
        <v>96000</v>
      </c>
      <c r="J293" s="77">
        <f t="shared" si="41"/>
        <v>83750</v>
      </c>
      <c r="K293" s="60">
        <f t="shared" si="42"/>
        <v>8958.2364335844577</v>
      </c>
      <c r="L293" s="77">
        <f t="shared" si="37"/>
        <v>74791.763566415539</v>
      </c>
      <c r="M293" s="77">
        <f t="shared" si="38"/>
        <v>92708.236433584461</v>
      </c>
      <c r="N293" s="71">
        <f>+ROUND(AVERAGE(F293,G293,H293),0)</f>
        <v>79667</v>
      </c>
      <c r="O293" s="55"/>
    </row>
    <row r="294" spans="2:15" x14ac:dyDescent="0.25">
      <c r="B294" s="6" t="s">
        <v>864</v>
      </c>
      <c r="C294" s="30" t="s">
        <v>570</v>
      </c>
      <c r="D294" s="16" t="s">
        <v>394</v>
      </c>
      <c r="E294" s="21">
        <v>1</v>
      </c>
      <c r="F294" s="60">
        <v>20000</v>
      </c>
      <c r="G294" s="59">
        <v>21000</v>
      </c>
      <c r="H294" s="64">
        <v>45000</v>
      </c>
      <c r="I294" s="74">
        <v>24000</v>
      </c>
      <c r="J294" s="77">
        <f t="shared" si="41"/>
        <v>27500</v>
      </c>
      <c r="K294" s="60">
        <f t="shared" si="42"/>
        <v>11789.826122551596</v>
      </c>
      <c r="L294" s="77">
        <f t="shared" si="37"/>
        <v>15710.173877448404</v>
      </c>
      <c r="M294" s="77">
        <f t="shared" si="38"/>
        <v>39289.826122551596</v>
      </c>
      <c r="N294" s="71">
        <f>+ROUND(AVERAGE(F294,G294,I294),0)</f>
        <v>21667</v>
      </c>
      <c r="O294" s="55"/>
    </row>
    <row r="295" spans="2:15" x14ac:dyDescent="0.25">
      <c r="B295" s="6" t="s">
        <v>865</v>
      </c>
      <c r="C295" s="30" t="s">
        <v>571</v>
      </c>
      <c r="D295" s="16" t="s">
        <v>394</v>
      </c>
      <c r="E295" s="21">
        <v>1</v>
      </c>
      <c r="F295" s="60">
        <v>11200</v>
      </c>
      <c r="G295" s="59">
        <v>11760</v>
      </c>
      <c r="H295" s="64">
        <v>45000</v>
      </c>
      <c r="I295" s="74">
        <v>13440</v>
      </c>
      <c r="J295" s="77">
        <f t="shared" si="41"/>
        <v>20350</v>
      </c>
      <c r="K295" s="60">
        <f t="shared" si="42"/>
        <v>16460.874824868817</v>
      </c>
      <c r="L295" s="77">
        <f t="shared" si="37"/>
        <v>3889.1251751311829</v>
      </c>
      <c r="M295" s="77">
        <f t="shared" si="38"/>
        <v>36810.874824868821</v>
      </c>
      <c r="N295" s="71">
        <f>+ROUND(AVERAGE(F295,G295,I295),0)</f>
        <v>12133</v>
      </c>
      <c r="O295" s="55"/>
    </row>
    <row r="296" spans="2:15" ht="12.75" customHeight="1" x14ac:dyDescent="0.25">
      <c r="B296" s="6" t="s">
        <v>866</v>
      </c>
      <c r="C296" s="30" t="s">
        <v>572</v>
      </c>
      <c r="D296" s="16" t="s">
        <v>394</v>
      </c>
      <c r="E296" s="21">
        <v>1</v>
      </c>
      <c r="F296" s="60">
        <v>156000</v>
      </c>
      <c r="G296" s="59">
        <v>163800</v>
      </c>
      <c r="H296" s="65">
        <v>65000</v>
      </c>
      <c r="I296" s="74">
        <v>187200</v>
      </c>
      <c r="J296" s="77">
        <f t="shared" si="41"/>
        <v>143000</v>
      </c>
      <c r="K296" s="60">
        <f t="shared" si="42"/>
        <v>53663.395345430763</v>
      </c>
      <c r="L296" s="77">
        <f t="shared" si="37"/>
        <v>89336.604654569237</v>
      </c>
      <c r="M296" s="77">
        <f t="shared" si="38"/>
        <v>196663.39534543076</v>
      </c>
      <c r="N296" s="71">
        <f>+ROUND(AVERAGE(F296,G296,I296),0)</f>
        <v>169000</v>
      </c>
      <c r="O296" s="55"/>
    </row>
    <row r="297" spans="2:15" x14ac:dyDescent="0.25">
      <c r="B297" s="67" t="s">
        <v>705</v>
      </c>
      <c r="C297" s="81" t="s">
        <v>284</v>
      </c>
      <c r="D297" s="81"/>
      <c r="E297" s="82"/>
      <c r="F297" s="83"/>
      <c r="G297" s="84"/>
      <c r="H297" s="84"/>
      <c r="I297" s="85"/>
      <c r="J297" s="85"/>
      <c r="K297" s="85"/>
      <c r="L297" s="85"/>
      <c r="M297" s="85"/>
      <c r="N297" s="86"/>
      <c r="O297" s="55"/>
    </row>
    <row r="298" spans="2:15" x14ac:dyDescent="0.25">
      <c r="B298" s="6" t="s">
        <v>706</v>
      </c>
      <c r="C298" s="30" t="s">
        <v>573</v>
      </c>
      <c r="D298" s="16" t="s">
        <v>394</v>
      </c>
      <c r="E298" s="21">
        <v>1</v>
      </c>
      <c r="F298" s="60">
        <v>33200</v>
      </c>
      <c r="G298" s="59">
        <v>34860</v>
      </c>
      <c r="H298" s="64">
        <v>45000</v>
      </c>
      <c r="I298" s="74">
        <v>39840</v>
      </c>
      <c r="J298" s="77">
        <f t="shared" ref="J298:J305" si="43">+AVERAGE(F298,G298,H298,I298)</f>
        <v>38225</v>
      </c>
      <c r="K298" s="60">
        <f t="shared" ref="K298:K305" si="44">+STDEVA(F298,G298,H298,I298)</f>
        <v>5325.4952821310435</v>
      </c>
      <c r="L298" s="77">
        <f t="shared" si="37"/>
        <v>32899.504717868957</v>
      </c>
      <c r="M298" s="77">
        <f t="shared" si="38"/>
        <v>43550.495282131043</v>
      </c>
      <c r="N298" s="71">
        <f>+ROUND(AVERAGE(F298,G298,I298),0)</f>
        <v>35967</v>
      </c>
      <c r="O298" s="55"/>
    </row>
    <row r="299" spans="2:15" x14ac:dyDescent="0.25">
      <c r="B299" s="6" t="s">
        <v>867</v>
      </c>
      <c r="C299" s="30" t="s">
        <v>574</v>
      </c>
      <c r="D299" s="4" t="s">
        <v>747</v>
      </c>
      <c r="E299" s="21">
        <v>1</v>
      </c>
      <c r="F299" s="60">
        <v>4500</v>
      </c>
      <c r="G299" s="59">
        <v>4725</v>
      </c>
      <c r="H299" s="64">
        <v>25000</v>
      </c>
      <c r="I299" s="74">
        <v>5400</v>
      </c>
      <c r="J299" s="77">
        <f t="shared" si="43"/>
        <v>9906.25</v>
      </c>
      <c r="K299" s="60">
        <f t="shared" si="44"/>
        <v>10069.764458516396</v>
      </c>
      <c r="L299" s="77">
        <f t="shared" si="37"/>
        <v>-163.51445851639619</v>
      </c>
      <c r="M299" s="77">
        <f t="shared" si="38"/>
        <v>19976.014458516394</v>
      </c>
      <c r="N299" s="71">
        <f>+ROUND(AVERAGE(F299,G299,I299),0)</f>
        <v>4875</v>
      </c>
      <c r="O299" s="55"/>
    </row>
    <row r="300" spans="2:15" x14ac:dyDescent="0.25">
      <c r="B300" s="6" t="s">
        <v>868</v>
      </c>
      <c r="C300" s="30" t="s">
        <v>575</v>
      </c>
      <c r="D300" s="53" t="s">
        <v>394</v>
      </c>
      <c r="E300" s="21">
        <v>1</v>
      </c>
      <c r="F300" s="60">
        <v>220000</v>
      </c>
      <c r="G300" s="59">
        <v>231000</v>
      </c>
      <c r="H300" s="64">
        <v>355000</v>
      </c>
      <c r="I300" s="74">
        <v>264000</v>
      </c>
      <c r="J300" s="77">
        <f t="shared" si="43"/>
        <v>267500</v>
      </c>
      <c r="K300" s="60">
        <f t="shared" si="44"/>
        <v>61256.292193809226</v>
      </c>
      <c r="L300" s="77">
        <f t="shared" si="37"/>
        <v>206243.70780619077</v>
      </c>
      <c r="M300" s="77">
        <f t="shared" si="38"/>
        <v>328756.29219380923</v>
      </c>
      <c r="N300" s="71">
        <f>+ROUND(AVERAGE(F300,G300,I300),0)</f>
        <v>238333</v>
      </c>
      <c r="O300" s="55"/>
    </row>
    <row r="301" spans="2:15" x14ac:dyDescent="0.25">
      <c r="B301" s="6" t="s">
        <v>869</v>
      </c>
      <c r="C301" s="30" t="s">
        <v>576</v>
      </c>
      <c r="D301" s="4" t="s">
        <v>746</v>
      </c>
      <c r="E301" s="21">
        <v>1</v>
      </c>
      <c r="F301" s="60">
        <v>335000</v>
      </c>
      <c r="G301" s="59">
        <v>351750</v>
      </c>
      <c r="H301" s="64">
        <v>890000</v>
      </c>
      <c r="I301" s="74">
        <v>402000</v>
      </c>
      <c r="J301" s="77">
        <f t="shared" si="43"/>
        <v>494687.5</v>
      </c>
      <c r="K301" s="60">
        <f t="shared" si="44"/>
        <v>265074.94026847073</v>
      </c>
      <c r="L301" s="77">
        <f t="shared" si="37"/>
        <v>229612.55973152927</v>
      </c>
      <c r="M301" s="77">
        <f t="shared" si="38"/>
        <v>759762.44026847067</v>
      </c>
      <c r="N301" s="71">
        <f>+ROUND(AVERAGE(F301,G301,I301),0)</f>
        <v>362917</v>
      </c>
      <c r="O301" s="55"/>
    </row>
    <row r="302" spans="2:15" x14ac:dyDescent="0.25">
      <c r="B302" s="6" t="s">
        <v>870</v>
      </c>
      <c r="C302" s="30" t="s">
        <v>577</v>
      </c>
      <c r="D302" s="16" t="s">
        <v>394</v>
      </c>
      <c r="E302" s="21">
        <v>1</v>
      </c>
      <c r="F302" s="60">
        <v>410000</v>
      </c>
      <c r="G302" s="59">
        <v>430500</v>
      </c>
      <c r="H302" s="64">
        <v>1200000</v>
      </c>
      <c r="I302" s="74">
        <v>492000</v>
      </c>
      <c r="J302" s="77">
        <f t="shared" si="43"/>
        <v>633125</v>
      </c>
      <c r="K302" s="60">
        <f t="shared" si="44"/>
        <v>379519.51530850161</v>
      </c>
      <c r="L302" s="77">
        <f t="shared" si="37"/>
        <v>253605.48469149839</v>
      </c>
      <c r="M302" s="77">
        <f t="shared" si="38"/>
        <v>1012644.5153085017</v>
      </c>
      <c r="N302" s="71">
        <f>+ROUND(AVERAGE(F302,G302,I302),0)</f>
        <v>444167</v>
      </c>
      <c r="O302" s="55"/>
    </row>
    <row r="303" spans="2:15" x14ac:dyDescent="0.25">
      <c r="B303" s="6" t="s">
        <v>871</v>
      </c>
      <c r="C303" s="3" t="s">
        <v>824</v>
      </c>
      <c r="D303" s="16" t="s">
        <v>394</v>
      </c>
      <c r="E303" s="21">
        <v>1</v>
      </c>
      <c r="F303" s="60">
        <v>89000</v>
      </c>
      <c r="G303" s="59">
        <v>93450</v>
      </c>
      <c r="H303" s="65">
        <v>65000</v>
      </c>
      <c r="I303" s="76">
        <v>106800</v>
      </c>
      <c r="J303" s="77">
        <f t="shared" si="43"/>
        <v>88562.5</v>
      </c>
      <c r="K303" s="60">
        <f t="shared" si="44"/>
        <v>17434.41878392662</v>
      </c>
      <c r="L303" s="77">
        <f t="shared" si="37"/>
        <v>71128.081216073377</v>
      </c>
      <c r="M303" s="77">
        <f t="shared" si="38"/>
        <v>105996.91878392662</v>
      </c>
      <c r="N303" s="71">
        <f>+ROUND(AVERAGE(F303,G303),0)</f>
        <v>91225</v>
      </c>
      <c r="O303" s="55"/>
    </row>
    <row r="304" spans="2:15" x14ac:dyDescent="0.25">
      <c r="B304" s="6" t="s">
        <v>872</v>
      </c>
      <c r="C304" s="3" t="s">
        <v>578</v>
      </c>
      <c r="D304" s="16" t="s">
        <v>394</v>
      </c>
      <c r="E304" s="21">
        <v>1</v>
      </c>
      <c r="F304" s="60">
        <v>65000</v>
      </c>
      <c r="G304" s="59">
        <v>68250</v>
      </c>
      <c r="H304" s="65">
        <v>55000</v>
      </c>
      <c r="I304" s="74">
        <v>78000</v>
      </c>
      <c r="J304" s="77">
        <f t="shared" si="43"/>
        <v>66562.5</v>
      </c>
      <c r="K304" s="60">
        <f t="shared" si="44"/>
        <v>9483.2637665872535</v>
      </c>
      <c r="L304" s="77">
        <f t="shared" si="37"/>
        <v>57079.236233412747</v>
      </c>
      <c r="M304" s="77">
        <f t="shared" si="38"/>
        <v>76045.763766587246</v>
      </c>
      <c r="N304" s="71">
        <f>+ROUND(AVERAGE(F304,G304,I304),0)</f>
        <v>70417</v>
      </c>
      <c r="O304" s="55"/>
    </row>
    <row r="305" spans="2:15" x14ac:dyDescent="0.25">
      <c r="B305" s="6" t="s">
        <v>873</v>
      </c>
      <c r="C305" s="3" t="s">
        <v>380</v>
      </c>
      <c r="D305" s="16" t="s">
        <v>394</v>
      </c>
      <c r="E305" s="21">
        <v>1</v>
      </c>
      <c r="F305" s="60">
        <v>22900</v>
      </c>
      <c r="G305" s="59">
        <v>24045</v>
      </c>
      <c r="H305" s="64">
        <v>45000</v>
      </c>
      <c r="I305" s="74">
        <v>27480</v>
      </c>
      <c r="J305" s="77">
        <f t="shared" si="43"/>
        <v>29856.25</v>
      </c>
      <c r="K305" s="60">
        <f t="shared" si="44"/>
        <v>10281.695203126768</v>
      </c>
      <c r="L305" s="77">
        <f t="shared" si="37"/>
        <v>19574.554796873232</v>
      </c>
      <c r="M305" s="77">
        <f t="shared" si="38"/>
        <v>40137.945203126772</v>
      </c>
      <c r="N305" s="71">
        <f>+ROUND(AVERAGE(F305,G305,I305),0)</f>
        <v>24808</v>
      </c>
      <c r="O305" s="55"/>
    </row>
    <row r="306" spans="2:15" x14ac:dyDescent="0.25">
      <c r="B306" s="67" t="s">
        <v>874</v>
      </c>
      <c r="C306" s="81" t="s">
        <v>376</v>
      </c>
      <c r="D306" s="81"/>
      <c r="E306" s="82"/>
      <c r="F306" s="83"/>
      <c r="G306" s="84"/>
      <c r="H306" s="84"/>
      <c r="I306" s="85"/>
      <c r="J306" s="85"/>
      <c r="K306" s="85"/>
      <c r="L306" s="85"/>
      <c r="M306" s="85"/>
      <c r="N306" s="86"/>
      <c r="O306" s="55"/>
    </row>
    <row r="307" spans="2:15" x14ac:dyDescent="0.25">
      <c r="B307" s="6" t="s">
        <v>875</v>
      </c>
      <c r="C307" s="3" t="s">
        <v>579</v>
      </c>
      <c r="D307" s="16" t="s">
        <v>394</v>
      </c>
      <c r="E307" s="21">
        <v>1</v>
      </c>
      <c r="F307" s="60">
        <v>98999</v>
      </c>
      <c r="G307" s="59">
        <v>103949</v>
      </c>
      <c r="H307" s="65">
        <v>65000</v>
      </c>
      <c r="I307" s="74">
        <v>118799</v>
      </c>
      <c r="J307" s="77">
        <f>+AVERAGE(F307,G307,H307,I307)</f>
        <v>96686.75</v>
      </c>
      <c r="K307" s="60">
        <f>+STDEVA(F307,G307,H307,I307)</f>
        <v>22738.28270230626</v>
      </c>
      <c r="L307" s="77">
        <f t="shared" si="37"/>
        <v>73948.467297693744</v>
      </c>
      <c r="M307" s="77">
        <f t="shared" si="38"/>
        <v>119425.03270230626</v>
      </c>
      <c r="N307" s="71">
        <f>+ROUND(AVERAGE(F307,G307,I307),0)</f>
        <v>107249</v>
      </c>
      <c r="O307" s="55"/>
    </row>
    <row r="308" spans="2:15" ht="27.6" x14ac:dyDescent="0.25">
      <c r="B308" s="6" t="s">
        <v>876</v>
      </c>
      <c r="C308" s="3" t="s">
        <v>580</v>
      </c>
      <c r="D308" s="16" t="s">
        <v>394</v>
      </c>
      <c r="E308" s="21">
        <v>1</v>
      </c>
      <c r="F308" s="60">
        <v>450000</v>
      </c>
      <c r="G308" s="59">
        <v>472500</v>
      </c>
      <c r="H308" s="65">
        <v>135000</v>
      </c>
      <c r="I308" s="74">
        <v>540000</v>
      </c>
      <c r="J308" s="77">
        <f>+AVERAGE(F308,G308,H308,I308)</f>
        <v>399375</v>
      </c>
      <c r="K308" s="60">
        <f>+STDEVA(F308,G308,H308,I308)</f>
        <v>180351.21984616571</v>
      </c>
      <c r="L308" s="77">
        <f t="shared" si="37"/>
        <v>219023.78015383429</v>
      </c>
      <c r="M308" s="77">
        <f t="shared" si="38"/>
        <v>579726.21984616574</v>
      </c>
      <c r="N308" s="71">
        <f>+ROUND(AVERAGE(F308,G308,I308),0)</f>
        <v>487500</v>
      </c>
      <c r="O308" s="55"/>
    </row>
    <row r="309" spans="2:15" x14ac:dyDescent="0.25">
      <c r="B309" s="6" t="s">
        <v>877</v>
      </c>
      <c r="C309" s="3" t="s">
        <v>377</v>
      </c>
      <c r="D309" s="16" t="s">
        <v>394</v>
      </c>
      <c r="E309" s="21">
        <v>1</v>
      </c>
      <c r="F309" s="66">
        <v>110000</v>
      </c>
      <c r="G309" s="59">
        <v>115500</v>
      </c>
      <c r="H309" s="59">
        <v>130000</v>
      </c>
      <c r="I309" s="74">
        <v>132000</v>
      </c>
      <c r="J309" s="77">
        <f>+AVERAGE(F309,G309,H309,I309)</f>
        <v>121875</v>
      </c>
      <c r="K309" s="60">
        <f>+STDEVA(F309,G309,H309,I309)</f>
        <v>10804.127297781468</v>
      </c>
      <c r="L309" s="77">
        <f t="shared" si="37"/>
        <v>111070.87270221853</v>
      </c>
      <c r="M309" s="77">
        <f t="shared" si="38"/>
        <v>132679.12729778147</v>
      </c>
      <c r="N309" s="71">
        <f>+ROUND(AVERAGE(G309,H309,I309),0)</f>
        <v>125833</v>
      </c>
      <c r="O309" s="55"/>
    </row>
    <row r="310" spans="2:15" x14ac:dyDescent="0.25">
      <c r="B310" s="6" t="s">
        <v>878</v>
      </c>
      <c r="C310" s="3" t="s">
        <v>581</v>
      </c>
      <c r="D310" s="16" t="s">
        <v>394</v>
      </c>
      <c r="E310" s="21">
        <v>1</v>
      </c>
      <c r="F310" s="60">
        <v>350000</v>
      </c>
      <c r="G310" s="59">
        <v>367500</v>
      </c>
      <c r="H310" s="65">
        <v>189000</v>
      </c>
      <c r="I310" s="74">
        <v>420000</v>
      </c>
      <c r="J310" s="77">
        <f>+AVERAGE(F310,G310,H310,I310)</f>
        <v>331625</v>
      </c>
      <c r="K310" s="60">
        <f>+STDEVA(F310,G310,H310,I310)</f>
        <v>99627.117292431984</v>
      </c>
      <c r="L310" s="77">
        <f t="shared" si="37"/>
        <v>231997.882707568</v>
      </c>
      <c r="M310" s="77">
        <f t="shared" si="38"/>
        <v>431252.117292432</v>
      </c>
      <c r="N310" s="71">
        <f>+ROUND(AVERAGE(F310,G310,I310),0)</f>
        <v>379167</v>
      </c>
      <c r="O310" s="55"/>
    </row>
    <row r="311" spans="2:15" x14ac:dyDescent="0.25">
      <c r="B311" s="67" t="s">
        <v>879</v>
      </c>
      <c r="C311" s="81" t="s">
        <v>357</v>
      </c>
      <c r="D311" s="81"/>
      <c r="E311" s="82"/>
      <c r="F311" s="83"/>
      <c r="G311" s="84"/>
      <c r="H311" s="84"/>
      <c r="I311" s="85"/>
      <c r="J311" s="85"/>
      <c r="K311" s="85"/>
      <c r="L311" s="85"/>
      <c r="M311" s="85"/>
      <c r="N311" s="86"/>
      <c r="O311" s="55"/>
    </row>
    <row r="312" spans="2:15" x14ac:dyDescent="0.25">
      <c r="B312" s="6" t="s">
        <v>880</v>
      </c>
      <c r="C312" s="3" t="s">
        <v>358</v>
      </c>
      <c r="D312" s="16" t="s">
        <v>394</v>
      </c>
      <c r="E312" s="21">
        <v>1</v>
      </c>
      <c r="F312" s="60">
        <v>88400</v>
      </c>
      <c r="G312" s="59">
        <v>92820</v>
      </c>
      <c r="H312" s="59">
        <v>82400</v>
      </c>
      <c r="I312" s="76">
        <v>106080</v>
      </c>
      <c r="J312" s="77">
        <f>+AVERAGE(F312,G312,H312,I312)</f>
        <v>92425</v>
      </c>
      <c r="K312" s="60">
        <f>+STDEVA(F312,G312,H312,I312)</f>
        <v>10055.11975728451</v>
      </c>
      <c r="L312" s="77">
        <f t="shared" si="37"/>
        <v>82369.880242715488</v>
      </c>
      <c r="M312" s="77">
        <f t="shared" si="38"/>
        <v>102480.11975728451</v>
      </c>
      <c r="N312" s="71">
        <f>+ROUND(AVERAGE(F312,G312,H312),0)</f>
        <v>87873</v>
      </c>
      <c r="O312" s="55"/>
    </row>
    <row r="313" spans="2:15" x14ac:dyDescent="0.25">
      <c r="B313" s="67" t="s">
        <v>881</v>
      </c>
      <c r="C313" s="81" t="s">
        <v>359</v>
      </c>
      <c r="D313" s="81"/>
      <c r="E313" s="82"/>
      <c r="F313" s="83"/>
      <c r="G313" s="84"/>
      <c r="H313" s="84"/>
      <c r="I313" s="85"/>
      <c r="J313" s="85"/>
      <c r="K313" s="85"/>
      <c r="L313" s="85"/>
      <c r="M313" s="85"/>
      <c r="N313" s="86"/>
      <c r="O313" s="55"/>
    </row>
    <row r="314" spans="2:15" x14ac:dyDescent="0.25">
      <c r="B314" s="40" t="s">
        <v>882</v>
      </c>
      <c r="C314" s="3" t="s">
        <v>825</v>
      </c>
      <c r="D314" s="16" t="s">
        <v>748</v>
      </c>
      <c r="E314" s="21">
        <v>1</v>
      </c>
      <c r="F314" s="60">
        <v>67000</v>
      </c>
      <c r="G314" s="59">
        <v>70350</v>
      </c>
      <c r="H314" s="65">
        <v>20000</v>
      </c>
      <c r="I314" s="74">
        <v>80400</v>
      </c>
      <c r="J314" s="77">
        <f t="shared" ref="J314:J322" si="45">+AVERAGE(F314,G314,H314,I314)</f>
        <v>59437.5</v>
      </c>
      <c r="K314" s="60">
        <f t="shared" ref="K314:K322" si="46">+STDEVA(F314,G314,H314,I314)</f>
        <v>26901.157812753463</v>
      </c>
      <c r="L314" s="77">
        <f t="shared" si="37"/>
        <v>32536.342187246537</v>
      </c>
      <c r="M314" s="77">
        <f t="shared" si="38"/>
        <v>86338.657812753459</v>
      </c>
      <c r="N314" s="71">
        <f>+ROUND(AVERAGE(F314,G314,I314),0)</f>
        <v>72583</v>
      </c>
      <c r="O314" s="55"/>
    </row>
    <row r="315" spans="2:15" x14ac:dyDescent="0.25">
      <c r="B315" s="40" t="s">
        <v>883</v>
      </c>
      <c r="C315" s="3" t="s">
        <v>826</v>
      </c>
      <c r="D315" s="16" t="s">
        <v>748</v>
      </c>
      <c r="E315" s="21">
        <v>1</v>
      </c>
      <c r="F315" s="66">
        <v>120000</v>
      </c>
      <c r="G315" s="59">
        <v>126000</v>
      </c>
      <c r="H315" s="64">
        <v>150000</v>
      </c>
      <c r="I315" s="74">
        <v>144000</v>
      </c>
      <c r="J315" s="77">
        <f t="shared" si="45"/>
        <v>135000</v>
      </c>
      <c r="K315" s="60">
        <f t="shared" si="46"/>
        <v>14282.856857085701</v>
      </c>
      <c r="L315" s="77">
        <f t="shared" si="37"/>
        <v>120717.1431429143</v>
      </c>
      <c r="M315" s="77">
        <f t="shared" si="38"/>
        <v>149282.85685708569</v>
      </c>
      <c r="N315" s="71">
        <f>+ROUND(AVERAGE(G315,I315),0)</f>
        <v>135000</v>
      </c>
      <c r="O315" s="55"/>
    </row>
    <row r="316" spans="2:15" x14ac:dyDescent="0.25">
      <c r="B316" s="40" t="s">
        <v>884</v>
      </c>
      <c r="C316" s="3" t="s">
        <v>827</v>
      </c>
      <c r="D316" s="16" t="s">
        <v>748</v>
      </c>
      <c r="E316" s="21">
        <v>1</v>
      </c>
      <c r="F316" s="60">
        <v>33000</v>
      </c>
      <c r="G316" s="59">
        <v>34650</v>
      </c>
      <c r="H316" s="65">
        <v>20000</v>
      </c>
      <c r="I316" s="74">
        <v>39600</v>
      </c>
      <c r="J316" s="77">
        <f t="shared" si="45"/>
        <v>31812.5</v>
      </c>
      <c r="K316" s="60">
        <f t="shared" si="46"/>
        <v>8359.4632004692739</v>
      </c>
      <c r="L316" s="77">
        <f t="shared" si="37"/>
        <v>23453.036799530724</v>
      </c>
      <c r="M316" s="77">
        <f t="shared" si="38"/>
        <v>40171.963200469276</v>
      </c>
      <c r="N316" s="71">
        <f>+ROUND(AVERAGE(F316,G316,I316),0)</f>
        <v>35750</v>
      </c>
      <c r="O316" s="55"/>
    </row>
    <row r="317" spans="2:15" x14ac:dyDescent="0.25">
      <c r="B317" s="40" t="s">
        <v>885</v>
      </c>
      <c r="C317" s="30" t="s">
        <v>828</v>
      </c>
      <c r="D317" s="16" t="s">
        <v>394</v>
      </c>
      <c r="E317" s="21">
        <v>1</v>
      </c>
      <c r="F317" s="60">
        <v>620000</v>
      </c>
      <c r="G317" s="59">
        <v>651000</v>
      </c>
      <c r="H317" s="65">
        <v>220000</v>
      </c>
      <c r="I317" s="74">
        <v>744000</v>
      </c>
      <c r="J317" s="77">
        <f t="shared" si="45"/>
        <v>558750</v>
      </c>
      <c r="K317" s="60">
        <f t="shared" si="46"/>
        <v>231898.50509795587</v>
      </c>
      <c r="L317" s="77">
        <f t="shared" si="37"/>
        <v>326851.49490204413</v>
      </c>
      <c r="M317" s="77">
        <f t="shared" si="38"/>
        <v>790648.50509795593</v>
      </c>
      <c r="N317" s="71">
        <f>+ROUND(AVERAGE(F317,G317,I317),0)</f>
        <v>671667</v>
      </c>
      <c r="O317" s="55"/>
    </row>
    <row r="318" spans="2:15" x14ac:dyDescent="0.25">
      <c r="B318" s="40" t="s">
        <v>886</v>
      </c>
      <c r="C318" s="30" t="s">
        <v>829</v>
      </c>
      <c r="D318" s="16" t="s">
        <v>394</v>
      </c>
      <c r="E318" s="21">
        <v>1</v>
      </c>
      <c r="F318" s="60">
        <v>54000</v>
      </c>
      <c r="G318" s="59">
        <v>56700</v>
      </c>
      <c r="H318" s="64">
        <v>550000</v>
      </c>
      <c r="I318" s="74">
        <v>64800</v>
      </c>
      <c r="J318" s="77">
        <f t="shared" si="45"/>
        <v>181375</v>
      </c>
      <c r="K318" s="60">
        <f t="shared" si="46"/>
        <v>245792.84468836759</v>
      </c>
      <c r="L318" s="77">
        <f t="shared" si="37"/>
        <v>-64417.844688367593</v>
      </c>
      <c r="M318" s="77">
        <f t="shared" si="38"/>
        <v>427167.84468836756</v>
      </c>
      <c r="N318" s="71">
        <f>+ROUND(AVERAGE(F318,G318,I318),0)</f>
        <v>58500</v>
      </c>
      <c r="O318" s="55"/>
    </row>
    <row r="319" spans="2:15" ht="27.6" x14ac:dyDescent="0.25">
      <c r="B319" s="40" t="s">
        <v>887</v>
      </c>
      <c r="C319" s="3" t="s">
        <v>830</v>
      </c>
      <c r="D319" s="4" t="s">
        <v>746</v>
      </c>
      <c r="E319" s="21">
        <v>1</v>
      </c>
      <c r="F319" s="60">
        <v>45600</v>
      </c>
      <c r="G319" s="59">
        <v>47880</v>
      </c>
      <c r="H319" s="59">
        <v>45000</v>
      </c>
      <c r="I319" s="76">
        <v>54720</v>
      </c>
      <c r="J319" s="77">
        <f t="shared" si="45"/>
        <v>48300</v>
      </c>
      <c r="K319" s="60">
        <f t="shared" si="46"/>
        <v>4456.1867106305135</v>
      </c>
      <c r="L319" s="77">
        <f t="shared" si="37"/>
        <v>43843.813289369486</v>
      </c>
      <c r="M319" s="77">
        <f t="shared" si="38"/>
        <v>52756.186710630514</v>
      </c>
      <c r="N319" s="71">
        <f>+ROUND(AVERAGE(F319,G319,H319),0)</f>
        <v>46160</v>
      </c>
      <c r="O319" s="55"/>
    </row>
    <row r="320" spans="2:15" x14ac:dyDescent="0.25">
      <c r="B320" s="40" t="s">
        <v>888</v>
      </c>
      <c r="C320" s="3" t="s">
        <v>582</v>
      </c>
      <c r="D320" s="16" t="s">
        <v>394</v>
      </c>
      <c r="E320" s="21">
        <v>1</v>
      </c>
      <c r="F320" s="60">
        <v>90800</v>
      </c>
      <c r="G320" s="59">
        <v>95340</v>
      </c>
      <c r="H320" s="64">
        <v>120000</v>
      </c>
      <c r="I320" s="74">
        <v>108960</v>
      </c>
      <c r="J320" s="77">
        <f t="shared" si="45"/>
        <v>103775</v>
      </c>
      <c r="K320" s="60">
        <f t="shared" si="46"/>
        <v>13287.019981922207</v>
      </c>
      <c r="L320" s="77">
        <f t="shared" si="37"/>
        <v>90487.980018077797</v>
      </c>
      <c r="M320" s="77">
        <f t="shared" si="38"/>
        <v>117062.0199819222</v>
      </c>
      <c r="N320" s="71">
        <f>+ROUND(AVERAGE(F320,G320,I320),0)</f>
        <v>98367</v>
      </c>
      <c r="O320" s="55"/>
    </row>
    <row r="321" spans="2:15" x14ac:dyDescent="0.25">
      <c r="B321" s="40" t="s">
        <v>889</v>
      </c>
      <c r="C321" s="3" t="s">
        <v>583</v>
      </c>
      <c r="D321" s="4" t="s">
        <v>746</v>
      </c>
      <c r="E321" s="21">
        <v>1</v>
      </c>
      <c r="F321" s="60">
        <v>320000</v>
      </c>
      <c r="G321" s="59">
        <v>336000</v>
      </c>
      <c r="H321" s="64">
        <v>890000</v>
      </c>
      <c r="I321" s="74">
        <v>384000</v>
      </c>
      <c r="J321" s="77">
        <f t="shared" si="45"/>
        <v>482500</v>
      </c>
      <c r="K321" s="60">
        <f t="shared" si="46"/>
        <v>273024.41893232433</v>
      </c>
      <c r="L321" s="77">
        <f t="shared" si="37"/>
        <v>209475.58106767567</v>
      </c>
      <c r="M321" s="77">
        <f t="shared" si="38"/>
        <v>755524.41893232428</v>
      </c>
      <c r="N321" s="71">
        <f>+ROUND(AVERAGE(F321,G321,I321),0)</f>
        <v>346667</v>
      </c>
      <c r="O321" s="55"/>
    </row>
    <row r="322" spans="2:15" x14ac:dyDescent="0.25">
      <c r="B322" s="40" t="s">
        <v>890</v>
      </c>
      <c r="C322" s="3" t="s">
        <v>831</v>
      </c>
      <c r="D322" s="16" t="s">
        <v>394</v>
      </c>
      <c r="E322" s="21">
        <v>1</v>
      </c>
      <c r="F322" s="60">
        <v>160000</v>
      </c>
      <c r="G322" s="59">
        <v>168000</v>
      </c>
      <c r="H322" s="64">
        <v>220000</v>
      </c>
      <c r="I322" s="74">
        <v>192000</v>
      </c>
      <c r="J322" s="77">
        <f t="shared" si="45"/>
        <v>185000</v>
      </c>
      <c r="K322" s="60">
        <f t="shared" si="46"/>
        <v>27006.172134038792</v>
      </c>
      <c r="L322" s="77">
        <f t="shared" si="37"/>
        <v>157993.82786596121</v>
      </c>
      <c r="M322" s="77">
        <f t="shared" si="38"/>
        <v>212006.17213403879</v>
      </c>
      <c r="N322" s="71">
        <f>+ROUND(AVERAGE(F322,G322,I322),0)</f>
        <v>173333</v>
      </c>
      <c r="O322" s="55"/>
    </row>
    <row r="323" spans="2:15" x14ac:dyDescent="0.25">
      <c r="B323" s="67" t="s">
        <v>891</v>
      </c>
      <c r="C323" s="81" t="s">
        <v>385</v>
      </c>
      <c r="D323" s="81"/>
      <c r="E323" s="82"/>
      <c r="F323" s="83"/>
      <c r="G323" s="84"/>
      <c r="H323" s="84"/>
      <c r="I323" s="85"/>
      <c r="J323" s="85"/>
      <c r="K323" s="85"/>
      <c r="L323" s="85"/>
      <c r="M323" s="85"/>
      <c r="N323" s="86"/>
      <c r="O323" s="55"/>
    </row>
    <row r="324" spans="2:15" x14ac:dyDescent="0.25">
      <c r="B324" s="40" t="s">
        <v>892</v>
      </c>
      <c r="C324" s="3" t="s">
        <v>386</v>
      </c>
      <c r="D324" s="16" t="s">
        <v>394</v>
      </c>
      <c r="E324" s="21">
        <v>1</v>
      </c>
      <c r="F324" s="60">
        <v>25000</v>
      </c>
      <c r="G324" s="59">
        <v>26250</v>
      </c>
      <c r="H324" s="64">
        <v>155000</v>
      </c>
      <c r="I324" s="74">
        <v>30000</v>
      </c>
      <c r="J324" s="77">
        <f t="shared" ref="J324:J332" si="47">+AVERAGE(F324,G324,H324,I324)</f>
        <v>59062.5</v>
      </c>
      <c r="K324" s="60">
        <f t="shared" ref="K324:K332" si="48">+STDEVA(F324,G324,H324,I324)</f>
        <v>63993.611334778303</v>
      </c>
      <c r="L324" s="77">
        <f t="shared" si="37"/>
        <v>-4931.111334778303</v>
      </c>
      <c r="M324" s="77">
        <f t="shared" si="38"/>
        <v>123056.11133477831</v>
      </c>
      <c r="N324" s="71">
        <f>+ROUND(AVERAGE(F324,G324,I324),0)</f>
        <v>27083</v>
      </c>
      <c r="O324" s="55"/>
    </row>
    <row r="325" spans="2:15" x14ac:dyDescent="0.25">
      <c r="B325" s="40" t="s">
        <v>893</v>
      </c>
      <c r="C325" s="3" t="s">
        <v>387</v>
      </c>
      <c r="D325" s="4" t="s">
        <v>747</v>
      </c>
      <c r="E325" s="21">
        <v>1</v>
      </c>
      <c r="F325" s="60">
        <v>4560</v>
      </c>
      <c r="G325" s="59">
        <v>4788</v>
      </c>
      <c r="H325" s="64">
        <v>35000</v>
      </c>
      <c r="I325" s="74">
        <v>5472</v>
      </c>
      <c r="J325" s="77">
        <f t="shared" si="47"/>
        <v>12455</v>
      </c>
      <c r="K325" s="60">
        <f t="shared" si="48"/>
        <v>15034.995044894427</v>
      </c>
      <c r="L325" s="77">
        <f t="shared" si="37"/>
        <v>-2579.9950448944273</v>
      </c>
      <c r="M325" s="77">
        <f t="shared" si="38"/>
        <v>27489.995044894429</v>
      </c>
      <c r="N325" s="71">
        <f>+ROUND(AVERAGE(F325,G325,I325),0)</f>
        <v>4940</v>
      </c>
      <c r="O325" s="55"/>
    </row>
    <row r="326" spans="2:15" x14ac:dyDescent="0.25">
      <c r="B326" s="40" t="s">
        <v>894</v>
      </c>
      <c r="C326" s="3" t="s">
        <v>584</v>
      </c>
      <c r="D326" s="16" t="s">
        <v>394</v>
      </c>
      <c r="E326" s="21">
        <v>1</v>
      </c>
      <c r="F326" s="60">
        <v>34100</v>
      </c>
      <c r="G326" s="59">
        <v>35805</v>
      </c>
      <c r="H326" s="64">
        <v>55000</v>
      </c>
      <c r="I326" s="74">
        <v>40920</v>
      </c>
      <c r="J326" s="77">
        <f t="shared" si="47"/>
        <v>41456.25</v>
      </c>
      <c r="K326" s="60">
        <f t="shared" si="48"/>
        <v>9482.8225184628791</v>
      </c>
      <c r="L326" s="77">
        <f t="shared" si="37"/>
        <v>31973.427481537121</v>
      </c>
      <c r="M326" s="77">
        <f t="shared" si="38"/>
        <v>50939.072518462883</v>
      </c>
      <c r="N326" s="71">
        <f>+ROUND(AVERAGE(F326,G326,I326),0)</f>
        <v>36942</v>
      </c>
      <c r="O326" s="55"/>
    </row>
    <row r="327" spans="2:15" ht="15.6" customHeight="1" x14ac:dyDescent="0.25">
      <c r="B327" s="40" t="s">
        <v>895</v>
      </c>
      <c r="C327" s="3" t="s">
        <v>832</v>
      </c>
      <c r="D327" s="4" t="s">
        <v>747</v>
      </c>
      <c r="E327" s="21">
        <v>1</v>
      </c>
      <c r="F327" s="60">
        <v>16700</v>
      </c>
      <c r="G327" s="59">
        <v>17535</v>
      </c>
      <c r="H327" s="64">
        <v>65000</v>
      </c>
      <c r="I327" s="74">
        <v>20040</v>
      </c>
      <c r="J327" s="77">
        <f t="shared" si="47"/>
        <v>29818.75</v>
      </c>
      <c r="K327" s="60">
        <f t="shared" si="48"/>
        <v>23497.066616565851</v>
      </c>
      <c r="L327" s="77">
        <f t="shared" si="37"/>
        <v>6321.6833834341487</v>
      </c>
      <c r="M327" s="77">
        <f t="shared" si="38"/>
        <v>53315.816616565848</v>
      </c>
      <c r="N327" s="71">
        <f>+ROUND(AVERAGE(F327,G327,I327),0)</f>
        <v>18092</v>
      </c>
      <c r="O327" s="55"/>
    </row>
    <row r="328" spans="2:15" ht="27.6" x14ac:dyDescent="0.25">
      <c r="B328" s="40" t="s">
        <v>896</v>
      </c>
      <c r="C328" s="3" t="s">
        <v>485</v>
      </c>
      <c r="D328" s="16" t="s">
        <v>394</v>
      </c>
      <c r="E328" s="21">
        <v>1</v>
      </c>
      <c r="F328" s="66">
        <v>120000</v>
      </c>
      <c r="G328" s="59">
        <v>126000</v>
      </c>
      <c r="H328" s="64">
        <v>155000</v>
      </c>
      <c r="I328" s="74">
        <v>144000</v>
      </c>
      <c r="J328" s="77">
        <f t="shared" si="47"/>
        <v>136250</v>
      </c>
      <c r="K328" s="60">
        <f t="shared" si="48"/>
        <v>16132.265804901679</v>
      </c>
      <c r="L328" s="77">
        <f t="shared" si="37"/>
        <v>120117.73419509832</v>
      </c>
      <c r="M328" s="77">
        <f t="shared" si="38"/>
        <v>152382.26580490169</v>
      </c>
      <c r="N328" s="71">
        <f>+ROUND(AVERAGE(G328,I328),0)</f>
        <v>135000</v>
      </c>
      <c r="O328" s="55"/>
    </row>
    <row r="329" spans="2:15" x14ac:dyDescent="0.25">
      <c r="B329" s="40" t="s">
        <v>897</v>
      </c>
      <c r="C329" s="3" t="s">
        <v>388</v>
      </c>
      <c r="D329" s="4" t="s">
        <v>747</v>
      </c>
      <c r="E329" s="21">
        <v>1</v>
      </c>
      <c r="F329" s="60">
        <v>33000</v>
      </c>
      <c r="G329" s="59">
        <v>34650</v>
      </c>
      <c r="H329" s="64">
        <v>65000</v>
      </c>
      <c r="I329" s="74">
        <v>39600</v>
      </c>
      <c r="J329" s="77">
        <f t="shared" si="47"/>
        <v>43062.5</v>
      </c>
      <c r="K329" s="60">
        <f t="shared" si="48"/>
        <v>14891.461479653366</v>
      </c>
      <c r="L329" s="77">
        <f t="shared" si="37"/>
        <v>28171.038520346636</v>
      </c>
      <c r="M329" s="77">
        <f t="shared" si="38"/>
        <v>57953.961479653364</v>
      </c>
      <c r="N329" s="71">
        <f>+ROUND(AVERAGE(F329,G329,I329),0)</f>
        <v>35750</v>
      </c>
      <c r="O329" s="55"/>
    </row>
    <row r="330" spans="2:15" x14ac:dyDescent="0.25">
      <c r="B330" s="40" t="s">
        <v>898</v>
      </c>
      <c r="C330" s="3" t="s">
        <v>585</v>
      </c>
      <c r="D330" s="16" t="s">
        <v>394</v>
      </c>
      <c r="E330" s="21">
        <v>1</v>
      </c>
      <c r="F330" s="60">
        <v>8900</v>
      </c>
      <c r="G330" s="59">
        <v>9345</v>
      </c>
      <c r="H330" s="64">
        <v>55000</v>
      </c>
      <c r="I330" s="74">
        <v>10680</v>
      </c>
      <c r="J330" s="77">
        <f t="shared" si="47"/>
        <v>20981.25</v>
      </c>
      <c r="K330" s="60">
        <f t="shared" si="48"/>
        <v>22691.775446550379</v>
      </c>
      <c r="L330" s="77">
        <f t="shared" si="37"/>
        <v>-1710.5254465503785</v>
      </c>
      <c r="M330" s="77">
        <f t="shared" si="38"/>
        <v>43673.025446550382</v>
      </c>
      <c r="N330" s="71">
        <f>+ROUND(AVERAGE(F330,G330,I330),0)</f>
        <v>9642</v>
      </c>
      <c r="O330" s="55"/>
    </row>
    <row r="331" spans="2:15" ht="17.100000000000001" customHeight="1" x14ac:dyDescent="0.25">
      <c r="B331" s="40" t="s">
        <v>899</v>
      </c>
      <c r="C331" s="3" t="s">
        <v>1097</v>
      </c>
      <c r="D331" s="4" t="s">
        <v>747</v>
      </c>
      <c r="E331" s="21">
        <v>1</v>
      </c>
      <c r="F331" s="60">
        <v>33000</v>
      </c>
      <c r="G331" s="59">
        <v>34650</v>
      </c>
      <c r="H331" s="64">
        <v>85000</v>
      </c>
      <c r="I331" s="74">
        <v>39600</v>
      </c>
      <c r="J331" s="77">
        <f t="shared" si="47"/>
        <v>48062.5</v>
      </c>
      <c r="K331" s="60">
        <f t="shared" si="48"/>
        <v>24784.180942690036</v>
      </c>
      <c r="L331" s="77">
        <f t="shared" si="37"/>
        <v>23278.319057309964</v>
      </c>
      <c r="M331" s="77">
        <f t="shared" si="38"/>
        <v>72846.680942690029</v>
      </c>
      <c r="N331" s="71">
        <f>+ROUND(AVERAGE(F331,G331,I331),0)</f>
        <v>35750</v>
      </c>
      <c r="O331" s="55"/>
    </row>
    <row r="332" spans="2:15" x14ac:dyDescent="0.25">
      <c r="B332" s="40" t="s">
        <v>900</v>
      </c>
      <c r="C332" s="3" t="s">
        <v>389</v>
      </c>
      <c r="D332" s="4" t="s">
        <v>747</v>
      </c>
      <c r="E332" s="21">
        <v>1</v>
      </c>
      <c r="F332" s="60">
        <v>28900</v>
      </c>
      <c r="G332" s="59">
        <v>30345</v>
      </c>
      <c r="H332" s="64">
        <v>75000</v>
      </c>
      <c r="I332" s="74">
        <v>34680</v>
      </c>
      <c r="J332" s="77">
        <f t="shared" si="47"/>
        <v>42231.25</v>
      </c>
      <c r="K332" s="60">
        <f t="shared" si="48"/>
        <v>21983.459833474804</v>
      </c>
      <c r="L332" s="77">
        <f t="shared" si="37"/>
        <v>20247.790166525196</v>
      </c>
      <c r="M332" s="77">
        <f t="shared" si="38"/>
        <v>64214.709833474801</v>
      </c>
      <c r="N332" s="71">
        <f>+ROUND(AVERAGE(F332,G332,I332),0)</f>
        <v>31308</v>
      </c>
      <c r="O332" s="55"/>
    </row>
    <row r="333" spans="2:15" x14ac:dyDescent="0.25">
      <c r="B333" s="67" t="s">
        <v>901</v>
      </c>
      <c r="C333" s="81" t="s">
        <v>384</v>
      </c>
      <c r="D333" s="81"/>
      <c r="E333" s="82"/>
      <c r="F333" s="83"/>
      <c r="G333" s="84"/>
      <c r="H333" s="84"/>
      <c r="I333" s="85"/>
      <c r="J333" s="85"/>
      <c r="K333" s="85"/>
      <c r="L333" s="85"/>
      <c r="M333" s="85"/>
      <c r="N333" s="86"/>
      <c r="O333" s="55"/>
    </row>
    <row r="334" spans="2:15" x14ac:dyDescent="0.25">
      <c r="B334" s="40" t="s">
        <v>902</v>
      </c>
      <c r="C334" s="3" t="s">
        <v>486</v>
      </c>
      <c r="D334" s="16" t="s">
        <v>394</v>
      </c>
      <c r="E334" s="21">
        <v>1</v>
      </c>
      <c r="F334" s="60">
        <v>55000</v>
      </c>
      <c r="G334" s="59">
        <v>57750</v>
      </c>
      <c r="H334" s="64">
        <v>120000</v>
      </c>
      <c r="I334" s="74">
        <v>66000</v>
      </c>
      <c r="J334" s="77">
        <f t="shared" ref="J334:J345" si="49">+AVERAGE(F334,G334,H334,I334)</f>
        <v>74687.5</v>
      </c>
      <c r="K334" s="60">
        <f t="shared" ref="K334:K345" si="50">+STDEVA(F334,G334,H334,I334)</f>
        <v>30567.80373203152</v>
      </c>
      <c r="L334" s="77">
        <f t="shared" ref="L334:L396" si="51">+J334-K334</f>
        <v>44119.69626796848</v>
      </c>
      <c r="M334" s="77">
        <f t="shared" ref="M334:M396" si="52">+J334+K334</f>
        <v>105255.30373203152</v>
      </c>
      <c r="N334" s="71">
        <f>+ROUND(AVERAGE(F334,G334,I334),0)</f>
        <v>59583</v>
      </c>
      <c r="O334" s="55"/>
    </row>
    <row r="335" spans="2:15" x14ac:dyDescent="0.25">
      <c r="B335" s="40" t="s">
        <v>903</v>
      </c>
      <c r="C335" s="3" t="s">
        <v>413</v>
      </c>
      <c r="D335" s="16" t="s">
        <v>394</v>
      </c>
      <c r="E335" s="21">
        <v>1</v>
      </c>
      <c r="F335" s="60">
        <v>150000</v>
      </c>
      <c r="G335" s="59">
        <v>157500</v>
      </c>
      <c r="H335" s="65">
        <v>120000</v>
      </c>
      <c r="I335" s="76">
        <v>180000</v>
      </c>
      <c r="J335" s="77">
        <f t="shared" si="49"/>
        <v>151875</v>
      </c>
      <c r="K335" s="60">
        <f t="shared" si="50"/>
        <v>24780.284501998762</v>
      </c>
      <c r="L335" s="77">
        <f t="shared" si="51"/>
        <v>127094.71549800124</v>
      </c>
      <c r="M335" s="77">
        <f t="shared" si="52"/>
        <v>176655.28450199877</v>
      </c>
      <c r="N335" s="71">
        <f>+ROUND(AVERAGE(F335,G335),0)</f>
        <v>153750</v>
      </c>
      <c r="O335" s="55"/>
    </row>
    <row r="336" spans="2:15" ht="17.100000000000001" customHeight="1" x14ac:dyDescent="0.25">
      <c r="B336" s="40" t="s">
        <v>904</v>
      </c>
      <c r="C336" s="3" t="s">
        <v>378</v>
      </c>
      <c r="D336" s="16" t="s">
        <v>394</v>
      </c>
      <c r="E336" s="21">
        <v>1</v>
      </c>
      <c r="F336" s="60">
        <v>16000</v>
      </c>
      <c r="G336" s="59">
        <v>16800</v>
      </c>
      <c r="H336" s="64">
        <v>65000</v>
      </c>
      <c r="I336" s="74">
        <v>19200</v>
      </c>
      <c r="J336" s="77">
        <f t="shared" si="49"/>
        <v>29250</v>
      </c>
      <c r="K336" s="60">
        <f t="shared" si="50"/>
        <v>23872.089700457029</v>
      </c>
      <c r="L336" s="77">
        <f t="shared" si="51"/>
        <v>5377.9102995429712</v>
      </c>
      <c r="M336" s="77">
        <f t="shared" si="52"/>
        <v>53122.089700457029</v>
      </c>
      <c r="N336" s="71">
        <f>+ROUND(AVERAGE(F336,G336,I336),0)</f>
        <v>17333</v>
      </c>
      <c r="O336" s="55"/>
    </row>
    <row r="337" spans="2:15" ht="17.100000000000001" customHeight="1" x14ac:dyDescent="0.25">
      <c r="B337" s="40" t="s">
        <v>905</v>
      </c>
      <c r="C337" s="3" t="s">
        <v>487</v>
      </c>
      <c r="D337" s="16" t="s">
        <v>394</v>
      </c>
      <c r="E337" s="21">
        <v>1</v>
      </c>
      <c r="F337" s="60">
        <v>23000</v>
      </c>
      <c r="G337" s="59">
        <v>24150</v>
      </c>
      <c r="H337" s="64">
        <v>65000</v>
      </c>
      <c r="I337" s="74">
        <v>27600</v>
      </c>
      <c r="J337" s="77">
        <f t="shared" si="49"/>
        <v>34937.5</v>
      </c>
      <c r="K337" s="60">
        <f t="shared" si="50"/>
        <v>20136.756400506347</v>
      </c>
      <c r="L337" s="77">
        <f t="shared" si="51"/>
        <v>14800.743599493653</v>
      </c>
      <c r="M337" s="77">
        <f t="shared" si="52"/>
        <v>55074.256400506347</v>
      </c>
      <c r="N337" s="71">
        <f>+ROUND(AVERAGE(F337,G337,I337),0)</f>
        <v>24917</v>
      </c>
      <c r="O337" s="55"/>
    </row>
    <row r="338" spans="2:15" x14ac:dyDescent="0.25">
      <c r="B338" s="40" t="s">
        <v>906</v>
      </c>
      <c r="C338" s="3" t="s">
        <v>379</v>
      </c>
      <c r="D338" s="16" t="s">
        <v>394</v>
      </c>
      <c r="E338" s="21">
        <v>1</v>
      </c>
      <c r="F338" s="60">
        <v>90000</v>
      </c>
      <c r="G338" s="59">
        <v>94500</v>
      </c>
      <c r="H338" s="65">
        <v>65000</v>
      </c>
      <c r="I338" s="76">
        <v>108000</v>
      </c>
      <c r="J338" s="77">
        <f t="shared" si="49"/>
        <v>89375</v>
      </c>
      <c r="K338" s="60">
        <f t="shared" si="50"/>
        <v>17960.025055661808</v>
      </c>
      <c r="L338" s="77">
        <f t="shared" si="51"/>
        <v>71414.974944338188</v>
      </c>
      <c r="M338" s="77">
        <f t="shared" si="52"/>
        <v>107335.02505566181</v>
      </c>
      <c r="N338" s="71">
        <f>+ROUND(AVERAGE(F338,G338),0)</f>
        <v>92250</v>
      </c>
      <c r="O338" s="55"/>
    </row>
    <row r="339" spans="2:15" x14ac:dyDescent="0.25">
      <c r="B339" s="40" t="s">
        <v>907</v>
      </c>
      <c r="C339" s="3" t="s">
        <v>833</v>
      </c>
      <c r="D339" s="16" t="s">
        <v>394</v>
      </c>
      <c r="E339" s="21">
        <v>1</v>
      </c>
      <c r="F339" s="60">
        <v>34500</v>
      </c>
      <c r="G339" s="59">
        <v>36225</v>
      </c>
      <c r="H339" s="64">
        <v>65000</v>
      </c>
      <c r="I339" s="74">
        <v>41400</v>
      </c>
      <c r="J339" s="77">
        <f t="shared" si="49"/>
        <v>44281.25</v>
      </c>
      <c r="K339" s="60">
        <f t="shared" si="50"/>
        <v>14120.248094491824</v>
      </c>
      <c r="L339" s="77">
        <f t="shared" si="51"/>
        <v>30161.001905508176</v>
      </c>
      <c r="M339" s="77">
        <f t="shared" si="52"/>
        <v>58401.498094491821</v>
      </c>
      <c r="N339" s="71">
        <f>+ROUND(AVERAGE(F339,G339,I339),0)</f>
        <v>37375</v>
      </c>
      <c r="O339" s="55"/>
    </row>
    <row r="340" spans="2:15" ht="27.6" x14ac:dyDescent="0.25">
      <c r="B340" s="40" t="s">
        <v>908</v>
      </c>
      <c r="C340" s="3" t="s">
        <v>381</v>
      </c>
      <c r="D340" s="16" t="s">
        <v>394</v>
      </c>
      <c r="E340" s="21">
        <v>1</v>
      </c>
      <c r="F340" s="60">
        <v>450000</v>
      </c>
      <c r="G340" s="59">
        <v>472500</v>
      </c>
      <c r="H340" s="65">
        <v>400000</v>
      </c>
      <c r="I340" s="76">
        <v>540000</v>
      </c>
      <c r="J340" s="77">
        <f t="shared" si="49"/>
        <v>465625</v>
      </c>
      <c r="K340" s="60">
        <f t="shared" si="50"/>
        <v>58108.196495847296</v>
      </c>
      <c r="L340" s="77">
        <f t="shared" si="51"/>
        <v>407516.80350415269</v>
      </c>
      <c r="M340" s="77">
        <f t="shared" si="52"/>
        <v>523733.19649584731</v>
      </c>
      <c r="N340" s="71">
        <f>+ROUND(AVERAGE(F340,G340),0)</f>
        <v>461250</v>
      </c>
      <c r="O340" s="55"/>
    </row>
    <row r="341" spans="2:15" x14ac:dyDescent="0.25">
      <c r="B341" s="40" t="s">
        <v>909</v>
      </c>
      <c r="C341" s="3" t="s">
        <v>834</v>
      </c>
      <c r="D341" s="16" t="s">
        <v>394</v>
      </c>
      <c r="E341" s="21">
        <v>1</v>
      </c>
      <c r="F341" s="60">
        <v>43400</v>
      </c>
      <c r="G341" s="59">
        <v>45570</v>
      </c>
      <c r="H341" s="64">
        <v>75000</v>
      </c>
      <c r="I341" s="74">
        <v>52080</v>
      </c>
      <c r="J341" s="77">
        <f t="shared" si="49"/>
        <v>54012.5</v>
      </c>
      <c r="K341" s="60">
        <f t="shared" si="50"/>
        <v>14469.631128677745</v>
      </c>
      <c r="L341" s="77">
        <f t="shared" si="51"/>
        <v>39542.868871322251</v>
      </c>
      <c r="M341" s="77">
        <f t="shared" si="52"/>
        <v>68482.131128677749</v>
      </c>
      <c r="N341" s="71">
        <f>+ROUND(AVERAGE(F341,G341,I341),0)</f>
        <v>47017</v>
      </c>
      <c r="O341" s="55"/>
    </row>
    <row r="342" spans="2:15" x14ac:dyDescent="0.25">
      <c r="B342" s="40" t="s">
        <v>910</v>
      </c>
      <c r="C342" s="3" t="s">
        <v>382</v>
      </c>
      <c r="D342" s="16" t="s">
        <v>394</v>
      </c>
      <c r="E342" s="21">
        <v>1</v>
      </c>
      <c r="F342" s="60">
        <v>12000</v>
      </c>
      <c r="G342" s="59">
        <v>12600</v>
      </c>
      <c r="H342" s="64">
        <v>55000</v>
      </c>
      <c r="I342" s="74">
        <v>14400</v>
      </c>
      <c r="J342" s="77">
        <f t="shared" si="49"/>
        <v>23500</v>
      </c>
      <c r="K342" s="60">
        <f t="shared" si="50"/>
        <v>21024.747323095227</v>
      </c>
      <c r="L342" s="77">
        <f t="shared" si="51"/>
        <v>2475.2526769047727</v>
      </c>
      <c r="M342" s="77">
        <f t="shared" si="52"/>
        <v>44524.747323095231</v>
      </c>
      <c r="N342" s="71">
        <f>+ROUND(AVERAGE(F342,G342,I342),0)</f>
        <v>13000</v>
      </c>
      <c r="O342" s="55"/>
    </row>
    <row r="343" spans="2:15" x14ac:dyDescent="0.25">
      <c r="B343" s="40" t="s">
        <v>911</v>
      </c>
      <c r="C343" s="3" t="s">
        <v>383</v>
      </c>
      <c r="D343" s="16" t="s">
        <v>394</v>
      </c>
      <c r="E343" s="21">
        <v>1</v>
      </c>
      <c r="F343" s="60">
        <v>40000</v>
      </c>
      <c r="G343" s="59">
        <v>42000</v>
      </c>
      <c r="H343" s="64">
        <v>85000</v>
      </c>
      <c r="I343" s="74">
        <v>48000</v>
      </c>
      <c r="J343" s="77">
        <f t="shared" si="49"/>
        <v>53750</v>
      </c>
      <c r="K343" s="60">
        <f t="shared" si="50"/>
        <v>21108.844907605278</v>
      </c>
      <c r="L343" s="77">
        <f t="shared" si="51"/>
        <v>32641.155092394722</v>
      </c>
      <c r="M343" s="77">
        <f t="shared" si="52"/>
        <v>74858.844907605278</v>
      </c>
      <c r="N343" s="71">
        <f>+ROUND(AVERAGE(F343,G343,I343),0)</f>
        <v>43333</v>
      </c>
      <c r="O343" s="55"/>
    </row>
    <row r="344" spans="2:15" x14ac:dyDescent="0.25">
      <c r="B344" s="40" t="s">
        <v>912</v>
      </c>
      <c r="C344" s="3" t="s">
        <v>208</v>
      </c>
      <c r="D344" s="16" t="s">
        <v>394</v>
      </c>
      <c r="E344" s="21">
        <v>1</v>
      </c>
      <c r="F344" s="60">
        <v>16000</v>
      </c>
      <c r="G344" s="59">
        <v>16800</v>
      </c>
      <c r="H344" s="64">
        <v>30000</v>
      </c>
      <c r="I344" s="74">
        <v>19200</v>
      </c>
      <c r="J344" s="77">
        <f t="shared" si="49"/>
        <v>20500</v>
      </c>
      <c r="K344" s="60">
        <f t="shared" si="50"/>
        <v>6477.653896280659</v>
      </c>
      <c r="L344" s="77">
        <f t="shared" si="51"/>
        <v>14022.346103719341</v>
      </c>
      <c r="M344" s="77">
        <f t="shared" si="52"/>
        <v>26977.653896280659</v>
      </c>
      <c r="N344" s="71">
        <f>+ROUND(AVERAGE(F344,G344,I344),0)</f>
        <v>17333</v>
      </c>
      <c r="O344" s="55"/>
    </row>
    <row r="345" spans="2:15" x14ac:dyDescent="0.25">
      <c r="B345" s="40" t="s">
        <v>913</v>
      </c>
      <c r="C345" s="3" t="s">
        <v>209</v>
      </c>
      <c r="D345" s="16" t="s">
        <v>394</v>
      </c>
      <c r="E345" s="21">
        <v>1</v>
      </c>
      <c r="F345" s="60">
        <v>25600</v>
      </c>
      <c r="G345" s="59">
        <v>26880</v>
      </c>
      <c r="H345" s="64">
        <v>45000</v>
      </c>
      <c r="I345" s="74">
        <v>30720</v>
      </c>
      <c r="J345" s="77">
        <f t="shared" si="49"/>
        <v>32050</v>
      </c>
      <c r="K345" s="60">
        <f t="shared" si="50"/>
        <v>8903.2353669887889</v>
      </c>
      <c r="L345" s="77">
        <f t="shared" si="51"/>
        <v>23146.764633011211</v>
      </c>
      <c r="M345" s="77">
        <f t="shared" si="52"/>
        <v>40953.235366988789</v>
      </c>
      <c r="N345" s="71">
        <f>+ROUND(AVERAGE(F345,G345,I345),0)</f>
        <v>27733</v>
      </c>
      <c r="O345" s="55"/>
    </row>
    <row r="346" spans="2:15" x14ac:dyDescent="0.25">
      <c r="B346" s="92">
        <v>16</v>
      </c>
      <c r="C346" s="96" t="s">
        <v>275</v>
      </c>
      <c r="D346" s="96"/>
      <c r="E346" s="96"/>
      <c r="F346" s="96"/>
      <c r="G346" s="96"/>
      <c r="H346" s="96"/>
      <c r="I346" s="96"/>
      <c r="J346" s="93"/>
      <c r="K346" s="93"/>
      <c r="L346" s="93"/>
      <c r="M346" s="93"/>
      <c r="N346" s="94"/>
      <c r="O346" s="55"/>
    </row>
    <row r="347" spans="2:15" x14ac:dyDescent="0.25">
      <c r="B347" s="67" t="s">
        <v>143</v>
      </c>
      <c r="C347" s="81" t="s">
        <v>276</v>
      </c>
      <c r="D347" s="81"/>
      <c r="E347" s="82"/>
      <c r="F347" s="83"/>
      <c r="G347" s="84"/>
      <c r="H347" s="84"/>
      <c r="I347" s="85"/>
      <c r="J347" s="85"/>
      <c r="K347" s="85"/>
      <c r="L347" s="85"/>
      <c r="M347" s="85"/>
      <c r="N347" s="86"/>
      <c r="O347" s="55"/>
    </row>
    <row r="348" spans="2:15" x14ac:dyDescent="0.25">
      <c r="B348" s="6" t="s">
        <v>144</v>
      </c>
      <c r="C348" s="3" t="s">
        <v>586</v>
      </c>
      <c r="D348" s="4" t="s">
        <v>746</v>
      </c>
      <c r="E348" s="21">
        <v>1</v>
      </c>
      <c r="F348" s="60">
        <v>65600</v>
      </c>
      <c r="G348" s="59">
        <v>68880</v>
      </c>
      <c r="H348" s="64">
        <v>99000</v>
      </c>
      <c r="I348" s="74">
        <v>78720</v>
      </c>
      <c r="J348" s="77">
        <f>+AVERAGE(F348,G348,H348,I348)</f>
        <v>78050</v>
      </c>
      <c r="K348" s="60">
        <f>+STDEVA(F348,G348,H348,I348)</f>
        <v>15038.204680080664</v>
      </c>
      <c r="L348" s="77">
        <f t="shared" si="51"/>
        <v>63011.795319919336</v>
      </c>
      <c r="M348" s="77">
        <f t="shared" si="52"/>
        <v>93088.204680080671</v>
      </c>
      <c r="N348" s="71">
        <f>+ROUND(AVERAGE(F348,G348,I348),0)</f>
        <v>71067</v>
      </c>
      <c r="O348" s="55"/>
    </row>
    <row r="349" spans="2:15" x14ac:dyDescent="0.25">
      <c r="B349" s="6" t="s">
        <v>145</v>
      </c>
      <c r="C349" s="31" t="s">
        <v>587</v>
      </c>
      <c r="D349" s="4" t="s">
        <v>747</v>
      </c>
      <c r="E349" s="21">
        <v>1</v>
      </c>
      <c r="F349" s="60">
        <v>22000</v>
      </c>
      <c r="G349" s="59">
        <v>23100</v>
      </c>
      <c r="H349" s="59">
        <v>23000</v>
      </c>
      <c r="I349" s="76">
        <v>26400</v>
      </c>
      <c r="J349" s="77">
        <f>+AVERAGE(F349,G349,H349,I349)</f>
        <v>23625</v>
      </c>
      <c r="K349" s="60">
        <f>+STDEVA(F349,G349,H349,I349)</f>
        <v>1915.5068954891983</v>
      </c>
      <c r="L349" s="77">
        <f t="shared" si="51"/>
        <v>21709.493104510802</v>
      </c>
      <c r="M349" s="77">
        <f t="shared" si="52"/>
        <v>25540.506895489198</v>
      </c>
      <c r="N349" s="71">
        <f>+ROUND(AVERAGE(F349,G349,H349),0)</f>
        <v>22700</v>
      </c>
      <c r="O349" s="55"/>
    </row>
    <row r="350" spans="2:15" x14ac:dyDescent="0.25">
      <c r="B350" s="67" t="s">
        <v>146</v>
      </c>
      <c r="C350" s="81" t="s">
        <v>277</v>
      </c>
      <c r="D350" s="81"/>
      <c r="E350" s="82"/>
      <c r="F350" s="83"/>
      <c r="G350" s="84"/>
      <c r="H350" s="84"/>
      <c r="I350" s="85"/>
      <c r="J350" s="85"/>
      <c r="K350" s="85"/>
      <c r="L350" s="85"/>
      <c r="M350" s="85"/>
      <c r="N350" s="86"/>
      <c r="O350" s="55"/>
    </row>
    <row r="351" spans="2:15" ht="14.1" customHeight="1" x14ac:dyDescent="0.25">
      <c r="B351" s="6" t="s">
        <v>147</v>
      </c>
      <c r="C351" s="3" t="s">
        <v>588</v>
      </c>
      <c r="D351" s="4" t="s">
        <v>747</v>
      </c>
      <c r="E351" s="21">
        <v>1</v>
      </c>
      <c r="F351" s="60">
        <v>65600</v>
      </c>
      <c r="G351" s="59">
        <v>68880</v>
      </c>
      <c r="H351" s="64">
        <v>125000</v>
      </c>
      <c r="I351" s="74">
        <v>78720</v>
      </c>
      <c r="J351" s="77">
        <f>+AVERAGE(F351,G351,H351,I351)</f>
        <v>84550</v>
      </c>
      <c r="K351" s="60">
        <f>+STDEVA(F351,G351,H351,I351)</f>
        <v>27536.901302313108</v>
      </c>
      <c r="L351" s="77">
        <f t="shared" si="51"/>
        <v>57013.098697686888</v>
      </c>
      <c r="M351" s="77">
        <f t="shared" si="52"/>
        <v>112086.90130231311</v>
      </c>
      <c r="N351" s="71">
        <f>+ROUND(AVERAGE(F351,G351,I351),0)</f>
        <v>71067</v>
      </c>
      <c r="O351" s="55"/>
    </row>
    <row r="352" spans="2:15" ht="14.1" customHeight="1" x14ac:dyDescent="0.25">
      <c r="B352" s="6" t="s">
        <v>148</v>
      </c>
      <c r="C352" s="3" t="s">
        <v>589</v>
      </c>
      <c r="D352" s="4" t="s">
        <v>747</v>
      </c>
      <c r="E352" s="21">
        <v>1</v>
      </c>
      <c r="F352" s="60">
        <v>45600</v>
      </c>
      <c r="G352" s="59">
        <v>47880</v>
      </c>
      <c r="H352" s="64">
        <v>65000</v>
      </c>
      <c r="I352" s="74">
        <v>54720</v>
      </c>
      <c r="J352" s="77">
        <f>+AVERAGE(F352,G352,H352,I352)</f>
        <v>53300</v>
      </c>
      <c r="K352" s="60">
        <f>+STDEVA(F352,G352,H352,I352)</f>
        <v>8709.6268576788061</v>
      </c>
      <c r="L352" s="77">
        <f t="shared" si="51"/>
        <v>44590.373142321194</v>
      </c>
      <c r="M352" s="77">
        <f t="shared" si="52"/>
        <v>62009.626857678806</v>
      </c>
      <c r="N352" s="71">
        <f>+ROUND(AVERAGE(F352,G352,I352),0)</f>
        <v>49400</v>
      </c>
      <c r="O352" s="55"/>
    </row>
    <row r="353" spans="2:15" x14ac:dyDescent="0.25">
      <c r="B353" s="67" t="s">
        <v>149</v>
      </c>
      <c r="C353" s="81" t="s">
        <v>278</v>
      </c>
      <c r="D353" s="81"/>
      <c r="E353" s="82"/>
      <c r="F353" s="83"/>
      <c r="G353" s="84"/>
      <c r="H353" s="84"/>
      <c r="I353" s="85"/>
      <c r="J353" s="85"/>
      <c r="K353" s="85"/>
      <c r="L353" s="85"/>
      <c r="M353" s="85"/>
      <c r="N353" s="86"/>
      <c r="O353" s="55"/>
    </row>
    <row r="354" spans="2:15" ht="15" customHeight="1" x14ac:dyDescent="0.25">
      <c r="B354" s="6" t="s">
        <v>150</v>
      </c>
      <c r="C354" s="3" t="s">
        <v>590</v>
      </c>
      <c r="D354" s="4" t="s">
        <v>747</v>
      </c>
      <c r="E354" s="21">
        <v>1</v>
      </c>
      <c r="F354" s="60">
        <v>21000</v>
      </c>
      <c r="G354" s="59">
        <v>22050</v>
      </c>
      <c r="H354" s="64">
        <v>30000</v>
      </c>
      <c r="I354" s="74">
        <v>25200</v>
      </c>
      <c r="J354" s="77">
        <f t="shared" ref="J354:J359" si="53">+AVERAGE(F354,G354,H354,I354)</f>
        <v>24562.5</v>
      </c>
      <c r="K354" s="60">
        <f t="shared" ref="K354:K359" si="54">+STDEVA(F354,G354,H354,I354)</f>
        <v>4040.4981128568788</v>
      </c>
      <c r="L354" s="77">
        <f t="shared" si="51"/>
        <v>20522.00188714312</v>
      </c>
      <c r="M354" s="77">
        <f t="shared" si="52"/>
        <v>28602.99811285688</v>
      </c>
      <c r="N354" s="71">
        <f>+ROUND(AVERAGE(F354,G354,I354),0)</f>
        <v>22750</v>
      </c>
      <c r="O354" s="55"/>
    </row>
    <row r="355" spans="2:15" ht="15" customHeight="1" x14ac:dyDescent="0.25">
      <c r="B355" s="6" t="s">
        <v>151</v>
      </c>
      <c r="C355" s="3" t="s">
        <v>591</v>
      </c>
      <c r="D355" s="4" t="s">
        <v>747</v>
      </c>
      <c r="E355" s="21">
        <v>1</v>
      </c>
      <c r="F355" s="60">
        <v>6500</v>
      </c>
      <c r="G355" s="59">
        <v>6825</v>
      </c>
      <c r="H355" s="64">
        <v>32000</v>
      </c>
      <c r="I355" s="74">
        <v>7800</v>
      </c>
      <c r="J355" s="77">
        <f t="shared" si="53"/>
        <v>13281.25</v>
      </c>
      <c r="K355" s="60">
        <f t="shared" si="54"/>
        <v>12491.386615717782</v>
      </c>
      <c r="L355" s="77">
        <f t="shared" si="51"/>
        <v>789.86338428221825</v>
      </c>
      <c r="M355" s="77">
        <f t="shared" si="52"/>
        <v>25772.636615717784</v>
      </c>
      <c r="N355" s="71">
        <f>+ROUND(AVERAGE(F355,G355,I355),0)</f>
        <v>7042</v>
      </c>
      <c r="O355" s="55"/>
    </row>
    <row r="356" spans="2:15" ht="15" customHeight="1" x14ac:dyDescent="0.25">
      <c r="B356" s="6" t="s">
        <v>152</v>
      </c>
      <c r="C356" s="30" t="s">
        <v>592</v>
      </c>
      <c r="D356" s="4" t="s">
        <v>746</v>
      </c>
      <c r="E356" s="21">
        <v>1</v>
      </c>
      <c r="F356" s="60">
        <v>4500</v>
      </c>
      <c r="G356" s="59">
        <v>4725</v>
      </c>
      <c r="H356" s="64">
        <v>25000</v>
      </c>
      <c r="I356" s="74">
        <v>5400</v>
      </c>
      <c r="J356" s="77">
        <f t="shared" si="53"/>
        <v>9906.25</v>
      </c>
      <c r="K356" s="60">
        <f t="shared" si="54"/>
        <v>10069.764458516396</v>
      </c>
      <c r="L356" s="77">
        <f t="shared" si="51"/>
        <v>-163.51445851639619</v>
      </c>
      <c r="M356" s="77">
        <f t="shared" si="52"/>
        <v>19976.014458516394</v>
      </c>
      <c r="N356" s="71">
        <f>+ROUND(AVERAGE(F356,G356,I356),0)</f>
        <v>4875</v>
      </c>
      <c r="O356" s="55"/>
    </row>
    <row r="357" spans="2:15" ht="15" customHeight="1" x14ac:dyDescent="0.25">
      <c r="B357" s="6" t="s">
        <v>153</v>
      </c>
      <c r="C357" s="30" t="s">
        <v>593</v>
      </c>
      <c r="D357" s="4" t="s">
        <v>747</v>
      </c>
      <c r="E357" s="21">
        <v>1</v>
      </c>
      <c r="F357" s="60">
        <v>4400</v>
      </c>
      <c r="G357" s="59">
        <v>4620</v>
      </c>
      <c r="H357" s="64">
        <v>15000</v>
      </c>
      <c r="I357" s="74">
        <v>5280</v>
      </c>
      <c r="J357" s="77">
        <f t="shared" si="53"/>
        <v>7325</v>
      </c>
      <c r="K357" s="60">
        <f t="shared" si="54"/>
        <v>5130.3118813577021</v>
      </c>
      <c r="L357" s="77">
        <f t="shared" si="51"/>
        <v>2194.6881186422979</v>
      </c>
      <c r="M357" s="77">
        <f t="shared" si="52"/>
        <v>12455.311881357702</v>
      </c>
      <c r="N357" s="71">
        <f>+ROUND(AVERAGE(F357,G357,I357),0)</f>
        <v>4767</v>
      </c>
      <c r="O357" s="55"/>
    </row>
    <row r="358" spans="2:15" ht="15" customHeight="1" x14ac:dyDescent="0.25">
      <c r="B358" s="6" t="s">
        <v>154</v>
      </c>
      <c r="C358" s="30" t="s">
        <v>594</v>
      </c>
      <c r="D358" s="4" t="s">
        <v>746</v>
      </c>
      <c r="E358" s="21">
        <v>1</v>
      </c>
      <c r="F358" s="60">
        <v>16000</v>
      </c>
      <c r="G358" s="59">
        <v>16800</v>
      </c>
      <c r="H358" s="64">
        <v>25000</v>
      </c>
      <c r="I358" s="74">
        <v>19200</v>
      </c>
      <c r="J358" s="77">
        <f t="shared" si="53"/>
        <v>19250</v>
      </c>
      <c r="K358" s="60">
        <f t="shared" si="54"/>
        <v>4067.349669420289</v>
      </c>
      <c r="L358" s="77">
        <f t="shared" si="51"/>
        <v>15182.65033057971</v>
      </c>
      <c r="M358" s="77">
        <f t="shared" si="52"/>
        <v>23317.349669420288</v>
      </c>
      <c r="N358" s="71">
        <f>+ROUND(AVERAGE(F358,G358,I358),0)</f>
        <v>17333</v>
      </c>
      <c r="O358" s="55"/>
    </row>
    <row r="359" spans="2:15" ht="15" customHeight="1" x14ac:dyDescent="0.25">
      <c r="B359" s="6" t="s">
        <v>155</v>
      </c>
      <c r="C359" s="30" t="s">
        <v>595</v>
      </c>
      <c r="D359" s="4" t="s">
        <v>746</v>
      </c>
      <c r="E359" s="21">
        <v>1</v>
      </c>
      <c r="F359" s="66">
        <v>21000</v>
      </c>
      <c r="G359" s="59">
        <v>22050</v>
      </c>
      <c r="H359" s="59">
        <v>25000</v>
      </c>
      <c r="I359" s="74">
        <v>25200</v>
      </c>
      <c r="J359" s="77">
        <f t="shared" si="53"/>
        <v>23312.5</v>
      </c>
      <c r="K359" s="60">
        <f t="shared" si="54"/>
        <v>2109.6504449789782</v>
      </c>
      <c r="L359" s="77">
        <f t="shared" si="51"/>
        <v>21202.849555021021</v>
      </c>
      <c r="M359" s="77">
        <f t="shared" si="52"/>
        <v>25422.150444978979</v>
      </c>
      <c r="N359" s="71">
        <f>+ROUND(AVERAGE(G359,H359,I359),0)</f>
        <v>24083</v>
      </c>
      <c r="O359" s="55"/>
    </row>
    <row r="360" spans="2:15" x14ac:dyDescent="0.25">
      <c r="B360" s="92">
        <v>17</v>
      </c>
      <c r="C360" s="96" t="s">
        <v>254</v>
      </c>
      <c r="D360" s="96"/>
      <c r="E360" s="96"/>
      <c r="F360" s="96"/>
      <c r="G360" s="96"/>
      <c r="H360" s="96"/>
      <c r="I360" s="96"/>
      <c r="J360" s="93"/>
      <c r="K360" s="93"/>
      <c r="L360" s="93"/>
      <c r="M360" s="93"/>
      <c r="N360" s="94"/>
      <c r="O360" s="55"/>
    </row>
    <row r="361" spans="2:15" x14ac:dyDescent="0.25">
      <c r="B361" s="67" t="s">
        <v>156</v>
      </c>
      <c r="C361" s="81" t="s">
        <v>255</v>
      </c>
      <c r="D361" s="81"/>
      <c r="E361" s="82"/>
      <c r="F361" s="83"/>
      <c r="G361" s="84"/>
      <c r="H361" s="84"/>
      <c r="I361" s="85"/>
      <c r="J361" s="85"/>
      <c r="K361" s="85"/>
      <c r="L361" s="85"/>
      <c r="M361" s="85"/>
      <c r="N361" s="86"/>
      <c r="O361" s="55"/>
    </row>
    <row r="362" spans="2:15" x14ac:dyDescent="0.25">
      <c r="B362" s="40" t="s">
        <v>157</v>
      </c>
      <c r="C362" s="3" t="s">
        <v>596</v>
      </c>
      <c r="D362" s="4" t="s">
        <v>747</v>
      </c>
      <c r="E362" s="21">
        <v>1</v>
      </c>
      <c r="F362" s="60">
        <v>25600</v>
      </c>
      <c r="G362" s="59">
        <v>26880</v>
      </c>
      <c r="H362" s="65">
        <v>15000</v>
      </c>
      <c r="I362" s="74">
        <v>30720</v>
      </c>
      <c r="J362" s="77">
        <f>+AVERAGE(F362,G362,H362,I362)</f>
        <v>24550</v>
      </c>
      <c r="K362" s="60">
        <f>+STDEVA(F362,G362,H362,I362)</f>
        <v>6728.1200940530189</v>
      </c>
      <c r="L362" s="77">
        <f t="shared" si="51"/>
        <v>17821.879905946982</v>
      </c>
      <c r="M362" s="77">
        <f t="shared" si="52"/>
        <v>31278.120094053018</v>
      </c>
      <c r="N362" s="71">
        <f>+ROUND(AVERAGE(F362,G362,I362),0)</f>
        <v>27733</v>
      </c>
      <c r="O362" s="55"/>
    </row>
    <row r="363" spans="2:15" x14ac:dyDescent="0.25">
      <c r="B363" s="40" t="s">
        <v>158</v>
      </c>
      <c r="C363" s="3" t="s">
        <v>597</v>
      </c>
      <c r="D363" s="4" t="s">
        <v>746</v>
      </c>
      <c r="E363" s="21">
        <v>1</v>
      </c>
      <c r="F363" s="60">
        <v>65600</v>
      </c>
      <c r="G363" s="59">
        <v>68880</v>
      </c>
      <c r="H363" s="65">
        <v>22000</v>
      </c>
      <c r="I363" s="74">
        <v>78720</v>
      </c>
      <c r="J363" s="77">
        <f>+AVERAGE(F363,G363,H363,I363)</f>
        <v>58800</v>
      </c>
      <c r="K363" s="60">
        <f>+STDEVA(F363,G363,H363,I363)</f>
        <v>25158.781104550089</v>
      </c>
      <c r="L363" s="77">
        <f t="shared" si="51"/>
        <v>33641.218895449914</v>
      </c>
      <c r="M363" s="77">
        <f t="shared" si="52"/>
        <v>83958.781104550086</v>
      </c>
      <c r="N363" s="71">
        <f>+ROUND(AVERAGE(F363,G363,I363),0)</f>
        <v>71067</v>
      </c>
      <c r="O363" s="55"/>
    </row>
    <row r="364" spans="2:15" x14ac:dyDescent="0.25">
      <c r="B364" s="40" t="s">
        <v>914</v>
      </c>
      <c r="C364" s="3" t="s">
        <v>835</v>
      </c>
      <c r="D364" s="4" t="s">
        <v>746</v>
      </c>
      <c r="E364" s="21">
        <v>1</v>
      </c>
      <c r="F364" s="60">
        <v>68000</v>
      </c>
      <c r="G364" s="59">
        <v>71400</v>
      </c>
      <c r="H364" s="65">
        <v>22000</v>
      </c>
      <c r="I364" s="74">
        <v>81600</v>
      </c>
      <c r="J364" s="77">
        <f>+AVERAGE(F364,G364,H364,I364)</f>
        <v>60750</v>
      </c>
      <c r="K364" s="60">
        <f>+STDEVA(F364,G364,H364,I364)</f>
        <v>26471.808904316807</v>
      </c>
      <c r="L364" s="77">
        <f t="shared" si="51"/>
        <v>34278.191095683193</v>
      </c>
      <c r="M364" s="77">
        <f t="shared" si="52"/>
        <v>87221.8089043168</v>
      </c>
      <c r="N364" s="71">
        <f>+ROUND(AVERAGE(F364,G364,I364),0)</f>
        <v>73667</v>
      </c>
      <c r="O364" s="55"/>
    </row>
    <row r="365" spans="2:15" x14ac:dyDescent="0.25">
      <c r="B365" s="40" t="s">
        <v>915</v>
      </c>
      <c r="C365" s="3" t="s">
        <v>598</v>
      </c>
      <c r="D365" s="4" t="s">
        <v>746</v>
      </c>
      <c r="E365" s="21">
        <v>1</v>
      </c>
      <c r="F365" s="60">
        <v>48900</v>
      </c>
      <c r="G365" s="59">
        <v>51345</v>
      </c>
      <c r="H365" s="65">
        <v>22000</v>
      </c>
      <c r="I365" s="74">
        <v>58680</v>
      </c>
      <c r="J365" s="77">
        <f>+AVERAGE(F365,G365,H365,I365)</f>
        <v>45231.25</v>
      </c>
      <c r="K365" s="60">
        <f>+STDEVA(F365,G365,H365,I365)</f>
        <v>16035.351765708167</v>
      </c>
      <c r="L365" s="77">
        <f t="shared" si="51"/>
        <v>29195.898234291832</v>
      </c>
      <c r="M365" s="77">
        <f t="shared" si="52"/>
        <v>61266.601765708168</v>
      </c>
      <c r="N365" s="71">
        <f>+ROUND(AVERAGE(F365,G365,I365),0)</f>
        <v>52975</v>
      </c>
      <c r="O365" s="55"/>
    </row>
    <row r="366" spans="2:15" x14ac:dyDescent="0.25">
      <c r="B366" s="40" t="s">
        <v>916</v>
      </c>
      <c r="C366" s="3" t="s">
        <v>256</v>
      </c>
      <c r="D366" s="4" t="s">
        <v>746</v>
      </c>
      <c r="E366" s="21">
        <v>1</v>
      </c>
      <c r="F366" s="60">
        <v>25600</v>
      </c>
      <c r="G366" s="59">
        <v>26880</v>
      </c>
      <c r="H366" s="64">
        <v>35000</v>
      </c>
      <c r="I366" s="74">
        <v>30720</v>
      </c>
      <c r="J366" s="77">
        <f>+AVERAGE(F366,G366,H366,I366)</f>
        <v>29550</v>
      </c>
      <c r="K366" s="60">
        <f>+STDEVA(F366,G366,H366,I366)</f>
        <v>4234.8868540572212</v>
      </c>
      <c r="L366" s="77">
        <f t="shared" si="51"/>
        <v>25315.113145942778</v>
      </c>
      <c r="M366" s="77">
        <f t="shared" si="52"/>
        <v>33784.886854057222</v>
      </c>
      <c r="N366" s="71">
        <f>+ROUND(AVERAGE(F366,G366,I366),0)</f>
        <v>27733</v>
      </c>
      <c r="O366" s="55"/>
    </row>
    <row r="367" spans="2:15" x14ac:dyDescent="0.25">
      <c r="B367" s="67" t="s">
        <v>159</v>
      </c>
      <c r="C367" s="81" t="s">
        <v>257</v>
      </c>
      <c r="D367" s="81"/>
      <c r="E367" s="82"/>
      <c r="F367" s="83"/>
      <c r="G367" s="84"/>
      <c r="H367" s="84"/>
      <c r="I367" s="85"/>
      <c r="J367" s="85"/>
      <c r="K367" s="85"/>
      <c r="L367" s="85"/>
      <c r="M367" s="85"/>
      <c r="N367" s="86"/>
      <c r="O367" s="55"/>
    </row>
    <row r="368" spans="2:15" x14ac:dyDescent="0.25">
      <c r="B368" s="6" t="s">
        <v>160</v>
      </c>
      <c r="C368" s="3" t="s">
        <v>599</v>
      </c>
      <c r="D368" s="4" t="s">
        <v>746</v>
      </c>
      <c r="E368" s="21">
        <v>1</v>
      </c>
      <c r="F368" s="60">
        <v>68000</v>
      </c>
      <c r="G368" s="59">
        <v>71400</v>
      </c>
      <c r="H368" s="65">
        <v>22000</v>
      </c>
      <c r="I368" s="74">
        <v>81600</v>
      </c>
      <c r="J368" s="77">
        <f>+AVERAGE(F368,G368,H368,I368)</f>
        <v>60750</v>
      </c>
      <c r="K368" s="60">
        <f>+STDEVA(F368,G368,H368,I368)</f>
        <v>26471.808904316807</v>
      </c>
      <c r="L368" s="77">
        <f t="shared" si="51"/>
        <v>34278.191095683193</v>
      </c>
      <c r="M368" s="77">
        <f t="shared" si="52"/>
        <v>87221.8089043168</v>
      </c>
      <c r="N368" s="71">
        <f>+ROUND(AVERAGE(F368,G368,I368),0)</f>
        <v>73667</v>
      </c>
      <c r="O368" s="55"/>
    </row>
    <row r="369" spans="2:15" x14ac:dyDescent="0.25">
      <c r="B369" s="92">
        <v>18</v>
      </c>
      <c r="C369" s="96" t="s">
        <v>288</v>
      </c>
      <c r="D369" s="96"/>
      <c r="E369" s="96"/>
      <c r="F369" s="96"/>
      <c r="G369" s="96"/>
      <c r="H369" s="96"/>
      <c r="I369" s="96"/>
      <c r="J369" s="93"/>
      <c r="K369" s="93"/>
      <c r="L369" s="93"/>
      <c r="M369" s="93"/>
      <c r="N369" s="94"/>
      <c r="O369" s="55"/>
    </row>
    <row r="370" spans="2:15" x14ac:dyDescent="0.25">
      <c r="B370" s="67" t="s">
        <v>161</v>
      </c>
      <c r="C370" s="81" t="s">
        <v>289</v>
      </c>
      <c r="D370" s="81"/>
      <c r="E370" s="82"/>
      <c r="F370" s="83"/>
      <c r="G370" s="84"/>
      <c r="H370" s="84"/>
      <c r="I370" s="85"/>
      <c r="J370" s="85"/>
      <c r="K370" s="85"/>
      <c r="L370" s="85"/>
      <c r="M370" s="85"/>
      <c r="N370" s="86"/>
      <c r="O370" s="55"/>
    </row>
    <row r="371" spans="2:15" x14ac:dyDescent="0.25">
      <c r="B371" s="40" t="s">
        <v>162</v>
      </c>
      <c r="C371" s="3" t="s">
        <v>600</v>
      </c>
      <c r="D371" s="4" t="s">
        <v>746</v>
      </c>
      <c r="E371" s="21">
        <v>1</v>
      </c>
      <c r="F371" s="60">
        <v>26500</v>
      </c>
      <c r="G371" s="59">
        <v>27825</v>
      </c>
      <c r="H371" s="59">
        <v>25000</v>
      </c>
      <c r="I371" s="76">
        <v>31800</v>
      </c>
      <c r="J371" s="77">
        <f t="shared" ref="J371:J379" si="55">+AVERAGE(F371,G371,H371,I371)</f>
        <v>27781.25</v>
      </c>
      <c r="K371" s="60">
        <f t="shared" ref="K371:K379" si="56">+STDEVA(F371,G371,H371,I371)</f>
        <v>2917.1457939796792</v>
      </c>
      <c r="L371" s="77">
        <f t="shared" si="51"/>
        <v>24864.104206020322</v>
      </c>
      <c r="M371" s="77">
        <f t="shared" si="52"/>
        <v>30698.395793979678</v>
      </c>
      <c r="N371" s="71">
        <f>+ROUND(AVERAGE(F371,G371,H371),0)</f>
        <v>26442</v>
      </c>
      <c r="O371" s="55"/>
    </row>
    <row r="372" spans="2:15" x14ac:dyDescent="0.25">
      <c r="B372" s="40" t="s">
        <v>163</v>
      </c>
      <c r="C372" s="3" t="s">
        <v>601</v>
      </c>
      <c r="D372" s="4" t="s">
        <v>746</v>
      </c>
      <c r="E372" s="21">
        <v>1</v>
      </c>
      <c r="F372" s="66">
        <v>21400</v>
      </c>
      <c r="G372" s="59">
        <v>22470</v>
      </c>
      <c r="H372" s="59">
        <v>24000</v>
      </c>
      <c r="I372" s="74">
        <v>25680</v>
      </c>
      <c r="J372" s="77">
        <f t="shared" si="55"/>
        <v>23387.5</v>
      </c>
      <c r="K372" s="60">
        <f t="shared" si="56"/>
        <v>1863.9273054494374</v>
      </c>
      <c r="L372" s="77">
        <f t="shared" si="51"/>
        <v>21523.572694550563</v>
      </c>
      <c r="M372" s="77">
        <f t="shared" si="52"/>
        <v>25251.427305449437</v>
      </c>
      <c r="N372" s="71">
        <f>+ROUND(AVERAGE(G372,H372,I372),0)</f>
        <v>24050</v>
      </c>
      <c r="O372" s="55"/>
    </row>
    <row r="373" spans="2:15" x14ac:dyDescent="0.25">
      <c r="B373" s="40" t="s">
        <v>164</v>
      </c>
      <c r="C373" s="3" t="s">
        <v>596</v>
      </c>
      <c r="D373" s="4" t="s">
        <v>747</v>
      </c>
      <c r="E373" s="21">
        <v>1</v>
      </c>
      <c r="F373" s="60">
        <v>8900</v>
      </c>
      <c r="G373" s="59">
        <v>9345</v>
      </c>
      <c r="H373" s="64">
        <v>15000</v>
      </c>
      <c r="I373" s="74">
        <v>10680</v>
      </c>
      <c r="J373" s="77">
        <f t="shared" si="55"/>
        <v>10981.25</v>
      </c>
      <c r="K373" s="60">
        <f t="shared" si="56"/>
        <v>2783.8833039479223</v>
      </c>
      <c r="L373" s="77">
        <f t="shared" si="51"/>
        <v>8197.3666960520786</v>
      </c>
      <c r="M373" s="77">
        <f t="shared" si="52"/>
        <v>13765.133303947921</v>
      </c>
      <c r="N373" s="71">
        <f>+ROUND(AVERAGE(F373,G373,I373),0)</f>
        <v>9642</v>
      </c>
      <c r="O373" s="55"/>
    </row>
    <row r="374" spans="2:15" x14ac:dyDescent="0.25">
      <c r="B374" s="40" t="s">
        <v>165</v>
      </c>
      <c r="C374" s="3" t="s">
        <v>602</v>
      </c>
      <c r="D374" s="4" t="s">
        <v>746</v>
      </c>
      <c r="E374" s="21">
        <v>1</v>
      </c>
      <c r="F374" s="60">
        <v>18900</v>
      </c>
      <c r="G374" s="59">
        <v>19845</v>
      </c>
      <c r="H374" s="65">
        <v>17000</v>
      </c>
      <c r="I374" s="76">
        <v>22680</v>
      </c>
      <c r="J374" s="77">
        <f t="shared" si="55"/>
        <v>19606.25</v>
      </c>
      <c r="K374" s="60">
        <f t="shared" si="56"/>
        <v>2366.1691084958402</v>
      </c>
      <c r="L374" s="77">
        <f t="shared" si="51"/>
        <v>17240.08089150416</v>
      </c>
      <c r="M374" s="77">
        <f t="shared" si="52"/>
        <v>21972.41910849584</v>
      </c>
      <c r="N374" s="71">
        <f>+ROUND(AVERAGE(F374,G374),0)</f>
        <v>19373</v>
      </c>
      <c r="O374" s="55"/>
    </row>
    <row r="375" spans="2:15" x14ac:dyDescent="0.25">
      <c r="B375" s="40" t="s">
        <v>166</v>
      </c>
      <c r="C375" s="3" t="s">
        <v>603</v>
      </c>
      <c r="D375" s="4" t="s">
        <v>746</v>
      </c>
      <c r="E375" s="21">
        <v>1</v>
      </c>
      <c r="F375" s="60">
        <v>18900</v>
      </c>
      <c r="G375" s="59">
        <v>19845</v>
      </c>
      <c r="H375" s="65">
        <v>17000</v>
      </c>
      <c r="I375" s="76">
        <v>22680</v>
      </c>
      <c r="J375" s="77">
        <f t="shared" si="55"/>
        <v>19606.25</v>
      </c>
      <c r="K375" s="60">
        <f t="shared" si="56"/>
        <v>2366.1691084958402</v>
      </c>
      <c r="L375" s="77">
        <f t="shared" si="51"/>
        <v>17240.08089150416</v>
      </c>
      <c r="M375" s="77">
        <f t="shared" si="52"/>
        <v>21972.41910849584</v>
      </c>
      <c r="N375" s="71">
        <f>+ROUND(AVERAGE(F375,G375),0)</f>
        <v>19373</v>
      </c>
      <c r="O375" s="55"/>
    </row>
    <row r="376" spans="2:15" x14ac:dyDescent="0.25">
      <c r="B376" s="40" t="s">
        <v>167</v>
      </c>
      <c r="C376" s="3" t="s">
        <v>604</v>
      </c>
      <c r="D376" s="4" t="s">
        <v>746</v>
      </c>
      <c r="E376" s="21">
        <v>1</v>
      </c>
      <c r="F376" s="60">
        <v>27499</v>
      </c>
      <c r="G376" s="59">
        <v>28874</v>
      </c>
      <c r="H376" s="65">
        <v>17000</v>
      </c>
      <c r="I376" s="74">
        <v>32999</v>
      </c>
      <c r="J376" s="77">
        <f t="shared" si="55"/>
        <v>26593</v>
      </c>
      <c r="K376" s="60">
        <f t="shared" si="56"/>
        <v>6808.9715816707594</v>
      </c>
      <c r="L376" s="77">
        <f t="shared" si="51"/>
        <v>19784.028418329239</v>
      </c>
      <c r="M376" s="77">
        <f t="shared" si="52"/>
        <v>33401.971581670761</v>
      </c>
      <c r="N376" s="71">
        <f>+ROUND(AVERAGE(F376,G376,I376),0)</f>
        <v>29791</v>
      </c>
      <c r="O376" s="55"/>
    </row>
    <row r="377" spans="2:15" x14ac:dyDescent="0.25">
      <c r="B377" s="40" t="s">
        <v>917</v>
      </c>
      <c r="C377" s="30" t="s">
        <v>605</v>
      </c>
      <c r="D377" s="4" t="s">
        <v>746</v>
      </c>
      <c r="E377" s="21">
        <v>1</v>
      </c>
      <c r="F377" s="60">
        <v>28900</v>
      </c>
      <c r="G377" s="59">
        <v>30345</v>
      </c>
      <c r="H377" s="65">
        <v>17000</v>
      </c>
      <c r="I377" s="74">
        <v>34680</v>
      </c>
      <c r="J377" s="77">
        <f t="shared" si="55"/>
        <v>27731.25</v>
      </c>
      <c r="K377" s="60">
        <f t="shared" si="56"/>
        <v>7564.0050843892659</v>
      </c>
      <c r="L377" s="77">
        <f t="shared" si="51"/>
        <v>20167.244915610732</v>
      </c>
      <c r="M377" s="77">
        <f t="shared" si="52"/>
        <v>35295.255084389268</v>
      </c>
      <c r="N377" s="71">
        <f>+ROUND(AVERAGE(F377,G377,I377),0)</f>
        <v>31308</v>
      </c>
      <c r="O377" s="55"/>
    </row>
    <row r="378" spans="2:15" x14ac:dyDescent="0.25">
      <c r="B378" s="40" t="s">
        <v>918</v>
      </c>
      <c r="C378" s="30" t="s">
        <v>606</v>
      </c>
      <c r="D378" s="4" t="s">
        <v>746</v>
      </c>
      <c r="E378" s="21">
        <v>1</v>
      </c>
      <c r="F378" s="60">
        <v>45600</v>
      </c>
      <c r="G378" s="59">
        <v>47880</v>
      </c>
      <c r="H378" s="65">
        <v>17000</v>
      </c>
      <c r="I378" s="74">
        <v>54720</v>
      </c>
      <c r="J378" s="77">
        <f t="shared" si="55"/>
        <v>41300</v>
      </c>
      <c r="K378" s="60">
        <f t="shared" si="56"/>
        <v>16657.05856386415</v>
      </c>
      <c r="L378" s="77">
        <f t="shared" si="51"/>
        <v>24642.94143613585</v>
      </c>
      <c r="M378" s="77">
        <f t="shared" si="52"/>
        <v>57957.05856386415</v>
      </c>
      <c r="N378" s="71">
        <f>+ROUND(AVERAGE(F378,G378,I378),0)</f>
        <v>49400</v>
      </c>
      <c r="O378" s="55"/>
    </row>
    <row r="379" spans="2:15" x14ac:dyDescent="0.25">
      <c r="B379" s="40" t="s">
        <v>919</v>
      </c>
      <c r="C379" s="3" t="s">
        <v>607</v>
      </c>
      <c r="D379" s="6" t="s">
        <v>746</v>
      </c>
      <c r="E379" s="21">
        <v>1</v>
      </c>
      <c r="F379" s="60">
        <v>33400</v>
      </c>
      <c r="G379" s="59">
        <v>35070</v>
      </c>
      <c r="H379" s="65">
        <v>17000</v>
      </c>
      <c r="I379" s="74">
        <v>40080</v>
      </c>
      <c r="J379" s="77">
        <f t="shared" si="55"/>
        <v>31387.5</v>
      </c>
      <c r="K379" s="60">
        <f t="shared" si="56"/>
        <v>10002.844178865662</v>
      </c>
      <c r="L379" s="77">
        <f t="shared" si="51"/>
        <v>21384.655821134336</v>
      </c>
      <c r="M379" s="77">
        <f t="shared" si="52"/>
        <v>41390.344178865664</v>
      </c>
      <c r="N379" s="71">
        <f>+ROUND(AVERAGE(F379,G379,I379),0)</f>
        <v>36183</v>
      </c>
      <c r="O379" s="55"/>
    </row>
    <row r="380" spans="2:15" x14ac:dyDescent="0.25">
      <c r="B380" s="67" t="s">
        <v>168</v>
      </c>
      <c r="C380" s="81" t="s">
        <v>290</v>
      </c>
      <c r="D380" s="81"/>
      <c r="E380" s="82"/>
      <c r="F380" s="83"/>
      <c r="G380" s="84"/>
      <c r="H380" s="84"/>
      <c r="I380" s="85"/>
      <c r="J380" s="85"/>
      <c r="K380" s="85"/>
      <c r="L380" s="85"/>
      <c r="M380" s="85"/>
      <c r="N380" s="86"/>
      <c r="O380" s="55"/>
    </row>
    <row r="381" spans="2:15" x14ac:dyDescent="0.25">
      <c r="B381" s="6" t="s">
        <v>169</v>
      </c>
      <c r="C381" s="3" t="s">
        <v>608</v>
      </c>
      <c r="D381" s="4" t="s">
        <v>746</v>
      </c>
      <c r="E381" s="21">
        <v>1</v>
      </c>
      <c r="F381" s="60">
        <v>16900</v>
      </c>
      <c r="G381" s="59">
        <v>17745</v>
      </c>
      <c r="H381" s="59">
        <v>17000</v>
      </c>
      <c r="I381" s="76">
        <v>20280</v>
      </c>
      <c r="J381" s="77">
        <f>+AVERAGE(F381,G381,H381,I381)</f>
        <v>17981.25</v>
      </c>
      <c r="K381" s="60">
        <f>+STDEVA(F381,G381,H381,I381)</f>
        <v>1578.1865912073472</v>
      </c>
      <c r="L381" s="77">
        <f t="shared" si="51"/>
        <v>16403.063408792652</v>
      </c>
      <c r="M381" s="77">
        <f t="shared" si="52"/>
        <v>19559.436591207348</v>
      </c>
      <c r="N381" s="71">
        <f>+ROUND(AVERAGE(F381,G381,H381),0)</f>
        <v>17215</v>
      </c>
      <c r="O381" s="55"/>
    </row>
    <row r="382" spans="2:15" x14ac:dyDescent="0.25">
      <c r="B382" s="6" t="s">
        <v>170</v>
      </c>
      <c r="C382" s="3" t="s">
        <v>609</v>
      </c>
      <c r="D382" s="4" t="s">
        <v>746</v>
      </c>
      <c r="E382" s="21">
        <v>1</v>
      </c>
      <c r="F382" s="60">
        <v>25600</v>
      </c>
      <c r="G382" s="59">
        <v>26880</v>
      </c>
      <c r="H382" s="65">
        <v>17000</v>
      </c>
      <c r="I382" s="74">
        <v>30720</v>
      </c>
      <c r="J382" s="77">
        <f>+AVERAGE(F382,G382,H382,I382)</f>
        <v>25050</v>
      </c>
      <c r="K382" s="60">
        <f>+STDEVA(F382,G382,H382,I382)</f>
        <v>5790.8778839366551</v>
      </c>
      <c r="L382" s="77">
        <f t="shared" si="51"/>
        <v>19259.122116063343</v>
      </c>
      <c r="M382" s="77">
        <f t="shared" si="52"/>
        <v>30840.877883936657</v>
      </c>
      <c r="N382" s="71">
        <f>+ROUND(AVERAGE(F382,G382,I382),0)</f>
        <v>27733</v>
      </c>
      <c r="O382" s="55"/>
    </row>
    <row r="383" spans="2:15" x14ac:dyDescent="0.25">
      <c r="B383" s="6" t="s">
        <v>171</v>
      </c>
      <c r="C383" s="3" t="s">
        <v>610</v>
      </c>
      <c r="D383" s="4" t="s">
        <v>747</v>
      </c>
      <c r="E383" s="21">
        <v>1</v>
      </c>
      <c r="F383" s="60">
        <v>10500</v>
      </c>
      <c r="G383" s="59">
        <v>11025</v>
      </c>
      <c r="H383" s="64">
        <v>18000</v>
      </c>
      <c r="I383" s="74">
        <v>12600</v>
      </c>
      <c r="J383" s="77">
        <f>+AVERAGE(F383,G383,H383,I383)</f>
        <v>13031.25</v>
      </c>
      <c r="K383" s="60">
        <f>+STDEVA(F383,G383,H383,I383)</f>
        <v>3430.5839517493228</v>
      </c>
      <c r="L383" s="77">
        <f t="shared" si="51"/>
        <v>9600.6660482506777</v>
      </c>
      <c r="M383" s="77">
        <f t="shared" si="52"/>
        <v>16461.833951749322</v>
      </c>
      <c r="N383" s="71">
        <f>+ROUND(AVERAGE(F383,G383,I383),0)</f>
        <v>11375</v>
      </c>
      <c r="O383" s="55"/>
    </row>
    <row r="384" spans="2:15" x14ac:dyDescent="0.25">
      <c r="B384" s="67" t="s">
        <v>920</v>
      </c>
      <c r="C384" s="81" t="s">
        <v>291</v>
      </c>
      <c r="D384" s="81"/>
      <c r="E384" s="82"/>
      <c r="F384" s="83"/>
      <c r="G384" s="84"/>
      <c r="H384" s="84"/>
      <c r="I384" s="85"/>
      <c r="J384" s="85"/>
      <c r="K384" s="85"/>
      <c r="L384" s="85"/>
      <c r="M384" s="85"/>
      <c r="N384" s="86"/>
      <c r="O384" s="55"/>
    </row>
    <row r="385" spans="2:15" x14ac:dyDescent="0.25">
      <c r="B385" s="6" t="s">
        <v>921</v>
      </c>
      <c r="C385" s="3" t="s">
        <v>611</v>
      </c>
      <c r="D385" s="4" t="s">
        <v>746</v>
      </c>
      <c r="E385" s="21">
        <v>1</v>
      </c>
      <c r="F385" s="60">
        <v>18900</v>
      </c>
      <c r="G385" s="59">
        <v>19845</v>
      </c>
      <c r="H385" s="65">
        <v>17000</v>
      </c>
      <c r="I385" s="76">
        <v>22680</v>
      </c>
      <c r="J385" s="77">
        <f>+AVERAGE(F385,G385,H385,I385)</f>
        <v>19606.25</v>
      </c>
      <c r="K385" s="60">
        <f>+STDEVA(F385,G385,H385,I385)</f>
        <v>2366.1691084958402</v>
      </c>
      <c r="L385" s="77">
        <f t="shared" si="51"/>
        <v>17240.08089150416</v>
      </c>
      <c r="M385" s="77">
        <f t="shared" si="52"/>
        <v>21972.41910849584</v>
      </c>
      <c r="N385" s="71">
        <f>+ROUND(AVERAGE(F385,G385),0)</f>
        <v>19373</v>
      </c>
      <c r="O385" s="55"/>
    </row>
    <row r="386" spans="2:15" x14ac:dyDescent="0.25">
      <c r="B386" s="6" t="s">
        <v>922</v>
      </c>
      <c r="C386" s="3" t="s">
        <v>612</v>
      </c>
      <c r="D386" s="4" t="s">
        <v>746</v>
      </c>
      <c r="E386" s="21">
        <v>1</v>
      </c>
      <c r="F386" s="60">
        <v>10500</v>
      </c>
      <c r="G386" s="59">
        <v>11025</v>
      </c>
      <c r="H386" s="64">
        <v>17000</v>
      </c>
      <c r="I386" s="74">
        <v>12600</v>
      </c>
      <c r="J386" s="77">
        <f>+AVERAGE(F386,G386,H386,I386)</f>
        <v>12781.25</v>
      </c>
      <c r="K386" s="60">
        <f>+STDEVA(F386,G386,H386,I386)</f>
        <v>2950.6620019920952</v>
      </c>
      <c r="L386" s="77">
        <f t="shared" si="51"/>
        <v>9830.5879980079044</v>
      </c>
      <c r="M386" s="77">
        <f t="shared" si="52"/>
        <v>15731.912001992096</v>
      </c>
      <c r="N386" s="71">
        <f>+ROUND(AVERAGE(F386,G386,I386),0)</f>
        <v>11375</v>
      </c>
      <c r="O386" s="55"/>
    </row>
    <row r="387" spans="2:15" x14ac:dyDescent="0.25">
      <c r="B387" s="67" t="s">
        <v>923</v>
      </c>
      <c r="C387" s="81" t="s">
        <v>292</v>
      </c>
      <c r="D387" s="81"/>
      <c r="E387" s="82"/>
      <c r="F387" s="83"/>
      <c r="G387" s="84"/>
      <c r="H387" s="84"/>
      <c r="I387" s="85"/>
      <c r="J387" s="85"/>
      <c r="K387" s="85"/>
      <c r="L387" s="85"/>
      <c r="M387" s="85"/>
      <c r="N387" s="86"/>
      <c r="O387" s="55"/>
    </row>
    <row r="388" spans="2:15" x14ac:dyDescent="0.25">
      <c r="B388" s="6" t="s">
        <v>924</v>
      </c>
      <c r="C388" s="3" t="s">
        <v>348</v>
      </c>
      <c r="D388" s="4" t="s">
        <v>747</v>
      </c>
      <c r="E388" s="21">
        <v>1</v>
      </c>
      <c r="F388" s="60">
        <v>4500</v>
      </c>
      <c r="G388" s="59">
        <v>4725</v>
      </c>
      <c r="H388" s="64">
        <v>15000</v>
      </c>
      <c r="I388" s="74">
        <v>5400</v>
      </c>
      <c r="J388" s="77">
        <f t="shared" ref="J388:J398" si="57">+AVERAGE(F388,G388,H388,I388)</f>
        <v>7406.25</v>
      </c>
      <c r="K388" s="60">
        <f t="shared" ref="K388:K398" si="58">+STDEVA(F388,G388,H388,I388)</f>
        <v>5076.9238964160177</v>
      </c>
      <c r="L388" s="77">
        <f t="shared" si="51"/>
        <v>2329.3261035839823</v>
      </c>
      <c r="M388" s="77">
        <f t="shared" si="52"/>
        <v>12483.173896416018</v>
      </c>
      <c r="N388" s="71">
        <f>+ROUND(AVERAGE(F388,G388,I388),0)</f>
        <v>4875</v>
      </c>
      <c r="O388" s="55"/>
    </row>
    <row r="389" spans="2:15" x14ac:dyDescent="0.25">
      <c r="B389" s="6" t="s">
        <v>925</v>
      </c>
      <c r="C389" s="3" t="s">
        <v>613</v>
      </c>
      <c r="D389" s="4" t="s">
        <v>746</v>
      </c>
      <c r="E389" s="21">
        <v>1</v>
      </c>
      <c r="F389" s="60">
        <v>27499</v>
      </c>
      <c r="G389" s="59">
        <v>28874</v>
      </c>
      <c r="H389" s="65">
        <v>17000</v>
      </c>
      <c r="I389" s="74">
        <v>32999</v>
      </c>
      <c r="J389" s="77">
        <f t="shared" si="57"/>
        <v>26593</v>
      </c>
      <c r="K389" s="60">
        <f t="shared" si="58"/>
        <v>6808.9715816707594</v>
      </c>
      <c r="L389" s="77">
        <f t="shared" si="51"/>
        <v>19784.028418329239</v>
      </c>
      <c r="M389" s="77">
        <f t="shared" si="52"/>
        <v>33401.971581670761</v>
      </c>
      <c r="N389" s="71">
        <f>+ROUND(AVERAGE(F389,G389,I389),0)</f>
        <v>29791</v>
      </c>
      <c r="O389" s="55"/>
    </row>
    <row r="390" spans="2:15" x14ac:dyDescent="0.25">
      <c r="B390" s="6" t="s">
        <v>926</v>
      </c>
      <c r="C390" s="3" t="s">
        <v>614</v>
      </c>
      <c r="D390" s="4" t="s">
        <v>746</v>
      </c>
      <c r="E390" s="21">
        <v>1</v>
      </c>
      <c r="F390" s="60">
        <v>23300</v>
      </c>
      <c r="G390" s="59">
        <v>24465</v>
      </c>
      <c r="H390" s="65">
        <v>17000</v>
      </c>
      <c r="I390" s="76">
        <v>27960</v>
      </c>
      <c r="J390" s="77">
        <f t="shared" si="57"/>
        <v>23181.25</v>
      </c>
      <c r="K390" s="60">
        <f t="shared" si="58"/>
        <v>4571.8857797776764</v>
      </c>
      <c r="L390" s="77">
        <f t="shared" si="51"/>
        <v>18609.364220222324</v>
      </c>
      <c r="M390" s="77">
        <f t="shared" si="52"/>
        <v>27753.135779777676</v>
      </c>
      <c r="N390" s="71">
        <f>+ROUND(AVERAGE(F390,G390),0)</f>
        <v>23883</v>
      </c>
      <c r="O390" s="55"/>
    </row>
    <row r="391" spans="2:15" ht="27.6" x14ac:dyDescent="0.25">
      <c r="B391" s="6" t="s">
        <v>927</v>
      </c>
      <c r="C391" s="3" t="s">
        <v>615</v>
      </c>
      <c r="D391" s="4" t="s">
        <v>746</v>
      </c>
      <c r="E391" s="21">
        <v>1</v>
      </c>
      <c r="F391" s="60">
        <v>21300</v>
      </c>
      <c r="G391" s="59">
        <v>22365</v>
      </c>
      <c r="H391" s="59">
        <v>20000</v>
      </c>
      <c r="I391" s="76">
        <v>25560</v>
      </c>
      <c r="J391" s="77">
        <f t="shared" si="57"/>
        <v>22306.25</v>
      </c>
      <c r="K391" s="60">
        <f t="shared" si="58"/>
        <v>2374.9855262716865</v>
      </c>
      <c r="L391" s="77">
        <f t="shared" si="51"/>
        <v>19931.264473728312</v>
      </c>
      <c r="M391" s="77">
        <f t="shared" si="52"/>
        <v>24681.235526271688</v>
      </c>
      <c r="N391" s="71">
        <f>+ROUND(AVERAGE(F391,G391,H391),0)</f>
        <v>21222</v>
      </c>
      <c r="O391" s="55"/>
    </row>
    <row r="392" spans="2:15" x14ac:dyDescent="0.25">
      <c r="B392" s="6" t="s">
        <v>928</v>
      </c>
      <c r="C392" s="3" t="s">
        <v>616</v>
      </c>
      <c r="D392" s="4" t="s">
        <v>746</v>
      </c>
      <c r="E392" s="21">
        <v>1</v>
      </c>
      <c r="F392" s="60">
        <v>23900</v>
      </c>
      <c r="G392" s="59">
        <v>25095</v>
      </c>
      <c r="H392" s="65">
        <v>20000</v>
      </c>
      <c r="I392" s="76">
        <v>28680</v>
      </c>
      <c r="J392" s="77">
        <f t="shared" si="57"/>
        <v>24418.75</v>
      </c>
      <c r="K392" s="60">
        <f t="shared" si="58"/>
        <v>3578.1754545205486</v>
      </c>
      <c r="L392" s="77">
        <f t="shared" si="51"/>
        <v>20840.574545479452</v>
      </c>
      <c r="M392" s="77">
        <f t="shared" si="52"/>
        <v>27996.925454520548</v>
      </c>
      <c r="N392" s="71">
        <f>+ROUND(AVERAGE(F392,G392),0)</f>
        <v>24498</v>
      </c>
      <c r="O392" s="55"/>
    </row>
    <row r="393" spans="2:15" x14ac:dyDescent="0.25">
      <c r="B393" s="6" t="s">
        <v>929</v>
      </c>
      <c r="C393" s="3" t="s">
        <v>617</v>
      </c>
      <c r="D393" s="4" t="s">
        <v>746</v>
      </c>
      <c r="E393" s="21">
        <v>1</v>
      </c>
      <c r="F393" s="60">
        <v>26900</v>
      </c>
      <c r="G393" s="59">
        <v>28245</v>
      </c>
      <c r="H393" s="65">
        <v>20000</v>
      </c>
      <c r="I393" s="76">
        <v>32280</v>
      </c>
      <c r="J393" s="77">
        <f t="shared" si="57"/>
        <v>26856.25</v>
      </c>
      <c r="K393" s="60">
        <f t="shared" si="58"/>
        <v>5110.6349491362944</v>
      </c>
      <c r="L393" s="77">
        <f t="shared" si="51"/>
        <v>21745.615050863707</v>
      </c>
      <c r="M393" s="77">
        <f t="shared" si="52"/>
        <v>31966.884949136293</v>
      </c>
      <c r="N393" s="71">
        <f>+ROUND(AVERAGE(F393,G393),0)</f>
        <v>27573</v>
      </c>
      <c r="O393" s="55"/>
    </row>
    <row r="394" spans="2:15" x14ac:dyDescent="0.25">
      <c r="B394" s="6" t="s">
        <v>930</v>
      </c>
      <c r="C394" s="3" t="s">
        <v>618</v>
      </c>
      <c r="D394" s="4" t="s">
        <v>746</v>
      </c>
      <c r="E394" s="21">
        <v>1</v>
      </c>
      <c r="F394" s="60">
        <v>25600</v>
      </c>
      <c r="G394" s="59">
        <v>26880</v>
      </c>
      <c r="H394" s="65">
        <v>20000</v>
      </c>
      <c r="I394" s="76">
        <v>30720</v>
      </c>
      <c r="J394" s="77">
        <f t="shared" si="57"/>
        <v>25800</v>
      </c>
      <c r="K394" s="60">
        <f t="shared" si="58"/>
        <v>4436.6954669738907</v>
      </c>
      <c r="L394" s="77">
        <f t="shared" si="51"/>
        <v>21363.304533026108</v>
      </c>
      <c r="M394" s="77">
        <f t="shared" si="52"/>
        <v>30236.695466973892</v>
      </c>
      <c r="N394" s="71">
        <f>+ROUND(AVERAGE(F394,G394),0)</f>
        <v>26240</v>
      </c>
      <c r="O394" s="55"/>
    </row>
    <row r="395" spans="2:15" x14ac:dyDescent="0.25">
      <c r="B395" s="6" t="s">
        <v>931</v>
      </c>
      <c r="C395" s="3" t="s">
        <v>619</v>
      </c>
      <c r="D395" s="4" t="s">
        <v>746</v>
      </c>
      <c r="E395" s="21">
        <v>1</v>
      </c>
      <c r="F395" s="60">
        <v>18399</v>
      </c>
      <c r="G395" s="59">
        <v>19319</v>
      </c>
      <c r="H395" s="59">
        <v>20000</v>
      </c>
      <c r="I395" s="76">
        <v>22079</v>
      </c>
      <c r="J395" s="77">
        <f t="shared" si="57"/>
        <v>19949.25</v>
      </c>
      <c r="K395" s="60">
        <f t="shared" si="58"/>
        <v>1564.0652959515469</v>
      </c>
      <c r="L395" s="77">
        <f t="shared" si="51"/>
        <v>18385.184704048454</v>
      </c>
      <c r="M395" s="77">
        <f t="shared" si="52"/>
        <v>21513.315295951546</v>
      </c>
      <c r="N395" s="71">
        <f>+ROUND(AVERAGE(F395,G395,H395),0)</f>
        <v>19239</v>
      </c>
      <c r="O395" s="55"/>
    </row>
    <row r="396" spans="2:15" x14ac:dyDescent="0.25">
      <c r="B396" s="6" t="s">
        <v>932</v>
      </c>
      <c r="C396" s="3" t="s">
        <v>620</v>
      </c>
      <c r="D396" s="4" t="s">
        <v>746</v>
      </c>
      <c r="E396" s="21">
        <v>1</v>
      </c>
      <c r="F396" s="66">
        <v>14300</v>
      </c>
      <c r="G396" s="59">
        <v>15015</v>
      </c>
      <c r="H396" s="59">
        <v>17000</v>
      </c>
      <c r="I396" s="74">
        <v>17160</v>
      </c>
      <c r="J396" s="77">
        <f t="shared" si="57"/>
        <v>15868.75</v>
      </c>
      <c r="K396" s="60">
        <f t="shared" si="58"/>
        <v>1430.2585721936202</v>
      </c>
      <c r="L396" s="77">
        <f t="shared" si="51"/>
        <v>14438.491427806381</v>
      </c>
      <c r="M396" s="77">
        <f t="shared" si="52"/>
        <v>17299.008572193619</v>
      </c>
      <c r="N396" s="71">
        <f>+ROUND(AVERAGE(G396,H396,I396),0)</f>
        <v>16392</v>
      </c>
      <c r="O396" s="55"/>
    </row>
    <row r="397" spans="2:15" x14ac:dyDescent="0.25">
      <c r="B397" s="6" t="s">
        <v>933</v>
      </c>
      <c r="C397" s="3" t="s">
        <v>621</v>
      </c>
      <c r="D397" s="4" t="s">
        <v>746</v>
      </c>
      <c r="E397" s="21">
        <v>1</v>
      </c>
      <c r="F397" s="60">
        <v>18399</v>
      </c>
      <c r="G397" s="59">
        <v>19319</v>
      </c>
      <c r="H397" s="65">
        <v>17000</v>
      </c>
      <c r="I397" s="76">
        <v>22079</v>
      </c>
      <c r="J397" s="77">
        <f t="shared" si="57"/>
        <v>19199.25</v>
      </c>
      <c r="K397" s="60">
        <f t="shared" si="58"/>
        <v>2143.5485182285938</v>
      </c>
      <c r="L397" s="77">
        <f t="shared" ref="L397:L460" si="59">+J397-K397</f>
        <v>17055.701481771408</v>
      </c>
      <c r="M397" s="77">
        <f t="shared" ref="M397:M460" si="60">+J397+K397</f>
        <v>21342.798518228592</v>
      </c>
      <c r="N397" s="71">
        <f>+ROUND(AVERAGE(F397,G397),0)</f>
        <v>18859</v>
      </c>
      <c r="O397" s="55"/>
    </row>
    <row r="398" spans="2:15" x14ac:dyDescent="0.25">
      <c r="B398" s="6" t="s">
        <v>934</v>
      </c>
      <c r="C398" s="3" t="s">
        <v>622</v>
      </c>
      <c r="D398" s="4" t="s">
        <v>746</v>
      </c>
      <c r="E398" s="21">
        <v>1</v>
      </c>
      <c r="F398" s="60">
        <v>17900</v>
      </c>
      <c r="G398" s="59">
        <v>18795</v>
      </c>
      <c r="H398" s="59">
        <v>17000</v>
      </c>
      <c r="I398" s="76">
        <v>21480</v>
      </c>
      <c r="J398" s="77">
        <f t="shared" si="57"/>
        <v>18793.75</v>
      </c>
      <c r="K398" s="60">
        <f t="shared" si="58"/>
        <v>1934.9650082968772</v>
      </c>
      <c r="L398" s="77">
        <f t="shared" si="59"/>
        <v>16858.784991703124</v>
      </c>
      <c r="M398" s="77">
        <f t="shared" si="60"/>
        <v>20728.715008296876</v>
      </c>
      <c r="N398" s="71">
        <f>+ROUND(AVERAGE(F398,G398,H398),0)</f>
        <v>17898</v>
      </c>
      <c r="O398" s="55"/>
    </row>
    <row r="399" spans="2:15" x14ac:dyDescent="0.25">
      <c r="B399" s="92">
        <v>19</v>
      </c>
      <c r="C399" s="96" t="s">
        <v>258</v>
      </c>
      <c r="D399" s="96"/>
      <c r="E399" s="96"/>
      <c r="F399" s="96"/>
      <c r="G399" s="96"/>
      <c r="H399" s="96"/>
      <c r="I399" s="96"/>
      <c r="J399" s="93"/>
      <c r="K399" s="93"/>
      <c r="L399" s="93"/>
      <c r="M399" s="93"/>
      <c r="N399" s="94"/>
      <c r="O399" s="55"/>
    </row>
    <row r="400" spans="2:15" x14ac:dyDescent="0.25">
      <c r="B400" s="67" t="s">
        <v>172</v>
      </c>
      <c r="C400" s="81" t="s">
        <v>259</v>
      </c>
      <c r="D400" s="81"/>
      <c r="E400" s="82"/>
      <c r="F400" s="83"/>
      <c r="G400" s="84"/>
      <c r="H400" s="84"/>
      <c r="I400" s="85"/>
      <c r="J400" s="85"/>
      <c r="K400" s="85"/>
      <c r="L400" s="85"/>
      <c r="M400" s="85"/>
      <c r="N400" s="86"/>
      <c r="O400" s="55"/>
    </row>
    <row r="401" spans="2:15" x14ac:dyDescent="0.25">
      <c r="B401" s="6" t="s">
        <v>173</v>
      </c>
      <c r="C401" s="3" t="s">
        <v>1098</v>
      </c>
      <c r="D401" s="4" t="s">
        <v>746</v>
      </c>
      <c r="E401" s="21">
        <v>1</v>
      </c>
      <c r="F401" s="60">
        <v>45600</v>
      </c>
      <c r="G401" s="59">
        <v>47880</v>
      </c>
      <c r="H401" s="65">
        <v>15000</v>
      </c>
      <c r="I401" s="74">
        <v>54720</v>
      </c>
      <c r="J401" s="77">
        <f>+AVERAGE(F401,G401,H401,I401)</f>
        <v>40800</v>
      </c>
      <c r="K401" s="60">
        <f>+STDEVA(F401,G401,H401,I401)</f>
        <v>17631.154244688576</v>
      </c>
      <c r="L401" s="77">
        <f t="shared" si="59"/>
        <v>23168.845755311424</v>
      </c>
      <c r="M401" s="77">
        <f t="shared" si="60"/>
        <v>58431.154244688572</v>
      </c>
      <c r="N401" s="71">
        <f>+ROUND(AVERAGE(F401,G401,I401),0)</f>
        <v>49400</v>
      </c>
      <c r="O401" s="55"/>
    </row>
    <row r="402" spans="2:15" x14ac:dyDescent="0.25">
      <c r="B402" s="67" t="s">
        <v>174</v>
      </c>
      <c r="C402" s="81" t="s">
        <v>260</v>
      </c>
      <c r="D402" s="81"/>
      <c r="E402" s="82"/>
      <c r="F402" s="83"/>
      <c r="G402" s="84"/>
      <c r="H402" s="84"/>
      <c r="I402" s="85"/>
      <c r="J402" s="85"/>
      <c r="K402" s="85"/>
      <c r="L402" s="85"/>
      <c r="M402" s="85"/>
      <c r="N402" s="86"/>
      <c r="O402" s="55"/>
    </row>
    <row r="403" spans="2:15" x14ac:dyDescent="0.25">
      <c r="B403" s="6" t="s">
        <v>175</v>
      </c>
      <c r="C403" s="3" t="s">
        <v>623</v>
      </c>
      <c r="D403" s="4" t="s">
        <v>746</v>
      </c>
      <c r="E403" s="21">
        <v>1</v>
      </c>
      <c r="F403" s="60">
        <v>55600</v>
      </c>
      <c r="G403" s="59">
        <v>58380</v>
      </c>
      <c r="H403" s="59">
        <v>55000</v>
      </c>
      <c r="I403" s="76">
        <v>66720</v>
      </c>
      <c r="J403" s="77">
        <f t="shared" ref="J403:J410" si="61">+AVERAGE(F403,G403,H403,I403)</f>
        <v>58925</v>
      </c>
      <c r="K403" s="60">
        <f t="shared" ref="K403:K410" si="62">+STDEVA(F403,G403,H403,I403)</f>
        <v>5401.2436839429247</v>
      </c>
      <c r="L403" s="77">
        <f t="shared" si="59"/>
        <v>53523.756316057072</v>
      </c>
      <c r="M403" s="77">
        <f t="shared" si="60"/>
        <v>64326.243683942928</v>
      </c>
      <c r="N403" s="71">
        <f>+ROUND(AVERAGE(F403,G403,H403),0)</f>
        <v>56327</v>
      </c>
      <c r="O403" s="55"/>
    </row>
    <row r="404" spans="2:15" x14ac:dyDescent="0.25">
      <c r="B404" s="6" t="s">
        <v>176</v>
      </c>
      <c r="C404" s="30" t="s">
        <v>624</v>
      </c>
      <c r="D404" s="4" t="s">
        <v>746</v>
      </c>
      <c r="E404" s="21">
        <v>1</v>
      </c>
      <c r="F404" s="60">
        <v>65899</v>
      </c>
      <c r="G404" s="59">
        <v>69194</v>
      </c>
      <c r="H404" s="65">
        <v>55000</v>
      </c>
      <c r="I404" s="76">
        <v>79079</v>
      </c>
      <c r="J404" s="77">
        <f t="shared" si="61"/>
        <v>67293</v>
      </c>
      <c r="K404" s="60">
        <f t="shared" si="62"/>
        <v>9926.138591281775</v>
      </c>
      <c r="L404" s="77">
        <f t="shared" si="59"/>
        <v>57366.861408718221</v>
      </c>
      <c r="M404" s="77">
        <f t="shared" si="60"/>
        <v>77219.138591281779</v>
      </c>
      <c r="N404" s="71">
        <f>+ROUND(AVERAGE(F404,G404),0)</f>
        <v>67547</v>
      </c>
      <c r="O404" s="55"/>
    </row>
    <row r="405" spans="2:15" x14ac:dyDescent="0.25">
      <c r="B405" s="6" t="s">
        <v>347</v>
      </c>
      <c r="C405" s="3" t="s">
        <v>625</v>
      </c>
      <c r="D405" s="4" t="s">
        <v>746</v>
      </c>
      <c r="E405" s="21">
        <v>1</v>
      </c>
      <c r="F405" s="66">
        <v>55000</v>
      </c>
      <c r="G405" s="59">
        <v>57750</v>
      </c>
      <c r="H405" s="59">
        <v>65000</v>
      </c>
      <c r="I405" s="74">
        <v>66000</v>
      </c>
      <c r="J405" s="77">
        <f t="shared" si="61"/>
        <v>60937.5</v>
      </c>
      <c r="K405" s="60">
        <f t="shared" si="62"/>
        <v>5402.0636488907339</v>
      </c>
      <c r="L405" s="77">
        <f t="shared" si="59"/>
        <v>55535.436351109267</v>
      </c>
      <c r="M405" s="77">
        <f t="shared" si="60"/>
        <v>66339.563648890733</v>
      </c>
      <c r="N405" s="71">
        <f>+ROUND(AVERAGE(G405,H405,I405),0)</f>
        <v>62917</v>
      </c>
      <c r="O405" s="55"/>
    </row>
    <row r="406" spans="2:15" x14ac:dyDescent="0.25">
      <c r="B406" s="6" t="s">
        <v>935</v>
      </c>
      <c r="C406" s="3" t="s">
        <v>626</v>
      </c>
      <c r="D406" s="4" t="s">
        <v>746</v>
      </c>
      <c r="E406" s="21">
        <v>1</v>
      </c>
      <c r="F406" s="60">
        <v>89000</v>
      </c>
      <c r="G406" s="59">
        <v>93450</v>
      </c>
      <c r="H406" s="65">
        <v>65000</v>
      </c>
      <c r="I406" s="76">
        <v>106800</v>
      </c>
      <c r="J406" s="77">
        <f t="shared" si="61"/>
        <v>88562.5</v>
      </c>
      <c r="K406" s="60">
        <f t="shared" si="62"/>
        <v>17434.41878392662</v>
      </c>
      <c r="L406" s="77">
        <f t="shared" si="59"/>
        <v>71128.081216073377</v>
      </c>
      <c r="M406" s="77">
        <f t="shared" si="60"/>
        <v>105996.91878392662</v>
      </c>
      <c r="N406" s="71">
        <f>+ROUND(AVERAGE(F406,G406),0)</f>
        <v>91225</v>
      </c>
      <c r="O406" s="55"/>
    </row>
    <row r="407" spans="2:15" x14ac:dyDescent="0.25">
      <c r="B407" s="6" t="s">
        <v>936</v>
      </c>
      <c r="C407" s="3" t="s">
        <v>261</v>
      </c>
      <c r="D407" s="4" t="s">
        <v>746</v>
      </c>
      <c r="E407" s="21">
        <v>1</v>
      </c>
      <c r="F407" s="60">
        <v>15600</v>
      </c>
      <c r="G407" s="59">
        <v>16380</v>
      </c>
      <c r="H407" s="59">
        <v>45000</v>
      </c>
      <c r="I407" s="74">
        <v>18720</v>
      </c>
      <c r="J407" s="77">
        <f t="shared" si="61"/>
        <v>23925</v>
      </c>
      <c r="K407" s="60">
        <f t="shared" si="62"/>
        <v>14112.409432836053</v>
      </c>
      <c r="L407" s="77">
        <f t="shared" si="59"/>
        <v>9812.5905671639466</v>
      </c>
      <c r="M407" s="77">
        <f t="shared" si="60"/>
        <v>38037.409432836052</v>
      </c>
      <c r="N407" s="71">
        <f>+ROUND(AVERAGE(F407,G407,H407,I407),0)</f>
        <v>23925</v>
      </c>
      <c r="O407" s="55"/>
    </row>
    <row r="408" spans="2:15" x14ac:dyDescent="0.25">
      <c r="B408" s="6" t="s">
        <v>937</v>
      </c>
      <c r="C408" s="3" t="s">
        <v>627</v>
      </c>
      <c r="D408" s="4" t="s">
        <v>746</v>
      </c>
      <c r="E408" s="21">
        <v>1</v>
      </c>
      <c r="F408" s="60">
        <v>42200</v>
      </c>
      <c r="G408" s="59">
        <v>44310</v>
      </c>
      <c r="H408" s="64">
        <v>58000</v>
      </c>
      <c r="I408" s="74">
        <v>50640</v>
      </c>
      <c r="J408" s="77">
        <f t="shared" si="61"/>
        <v>48787.5</v>
      </c>
      <c r="K408" s="60">
        <f t="shared" si="62"/>
        <v>7112.0806847691674</v>
      </c>
      <c r="L408" s="77">
        <f t="shared" si="59"/>
        <v>41675.419315230829</v>
      </c>
      <c r="M408" s="77">
        <f t="shared" si="60"/>
        <v>55899.580684769171</v>
      </c>
      <c r="N408" s="71">
        <f>+ROUND(AVERAGE(F408,G408,I408),0)</f>
        <v>45717</v>
      </c>
      <c r="O408" s="55"/>
    </row>
    <row r="409" spans="2:15" x14ac:dyDescent="0.25">
      <c r="B409" s="6" t="s">
        <v>938</v>
      </c>
      <c r="C409" s="3" t="s">
        <v>628</v>
      </c>
      <c r="D409" s="4" t="s">
        <v>746</v>
      </c>
      <c r="E409" s="21">
        <v>1</v>
      </c>
      <c r="F409" s="60">
        <v>65600</v>
      </c>
      <c r="G409" s="59">
        <v>68880</v>
      </c>
      <c r="H409" s="65">
        <v>58000</v>
      </c>
      <c r="I409" s="76">
        <v>78720</v>
      </c>
      <c r="J409" s="77">
        <f t="shared" si="61"/>
        <v>67800</v>
      </c>
      <c r="K409" s="60">
        <f t="shared" si="62"/>
        <v>8588.6126159390078</v>
      </c>
      <c r="L409" s="77">
        <f t="shared" si="59"/>
        <v>59211.387384060989</v>
      </c>
      <c r="M409" s="77">
        <f t="shared" si="60"/>
        <v>76388.612615939011</v>
      </c>
      <c r="N409" s="71">
        <f>+ROUND(AVERAGE(F409,G409),0)</f>
        <v>67240</v>
      </c>
      <c r="O409" s="55"/>
    </row>
    <row r="410" spans="2:15" ht="27.6" x14ac:dyDescent="0.25">
      <c r="B410" s="6" t="s">
        <v>939</v>
      </c>
      <c r="C410" s="3" t="s">
        <v>262</v>
      </c>
      <c r="D410" s="4" t="s">
        <v>747</v>
      </c>
      <c r="E410" s="21">
        <v>1</v>
      </c>
      <c r="F410" s="60">
        <v>8900</v>
      </c>
      <c r="G410" s="59">
        <v>9345</v>
      </c>
      <c r="H410" s="64">
        <v>22000</v>
      </c>
      <c r="I410" s="74">
        <v>10680</v>
      </c>
      <c r="J410" s="77">
        <f t="shared" si="61"/>
        <v>12731.25</v>
      </c>
      <c r="K410" s="60">
        <f t="shared" si="62"/>
        <v>6225.2849667036662</v>
      </c>
      <c r="L410" s="77">
        <f t="shared" si="59"/>
        <v>6505.9650332963338</v>
      </c>
      <c r="M410" s="77">
        <f t="shared" si="60"/>
        <v>18956.534966703664</v>
      </c>
      <c r="N410" s="71">
        <f>+ROUND(AVERAGE(F410,G410,I410),0)</f>
        <v>9642</v>
      </c>
      <c r="O410" s="55"/>
    </row>
    <row r="411" spans="2:15" x14ac:dyDescent="0.25">
      <c r="B411" s="67" t="s">
        <v>707</v>
      </c>
      <c r="C411" s="81" t="s">
        <v>263</v>
      </c>
      <c r="D411" s="81"/>
      <c r="E411" s="82"/>
      <c r="F411" s="83"/>
      <c r="G411" s="84"/>
      <c r="H411" s="84"/>
      <c r="I411" s="85"/>
      <c r="J411" s="85"/>
      <c r="K411" s="85"/>
      <c r="L411" s="85"/>
      <c r="M411" s="85"/>
      <c r="N411" s="86"/>
      <c r="O411" s="55"/>
    </row>
    <row r="412" spans="2:15" x14ac:dyDescent="0.25">
      <c r="B412" s="6" t="s">
        <v>708</v>
      </c>
      <c r="C412" s="3" t="s">
        <v>629</v>
      </c>
      <c r="D412" s="4" t="s">
        <v>747</v>
      </c>
      <c r="E412" s="21">
        <v>1</v>
      </c>
      <c r="F412" s="60">
        <v>23400</v>
      </c>
      <c r="G412" s="59">
        <v>24570</v>
      </c>
      <c r="H412" s="65">
        <v>17000</v>
      </c>
      <c r="I412" s="76">
        <v>28080</v>
      </c>
      <c r="J412" s="77">
        <f>+AVERAGE(F412,G412,H412,I412)</f>
        <v>23262.5</v>
      </c>
      <c r="K412" s="60">
        <f>+STDEVA(F412,G412,H412,I412)</f>
        <v>4624.4161793679423</v>
      </c>
      <c r="L412" s="77">
        <f t="shared" si="59"/>
        <v>18638.083820632059</v>
      </c>
      <c r="M412" s="77">
        <f t="shared" si="60"/>
        <v>27886.916179367941</v>
      </c>
      <c r="N412" s="71">
        <f>+ROUND(AVERAGE(F412,G412),0)</f>
        <v>23985</v>
      </c>
      <c r="O412" s="55"/>
    </row>
    <row r="413" spans="2:15" x14ac:dyDescent="0.25">
      <c r="B413" s="6" t="s">
        <v>709</v>
      </c>
      <c r="C413" s="3" t="s">
        <v>630</v>
      </c>
      <c r="D413" s="4" t="s">
        <v>747</v>
      </c>
      <c r="E413" s="21">
        <v>1</v>
      </c>
      <c r="F413" s="60">
        <v>17800</v>
      </c>
      <c r="G413" s="59">
        <v>18690</v>
      </c>
      <c r="H413" s="59">
        <v>19000</v>
      </c>
      <c r="I413" s="76">
        <v>21360</v>
      </c>
      <c r="J413" s="77">
        <f>+AVERAGE(F413,G413,H413,I413)</f>
        <v>19212.5</v>
      </c>
      <c r="K413" s="60">
        <f>+STDEVA(F413,G413,H413,I413)</f>
        <v>1519.3282506862477</v>
      </c>
      <c r="L413" s="77">
        <f t="shared" si="59"/>
        <v>17693.171749313751</v>
      </c>
      <c r="M413" s="77">
        <f t="shared" si="60"/>
        <v>20731.828250686249</v>
      </c>
      <c r="N413" s="71">
        <f>+ROUND(AVERAGE(F413,G413,H413),0)</f>
        <v>18497</v>
      </c>
      <c r="O413" s="55"/>
    </row>
    <row r="414" spans="2:15" x14ac:dyDescent="0.25">
      <c r="B414" s="92">
        <v>20</v>
      </c>
      <c r="C414" s="96" t="s">
        <v>285</v>
      </c>
      <c r="D414" s="96"/>
      <c r="E414" s="96"/>
      <c r="F414" s="96"/>
      <c r="G414" s="96"/>
      <c r="H414" s="96"/>
      <c r="I414" s="96"/>
      <c r="J414" s="93"/>
      <c r="K414" s="93"/>
      <c r="L414" s="93"/>
      <c r="M414" s="93"/>
      <c r="N414" s="94"/>
      <c r="O414" s="55"/>
    </row>
    <row r="415" spans="2:15" x14ac:dyDescent="0.25">
      <c r="B415" s="67" t="s">
        <v>710</v>
      </c>
      <c r="C415" s="81" t="s">
        <v>286</v>
      </c>
      <c r="D415" s="81"/>
      <c r="E415" s="82"/>
      <c r="F415" s="83"/>
      <c r="G415" s="84"/>
      <c r="H415" s="84"/>
      <c r="I415" s="85"/>
      <c r="J415" s="85"/>
      <c r="K415" s="85"/>
      <c r="L415" s="85"/>
      <c r="M415" s="85"/>
      <c r="N415" s="86"/>
      <c r="O415" s="55"/>
    </row>
    <row r="416" spans="2:15" x14ac:dyDescent="0.25">
      <c r="B416" s="6" t="s">
        <v>711</v>
      </c>
      <c r="C416" s="3" t="s">
        <v>631</v>
      </c>
      <c r="D416" s="4" t="s">
        <v>746</v>
      </c>
      <c r="E416" s="21">
        <v>1</v>
      </c>
      <c r="F416" s="60">
        <v>45600</v>
      </c>
      <c r="G416" s="59">
        <v>47880</v>
      </c>
      <c r="H416" s="64">
        <v>65000</v>
      </c>
      <c r="I416" s="74">
        <v>54720</v>
      </c>
      <c r="J416" s="77">
        <f t="shared" ref="J416:J421" si="63">+AVERAGE(F416,G416,H416,I416)</f>
        <v>53300</v>
      </c>
      <c r="K416" s="60">
        <f t="shared" ref="K416:K421" si="64">+STDEVA(F416,G416,H416,I416)</f>
        <v>8709.6268576788061</v>
      </c>
      <c r="L416" s="77">
        <f t="shared" si="59"/>
        <v>44590.373142321194</v>
      </c>
      <c r="M416" s="77">
        <f t="shared" si="60"/>
        <v>62009.626857678806</v>
      </c>
      <c r="N416" s="71">
        <f>+ROUND(AVERAGE(F416,G416,I416),0)</f>
        <v>49400</v>
      </c>
      <c r="O416" s="55"/>
    </row>
    <row r="417" spans="2:15" x14ac:dyDescent="0.25">
      <c r="B417" s="6" t="s">
        <v>940</v>
      </c>
      <c r="C417" s="30" t="s">
        <v>632</v>
      </c>
      <c r="D417" s="16" t="s">
        <v>394</v>
      </c>
      <c r="E417" s="21">
        <v>1</v>
      </c>
      <c r="F417" s="60">
        <v>67999</v>
      </c>
      <c r="G417" s="59">
        <v>71399</v>
      </c>
      <c r="H417" s="59">
        <v>68000</v>
      </c>
      <c r="I417" s="76">
        <v>81599</v>
      </c>
      <c r="J417" s="77">
        <f t="shared" si="63"/>
        <v>72249.25</v>
      </c>
      <c r="K417" s="60">
        <f t="shared" si="64"/>
        <v>6435.8760281720779</v>
      </c>
      <c r="L417" s="77">
        <f t="shared" si="59"/>
        <v>65813.373971827925</v>
      </c>
      <c r="M417" s="77">
        <f t="shared" si="60"/>
        <v>78685.126028172075</v>
      </c>
      <c r="N417" s="71">
        <f>+ROUND(AVERAGE(F417,G417,H417),0)</f>
        <v>69133</v>
      </c>
      <c r="O417" s="55"/>
    </row>
    <row r="418" spans="2:15" x14ac:dyDescent="0.25">
      <c r="B418" s="6" t="s">
        <v>941</v>
      </c>
      <c r="C418" s="30" t="s">
        <v>633</v>
      </c>
      <c r="D418" s="4" t="s">
        <v>746</v>
      </c>
      <c r="E418" s="21">
        <v>1</v>
      </c>
      <c r="F418" s="60">
        <v>47600</v>
      </c>
      <c r="G418" s="59">
        <v>49980</v>
      </c>
      <c r="H418" s="64">
        <v>98000</v>
      </c>
      <c r="I418" s="74">
        <v>57120</v>
      </c>
      <c r="J418" s="77">
        <f t="shared" si="63"/>
        <v>63175</v>
      </c>
      <c r="K418" s="60">
        <f t="shared" si="64"/>
        <v>23566.447193697513</v>
      </c>
      <c r="L418" s="77">
        <f t="shared" si="59"/>
        <v>39608.552806302483</v>
      </c>
      <c r="M418" s="77">
        <f t="shared" si="60"/>
        <v>86741.447193697517</v>
      </c>
      <c r="N418" s="71">
        <f>+ROUND(AVERAGE(F418,G418,I418),0)</f>
        <v>51567</v>
      </c>
      <c r="O418" s="55"/>
    </row>
    <row r="419" spans="2:15" x14ac:dyDescent="0.25">
      <c r="B419" s="6" t="s">
        <v>942</v>
      </c>
      <c r="C419" s="30" t="s">
        <v>836</v>
      </c>
      <c r="D419" s="4" t="s">
        <v>746</v>
      </c>
      <c r="E419" s="21">
        <v>1</v>
      </c>
      <c r="F419" s="60">
        <v>55600</v>
      </c>
      <c r="G419" s="59">
        <v>58380</v>
      </c>
      <c r="H419" s="64">
        <v>82000</v>
      </c>
      <c r="I419" s="74">
        <v>66720</v>
      </c>
      <c r="J419" s="77">
        <f t="shared" si="63"/>
        <v>65675</v>
      </c>
      <c r="K419" s="60">
        <f t="shared" si="64"/>
        <v>11864.798073854157</v>
      </c>
      <c r="L419" s="77">
        <f t="shared" si="59"/>
        <v>53810.201926145841</v>
      </c>
      <c r="M419" s="77">
        <f t="shared" si="60"/>
        <v>77539.798073854152</v>
      </c>
      <c r="N419" s="71">
        <f>+ROUND(AVERAGE(F419,G419,I419),0)</f>
        <v>60233</v>
      </c>
      <c r="O419" s="55"/>
    </row>
    <row r="420" spans="2:15" x14ac:dyDescent="0.25">
      <c r="B420" s="6" t="s">
        <v>943</v>
      </c>
      <c r="C420" s="3" t="s">
        <v>634</v>
      </c>
      <c r="D420" s="4" t="s">
        <v>746</v>
      </c>
      <c r="E420" s="21">
        <v>1</v>
      </c>
      <c r="F420" s="60">
        <v>23400</v>
      </c>
      <c r="G420" s="59">
        <v>24570</v>
      </c>
      <c r="H420" s="64">
        <v>65000</v>
      </c>
      <c r="I420" s="74">
        <v>28080</v>
      </c>
      <c r="J420" s="77">
        <f t="shared" si="63"/>
        <v>35262.5</v>
      </c>
      <c r="K420" s="60">
        <f t="shared" si="64"/>
        <v>19924.488073724755</v>
      </c>
      <c r="L420" s="77">
        <f t="shared" si="59"/>
        <v>15338.011926275245</v>
      </c>
      <c r="M420" s="77">
        <f t="shared" si="60"/>
        <v>55186.988073724759</v>
      </c>
      <c r="N420" s="71">
        <f>+ROUND(AVERAGE(F420,G420,I420),0)</f>
        <v>25350</v>
      </c>
      <c r="O420" s="55"/>
    </row>
    <row r="421" spans="2:15" x14ac:dyDescent="0.25">
      <c r="B421" s="6" t="s">
        <v>944</v>
      </c>
      <c r="C421" s="3" t="s">
        <v>362</v>
      </c>
      <c r="D421" s="4" t="s">
        <v>746</v>
      </c>
      <c r="E421" s="21">
        <v>1</v>
      </c>
      <c r="F421" s="60">
        <v>8900</v>
      </c>
      <c r="G421" s="59">
        <v>9345</v>
      </c>
      <c r="H421" s="64">
        <v>25000</v>
      </c>
      <c r="I421" s="74">
        <v>10680</v>
      </c>
      <c r="J421" s="77">
        <f t="shared" si="63"/>
        <v>13481.25</v>
      </c>
      <c r="K421" s="60">
        <f t="shared" si="64"/>
        <v>7716.3250914322334</v>
      </c>
      <c r="L421" s="77">
        <f t="shared" si="59"/>
        <v>5764.9249085677666</v>
      </c>
      <c r="M421" s="77">
        <f t="shared" si="60"/>
        <v>21197.575091432234</v>
      </c>
      <c r="N421" s="71">
        <f>+ROUND(AVERAGE(F421,G421,I421),0)</f>
        <v>9642</v>
      </c>
      <c r="O421" s="55"/>
    </row>
    <row r="422" spans="2:15" x14ac:dyDescent="0.25">
      <c r="B422" s="67" t="s">
        <v>177</v>
      </c>
      <c r="C422" s="81" t="s">
        <v>287</v>
      </c>
      <c r="D422" s="81"/>
      <c r="E422" s="82"/>
      <c r="F422" s="83"/>
      <c r="G422" s="84"/>
      <c r="H422" s="84"/>
      <c r="I422" s="85"/>
      <c r="J422" s="85"/>
      <c r="K422" s="85"/>
      <c r="L422" s="85"/>
      <c r="M422" s="85"/>
      <c r="N422" s="86"/>
      <c r="O422" s="55"/>
    </row>
    <row r="423" spans="2:15" x14ac:dyDescent="0.25">
      <c r="B423" s="6" t="s">
        <v>178</v>
      </c>
      <c r="C423" s="3" t="s">
        <v>635</v>
      </c>
      <c r="D423" s="4" t="s">
        <v>746</v>
      </c>
      <c r="E423" s="21">
        <v>1</v>
      </c>
      <c r="F423" s="60">
        <v>456000</v>
      </c>
      <c r="G423" s="59">
        <v>478800</v>
      </c>
      <c r="H423" s="64">
        <v>890000</v>
      </c>
      <c r="I423" s="74">
        <v>547200</v>
      </c>
      <c r="J423" s="77">
        <f>+AVERAGE(F423,G423,H423,I423)</f>
        <v>593000</v>
      </c>
      <c r="K423" s="60">
        <f>+STDEVA(F423,G423,H423,I423)</f>
        <v>201756.68514326855</v>
      </c>
      <c r="L423" s="77">
        <f t="shared" si="59"/>
        <v>391243.31485673145</v>
      </c>
      <c r="M423" s="77">
        <f t="shared" si="60"/>
        <v>794756.68514326855</v>
      </c>
      <c r="N423" s="71">
        <f>+ROUND(AVERAGE(F423,G423,I423),0)</f>
        <v>494000</v>
      </c>
      <c r="O423" s="55"/>
    </row>
    <row r="424" spans="2:15" x14ac:dyDescent="0.25">
      <c r="B424" s="6" t="s">
        <v>179</v>
      </c>
      <c r="C424" s="3" t="s">
        <v>363</v>
      </c>
      <c r="D424" s="4" t="s">
        <v>746</v>
      </c>
      <c r="E424" s="21">
        <v>1</v>
      </c>
      <c r="F424" s="60">
        <v>235000</v>
      </c>
      <c r="G424" s="59">
        <v>246750</v>
      </c>
      <c r="H424" s="64">
        <v>890000</v>
      </c>
      <c r="I424" s="74">
        <v>282000</v>
      </c>
      <c r="J424" s="77">
        <f>+AVERAGE(F424,G424,H424,I424)</f>
        <v>413437.5</v>
      </c>
      <c r="K424" s="60">
        <f>+STDEVA(F424,G424,H424,I424)</f>
        <v>318335.40847927472</v>
      </c>
      <c r="L424" s="77">
        <f t="shared" si="59"/>
        <v>95102.091520725284</v>
      </c>
      <c r="M424" s="77">
        <f t="shared" si="60"/>
        <v>731772.90847927472</v>
      </c>
      <c r="N424" s="71">
        <f>+ROUND(AVERAGE(F424,G424,I424),0)</f>
        <v>254583</v>
      </c>
      <c r="O424" s="55"/>
    </row>
    <row r="425" spans="2:15" x14ac:dyDescent="0.25">
      <c r="B425" s="92">
        <v>21</v>
      </c>
      <c r="C425" s="96" t="s">
        <v>264</v>
      </c>
      <c r="D425" s="96"/>
      <c r="E425" s="96"/>
      <c r="F425" s="96"/>
      <c r="G425" s="96"/>
      <c r="H425" s="96"/>
      <c r="I425" s="96"/>
      <c r="J425" s="93"/>
      <c r="K425" s="93"/>
      <c r="L425" s="93"/>
      <c r="M425" s="93"/>
      <c r="N425" s="94"/>
      <c r="O425" s="55"/>
    </row>
    <row r="426" spans="2:15" x14ac:dyDescent="0.25">
      <c r="B426" s="67" t="s">
        <v>180</v>
      </c>
      <c r="C426" s="81" t="s">
        <v>265</v>
      </c>
      <c r="D426" s="81"/>
      <c r="E426" s="82"/>
      <c r="F426" s="83"/>
      <c r="G426" s="84"/>
      <c r="H426" s="84"/>
      <c r="I426" s="85"/>
      <c r="J426" s="85"/>
      <c r="K426" s="85"/>
      <c r="L426" s="85"/>
      <c r="M426" s="85"/>
      <c r="N426" s="86"/>
      <c r="O426" s="55"/>
    </row>
    <row r="427" spans="2:15" ht="27.6" x14ac:dyDescent="0.25">
      <c r="B427" s="6" t="s">
        <v>181</v>
      </c>
      <c r="C427" s="3" t="s">
        <v>636</v>
      </c>
      <c r="D427" s="4" t="s">
        <v>746</v>
      </c>
      <c r="E427" s="21">
        <v>1</v>
      </c>
      <c r="F427" s="60">
        <v>30500</v>
      </c>
      <c r="G427" s="59">
        <v>32025</v>
      </c>
      <c r="H427" s="64">
        <v>165000</v>
      </c>
      <c r="I427" s="74">
        <v>36600</v>
      </c>
      <c r="J427" s="77">
        <f>+AVERAGE(F427,G427,H427,I427)</f>
        <v>66031.25</v>
      </c>
      <c r="K427" s="60">
        <f>+STDEVA(F427,G427,H427,I427)</f>
        <v>66030.060625824059</v>
      </c>
      <c r="L427" s="77">
        <f t="shared" si="59"/>
        <v>1.1893741759413388</v>
      </c>
      <c r="M427" s="77">
        <f t="shared" si="60"/>
        <v>132061.31062582406</v>
      </c>
      <c r="N427" s="71">
        <f>+ROUND(AVERAGE(F427,G427,I427),0)</f>
        <v>33042</v>
      </c>
      <c r="O427" s="55"/>
    </row>
    <row r="428" spans="2:15" x14ac:dyDescent="0.25">
      <c r="B428" s="6" t="s">
        <v>182</v>
      </c>
      <c r="C428" s="3" t="s">
        <v>325</v>
      </c>
      <c r="D428" s="4" t="s">
        <v>746</v>
      </c>
      <c r="E428" s="21">
        <v>1</v>
      </c>
      <c r="F428" s="60">
        <v>30500</v>
      </c>
      <c r="G428" s="59">
        <v>32025</v>
      </c>
      <c r="H428" s="64">
        <v>165000</v>
      </c>
      <c r="I428" s="74">
        <v>36600</v>
      </c>
      <c r="J428" s="77">
        <f>+AVERAGE(F428,G428,H428,I428)</f>
        <v>66031.25</v>
      </c>
      <c r="K428" s="60">
        <f>+STDEVA(F428,G428,H428,I428)</f>
        <v>66030.060625824059</v>
      </c>
      <c r="L428" s="77">
        <f t="shared" si="59"/>
        <v>1.1893741759413388</v>
      </c>
      <c r="M428" s="77">
        <f t="shared" si="60"/>
        <v>132061.31062582406</v>
      </c>
      <c r="N428" s="71">
        <f>+ROUND(AVERAGE(F428,G428,I428),0)</f>
        <v>33042</v>
      </c>
      <c r="O428" s="55"/>
    </row>
    <row r="429" spans="2:15" ht="27.6" x14ac:dyDescent="0.25">
      <c r="B429" s="6" t="s">
        <v>183</v>
      </c>
      <c r="C429" s="3" t="s">
        <v>637</v>
      </c>
      <c r="D429" s="4" t="s">
        <v>746</v>
      </c>
      <c r="E429" s="21">
        <v>1</v>
      </c>
      <c r="F429" s="60">
        <v>30500</v>
      </c>
      <c r="G429" s="59">
        <v>32025</v>
      </c>
      <c r="H429" s="64">
        <v>165000</v>
      </c>
      <c r="I429" s="74">
        <v>36600</v>
      </c>
      <c r="J429" s="77">
        <f>+AVERAGE(F429,G429,H429,I429)</f>
        <v>66031.25</v>
      </c>
      <c r="K429" s="60">
        <f>+STDEVA(F429,G429,H429,I429)</f>
        <v>66030.060625824059</v>
      </c>
      <c r="L429" s="77">
        <f t="shared" si="59"/>
        <v>1.1893741759413388</v>
      </c>
      <c r="M429" s="77">
        <f t="shared" si="60"/>
        <v>132061.31062582406</v>
      </c>
      <c r="N429" s="71">
        <f>+ROUND(AVERAGE(F429,G429,I429),0)</f>
        <v>33042</v>
      </c>
      <c r="O429" s="55"/>
    </row>
    <row r="430" spans="2:15" ht="27.6" x14ac:dyDescent="0.25">
      <c r="B430" s="6" t="s">
        <v>184</v>
      </c>
      <c r="C430" s="3" t="s">
        <v>349</v>
      </c>
      <c r="D430" s="16" t="s">
        <v>394</v>
      </c>
      <c r="E430" s="21">
        <v>1</v>
      </c>
      <c r="F430" s="60">
        <v>12500</v>
      </c>
      <c r="G430" s="59">
        <v>13125</v>
      </c>
      <c r="H430" s="64">
        <v>145000</v>
      </c>
      <c r="I430" s="74">
        <v>15000</v>
      </c>
      <c r="J430" s="77">
        <f>+AVERAGE(F430,G430,H430,I430)</f>
        <v>46406.25</v>
      </c>
      <c r="K430" s="60">
        <f>+STDEVA(F430,G430,H430,I430)</f>
        <v>65737.75036397783</v>
      </c>
      <c r="L430" s="77">
        <f t="shared" si="59"/>
        <v>-19331.50036397783</v>
      </c>
      <c r="M430" s="77">
        <f t="shared" si="60"/>
        <v>112144.00036397783</v>
      </c>
      <c r="N430" s="71">
        <f>+ROUND(AVERAGE(F430,G430,I430),0)</f>
        <v>13542</v>
      </c>
      <c r="O430" s="55"/>
    </row>
    <row r="431" spans="2:15" x14ac:dyDescent="0.25">
      <c r="B431" s="6" t="s">
        <v>185</v>
      </c>
      <c r="C431" s="3" t="s">
        <v>408</v>
      </c>
      <c r="D431" s="4" t="s">
        <v>746</v>
      </c>
      <c r="E431" s="21">
        <v>1</v>
      </c>
      <c r="F431" s="60">
        <v>25600</v>
      </c>
      <c r="G431" s="59">
        <v>26880</v>
      </c>
      <c r="H431" s="64">
        <v>75000</v>
      </c>
      <c r="I431" s="74">
        <v>30720</v>
      </c>
      <c r="J431" s="77">
        <f>+AVERAGE(F431,G431,H431,I431)</f>
        <v>39550</v>
      </c>
      <c r="K431" s="60">
        <f>+STDEVA(F431,G431,H431,I431)</f>
        <v>23733.259363180608</v>
      </c>
      <c r="L431" s="77">
        <f t="shared" si="59"/>
        <v>15816.740636819392</v>
      </c>
      <c r="M431" s="77">
        <f t="shared" si="60"/>
        <v>63283.259363180608</v>
      </c>
      <c r="N431" s="71">
        <f>+ROUND(AVERAGE(F431,G431,I431),0)</f>
        <v>27733</v>
      </c>
      <c r="O431" s="55"/>
    </row>
    <row r="432" spans="2:15" x14ac:dyDescent="0.25">
      <c r="B432" s="67" t="s">
        <v>712</v>
      </c>
      <c r="C432" s="81" t="s">
        <v>266</v>
      </c>
      <c r="D432" s="81"/>
      <c r="E432" s="82"/>
      <c r="F432" s="83"/>
      <c r="G432" s="84"/>
      <c r="H432" s="84"/>
      <c r="I432" s="85"/>
      <c r="J432" s="85"/>
      <c r="K432" s="85"/>
      <c r="L432" s="85"/>
      <c r="M432" s="85"/>
      <c r="N432" s="86"/>
      <c r="O432" s="55"/>
    </row>
    <row r="433" spans="2:15" x14ac:dyDescent="0.25">
      <c r="B433" s="6" t="s">
        <v>713</v>
      </c>
      <c r="C433" s="32" t="s">
        <v>638</v>
      </c>
      <c r="D433" s="4" t="s">
        <v>746</v>
      </c>
      <c r="E433" s="21">
        <v>1</v>
      </c>
      <c r="F433" s="60">
        <v>30000</v>
      </c>
      <c r="G433" s="59">
        <v>31500</v>
      </c>
      <c r="H433" s="64">
        <v>55000</v>
      </c>
      <c r="I433" s="74">
        <v>36000</v>
      </c>
      <c r="J433" s="77">
        <f t="shared" ref="J433:J447" si="65">+AVERAGE(F433,G433,H433,I433)</f>
        <v>38125</v>
      </c>
      <c r="K433" s="60">
        <f t="shared" ref="K433:K447" si="66">+STDEVA(F433,G433,H433,I433)</f>
        <v>11535.271995059327</v>
      </c>
      <c r="L433" s="77">
        <f t="shared" si="59"/>
        <v>26589.728004940673</v>
      </c>
      <c r="M433" s="77">
        <f t="shared" si="60"/>
        <v>49660.271995059331</v>
      </c>
      <c r="N433" s="71">
        <f t="shared" ref="N433:N447" si="67">+ROUND(AVERAGE(F433,G433,I433),0)</f>
        <v>32500</v>
      </c>
      <c r="O433" s="55"/>
    </row>
    <row r="434" spans="2:15" x14ac:dyDescent="0.25">
      <c r="B434" s="6" t="s">
        <v>714</v>
      </c>
      <c r="C434" s="3" t="s">
        <v>639</v>
      </c>
      <c r="D434" s="4" t="s">
        <v>746</v>
      </c>
      <c r="E434" s="21">
        <v>1</v>
      </c>
      <c r="F434" s="60">
        <v>25600</v>
      </c>
      <c r="G434" s="59">
        <v>26880</v>
      </c>
      <c r="H434" s="64">
        <v>55000</v>
      </c>
      <c r="I434" s="74">
        <v>30720</v>
      </c>
      <c r="J434" s="77">
        <f t="shared" si="65"/>
        <v>34550</v>
      </c>
      <c r="K434" s="60">
        <f t="shared" si="66"/>
        <v>13805.829686524941</v>
      </c>
      <c r="L434" s="77">
        <f t="shared" si="59"/>
        <v>20744.170313475057</v>
      </c>
      <c r="M434" s="77">
        <f t="shared" si="60"/>
        <v>48355.829686524943</v>
      </c>
      <c r="N434" s="71">
        <f t="shared" si="67"/>
        <v>27733</v>
      </c>
      <c r="O434" s="55"/>
    </row>
    <row r="435" spans="2:15" x14ac:dyDescent="0.25">
      <c r="B435" s="6" t="s">
        <v>945</v>
      </c>
      <c r="C435" s="3" t="s">
        <v>640</v>
      </c>
      <c r="D435" s="16" t="s">
        <v>746</v>
      </c>
      <c r="E435" s="21">
        <v>1</v>
      </c>
      <c r="F435" s="60">
        <v>18990</v>
      </c>
      <c r="G435" s="59">
        <v>19940</v>
      </c>
      <c r="H435" s="64">
        <v>65000</v>
      </c>
      <c r="I435" s="74">
        <v>22788</v>
      </c>
      <c r="J435" s="77">
        <f t="shared" si="65"/>
        <v>31679.5</v>
      </c>
      <c r="K435" s="60">
        <f t="shared" si="66"/>
        <v>22272.208115347101</v>
      </c>
      <c r="L435" s="77">
        <f t="shared" si="59"/>
        <v>9407.2918846528992</v>
      </c>
      <c r="M435" s="77">
        <f t="shared" si="60"/>
        <v>53951.708115347101</v>
      </c>
      <c r="N435" s="71">
        <f t="shared" si="67"/>
        <v>20573</v>
      </c>
      <c r="O435" s="55"/>
    </row>
    <row r="436" spans="2:15" x14ac:dyDescent="0.25">
      <c r="B436" s="6" t="s">
        <v>946</v>
      </c>
      <c r="C436" s="3" t="s">
        <v>1100</v>
      </c>
      <c r="D436" s="16" t="s">
        <v>746</v>
      </c>
      <c r="E436" s="21">
        <v>1</v>
      </c>
      <c r="F436" s="60">
        <v>25600</v>
      </c>
      <c r="G436" s="59">
        <v>26880</v>
      </c>
      <c r="H436" s="64">
        <v>65000</v>
      </c>
      <c r="I436" s="74">
        <v>30720</v>
      </c>
      <c r="J436" s="77">
        <f t="shared" si="65"/>
        <v>37050</v>
      </c>
      <c r="K436" s="60">
        <f t="shared" si="66"/>
        <v>18759.911158282885</v>
      </c>
      <c r="L436" s="77">
        <f t="shared" si="59"/>
        <v>18290.088841717115</v>
      </c>
      <c r="M436" s="77">
        <f t="shared" si="60"/>
        <v>55809.911158282885</v>
      </c>
      <c r="N436" s="71">
        <f t="shared" si="67"/>
        <v>27733</v>
      </c>
      <c r="O436" s="55"/>
    </row>
    <row r="437" spans="2:15" ht="27.6" x14ac:dyDescent="0.25">
      <c r="B437" s="6" t="s">
        <v>947</v>
      </c>
      <c r="C437" s="3" t="s">
        <v>267</v>
      </c>
      <c r="D437" s="6" t="s">
        <v>747</v>
      </c>
      <c r="E437" s="21">
        <v>1</v>
      </c>
      <c r="F437" s="60">
        <v>156000</v>
      </c>
      <c r="G437" s="59">
        <v>163800</v>
      </c>
      <c r="H437" s="64">
        <v>365000</v>
      </c>
      <c r="I437" s="74">
        <v>187200</v>
      </c>
      <c r="J437" s="77">
        <f t="shared" si="65"/>
        <v>218000</v>
      </c>
      <c r="K437" s="60">
        <f t="shared" si="66"/>
        <v>98892.669091293108</v>
      </c>
      <c r="L437" s="77">
        <f t="shared" si="59"/>
        <v>119107.33090870689</v>
      </c>
      <c r="M437" s="77">
        <f t="shared" si="60"/>
        <v>316892.66909129312</v>
      </c>
      <c r="N437" s="71">
        <f t="shared" si="67"/>
        <v>169000</v>
      </c>
      <c r="O437" s="55"/>
    </row>
    <row r="438" spans="2:15" ht="41.4" x14ac:dyDescent="0.25">
      <c r="B438" s="6" t="s">
        <v>948</v>
      </c>
      <c r="C438" s="3" t="s">
        <v>268</v>
      </c>
      <c r="D438" s="4" t="s">
        <v>746</v>
      </c>
      <c r="E438" s="21">
        <v>1</v>
      </c>
      <c r="F438" s="60">
        <v>210000</v>
      </c>
      <c r="G438" s="59">
        <v>220500</v>
      </c>
      <c r="H438" s="65">
        <v>110000</v>
      </c>
      <c r="I438" s="74">
        <v>252000</v>
      </c>
      <c r="J438" s="77">
        <f t="shared" si="65"/>
        <v>198125</v>
      </c>
      <c r="K438" s="60">
        <f t="shared" si="66"/>
        <v>61400.834684880305</v>
      </c>
      <c r="L438" s="77">
        <f t="shared" si="59"/>
        <v>136724.1653151197</v>
      </c>
      <c r="M438" s="77">
        <f t="shared" si="60"/>
        <v>259525.8346848803</v>
      </c>
      <c r="N438" s="71">
        <f t="shared" si="67"/>
        <v>227500</v>
      </c>
      <c r="O438" s="55"/>
    </row>
    <row r="439" spans="2:15" x14ac:dyDescent="0.25">
      <c r="B439" s="6" t="s">
        <v>949</v>
      </c>
      <c r="C439" s="3" t="s">
        <v>837</v>
      </c>
      <c r="D439" s="6" t="s">
        <v>746</v>
      </c>
      <c r="E439" s="21">
        <v>1</v>
      </c>
      <c r="F439" s="60">
        <v>45600</v>
      </c>
      <c r="G439" s="59">
        <v>47880</v>
      </c>
      <c r="H439" s="64">
        <v>165000</v>
      </c>
      <c r="I439" s="74">
        <v>54720</v>
      </c>
      <c r="J439" s="77">
        <f t="shared" si="65"/>
        <v>78300</v>
      </c>
      <c r="K439" s="60">
        <f t="shared" si="66"/>
        <v>57929.764370313125</v>
      </c>
      <c r="L439" s="77">
        <f t="shared" si="59"/>
        <v>20370.235629686875</v>
      </c>
      <c r="M439" s="77">
        <f t="shared" si="60"/>
        <v>136229.76437031312</v>
      </c>
      <c r="N439" s="71">
        <f t="shared" si="67"/>
        <v>49400</v>
      </c>
      <c r="O439" s="55"/>
    </row>
    <row r="440" spans="2:15" x14ac:dyDescent="0.25">
      <c r="B440" s="6" t="s">
        <v>950</v>
      </c>
      <c r="C440" s="3" t="s">
        <v>641</v>
      </c>
      <c r="D440" s="6" t="s">
        <v>746</v>
      </c>
      <c r="E440" s="21">
        <v>1</v>
      </c>
      <c r="F440" s="60">
        <v>27800</v>
      </c>
      <c r="G440" s="59">
        <v>29190</v>
      </c>
      <c r="H440" s="64">
        <v>102500</v>
      </c>
      <c r="I440" s="74">
        <v>33360</v>
      </c>
      <c r="J440" s="77">
        <f t="shared" si="65"/>
        <v>48212.5</v>
      </c>
      <c r="K440" s="60">
        <f t="shared" si="66"/>
        <v>36268.696672658822</v>
      </c>
      <c r="L440" s="77">
        <f t="shared" si="59"/>
        <v>11943.803327341178</v>
      </c>
      <c r="M440" s="77">
        <f t="shared" si="60"/>
        <v>84481.196672658814</v>
      </c>
      <c r="N440" s="71">
        <f t="shared" si="67"/>
        <v>30117</v>
      </c>
      <c r="O440" s="55"/>
    </row>
    <row r="441" spans="2:15" ht="27.6" x14ac:dyDescent="0.25">
      <c r="B441" s="6" t="s">
        <v>951</v>
      </c>
      <c r="C441" s="3" t="s">
        <v>642</v>
      </c>
      <c r="D441" s="6" t="s">
        <v>746</v>
      </c>
      <c r="E441" s="21">
        <v>1</v>
      </c>
      <c r="F441" s="60">
        <v>25600</v>
      </c>
      <c r="G441" s="59">
        <v>26880</v>
      </c>
      <c r="H441" s="64">
        <v>95000</v>
      </c>
      <c r="I441" s="74">
        <v>30720</v>
      </c>
      <c r="J441" s="77">
        <f t="shared" si="65"/>
        <v>44550</v>
      </c>
      <c r="K441" s="60">
        <f t="shared" si="66"/>
        <v>33703.623939669553</v>
      </c>
      <c r="L441" s="77">
        <f t="shared" si="59"/>
        <v>10846.376060330447</v>
      </c>
      <c r="M441" s="77">
        <f t="shared" si="60"/>
        <v>78253.623939669546</v>
      </c>
      <c r="N441" s="71">
        <f t="shared" si="67"/>
        <v>27733</v>
      </c>
      <c r="O441" s="55"/>
    </row>
    <row r="442" spans="2:15" x14ac:dyDescent="0.25">
      <c r="B442" s="6" t="s">
        <v>952</v>
      </c>
      <c r="C442" s="30" t="s">
        <v>643</v>
      </c>
      <c r="D442" s="4" t="s">
        <v>746</v>
      </c>
      <c r="E442" s="21">
        <v>1</v>
      </c>
      <c r="F442" s="60">
        <v>33400</v>
      </c>
      <c r="G442" s="59">
        <v>35070</v>
      </c>
      <c r="H442" s="64">
        <v>80000</v>
      </c>
      <c r="I442" s="74">
        <v>40080</v>
      </c>
      <c r="J442" s="77">
        <f t="shared" si="65"/>
        <v>47137.5</v>
      </c>
      <c r="K442" s="60">
        <f t="shared" si="66"/>
        <v>22091.443856540176</v>
      </c>
      <c r="L442" s="77">
        <f t="shared" si="59"/>
        <v>25046.056143459824</v>
      </c>
      <c r="M442" s="77">
        <f t="shared" si="60"/>
        <v>69228.94385654018</v>
      </c>
      <c r="N442" s="71">
        <f t="shared" si="67"/>
        <v>36183</v>
      </c>
      <c r="O442" s="55"/>
    </row>
    <row r="443" spans="2:15" x14ac:dyDescent="0.25">
      <c r="B443" s="6" t="s">
        <v>953</v>
      </c>
      <c r="C443" s="30" t="s">
        <v>644</v>
      </c>
      <c r="D443" s="4" t="s">
        <v>747</v>
      </c>
      <c r="E443" s="21">
        <v>1</v>
      </c>
      <c r="F443" s="60">
        <v>32900</v>
      </c>
      <c r="G443" s="59">
        <v>34545</v>
      </c>
      <c r="H443" s="64">
        <v>65000</v>
      </c>
      <c r="I443" s="74">
        <v>39480</v>
      </c>
      <c r="J443" s="77">
        <f t="shared" si="65"/>
        <v>42981.25</v>
      </c>
      <c r="K443" s="60">
        <f t="shared" si="66"/>
        <v>14943.06995176471</v>
      </c>
      <c r="L443" s="77">
        <f t="shared" si="59"/>
        <v>28038.180048235292</v>
      </c>
      <c r="M443" s="77">
        <f t="shared" si="60"/>
        <v>57924.319951764708</v>
      </c>
      <c r="N443" s="71">
        <f t="shared" si="67"/>
        <v>35642</v>
      </c>
      <c r="O443" s="55"/>
    </row>
    <row r="444" spans="2:15" x14ac:dyDescent="0.25">
      <c r="B444" s="6" t="s">
        <v>954</v>
      </c>
      <c r="C444" s="30" t="s">
        <v>645</v>
      </c>
      <c r="D444" s="16" t="s">
        <v>394</v>
      </c>
      <c r="E444" s="21">
        <v>1</v>
      </c>
      <c r="F444" s="60">
        <v>33400</v>
      </c>
      <c r="G444" s="59">
        <v>35070</v>
      </c>
      <c r="H444" s="64">
        <v>85000</v>
      </c>
      <c r="I444" s="74">
        <v>40080</v>
      </c>
      <c r="J444" s="77">
        <f t="shared" si="65"/>
        <v>48387.5</v>
      </c>
      <c r="K444" s="60">
        <f t="shared" si="66"/>
        <v>24572.821537896973</v>
      </c>
      <c r="L444" s="77">
        <f t="shared" si="59"/>
        <v>23814.678462103027</v>
      </c>
      <c r="M444" s="77">
        <f t="shared" si="60"/>
        <v>72960.321537896976</v>
      </c>
      <c r="N444" s="71">
        <f t="shared" si="67"/>
        <v>36183</v>
      </c>
      <c r="O444" s="55"/>
    </row>
    <row r="445" spans="2:15" x14ac:dyDescent="0.25">
      <c r="B445" s="6" t="s">
        <v>955</v>
      </c>
      <c r="C445" s="30" t="s">
        <v>646</v>
      </c>
      <c r="D445" s="4" t="s">
        <v>747</v>
      </c>
      <c r="E445" s="21">
        <v>1</v>
      </c>
      <c r="F445" s="60">
        <v>55600</v>
      </c>
      <c r="G445" s="59">
        <v>58380</v>
      </c>
      <c r="H445" s="64">
        <v>350000</v>
      </c>
      <c r="I445" s="74">
        <v>66720</v>
      </c>
      <c r="J445" s="77">
        <f t="shared" si="65"/>
        <v>132675</v>
      </c>
      <c r="K445" s="60">
        <f t="shared" si="66"/>
        <v>144960.36274329154</v>
      </c>
      <c r="L445" s="77">
        <f t="shared" si="59"/>
        <v>-12285.362743291538</v>
      </c>
      <c r="M445" s="77">
        <f t="shared" si="60"/>
        <v>277635.36274329154</v>
      </c>
      <c r="N445" s="71">
        <f t="shared" si="67"/>
        <v>60233</v>
      </c>
      <c r="O445" s="55"/>
    </row>
    <row r="446" spans="2:15" x14ac:dyDescent="0.25">
      <c r="B446" s="6" t="s">
        <v>956</v>
      </c>
      <c r="C446" s="30" t="s">
        <v>647</v>
      </c>
      <c r="D446" s="4" t="s">
        <v>746</v>
      </c>
      <c r="E446" s="21">
        <v>1</v>
      </c>
      <c r="F446" s="60">
        <v>21900</v>
      </c>
      <c r="G446" s="59">
        <v>22995</v>
      </c>
      <c r="H446" s="64">
        <v>168000</v>
      </c>
      <c r="I446" s="74">
        <v>26280</v>
      </c>
      <c r="J446" s="77">
        <f t="shared" si="65"/>
        <v>59793.75</v>
      </c>
      <c r="K446" s="60">
        <f t="shared" si="66"/>
        <v>72161.504670080161</v>
      </c>
      <c r="L446" s="77">
        <f t="shared" si="59"/>
        <v>-12367.754670080161</v>
      </c>
      <c r="M446" s="77">
        <f t="shared" si="60"/>
        <v>131955.25467008015</v>
      </c>
      <c r="N446" s="71">
        <f t="shared" si="67"/>
        <v>23725</v>
      </c>
      <c r="O446" s="55"/>
    </row>
    <row r="447" spans="2:15" ht="27.6" x14ac:dyDescent="0.25">
      <c r="B447" s="6" t="s">
        <v>1101</v>
      </c>
      <c r="C447" s="30" t="s">
        <v>751</v>
      </c>
      <c r="D447" s="4" t="s">
        <v>746</v>
      </c>
      <c r="E447" s="21">
        <v>1</v>
      </c>
      <c r="F447" s="60">
        <v>24500</v>
      </c>
      <c r="G447" s="59">
        <v>25725</v>
      </c>
      <c r="H447" s="64">
        <v>125000</v>
      </c>
      <c r="I447" s="74">
        <v>29400</v>
      </c>
      <c r="J447" s="77">
        <f t="shared" si="65"/>
        <v>51156.25</v>
      </c>
      <c r="K447" s="60">
        <f t="shared" si="66"/>
        <v>49273.177181741929</v>
      </c>
      <c r="L447" s="77">
        <f t="shared" si="59"/>
        <v>1883.0728182580715</v>
      </c>
      <c r="M447" s="77">
        <f t="shared" si="60"/>
        <v>100429.42718174192</v>
      </c>
      <c r="N447" s="71">
        <f t="shared" si="67"/>
        <v>26542</v>
      </c>
      <c r="O447" s="55"/>
    </row>
    <row r="448" spans="2:15" x14ac:dyDescent="0.25">
      <c r="B448" s="67" t="s">
        <v>957</v>
      </c>
      <c r="C448" s="81" t="s">
        <v>269</v>
      </c>
      <c r="D448" s="81"/>
      <c r="E448" s="82"/>
      <c r="F448" s="83"/>
      <c r="G448" s="84"/>
      <c r="H448" s="84"/>
      <c r="I448" s="85"/>
      <c r="J448" s="85"/>
      <c r="K448" s="85"/>
      <c r="L448" s="85"/>
      <c r="M448" s="85"/>
      <c r="N448" s="86"/>
      <c r="O448" s="55"/>
    </row>
    <row r="449" spans="2:15" x14ac:dyDescent="0.25">
      <c r="B449" s="40" t="s">
        <v>958</v>
      </c>
      <c r="C449" s="3" t="s">
        <v>648</v>
      </c>
      <c r="D449" s="4" t="s">
        <v>747</v>
      </c>
      <c r="E449" s="21">
        <v>1</v>
      </c>
      <c r="F449" s="60">
        <v>32900</v>
      </c>
      <c r="G449" s="59">
        <v>34545</v>
      </c>
      <c r="H449" s="64">
        <v>110000</v>
      </c>
      <c r="I449" s="74">
        <v>39480</v>
      </c>
      <c r="J449" s="77">
        <f t="shared" ref="J449:J454" si="68">+AVERAGE(F449,G449,H449,I449)</f>
        <v>54231.25</v>
      </c>
      <c r="K449" s="60">
        <f t="shared" ref="K449:K454" si="69">+STDEVA(F449,G449,H449,I449)</f>
        <v>37284.149978017915</v>
      </c>
      <c r="L449" s="77">
        <f t="shared" si="59"/>
        <v>16947.100021982085</v>
      </c>
      <c r="M449" s="77">
        <f t="shared" si="60"/>
        <v>91515.399978017915</v>
      </c>
      <c r="N449" s="71">
        <f>+ROUND(AVERAGE(F449,G449,I449),0)</f>
        <v>35642</v>
      </c>
      <c r="O449" s="55"/>
    </row>
    <row r="450" spans="2:15" x14ac:dyDescent="0.25">
      <c r="B450" s="40" t="s">
        <v>959</v>
      </c>
      <c r="C450" s="3" t="s">
        <v>649</v>
      </c>
      <c r="D450" s="4" t="s">
        <v>747</v>
      </c>
      <c r="E450" s="21">
        <v>1</v>
      </c>
      <c r="F450" s="60">
        <v>24900</v>
      </c>
      <c r="G450" s="59">
        <v>26145</v>
      </c>
      <c r="H450" s="64">
        <v>89000</v>
      </c>
      <c r="I450" s="74">
        <v>29880</v>
      </c>
      <c r="J450" s="77">
        <f t="shared" si="68"/>
        <v>42481.25</v>
      </c>
      <c r="K450" s="60">
        <f t="shared" si="69"/>
        <v>31084.610440698787</v>
      </c>
      <c r="L450" s="77">
        <f t="shared" si="59"/>
        <v>11396.639559301213</v>
      </c>
      <c r="M450" s="77">
        <f t="shared" si="60"/>
        <v>73565.860440698787</v>
      </c>
      <c r="N450" s="71">
        <f>+ROUND(AVERAGE(F450,G450,I450),0)</f>
        <v>26975</v>
      </c>
      <c r="O450" s="55"/>
    </row>
    <row r="451" spans="2:15" x14ac:dyDescent="0.25">
      <c r="B451" s="40" t="s">
        <v>960</v>
      </c>
      <c r="C451" s="3" t="s">
        <v>650</v>
      </c>
      <c r="D451" s="4" t="s">
        <v>747</v>
      </c>
      <c r="E451" s="21">
        <v>1</v>
      </c>
      <c r="F451" s="60">
        <v>33500</v>
      </c>
      <c r="G451" s="59">
        <v>35175</v>
      </c>
      <c r="H451" s="64">
        <v>89000</v>
      </c>
      <c r="I451" s="74">
        <v>40200</v>
      </c>
      <c r="J451" s="77">
        <f t="shared" si="68"/>
        <v>49468.75</v>
      </c>
      <c r="K451" s="60">
        <f t="shared" si="69"/>
        <v>26507.494026847075</v>
      </c>
      <c r="L451" s="77">
        <f t="shared" si="59"/>
        <v>22961.255973152925</v>
      </c>
      <c r="M451" s="77">
        <f t="shared" si="60"/>
        <v>75976.244026847067</v>
      </c>
      <c r="N451" s="71">
        <f>+ROUND(AVERAGE(F451,G451,I451),0)</f>
        <v>36292</v>
      </c>
      <c r="O451" s="55"/>
    </row>
    <row r="452" spans="2:15" x14ac:dyDescent="0.25">
      <c r="B452" s="40" t="s">
        <v>961</v>
      </c>
      <c r="C452" s="3" t="s">
        <v>651</v>
      </c>
      <c r="D452" s="4" t="s">
        <v>747</v>
      </c>
      <c r="E452" s="21">
        <v>1</v>
      </c>
      <c r="F452" s="60">
        <v>178990</v>
      </c>
      <c r="G452" s="59">
        <v>187940</v>
      </c>
      <c r="H452" s="65">
        <v>110000</v>
      </c>
      <c r="I452" s="74">
        <v>214788</v>
      </c>
      <c r="J452" s="77">
        <f t="shared" si="68"/>
        <v>172929.5</v>
      </c>
      <c r="K452" s="60">
        <f t="shared" si="69"/>
        <v>44625.481371820148</v>
      </c>
      <c r="L452" s="77">
        <f t="shared" si="59"/>
        <v>128304.01862817985</v>
      </c>
      <c r="M452" s="77">
        <f t="shared" si="60"/>
        <v>217554.98137182015</v>
      </c>
      <c r="N452" s="71">
        <f>+ROUND(AVERAGE(F452,G452,I452),0)</f>
        <v>193906</v>
      </c>
      <c r="O452" s="55"/>
    </row>
    <row r="453" spans="2:15" x14ac:dyDescent="0.25">
      <c r="B453" s="40" t="s">
        <v>962</v>
      </c>
      <c r="C453" s="3" t="s">
        <v>652</v>
      </c>
      <c r="D453" s="4" t="s">
        <v>747</v>
      </c>
      <c r="E453" s="21">
        <v>1</v>
      </c>
      <c r="F453" s="60">
        <v>87890</v>
      </c>
      <c r="G453" s="59">
        <v>92285</v>
      </c>
      <c r="H453" s="59">
        <v>90000</v>
      </c>
      <c r="I453" s="76">
        <v>105468</v>
      </c>
      <c r="J453" s="77">
        <f t="shared" si="68"/>
        <v>93910.75</v>
      </c>
      <c r="K453" s="60">
        <f t="shared" si="69"/>
        <v>7911.099517976837</v>
      </c>
      <c r="L453" s="77">
        <f t="shared" si="59"/>
        <v>85999.650482023164</v>
      </c>
      <c r="M453" s="77">
        <f t="shared" si="60"/>
        <v>101821.84951797684</v>
      </c>
      <c r="N453" s="71">
        <f>+ROUND(AVERAGE(F453,G453,H453),0)</f>
        <v>90058</v>
      </c>
      <c r="O453" s="55"/>
    </row>
    <row r="454" spans="2:15" x14ac:dyDescent="0.25">
      <c r="B454" s="40" t="s">
        <v>963</v>
      </c>
      <c r="C454" s="10" t="s">
        <v>653</v>
      </c>
      <c r="D454" s="4" t="s">
        <v>747</v>
      </c>
      <c r="E454" s="21">
        <v>1</v>
      </c>
      <c r="F454" s="60">
        <v>24900</v>
      </c>
      <c r="G454" s="59">
        <v>26145</v>
      </c>
      <c r="H454" s="64">
        <v>90000</v>
      </c>
      <c r="I454" s="74">
        <v>29880</v>
      </c>
      <c r="J454" s="77">
        <f t="shared" si="68"/>
        <v>42731.25</v>
      </c>
      <c r="K454" s="60">
        <f t="shared" si="69"/>
        <v>31583.468876138351</v>
      </c>
      <c r="L454" s="77">
        <f t="shared" si="59"/>
        <v>11147.781123861649</v>
      </c>
      <c r="M454" s="77">
        <f t="shared" si="60"/>
        <v>74314.718876138359</v>
      </c>
      <c r="N454" s="71">
        <f>+ROUND(AVERAGE(F454,G454,I454),0)</f>
        <v>26975</v>
      </c>
      <c r="O454" s="55"/>
    </row>
    <row r="455" spans="2:15" x14ac:dyDescent="0.25">
      <c r="B455" s="92">
        <v>22</v>
      </c>
      <c r="C455" s="96" t="s">
        <v>279</v>
      </c>
      <c r="D455" s="96"/>
      <c r="E455" s="96"/>
      <c r="F455" s="96"/>
      <c r="G455" s="96"/>
      <c r="H455" s="96"/>
      <c r="I455" s="96"/>
      <c r="J455" s="93"/>
      <c r="K455" s="93"/>
      <c r="L455" s="93"/>
      <c r="M455" s="93"/>
      <c r="N455" s="94"/>
      <c r="O455" s="55"/>
    </row>
    <row r="456" spans="2:15" x14ac:dyDescent="0.25">
      <c r="B456" s="67" t="s">
        <v>335</v>
      </c>
      <c r="C456" s="81" t="s">
        <v>280</v>
      </c>
      <c r="D456" s="81"/>
      <c r="E456" s="82"/>
      <c r="F456" s="83"/>
      <c r="G456" s="84"/>
      <c r="H456" s="84"/>
      <c r="I456" s="85"/>
      <c r="J456" s="85"/>
      <c r="K456" s="85"/>
      <c r="L456" s="85"/>
      <c r="M456" s="85"/>
      <c r="N456" s="86"/>
      <c r="O456" s="55"/>
    </row>
    <row r="457" spans="2:15" x14ac:dyDescent="0.25">
      <c r="B457" s="40" t="s">
        <v>336</v>
      </c>
      <c r="C457" s="3" t="s">
        <v>654</v>
      </c>
      <c r="D457" s="16" t="s">
        <v>394</v>
      </c>
      <c r="E457" s="21">
        <v>1</v>
      </c>
      <c r="F457" s="60">
        <v>35600</v>
      </c>
      <c r="G457" s="59">
        <v>37380</v>
      </c>
      <c r="H457" s="65">
        <v>25000</v>
      </c>
      <c r="I457" s="76">
        <v>42720</v>
      </c>
      <c r="J457" s="77">
        <f>+AVERAGE(F457,G457,H457,I457)</f>
        <v>35175</v>
      </c>
      <c r="K457" s="60">
        <f>+STDEVA(F457,G457,H457,I457)</f>
        <v>7427.4333835226462</v>
      </c>
      <c r="L457" s="77">
        <f t="shared" si="59"/>
        <v>27747.566616477354</v>
      </c>
      <c r="M457" s="77">
        <f t="shared" si="60"/>
        <v>42602.433383522643</v>
      </c>
      <c r="N457" s="71">
        <f>+ROUND(AVERAGE(F457,G457),0)</f>
        <v>36490</v>
      </c>
      <c r="O457" s="55"/>
    </row>
    <row r="458" spans="2:15" x14ac:dyDescent="0.25">
      <c r="B458" s="40" t="s">
        <v>337</v>
      </c>
      <c r="C458" s="3" t="s">
        <v>655</v>
      </c>
      <c r="D458" s="16" t="s">
        <v>394</v>
      </c>
      <c r="E458" s="21">
        <v>1</v>
      </c>
      <c r="F458" s="66">
        <v>31300</v>
      </c>
      <c r="G458" s="59">
        <v>32865</v>
      </c>
      <c r="H458" s="59">
        <v>35000</v>
      </c>
      <c r="I458" s="76">
        <v>37560</v>
      </c>
      <c r="J458" s="77">
        <f>+AVERAGE(F458,G458,H458,I458)</f>
        <v>34181.25</v>
      </c>
      <c r="K458" s="60">
        <f>+STDEVA(F458,G458,H458,I458)</f>
        <v>2715.4139494129927</v>
      </c>
      <c r="L458" s="77">
        <f t="shared" si="59"/>
        <v>31465.836050587008</v>
      </c>
      <c r="M458" s="77">
        <f t="shared" si="60"/>
        <v>36896.663949412992</v>
      </c>
      <c r="N458" s="71">
        <f>+ROUND(AVERAGE(G458,H458,),0)</f>
        <v>22622</v>
      </c>
      <c r="O458" s="55"/>
    </row>
    <row r="459" spans="2:15" ht="27.6" x14ac:dyDescent="0.25">
      <c r="B459" s="40" t="s">
        <v>338</v>
      </c>
      <c r="C459" s="3" t="s">
        <v>656</v>
      </c>
      <c r="D459" s="16" t="s">
        <v>394</v>
      </c>
      <c r="E459" s="21">
        <v>1</v>
      </c>
      <c r="F459" s="60">
        <v>43400</v>
      </c>
      <c r="G459" s="59">
        <v>45570</v>
      </c>
      <c r="H459" s="59">
        <v>38000</v>
      </c>
      <c r="I459" s="76">
        <v>52080</v>
      </c>
      <c r="J459" s="77">
        <f>+AVERAGE(F459,G459,H459,I459)</f>
        <v>44762.5</v>
      </c>
      <c r="K459" s="60">
        <f>+STDEVA(F459,G459,H459,I459)</f>
        <v>5824.822601018278</v>
      </c>
      <c r="L459" s="77">
        <f t="shared" si="59"/>
        <v>38937.677398981723</v>
      </c>
      <c r="M459" s="77">
        <f t="shared" si="60"/>
        <v>50587.322601018277</v>
      </c>
      <c r="N459" s="71">
        <f>+ROUND(AVERAGE(F459,G459,H459),0)</f>
        <v>42323</v>
      </c>
      <c r="O459" s="55"/>
    </row>
    <row r="460" spans="2:15" ht="27.6" x14ac:dyDescent="0.25">
      <c r="B460" s="40" t="s">
        <v>339</v>
      </c>
      <c r="C460" s="3" t="s">
        <v>657</v>
      </c>
      <c r="D460" s="16" t="s">
        <v>394</v>
      </c>
      <c r="E460" s="21">
        <v>1</v>
      </c>
      <c r="F460" s="60">
        <v>43400</v>
      </c>
      <c r="G460" s="59">
        <v>45570</v>
      </c>
      <c r="H460" s="65">
        <v>38000</v>
      </c>
      <c r="I460" s="76">
        <v>52080</v>
      </c>
      <c r="J460" s="77">
        <f>+AVERAGE(F460,G460,H460,I460)</f>
        <v>44762.5</v>
      </c>
      <c r="K460" s="60">
        <f>+STDEVA(F460,G460,H460,I460)</f>
        <v>5824.822601018278</v>
      </c>
      <c r="L460" s="77">
        <f t="shared" si="59"/>
        <v>38937.677398981723</v>
      </c>
      <c r="M460" s="77">
        <f t="shared" si="60"/>
        <v>50587.322601018277</v>
      </c>
      <c r="N460" s="71">
        <f>+ROUND(AVERAGE(F460,G460),0)</f>
        <v>44485</v>
      </c>
      <c r="O460" s="55"/>
    </row>
    <row r="461" spans="2:15" x14ac:dyDescent="0.25">
      <c r="B461" s="40" t="s">
        <v>340</v>
      </c>
      <c r="C461" s="3" t="s">
        <v>753</v>
      </c>
      <c r="D461" s="16" t="s">
        <v>394</v>
      </c>
      <c r="E461" s="21">
        <v>1</v>
      </c>
      <c r="F461" s="60">
        <v>22400</v>
      </c>
      <c r="G461" s="59">
        <v>23520</v>
      </c>
      <c r="H461" s="65">
        <v>20000</v>
      </c>
      <c r="I461" s="76">
        <v>26880</v>
      </c>
      <c r="J461" s="77">
        <f>+AVERAGE(F461,G461,H461,I461)</f>
        <v>23200</v>
      </c>
      <c r="K461" s="60">
        <f>+STDEVA(F461,G461,H461,I461)</f>
        <v>2859.1840327851114</v>
      </c>
      <c r="L461" s="77">
        <f t="shared" ref="L461:L524" si="70">+J461-K461</f>
        <v>20340.81596721489</v>
      </c>
      <c r="M461" s="77">
        <f t="shared" ref="M461:M524" si="71">+J461+K461</f>
        <v>26059.18403278511</v>
      </c>
      <c r="N461" s="71">
        <f>+ROUND(AVERAGE(F461,G461),0)</f>
        <v>22960</v>
      </c>
      <c r="O461" s="55"/>
    </row>
    <row r="462" spans="2:15" x14ac:dyDescent="0.25">
      <c r="B462" s="67" t="s">
        <v>341</v>
      </c>
      <c r="C462" s="81" t="s">
        <v>1099</v>
      </c>
      <c r="D462" s="81"/>
      <c r="E462" s="82"/>
      <c r="F462" s="83"/>
      <c r="G462" s="84"/>
      <c r="H462" s="84"/>
      <c r="I462" s="85"/>
      <c r="J462" s="85"/>
      <c r="K462" s="85"/>
      <c r="L462" s="85"/>
      <c r="M462" s="85"/>
      <c r="N462" s="86"/>
      <c r="O462" s="55"/>
    </row>
    <row r="463" spans="2:15" x14ac:dyDescent="0.25">
      <c r="B463" s="40" t="s">
        <v>342</v>
      </c>
      <c r="C463" s="3" t="s">
        <v>658</v>
      </c>
      <c r="D463" s="16" t="s">
        <v>394</v>
      </c>
      <c r="E463" s="21">
        <v>1</v>
      </c>
      <c r="F463" s="60">
        <v>234999</v>
      </c>
      <c r="G463" s="59">
        <v>246749</v>
      </c>
      <c r="H463" s="59">
        <v>250000</v>
      </c>
      <c r="I463" s="76">
        <v>281999</v>
      </c>
      <c r="J463" s="77">
        <f>+AVERAGE(F463,G463,H463,I463)</f>
        <v>253436.75</v>
      </c>
      <c r="K463" s="60">
        <f>+STDEVA(F463,G463,H463,I463)</f>
        <v>20102.155777843</v>
      </c>
      <c r="L463" s="77">
        <f t="shared" si="70"/>
        <v>233334.594222157</v>
      </c>
      <c r="M463" s="77">
        <f t="shared" si="71"/>
        <v>273538.90577784297</v>
      </c>
      <c r="N463" s="71">
        <f>+ROUND(AVERAGE(F463,G463,H463),0)</f>
        <v>243916</v>
      </c>
      <c r="O463" s="55"/>
    </row>
    <row r="464" spans="2:15" x14ac:dyDescent="0.25">
      <c r="B464" s="92">
        <v>23</v>
      </c>
      <c r="C464" s="96" t="s">
        <v>293</v>
      </c>
      <c r="D464" s="96"/>
      <c r="E464" s="96"/>
      <c r="F464" s="96"/>
      <c r="G464" s="96"/>
      <c r="H464" s="96"/>
      <c r="I464" s="96"/>
      <c r="J464" s="93"/>
      <c r="K464" s="93"/>
      <c r="L464" s="93"/>
      <c r="M464" s="93"/>
      <c r="N464" s="94"/>
      <c r="O464" s="55"/>
    </row>
    <row r="465" spans="2:15" x14ac:dyDescent="0.25">
      <c r="B465" s="67" t="s">
        <v>715</v>
      </c>
      <c r="C465" s="81" t="s">
        <v>294</v>
      </c>
      <c r="D465" s="81"/>
      <c r="E465" s="82"/>
      <c r="F465" s="83"/>
      <c r="G465" s="84"/>
      <c r="H465" s="84"/>
      <c r="I465" s="85"/>
      <c r="J465" s="85"/>
      <c r="K465" s="85"/>
      <c r="L465" s="85"/>
      <c r="M465" s="85"/>
      <c r="N465" s="86"/>
      <c r="O465" s="55"/>
    </row>
    <row r="466" spans="2:15" x14ac:dyDescent="0.25">
      <c r="B466" s="40" t="s">
        <v>716</v>
      </c>
      <c r="C466" s="3" t="s">
        <v>659</v>
      </c>
      <c r="D466" s="16" t="s">
        <v>394</v>
      </c>
      <c r="E466" s="21">
        <v>1</v>
      </c>
      <c r="F466" s="60">
        <v>12000</v>
      </c>
      <c r="G466" s="59">
        <v>12600</v>
      </c>
      <c r="H466" s="64">
        <v>66000</v>
      </c>
      <c r="I466" s="74">
        <v>14400</v>
      </c>
      <c r="J466" s="77">
        <f>+AVERAGE(F466,G466,H466,I466)</f>
        <v>26250</v>
      </c>
      <c r="K466" s="60">
        <f>+STDEVA(F466,G466,H466,I466)</f>
        <v>26519.615381826337</v>
      </c>
      <c r="L466" s="77">
        <f t="shared" si="70"/>
        <v>-269.6153818263374</v>
      </c>
      <c r="M466" s="77">
        <f t="shared" si="71"/>
        <v>52769.615381826341</v>
      </c>
      <c r="N466" s="71">
        <f>+ROUND(AVERAGE(F466,G466,I466),0)</f>
        <v>13000</v>
      </c>
      <c r="O466" s="55"/>
    </row>
    <row r="467" spans="2:15" ht="27.6" x14ac:dyDescent="0.25">
      <c r="B467" s="40" t="s">
        <v>717</v>
      </c>
      <c r="C467" s="3" t="s">
        <v>375</v>
      </c>
      <c r="D467" s="16" t="s">
        <v>394</v>
      </c>
      <c r="E467" s="21">
        <v>1</v>
      </c>
      <c r="F467" s="60">
        <v>8900</v>
      </c>
      <c r="G467" s="59">
        <v>9345</v>
      </c>
      <c r="H467" s="64">
        <v>16000</v>
      </c>
      <c r="I467" s="74">
        <v>10680</v>
      </c>
      <c r="J467" s="77">
        <f>+AVERAGE(F467,G467,H467,I467)</f>
        <v>11231.25</v>
      </c>
      <c r="K467" s="60">
        <f>+STDEVA(F467,G467,H467,I467)</f>
        <v>3267.9003835286453</v>
      </c>
      <c r="L467" s="77">
        <f t="shared" si="70"/>
        <v>7963.3496164713542</v>
      </c>
      <c r="M467" s="77">
        <f t="shared" si="71"/>
        <v>14499.150383528646</v>
      </c>
      <c r="N467" s="71">
        <f>+ROUND(AVERAGE(F467,G467,I467),0)</f>
        <v>9642</v>
      </c>
      <c r="O467" s="55"/>
    </row>
    <row r="468" spans="2:15" x14ac:dyDescent="0.25">
      <c r="B468" s="40" t="s">
        <v>718</v>
      </c>
      <c r="C468" s="3" t="s">
        <v>660</v>
      </c>
      <c r="D468" s="16" t="s">
        <v>394</v>
      </c>
      <c r="E468" s="21">
        <v>1</v>
      </c>
      <c r="F468" s="60">
        <v>16700</v>
      </c>
      <c r="G468" s="59">
        <v>17535</v>
      </c>
      <c r="H468" s="64">
        <v>32000</v>
      </c>
      <c r="I468" s="74">
        <v>20040</v>
      </c>
      <c r="J468" s="77">
        <f>+AVERAGE(F468,G468,H468,I468)</f>
        <v>21568.75</v>
      </c>
      <c r="K468" s="60">
        <f>+STDEVA(F468,G468,H468,I468)</f>
        <v>7097.5093929725335</v>
      </c>
      <c r="L468" s="77">
        <f t="shared" si="70"/>
        <v>14471.240607027466</v>
      </c>
      <c r="M468" s="77">
        <f t="shared" si="71"/>
        <v>28666.259392972534</v>
      </c>
      <c r="N468" s="71">
        <f>+ROUND(AVERAGE(F468,G468,I468),0)</f>
        <v>18092</v>
      </c>
      <c r="O468" s="55"/>
    </row>
    <row r="469" spans="2:15" ht="55.2" x14ac:dyDescent="0.25">
      <c r="B469" s="40" t="s">
        <v>719</v>
      </c>
      <c r="C469" s="3" t="s">
        <v>661</v>
      </c>
      <c r="D469" s="16" t="s">
        <v>394</v>
      </c>
      <c r="E469" s="21">
        <v>1</v>
      </c>
      <c r="F469" s="66">
        <v>156000</v>
      </c>
      <c r="G469" s="59">
        <v>163800</v>
      </c>
      <c r="H469" s="64">
        <v>195000</v>
      </c>
      <c r="I469" s="74">
        <v>187200</v>
      </c>
      <c r="J469" s="77">
        <f>+AVERAGE(F469,G469,H469,I469)</f>
        <v>175500</v>
      </c>
      <c r="K469" s="60">
        <f>+STDEVA(F469,G469,H469,I469)</f>
        <v>18567.71391421141</v>
      </c>
      <c r="L469" s="77">
        <f t="shared" si="70"/>
        <v>156932.2860857886</v>
      </c>
      <c r="M469" s="77">
        <f t="shared" si="71"/>
        <v>194067.7139142114</v>
      </c>
      <c r="N469" s="71">
        <f>+ROUND(AVERAGE(G469,I469),0)</f>
        <v>175500</v>
      </c>
      <c r="O469" s="55"/>
    </row>
    <row r="470" spans="2:15" x14ac:dyDescent="0.25">
      <c r="B470" s="40" t="s">
        <v>720</v>
      </c>
      <c r="C470" s="3" t="s">
        <v>662</v>
      </c>
      <c r="D470" s="16" t="s">
        <v>394</v>
      </c>
      <c r="E470" s="21">
        <v>1</v>
      </c>
      <c r="F470" s="60">
        <v>33400</v>
      </c>
      <c r="G470" s="59">
        <v>35070</v>
      </c>
      <c r="H470" s="65">
        <v>15000</v>
      </c>
      <c r="I470" s="74">
        <v>40080</v>
      </c>
      <c r="J470" s="77">
        <f>+AVERAGE(F470,G470,H470,I470)</f>
        <v>30887.5</v>
      </c>
      <c r="K470" s="60">
        <f>+STDEVA(F470,G470,H470,I470)</f>
        <v>10965.410389036973</v>
      </c>
      <c r="L470" s="77">
        <f t="shared" si="70"/>
        <v>19922.089610963027</v>
      </c>
      <c r="M470" s="77">
        <f t="shared" si="71"/>
        <v>41852.910389036973</v>
      </c>
      <c r="N470" s="71">
        <f>+ROUND(AVERAGE(F470,G470,I470),0)</f>
        <v>36183</v>
      </c>
      <c r="O470" s="55"/>
    </row>
    <row r="471" spans="2:15" x14ac:dyDescent="0.25">
      <c r="B471" s="67" t="s">
        <v>721</v>
      </c>
      <c r="C471" s="81" t="s">
        <v>295</v>
      </c>
      <c r="D471" s="81"/>
      <c r="E471" s="82"/>
      <c r="F471" s="83"/>
      <c r="G471" s="84"/>
      <c r="H471" s="84"/>
      <c r="I471" s="85"/>
      <c r="J471" s="85"/>
      <c r="K471" s="85"/>
      <c r="L471" s="85"/>
      <c r="M471" s="85"/>
      <c r="N471" s="86"/>
      <c r="O471" s="55"/>
    </row>
    <row r="472" spans="2:15" x14ac:dyDescent="0.25">
      <c r="B472" s="40" t="s">
        <v>722</v>
      </c>
      <c r="C472" s="3" t="s">
        <v>663</v>
      </c>
      <c r="D472" s="4" t="s">
        <v>746</v>
      </c>
      <c r="E472" s="21">
        <v>1</v>
      </c>
      <c r="F472" s="60">
        <v>68990</v>
      </c>
      <c r="G472" s="59">
        <v>72440</v>
      </c>
      <c r="H472" s="65">
        <v>45000</v>
      </c>
      <c r="I472" s="74">
        <v>82788</v>
      </c>
      <c r="J472" s="77">
        <f t="shared" ref="J472:J477" si="72">+AVERAGE(F472,G472,H472,I472)</f>
        <v>67304.5</v>
      </c>
      <c r="K472" s="60">
        <f t="shared" ref="K472:K477" si="73">+STDEVA(F472,G472,H472,I472)</f>
        <v>15983.780977394972</v>
      </c>
      <c r="L472" s="77">
        <f t="shared" si="70"/>
        <v>51320.71902260503</v>
      </c>
      <c r="M472" s="77">
        <f t="shared" si="71"/>
        <v>83288.28097739497</v>
      </c>
      <c r="N472" s="71">
        <f t="shared" ref="N472:N477" si="74">+ROUND(AVERAGE(F472,G472,I472),0)</f>
        <v>74739</v>
      </c>
      <c r="O472" s="55"/>
    </row>
    <row r="473" spans="2:15" ht="27.6" x14ac:dyDescent="0.25">
      <c r="B473" s="40" t="s">
        <v>723</v>
      </c>
      <c r="C473" s="3" t="s">
        <v>664</v>
      </c>
      <c r="D473" s="4" t="s">
        <v>746</v>
      </c>
      <c r="E473" s="21">
        <v>1</v>
      </c>
      <c r="F473" s="60">
        <v>89000</v>
      </c>
      <c r="G473" s="59">
        <v>93450</v>
      </c>
      <c r="H473" s="64">
        <v>600000</v>
      </c>
      <c r="I473" s="74">
        <v>106800</v>
      </c>
      <c r="J473" s="77">
        <f t="shared" si="72"/>
        <v>222312.5</v>
      </c>
      <c r="K473" s="60">
        <f t="shared" si="73"/>
        <v>251905.24136071483</v>
      </c>
      <c r="L473" s="77">
        <f t="shared" si="70"/>
        <v>-29592.741360714834</v>
      </c>
      <c r="M473" s="77">
        <f t="shared" si="71"/>
        <v>474217.74136071483</v>
      </c>
      <c r="N473" s="71">
        <f t="shared" si="74"/>
        <v>96417</v>
      </c>
      <c r="O473" s="55"/>
    </row>
    <row r="474" spans="2:15" x14ac:dyDescent="0.25">
      <c r="B474" s="40" t="s">
        <v>964</v>
      </c>
      <c r="C474" s="3" t="s">
        <v>665</v>
      </c>
      <c r="D474" s="4" t="s">
        <v>746</v>
      </c>
      <c r="E474" s="21">
        <v>1</v>
      </c>
      <c r="F474" s="60">
        <v>135600</v>
      </c>
      <c r="G474" s="59">
        <v>142380</v>
      </c>
      <c r="H474" s="64">
        <v>600000</v>
      </c>
      <c r="I474" s="74">
        <v>162720</v>
      </c>
      <c r="J474" s="77">
        <f t="shared" si="72"/>
        <v>260175</v>
      </c>
      <c r="K474" s="60">
        <f t="shared" si="73"/>
        <v>226842.8973981773</v>
      </c>
      <c r="L474" s="77">
        <f t="shared" si="70"/>
        <v>33332.102601822698</v>
      </c>
      <c r="M474" s="77">
        <f t="shared" si="71"/>
        <v>487017.8973981773</v>
      </c>
      <c r="N474" s="71">
        <f t="shared" si="74"/>
        <v>146900</v>
      </c>
      <c r="O474" s="55"/>
    </row>
    <row r="475" spans="2:15" x14ac:dyDescent="0.25">
      <c r="B475" s="40" t="s">
        <v>965</v>
      </c>
      <c r="C475" s="3" t="s">
        <v>666</v>
      </c>
      <c r="D475" s="4" t="s">
        <v>746</v>
      </c>
      <c r="E475" s="21">
        <v>1</v>
      </c>
      <c r="F475" s="60">
        <v>189000</v>
      </c>
      <c r="G475" s="59">
        <v>198450</v>
      </c>
      <c r="H475" s="64">
        <v>600000</v>
      </c>
      <c r="I475" s="74">
        <v>226800</v>
      </c>
      <c r="J475" s="77">
        <f t="shared" si="72"/>
        <v>303562.5</v>
      </c>
      <c r="K475" s="60">
        <f t="shared" si="73"/>
        <v>198276.63913078615</v>
      </c>
      <c r="L475" s="77">
        <f t="shared" si="70"/>
        <v>105285.86086921385</v>
      </c>
      <c r="M475" s="77">
        <f t="shared" si="71"/>
        <v>501839.13913078618</v>
      </c>
      <c r="N475" s="71">
        <f t="shared" si="74"/>
        <v>204750</v>
      </c>
      <c r="O475" s="55"/>
    </row>
    <row r="476" spans="2:15" x14ac:dyDescent="0.25">
      <c r="B476" s="40" t="s">
        <v>966</v>
      </c>
      <c r="C476" s="3" t="s">
        <v>370</v>
      </c>
      <c r="D476" s="4" t="s">
        <v>746</v>
      </c>
      <c r="E476" s="21">
        <v>1</v>
      </c>
      <c r="F476" s="60">
        <v>33200</v>
      </c>
      <c r="G476" s="59">
        <v>34860</v>
      </c>
      <c r="H476" s="64">
        <v>100000</v>
      </c>
      <c r="I476" s="74">
        <v>39840</v>
      </c>
      <c r="J476" s="77">
        <f t="shared" si="72"/>
        <v>51975</v>
      </c>
      <c r="K476" s="60">
        <f t="shared" si="73"/>
        <v>32140.74620581586</v>
      </c>
      <c r="L476" s="77">
        <f t="shared" si="70"/>
        <v>19834.25379418414</v>
      </c>
      <c r="M476" s="77">
        <f t="shared" si="71"/>
        <v>84115.746205815856</v>
      </c>
      <c r="N476" s="71">
        <f t="shared" si="74"/>
        <v>35967</v>
      </c>
      <c r="O476" s="55"/>
    </row>
    <row r="477" spans="2:15" x14ac:dyDescent="0.25">
      <c r="B477" s="40" t="s">
        <v>967</v>
      </c>
      <c r="C477" s="3" t="s">
        <v>667</v>
      </c>
      <c r="D477" s="4" t="s">
        <v>746</v>
      </c>
      <c r="E477" s="21">
        <v>1</v>
      </c>
      <c r="F477" s="60">
        <v>189000</v>
      </c>
      <c r="G477" s="59">
        <v>198450</v>
      </c>
      <c r="H477" s="64">
        <v>600000</v>
      </c>
      <c r="I477" s="74">
        <v>226800</v>
      </c>
      <c r="J477" s="77">
        <f t="shared" si="72"/>
        <v>303562.5</v>
      </c>
      <c r="K477" s="60">
        <f t="shared" si="73"/>
        <v>198276.63913078615</v>
      </c>
      <c r="L477" s="77">
        <f t="shared" si="70"/>
        <v>105285.86086921385</v>
      </c>
      <c r="M477" s="77">
        <f t="shared" si="71"/>
        <v>501839.13913078618</v>
      </c>
      <c r="N477" s="71">
        <f t="shared" si="74"/>
        <v>204750</v>
      </c>
      <c r="O477" s="55"/>
    </row>
    <row r="478" spans="2:15" x14ac:dyDescent="0.25">
      <c r="B478" s="92">
        <v>24</v>
      </c>
      <c r="C478" s="96" t="s">
        <v>296</v>
      </c>
      <c r="D478" s="96"/>
      <c r="E478" s="96"/>
      <c r="F478" s="96"/>
      <c r="G478" s="96"/>
      <c r="H478" s="96"/>
      <c r="I478" s="96"/>
      <c r="J478" s="93"/>
      <c r="K478" s="93"/>
      <c r="L478" s="93"/>
      <c r="M478" s="93"/>
      <c r="N478" s="94"/>
      <c r="O478" s="55"/>
    </row>
    <row r="479" spans="2:15" x14ac:dyDescent="0.25">
      <c r="B479" s="67" t="s">
        <v>724</v>
      </c>
      <c r="C479" s="81" t="s">
        <v>297</v>
      </c>
      <c r="D479" s="81"/>
      <c r="E479" s="82"/>
      <c r="F479" s="83"/>
      <c r="G479" s="84"/>
      <c r="H479" s="84"/>
      <c r="I479" s="85"/>
      <c r="J479" s="85"/>
      <c r="K479" s="85"/>
      <c r="L479" s="85"/>
      <c r="M479" s="85"/>
      <c r="N479" s="86"/>
      <c r="O479" s="55"/>
    </row>
    <row r="480" spans="2:15" x14ac:dyDescent="0.25">
      <c r="B480" s="6" t="s">
        <v>725</v>
      </c>
      <c r="C480" s="3" t="s">
        <v>668</v>
      </c>
      <c r="D480" s="4" t="s">
        <v>746</v>
      </c>
      <c r="E480" s="21">
        <v>1</v>
      </c>
      <c r="F480" s="60">
        <v>25600</v>
      </c>
      <c r="G480" s="59">
        <v>26880</v>
      </c>
      <c r="H480" s="64">
        <v>65000</v>
      </c>
      <c r="I480" s="74">
        <v>30720</v>
      </c>
      <c r="J480" s="77">
        <f>+AVERAGE(F480,G480,H480,I480)</f>
        <v>37050</v>
      </c>
      <c r="K480" s="60">
        <f>+STDEVA(F480,G480,H480,I480)</f>
        <v>18759.911158282885</v>
      </c>
      <c r="L480" s="77">
        <f t="shared" si="70"/>
        <v>18290.088841717115</v>
      </c>
      <c r="M480" s="77">
        <f t="shared" si="71"/>
        <v>55809.911158282885</v>
      </c>
      <c r="N480" s="71">
        <f>+ROUND(AVERAGE(F480,G480,I480),0)</f>
        <v>27733</v>
      </c>
      <c r="O480" s="55"/>
    </row>
    <row r="481" spans="2:15" x14ac:dyDescent="0.25">
      <c r="B481" s="6" t="s">
        <v>726</v>
      </c>
      <c r="C481" s="3" t="s">
        <v>355</v>
      </c>
      <c r="D481" s="4" t="s">
        <v>746</v>
      </c>
      <c r="E481" s="21">
        <v>1</v>
      </c>
      <c r="F481" s="60">
        <v>6000</v>
      </c>
      <c r="G481" s="59">
        <v>6300</v>
      </c>
      <c r="H481" s="64">
        <v>45000</v>
      </c>
      <c r="I481" s="74">
        <v>7200</v>
      </c>
      <c r="J481" s="77">
        <f>+AVERAGE(F481,G481,H481,I481)</f>
        <v>16125</v>
      </c>
      <c r="K481" s="60">
        <f>+STDEVA(F481,G481,H481,I481)</f>
        <v>19256.752062588334</v>
      </c>
      <c r="L481" s="77">
        <f t="shared" si="70"/>
        <v>-3131.7520625883335</v>
      </c>
      <c r="M481" s="77">
        <f t="shared" si="71"/>
        <v>35381.752062588334</v>
      </c>
      <c r="N481" s="71">
        <f>+ROUND(AVERAGE(F481,G481,I481),0)</f>
        <v>6500</v>
      </c>
      <c r="O481" s="55"/>
    </row>
    <row r="482" spans="2:15" x14ac:dyDescent="0.25">
      <c r="B482" s="6" t="s">
        <v>727</v>
      </c>
      <c r="C482" s="3" t="s">
        <v>356</v>
      </c>
      <c r="D482" s="16" t="s">
        <v>394</v>
      </c>
      <c r="E482" s="21">
        <v>1</v>
      </c>
      <c r="F482" s="60">
        <v>33890</v>
      </c>
      <c r="G482" s="59">
        <v>35585</v>
      </c>
      <c r="H482" s="64">
        <v>700000</v>
      </c>
      <c r="I482" s="74">
        <v>40668</v>
      </c>
      <c r="J482" s="77">
        <f>+AVERAGE(F482,G482,H482,I482)</f>
        <v>202535.75</v>
      </c>
      <c r="K482" s="60">
        <f>+STDEVA(F482,G482,H482,I482)</f>
        <v>331655.33838446904</v>
      </c>
      <c r="L482" s="77">
        <f t="shared" si="70"/>
        <v>-129119.58838446904</v>
      </c>
      <c r="M482" s="77">
        <f t="shared" si="71"/>
        <v>534191.08838446904</v>
      </c>
      <c r="N482" s="71">
        <f>+ROUND(AVERAGE(F482,G482,I482),0)</f>
        <v>36714</v>
      </c>
      <c r="O482" s="55"/>
    </row>
    <row r="483" spans="2:15" x14ac:dyDescent="0.25">
      <c r="B483" s="92">
        <v>25</v>
      </c>
      <c r="C483" s="96" t="s">
        <v>298</v>
      </c>
      <c r="D483" s="96"/>
      <c r="E483" s="96"/>
      <c r="F483" s="96"/>
      <c r="G483" s="96"/>
      <c r="H483" s="96"/>
      <c r="I483" s="96"/>
      <c r="J483" s="93"/>
      <c r="K483" s="93"/>
      <c r="L483" s="93"/>
      <c r="M483" s="93"/>
      <c r="N483" s="94"/>
      <c r="O483" s="55"/>
    </row>
    <row r="484" spans="2:15" x14ac:dyDescent="0.25">
      <c r="B484" s="67" t="s">
        <v>728</v>
      </c>
      <c r="C484" s="81" t="s">
        <v>299</v>
      </c>
      <c r="D484" s="81"/>
      <c r="E484" s="82"/>
      <c r="F484" s="83"/>
      <c r="G484" s="84"/>
      <c r="H484" s="84"/>
      <c r="I484" s="85"/>
      <c r="J484" s="85"/>
      <c r="K484" s="85"/>
      <c r="L484" s="85"/>
      <c r="M484" s="85"/>
      <c r="N484" s="86"/>
      <c r="O484" s="55"/>
    </row>
    <row r="485" spans="2:15" x14ac:dyDescent="0.25">
      <c r="B485" s="6" t="s">
        <v>729</v>
      </c>
      <c r="C485" s="3" t="s">
        <v>300</v>
      </c>
      <c r="D485" s="4" t="s">
        <v>746</v>
      </c>
      <c r="E485" s="21">
        <v>1</v>
      </c>
      <c r="F485" s="60">
        <v>13000</v>
      </c>
      <c r="G485" s="59">
        <v>13650</v>
      </c>
      <c r="H485" s="65">
        <v>10000</v>
      </c>
      <c r="I485" s="76">
        <v>15600</v>
      </c>
      <c r="J485" s="77">
        <f t="shared" ref="J485:J499" si="75">+AVERAGE(F485,G485,H485,I485)</f>
        <v>13062.5</v>
      </c>
      <c r="K485" s="60">
        <f t="shared" ref="K485:K499" si="76">+STDEVA(F485,G485,H485,I485)</f>
        <v>2321.4130036108036</v>
      </c>
      <c r="L485" s="77">
        <f t="shared" si="70"/>
        <v>10741.086996389196</v>
      </c>
      <c r="M485" s="77">
        <f t="shared" si="71"/>
        <v>15383.913003610804</v>
      </c>
      <c r="N485" s="71">
        <f>+ROUND(AVERAGE(F485,G485),0)</f>
        <v>13325</v>
      </c>
      <c r="O485" s="55"/>
    </row>
    <row r="486" spans="2:15" x14ac:dyDescent="0.25">
      <c r="B486" s="6" t="s">
        <v>730</v>
      </c>
      <c r="C486" s="3" t="s">
        <v>301</v>
      </c>
      <c r="D486" s="4" t="s">
        <v>746</v>
      </c>
      <c r="E486" s="21">
        <v>1</v>
      </c>
      <c r="F486" s="60">
        <v>25600</v>
      </c>
      <c r="G486" s="59">
        <v>26880</v>
      </c>
      <c r="H486" s="59">
        <v>25000</v>
      </c>
      <c r="I486" s="76">
        <v>30720</v>
      </c>
      <c r="J486" s="77">
        <f t="shared" si="75"/>
        <v>27050</v>
      </c>
      <c r="K486" s="60">
        <f t="shared" si="76"/>
        <v>2569.2281590651564</v>
      </c>
      <c r="L486" s="77">
        <f t="shared" si="70"/>
        <v>24480.771840934845</v>
      </c>
      <c r="M486" s="77">
        <f t="shared" si="71"/>
        <v>29619.228159065155</v>
      </c>
      <c r="N486" s="71">
        <f>+ROUND(AVERAGE(F486,G486,H486),0)</f>
        <v>25827</v>
      </c>
      <c r="O486" s="55"/>
    </row>
    <row r="487" spans="2:15" x14ac:dyDescent="0.25">
      <c r="B487" s="6" t="s">
        <v>968</v>
      </c>
      <c r="C487" s="3" t="s">
        <v>302</v>
      </c>
      <c r="D487" s="4" t="s">
        <v>746</v>
      </c>
      <c r="E487" s="21">
        <v>1</v>
      </c>
      <c r="F487" s="60">
        <v>18900</v>
      </c>
      <c r="G487" s="59">
        <v>19845</v>
      </c>
      <c r="H487" s="65">
        <v>15000</v>
      </c>
      <c r="I487" s="76">
        <v>22680</v>
      </c>
      <c r="J487" s="77">
        <f t="shared" si="75"/>
        <v>19106.25</v>
      </c>
      <c r="K487" s="60">
        <f t="shared" si="76"/>
        <v>3173.9181227624636</v>
      </c>
      <c r="L487" s="77">
        <f t="shared" si="70"/>
        <v>15932.331877237537</v>
      </c>
      <c r="M487" s="77">
        <f t="shared" si="71"/>
        <v>22280.168122762465</v>
      </c>
      <c r="N487" s="71">
        <f>+ROUND(AVERAGE(F487,G487),0)</f>
        <v>19373</v>
      </c>
      <c r="O487" s="55"/>
    </row>
    <row r="488" spans="2:15" x14ac:dyDescent="0.25">
      <c r="B488" s="6" t="s">
        <v>969</v>
      </c>
      <c r="C488" s="3" t="s">
        <v>303</v>
      </c>
      <c r="D488" s="16" t="s">
        <v>748</v>
      </c>
      <c r="E488" s="21">
        <v>1</v>
      </c>
      <c r="F488" s="60">
        <v>165900</v>
      </c>
      <c r="G488" s="59">
        <v>174195</v>
      </c>
      <c r="H488" s="64">
        <v>200000</v>
      </c>
      <c r="I488" s="74">
        <v>186720</v>
      </c>
      <c r="J488" s="77">
        <f t="shared" si="75"/>
        <v>181703.75</v>
      </c>
      <c r="K488" s="60">
        <f t="shared" si="76"/>
        <v>14900.283764076441</v>
      </c>
      <c r="L488" s="77">
        <f t="shared" si="70"/>
        <v>166803.46623592355</v>
      </c>
      <c r="M488" s="77">
        <f t="shared" si="71"/>
        <v>196604.03376407645</v>
      </c>
      <c r="N488" s="71">
        <f t="shared" ref="N488:N493" si="77">+ROUND(AVERAGE(F488,G488,I488),0)</f>
        <v>175605</v>
      </c>
      <c r="O488" s="55"/>
    </row>
    <row r="489" spans="2:15" x14ac:dyDescent="0.25">
      <c r="B489" s="6" t="s">
        <v>970</v>
      </c>
      <c r="C489" s="3" t="s">
        <v>304</v>
      </c>
      <c r="D489" s="4" t="s">
        <v>747</v>
      </c>
      <c r="E489" s="21">
        <v>1</v>
      </c>
      <c r="F489" s="60">
        <v>4500</v>
      </c>
      <c r="G489" s="59">
        <v>4725</v>
      </c>
      <c r="H489" s="64">
        <v>45000</v>
      </c>
      <c r="I489" s="74">
        <v>5400</v>
      </c>
      <c r="J489" s="77">
        <f t="shared" si="75"/>
        <v>14906.25</v>
      </c>
      <c r="K489" s="60">
        <f t="shared" si="76"/>
        <v>20066.144528782803</v>
      </c>
      <c r="L489" s="77">
        <f t="shared" si="70"/>
        <v>-5159.8945287828028</v>
      </c>
      <c r="M489" s="77">
        <f t="shared" si="71"/>
        <v>34972.394528782803</v>
      </c>
      <c r="N489" s="71">
        <f t="shared" si="77"/>
        <v>4875</v>
      </c>
      <c r="O489" s="55"/>
    </row>
    <row r="490" spans="2:15" x14ac:dyDescent="0.25">
      <c r="B490" s="6" t="s">
        <v>971</v>
      </c>
      <c r="C490" s="3" t="s">
        <v>305</v>
      </c>
      <c r="D490" s="4" t="s">
        <v>747</v>
      </c>
      <c r="E490" s="21">
        <v>1</v>
      </c>
      <c r="F490" s="60">
        <v>8900</v>
      </c>
      <c r="G490" s="59">
        <v>9345</v>
      </c>
      <c r="H490" s="64">
        <v>45000</v>
      </c>
      <c r="I490" s="74">
        <v>10680</v>
      </c>
      <c r="J490" s="77">
        <f t="shared" si="75"/>
        <v>18481.25</v>
      </c>
      <c r="K490" s="60">
        <f t="shared" si="76"/>
        <v>17695.33854578657</v>
      </c>
      <c r="L490" s="77">
        <f t="shared" si="70"/>
        <v>785.91145421343026</v>
      </c>
      <c r="M490" s="77">
        <f t="shared" si="71"/>
        <v>36176.588545786566</v>
      </c>
      <c r="N490" s="71">
        <f t="shared" si="77"/>
        <v>9642</v>
      </c>
      <c r="O490" s="55"/>
    </row>
    <row r="491" spans="2:15" x14ac:dyDescent="0.25">
      <c r="B491" s="6" t="s">
        <v>972</v>
      </c>
      <c r="C491" s="3" t="s">
        <v>306</v>
      </c>
      <c r="D491" s="16" t="s">
        <v>394</v>
      </c>
      <c r="E491" s="21">
        <v>1</v>
      </c>
      <c r="F491" s="60">
        <v>45600</v>
      </c>
      <c r="G491" s="59">
        <v>47880</v>
      </c>
      <c r="H491" s="64">
        <v>110000</v>
      </c>
      <c r="I491" s="74">
        <v>54720</v>
      </c>
      <c r="J491" s="77">
        <f t="shared" si="75"/>
        <v>64550</v>
      </c>
      <c r="K491" s="60">
        <f t="shared" si="76"/>
        <v>30546.809980749218</v>
      </c>
      <c r="L491" s="77">
        <f t="shared" si="70"/>
        <v>34003.190019250782</v>
      </c>
      <c r="M491" s="77">
        <f t="shared" si="71"/>
        <v>95096.809980749211</v>
      </c>
      <c r="N491" s="71">
        <f t="shared" si="77"/>
        <v>49400</v>
      </c>
      <c r="O491" s="55"/>
    </row>
    <row r="492" spans="2:15" x14ac:dyDescent="0.25">
      <c r="B492" s="6" t="s">
        <v>973</v>
      </c>
      <c r="C492" s="3" t="s">
        <v>307</v>
      </c>
      <c r="D492" s="4" t="s">
        <v>746</v>
      </c>
      <c r="E492" s="21">
        <v>1</v>
      </c>
      <c r="F492" s="60">
        <v>33500</v>
      </c>
      <c r="G492" s="59">
        <v>35175</v>
      </c>
      <c r="H492" s="64">
        <v>185000</v>
      </c>
      <c r="I492" s="74">
        <v>40200</v>
      </c>
      <c r="J492" s="77">
        <f t="shared" si="75"/>
        <v>73468.75</v>
      </c>
      <c r="K492" s="60">
        <f t="shared" si="76"/>
        <v>74408.650300777081</v>
      </c>
      <c r="L492" s="77">
        <f t="shared" si="70"/>
        <v>-939.9003007770807</v>
      </c>
      <c r="M492" s="77">
        <f t="shared" si="71"/>
        <v>147877.40030077708</v>
      </c>
      <c r="N492" s="71">
        <f t="shared" si="77"/>
        <v>36292</v>
      </c>
      <c r="O492" s="55"/>
    </row>
    <row r="493" spans="2:15" x14ac:dyDescent="0.25">
      <c r="B493" s="6" t="s">
        <v>974</v>
      </c>
      <c r="C493" s="12" t="s">
        <v>308</v>
      </c>
      <c r="D493" s="16" t="s">
        <v>394</v>
      </c>
      <c r="E493" s="21">
        <v>1</v>
      </c>
      <c r="F493" s="60">
        <v>659000</v>
      </c>
      <c r="G493" s="59">
        <v>691950</v>
      </c>
      <c r="H493" s="65">
        <v>265000</v>
      </c>
      <c r="I493" s="74">
        <v>790800</v>
      </c>
      <c r="J493" s="77">
        <f t="shared" si="75"/>
        <v>601687.5</v>
      </c>
      <c r="K493" s="60">
        <f t="shared" si="76"/>
        <v>231339.61461813378</v>
      </c>
      <c r="L493" s="77">
        <f t="shared" si="70"/>
        <v>370347.88538186625</v>
      </c>
      <c r="M493" s="77">
        <f t="shared" si="71"/>
        <v>833027.11461813375</v>
      </c>
      <c r="N493" s="71">
        <f t="shared" si="77"/>
        <v>713917</v>
      </c>
      <c r="O493" s="55"/>
    </row>
    <row r="494" spans="2:15" ht="27.6" x14ac:dyDescent="0.25">
      <c r="B494" s="6" t="s">
        <v>975</v>
      </c>
      <c r="C494" s="3" t="s">
        <v>331</v>
      </c>
      <c r="D494" s="16" t="s">
        <v>394</v>
      </c>
      <c r="E494" s="21">
        <v>1</v>
      </c>
      <c r="F494" s="60">
        <v>1129000</v>
      </c>
      <c r="G494" s="59">
        <v>1185450</v>
      </c>
      <c r="H494" s="59">
        <v>356000</v>
      </c>
      <c r="I494" s="76">
        <v>3500000</v>
      </c>
      <c r="J494" s="77">
        <f t="shared" si="75"/>
        <v>1542612.5</v>
      </c>
      <c r="K494" s="60">
        <f t="shared" si="76"/>
        <v>1358682.6219878087</v>
      </c>
      <c r="L494" s="77">
        <f t="shared" si="70"/>
        <v>183929.87801219127</v>
      </c>
      <c r="M494" s="77">
        <f t="shared" si="71"/>
        <v>2901295.1219878085</v>
      </c>
      <c r="N494" s="71">
        <f>+ROUND(AVERAGE(F494,G494,H494),0)</f>
        <v>890150</v>
      </c>
      <c r="O494" s="55"/>
    </row>
    <row r="495" spans="2:15" x14ac:dyDescent="0.25">
      <c r="B495" s="6" t="s">
        <v>976</v>
      </c>
      <c r="C495" s="3" t="s">
        <v>309</v>
      </c>
      <c r="D495" s="16" t="s">
        <v>394</v>
      </c>
      <c r="E495" s="21">
        <v>1</v>
      </c>
      <c r="F495" s="60">
        <v>165900</v>
      </c>
      <c r="G495" s="59">
        <v>174195</v>
      </c>
      <c r="H495" s="64">
        <v>980000</v>
      </c>
      <c r="I495" s="74">
        <v>199080</v>
      </c>
      <c r="J495" s="77">
        <f t="shared" si="75"/>
        <v>379793.75</v>
      </c>
      <c r="K495" s="60">
        <f t="shared" si="76"/>
        <v>400385.80738613848</v>
      </c>
      <c r="L495" s="77">
        <f t="shared" si="70"/>
        <v>-20592.057386138476</v>
      </c>
      <c r="M495" s="77">
        <f t="shared" si="71"/>
        <v>780179.55738613848</v>
      </c>
      <c r="N495" s="71">
        <f>+ROUND(AVERAGE(F495,G495,I495),0)</f>
        <v>179725</v>
      </c>
      <c r="O495" s="55"/>
    </row>
    <row r="496" spans="2:15" x14ac:dyDescent="0.25">
      <c r="B496" s="6" t="s">
        <v>977</v>
      </c>
      <c r="C496" s="13" t="s">
        <v>371</v>
      </c>
      <c r="D496" s="4" t="s">
        <v>746</v>
      </c>
      <c r="E496" s="21">
        <v>1</v>
      </c>
      <c r="F496" s="60">
        <v>16700</v>
      </c>
      <c r="G496" s="59">
        <v>17535</v>
      </c>
      <c r="H496" s="64">
        <v>85000</v>
      </c>
      <c r="I496" s="74">
        <v>65000</v>
      </c>
      <c r="J496" s="77">
        <f t="shared" si="75"/>
        <v>46058.75</v>
      </c>
      <c r="K496" s="60">
        <f t="shared" si="76"/>
        <v>34403.16079834332</v>
      </c>
      <c r="L496" s="77">
        <f t="shared" si="70"/>
        <v>11655.58920165668</v>
      </c>
      <c r="M496" s="77">
        <f t="shared" si="71"/>
        <v>80461.91079834332</v>
      </c>
      <c r="N496" s="71">
        <f>+ROUND(AVERAGE(F496,G496,I496),0)</f>
        <v>33078</v>
      </c>
      <c r="O496" s="55"/>
    </row>
    <row r="497" spans="2:15" x14ac:dyDescent="0.25">
      <c r="B497" s="6" t="s">
        <v>978</v>
      </c>
      <c r="C497" s="13" t="s">
        <v>372</v>
      </c>
      <c r="D497" s="4" t="s">
        <v>746</v>
      </c>
      <c r="E497" s="21">
        <v>1</v>
      </c>
      <c r="F497" s="60">
        <v>12000</v>
      </c>
      <c r="G497" s="59">
        <v>12600</v>
      </c>
      <c r="H497" s="64">
        <v>65000</v>
      </c>
      <c r="I497" s="74">
        <v>35000</v>
      </c>
      <c r="J497" s="77">
        <f t="shared" si="75"/>
        <v>31150</v>
      </c>
      <c r="K497" s="60">
        <f t="shared" si="76"/>
        <v>24976.455579872283</v>
      </c>
      <c r="L497" s="77">
        <f t="shared" si="70"/>
        <v>6173.5444201277169</v>
      </c>
      <c r="M497" s="77">
        <f t="shared" si="71"/>
        <v>56126.455579872287</v>
      </c>
      <c r="N497" s="71">
        <f>+ROUND(AVERAGE(F497,G497,I497),0)</f>
        <v>19867</v>
      </c>
      <c r="O497" s="55"/>
    </row>
    <row r="498" spans="2:15" x14ac:dyDescent="0.25">
      <c r="B498" s="6" t="s">
        <v>979</v>
      </c>
      <c r="C498" s="13" t="s">
        <v>373</v>
      </c>
      <c r="D498" s="4" t="s">
        <v>746</v>
      </c>
      <c r="E498" s="21">
        <v>1</v>
      </c>
      <c r="F498" s="60">
        <v>18900</v>
      </c>
      <c r="G498" s="59">
        <v>19845</v>
      </c>
      <c r="H498" s="64">
        <v>65000</v>
      </c>
      <c r="I498" s="74">
        <v>46000</v>
      </c>
      <c r="J498" s="77">
        <f t="shared" si="75"/>
        <v>37436.25</v>
      </c>
      <c r="K498" s="60">
        <f t="shared" si="76"/>
        <v>22257.154420919731</v>
      </c>
      <c r="L498" s="77">
        <f t="shared" si="70"/>
        <v>15179.095579080269</v>
      </c>
      <c r="M498" s="77">
        <f t="shared" si="71"/>
        <v>59693.404420919731</v>
      </c>
      <c r="N498" s="71">
        <f>+ROUND(AVERAGE(F498,G498,I498),0)</f>
        <v>28248</v>
      </c>
      <c r="O498" s="55"/>
    </row>
    <row r="499" spans="2:15" x14ac:dyDescent="0.25">
      <c r="B499" s="6" t="s">
        <v>980</v>
      </c>
      <c r="C499" s="13" t="s">
        <v>374</v>
      </c>
      <c r="D499" s="4" t="s">
        <v>746</v>
      </c>
      <c r="E499" s="21">
        <v>1</v>
      </c>
      <c r="F499" s="60">
        <v>25600</v>
      </c>
      <c r="G499" s="59">
        <v>26880</v>
      </c>
      <c r="H499" s="64">
        <v>65000</v>
      </c>
      <c r="I499" s="74">
        <v>48000</v>
      </c>
      <c r="J499" s="77">
        <f t="shared" si="75"/>
        <v>41370</v>
      </c>
      <c r="K499" s="60">
        <f t="shared" si="76"/>
        <v>18805.910418447354</v>
      </c>
      <c r="L499" s="77">
        <f t="shared" si="70"/>
        <v>22564.089581552646</v>
      </c>
      <c r="M499" s="77">
        <f t="shared" si="71"/>
        <v>60175.910418447354</v>
      </c>
      <c r="N499" s="71">
        <f>+ROUND(AVERAGE(F499,G499,I499),0)</f>
        <v>33493</v>
      </c>
      <c r="O499" s="55"/>
    </row>
    <row r="500" spans="2:15" x14ac:dyDescent="0.25">
      <c r="B500" s="92">
        <v>26</v>
      </c>
      <c r="C500" s="96" t="s">
        <v>310</v>
      </c>
      <c r="D500" s="96"/>
      <c r="E500" s="96"/>
      <c r="F500" s="96"/>
      <c r="G500" s="96"/>
      <c r="H500" s="96"/>
      <c r="I500" s="96"/>
      <c r="J500" s="93"/>
      <c r="K500" s="93"/>
      <c r="L500" s="93"/>
      <c r="M500" s="93"/>
      <c r="N500" s="94"/>
      <c r="O500" s="55"/>
    </row>
    <row r="501" spans="2:15" x14ac:dyDescent="0.25">
      <c r="B501" s="67" t="s">
        <v>731</v>
      </c>
      <c r="C501" s="81" t="s">
        <v>311</v>
      </c>
      <c r="D501" s="81"/>
      <c r="E501" s="82"/>
      <c r="F501" s="83"/>
      <c r="G501" s="84"/>
      <c r="H501" s="84"/>
      <c r="I501" s="85"/>
      <c r="J501" s="85"/>
      <c r="K501" s="85"/>
      <c r="L501" s="85"/>
      <c r="M501" s="85"/>
      <c r="N501" s="86"/>
      <c r="O501" s="55"/>
    </row>
    <row r="502" spans="2:15" x14ac:dyDescent="0.25">
      <c r="B502" s="6" t="s">
        <v>732</v>
      </c>
      <c r="C502" s="3" t="s">
        <v>670</v>
      </c>
      <c r="D502" s="4" t="s">
        <v>746</v>
      </c>
      <c r="E502" s="21">
        <v>1</v>
      </c>
      <c r="F502" s="60">
        <v>23000</v>
      </c>
      <c r="G502" s="59">
        <v>24150</v>
      </c>
      <c r="H502" s="64">
        <v>85000</v>
      </c>
      <c r="I502" s="74">
        <v>27600</v>
      </c>
      <c r="J502" s="77">
        <f t="shared" ref="J502:J515" si="78">+AVERAGE(F502,G502,H502,I502)</f>
        <v>39937.5</v>
      </c>
      <c r="K502" s="60">
        <f t="shared" ref="K502:K515" si="79">+STDEVA(F502,G502,H502,I502)</f>
        <v>30105.187122266267</v>
      </c>
      <c r="L502" s="77">
        <f t="shared" si="70"/>
        <v>9832.3128777337333</v>
      </c>
      <c r="M502" s="77">
        <f t="shared" si="71"/>
        <v>70042.687122266274</v>
      </c>
      <c r="N502" s="71">
        <f>+ROUND(AVERAGE(F502,G502,I502),0)</f>
        <v>24917</v>
      </c>
      <c r="O502" s="55"/>
    </row>
    <row r="503" spans="2:15" x14ac:dyDescent="0.25">
      <c r="B503" s="6" t="s">
        <v>733</v>
      </c>
      <c r="C503" s="3" t="s">
        <v>671</v>
      </c>
      <c r="D503" s="4" t="s">
        <v>746</v>
      </c>
      <c r="E503" s="21">
        <v>1</v>
      </c>
      <c r="F503" s="60">
        <v>33500</v>
      </c>
      <c r="G503" s="59">
        <v>35175</v>
      </c>
      <c r="H503" s="64">
        <v>85000</v>
      </c>
      <c r="I503" s="74">
        <v>40200</v>
      </c>
      <c r="J503" s="77">
        <f t="shared" si="78"/>
        <v>48468.75</v>
      </c>
      <c r="K503" s="60">
        <f t="shared" si="79"/>
        <v>24520.003526032917</v>
      </c>
      <c r="L503" s="77">
        <f t="shared" si="70"/>
        <v>23948.746473967083</v>
      </c>
      <c r="M503" s="77">
        <f t="shared" si="71"/>
        <v>72988.753526032917</v>
      </c>
      <c r="N503" s="71">
        <f>+ROUND(AVERAGE(F503,G503,I503),0)</f>
        <v>36292</v>
      </c>
      <c r="O503" s="55"/>
    </row>
    <row r="504" spans="2:15" x14ac:dyDescent="0.25">
      <c r="B504" s="6" t="s">
        <v>734</v>
      </c>
      <c r="C504" s="3" t="s">
        <v>672</v>
      </c>
      <c r="D504" s="6" t="s">
        <v>749</v>
      </c>
      <c r="E504" s="21">
        <v>1</v>
      </c>
      <c r="F504" s="66">
        <v>65700</v>
      </c>
      <c r="G504" s="59">
        <v>68985</v>
      </c>
      <c r="H504" s="64">
        <v>85000</v>
      </c>
      <c r="I504" s="74">
        <v>78840</v>
      </c>
      <c r="J504" s="77">
        <f t="shared" si="78"/>
        <v>74631.25</v>
      </c>
      <c r="K504" s="60">
        <f t="shared" si="79"/>
        <v>8885.7923816618622</v>
      </c>
      <c r="L504" s="77">
        <f t="shared" si="70"/>
        <v>65745.457618338143</v>
      </c>
      <c r="M504" s="77">
        <f t="shared" si="71"/>
        <v>83517.042381661857</v>
      </c>
      <c r="N504" s="71">
        <f>+ROUND(AVERAGE(G504,I504),0)</f>
        <v>73913</v>
      </c>
      <c r="O504" s="55"/>
    </row>
    <row r="505" spans="2:15" x14ac:dyDescent="0.25">
      <c r="B505" s="6" t="s">
        <v>735</v>
      </c>
      <c r="C505" s="3" t="s">
        <v>673</v>
      </c>
      <c r="D505" s="4" t="s">
        <v>746</v>
      </c>
      <c r="E505" s="21">
        <v>1</v>
      </c>
      <c r="F505" s="60">
        <v>33500</v>
      </c>
      <c r="G505" s="59">
        <v>35175</v>
      </c>
      <c r="H505" s="64">
        <v>85000</v>
      </c>
      <c r="I505" s="74">
        <v>40200</v>
      </c>
      <c r="J505" s="77">
        <f t="shared" si="78"/>
        <v>48468.75</v>
      </c>
      <c r="K505" s="60">
        <f t="shared" si="79"/>
        <v>24520.003526032917</v>
      </c>
      <c r="L505" s="77">
        <f t="shared" si="70"/>
        <v>23948.746473967083</v>
      </c>
      <c r="M505" s="77">
        <f t="shared" si="71"/>
        <v>72988.753526032917</v>
      </c>
      <c r="N505" s="71">
        <f t="shared" ref="N505:N515" si="80">+ROUND(AVERAGE(F505,G505,I505),0)</f>
        <v>36292</v>
      </c>
      <c r="O505" s="55"/>
    </row>
    <row r="506" spans="2:15" x14ac:dyDescent="0.25">
      <c r="B506" s="6" t="s">
        <v>736</v>
      </c>
      <c r="C506" s="3" t="s">
        <v>674</v>
      </c>
      <c r="D506" s="4" t="s">
        <v>746</v>
      </c>
      <c r="E506" s="21">
        <v>1</v>
      </c>
      <c r="F506" s="60">
        <v>33500</v>
      </c>
      <c r="G506" s="59">
        <v>35175</v>
      </c>
      <c r="H506" s="64">
        <v>85000</v>
      </c>
      <c r="I506" s="74">
        <v>40200</v>
      </c>
      <c r="J506" s="77">
        <f t="shared" si="78"/>
        <v>48468.75</v>
      </c>
      <c r="K506" s="60">
        <f t="shared" si="79"/>
        <v>24520.003526032917</v>
      </c>
      <c r="L506" s="77">
        <f t="shared" si="70"/>
        <v>23948.746473967083</v>
      </c>
      <c r="M506" s="77">
        <f t="shared" si="71"/>
        <v>72988.753526032917</v>
      </c>
      <c r="N506" s="71">
        <f t="shared" si="80"/>
        <v>36292</v>
      </c>
      <c r="O506" s="55"/>
    </row>
    <row r="507" spans="2:15" x14ac:dyDescent="0.25">
      <c r="B507" s="6" t="s">
        <v>737</v>
      </c>
      <c r="C507" s="3" t="s">
        <v>675</v>
      </c>
      <c r="D507" s="4" t="s">
        <v>746</v>
      </c>
      <c r="E507" s="21">
        <v>1</v>
      </c>
      <c r="F507" s="60">
        <v>33500</v>
      </c>
      <c r="G507" s="59">
        <v>35175</v>
      </c>
      <c r="H507" s="64">
        <v>85000</v>
      </c>
      <c r="I507" s="74">
        <v>40200</v>
      </c>
      <c r="J507" s="77">
        <f t="shared" si="78"/>
        <v>48468.75</v>
      </c>
      <c r="K507" s="60">
        <f t="shared" si="79"/>
        <v>24520.003526032917</v>
      </c>
      <c r="L507" s="77">
        <f t="shared" si="70"/>
        <v>23948.746473967083</v>
      </c>
      <c r="M507" s="77">
        <f t="shared" si="71"/>
        <v>72988.753526032917</v>
      </c>
      <c r="N507" s="71">
        <f t="shared" si="80"/>
        <v>36292</v>
      </c>
      <c r="O507" s="55"/>
    </row>
    <row r="508" spans="2:15" x14ac:dyDescent="0.25">
      <c r="B508" s="6" t="s">
        <v>738</v>
      </c>
      <c r="C508" s="3" t="s">
        <v>676</v>
      </c>
      <c r="D508" s="4" t="s">
        <v>746</v>
      </c>
      <c r="E508" s="21">
        <v>1</v>
      </c>
      <c r="F508" s="60">
        <v>33500</v>
      </c>
      <c r="G508" s="59">
        <v>35175</v>
      </c>
      <c r="H508" s="64">
        <v>85000</v>
      </c>
      <c r="I508" s="74">
        <v>40200</v>
      </c>
      <c r="J508" s="77">
        <f t="shared" si="78"/>
        <v>48468.75</v>
      </c>
      <c r="K508" s="60">
        <f t="shared" si="79"/>
        <v>24520.003526032917</v>
      </c>
      <c r="L508" s="77">
        <f t="shared" si="70"/>
        <v>23948.746473967083</v>
      </c>
      <c r="M508" s="77">
        <f t="shared" si="71"/>
        <v>72988.753526032917</v>
      </c>
      <c r="N508" s="71">
        <f t="shared" si="80"/>
        <v>36292</v>
      </c>
      <c r="O508" s="55"/>
    </row>
    <row r="509" spans="2:15" x14ac:dyDescent="0.25">
      <c r="B509" s="6" t="s">
        <v>739</v>
      </c>
      <c r="C509" s="3" t="s">
        <v>677</v>
      </c>
      <c r="D509" s="4" t="s">
        <v>746</v>
      </c>
      <c r="E509" s="21">
        <v>1</v>
      </c>
      <c r="F509" s="60">
        <v>33500</v>
      </c>
      <c r="G509" s="59">
        <v>35175</v>
      </c>
      <c r="H509" s="64">
        <v>85000</v>
      </c>
      <c r="I509" s="74">
        <v>40200</v>
      </c>
      <c r="J509" s="77">
        <f t="shared" si="78"/>
        <v>48468.75</v>
      </c>
      <c r="K509" s="60">
        <f t="shared" si="79"/>
        <v>24520.003526032917</v>
      </c>
      <c r="L509" s="77">
        <f t="shared" si="70"/>
        <v>23948.746473967083</v>
      </c>
      <c r="M509" s="77">
        <f t="shared" si="71"/>
        <v>72988.753526032917</v>
      </c>
      <c r="N509" s="71">
        <f t="shared" si="80"/>
        <v>36292</v>
      </c>
      <c r="O509" s="55"/>
    </row>
    <row r="510" spans="2:15" x14ac:dyDescent="0.25">
      <c r="B510" s="6" t="s">
        <v>740</v>
      </c>
      <c r="C510" s="3" t="s">
        <v>312</v>
      </c>
      <c r="D510" s="4" t="s">
        <v>746</v>
      </c>
      <c r="E510" s="21">
        <v>1</v>
      </c>
      <c r="F510" s="60">
        <v>19000</v>
      </c>
      <c r="G510" s="59">
        <v>19950</v>
      </c>
      <c r="H510" s="64">
        <v>55000</v>
      </c>
      <c r="I510" s="74">
        <v>22800</v>
      </c>
      <c r="J510" s="77">
        <f t="shared" si="78"/>
        <v>29187.5</v>
      </c>
      <c r="K510" s="60">
        <f t="shared" si="79"/>
        <v>17283.921960403932</v>
      </c>
      <c r="L510" s="77">
        <f t="shared" si="70"/>
        <v>11903.578039596068</v>
      </c>
      <c r="M510" s="77">
        <f t="shared" si="71"/>
        <v>46471.421960403932</v>
      </c>
      <c r="N510" s="71">
        <f t="shared" si="80"/>
        <v>20583</v>
      </c>
      <c r="O510" s="55"/>
    </row>
    <row r="511" spans="2:15" x14ac:dyDescent="0.25">
      <c r="B511" s="6" t="s">
        <v>741</v>
      </c>
      <c r="C511" s="3" t="s">
        <v>313</v>
      </c>
      <c r="D511" s="4" t="s">
        <v>746</v>
      </c>
      <c r="E511" s="21">
        <v>1</v>
      </c>
      <c r="F511" s="60">
        <v>19000</v>
      </c>
      <c r="G511" s="59">
        <v>19950</v>
      </c>
      <c r="H511" s="64">
        <v>55000</v>
      </c>
      <c r="I511" s="74">
        <v>22800</v>
      </c>
      <c r="J511" s="77">
        <f t="shared" si="78"/>
        <v>29187.5</v>
      </c>
      <c r="K511" s="60">
        <f t="shared" si="79"/>
        <v>17283.921960403932</v>
      </c>
      <c r="L511" s="77">
        <f t="shared" si="70"/>
        <v>11903.578039596068</v>
      </c>
      <c r="M511" s="77">
        <f t="shared" si="71"/>
        <v>46471.421960403932</v>
      </c>
      <c r="N511" s="71">
        <f t="shared" si="80"/>
        <v>20583</v>
      </c>
      <c r="O511" s="55"/>
    </row>
    <row r="512" spans="2:15" x14ac:dyDescent="0.25">
      <c r="B512" s="6" t="s">
        <v>742</v>
      </c>
      <c r="C512" s="3" t="s">
        <v>314</v>
      </c>
      <c r="D512" s="4" t="s">
        <v>746</v>
      </c>
      <c r="E512" s="21">
        <v>1</v>
      </c>
      <c r="F512" s="60">
        <v>19000</v>
      </c>
      <c r="G512" s="59">
        <v>19950</v>
      </c>
      <c r="H512" s="64">
        <v>55000</v>
      </c>
      <c r="I512" s="74">
        <v>22800</v>
      </c>
      <c r="J512" s="77">
        <f t="shared" si="78"/>
        <v>29187.5</v>
      </c>
      <c r="K512" s="60">
        <f t="shared" si="79"/>
        <v>17283.921960403932</v>
      </c>
      <c r="L512" s="77">
        <f t="shared" si="70"/>
        <v>11903.578039596068</v>
      </c>
      <c r="M512" s="77">
        <f t="shared" si="71"/>
        <v>46471.421960403932</v>
      </c>
      <c r="N512" s="71">
        <f t="shared" si="80"/>
        <v>20583</v>
      </c>
      <c r="O512" s="55"/>
    </row>
    <row r="513" spans="2:15" x14ac:dyDescent="0.25">
      <c r="B513" s="6" t="s">
        <v>743</v>
      </c>
      <c r="C513" s="3" t="s">
        <v>315</v>
      </c>
      <c r="D513" s="4" t="s">
        <v>746</v>
      </c>
      <c r="E513" s="21">
        <v>1</v>
      </c>
      <c r="F513" s="60">
        <v>19000</v>
      </c>
      <c r="G513" s="59">
        <v>19950</v>
      </c>
      <c r="H513" s="64">
        <v>55000</v>
      </c>
      <c r="I513" s="74">
        <v>22800</v>
      </c>
      <c r="J513" s="77">
        <f t="shared" si="78"/>
        <v>29187.5</v>
      </c>
      <c r="K513" s="60">
        <f t="shared" si="79"/>
        <v>17283.921960403932</v>
      </c>
      <c r="L513" s="77">
        <f t="shared" si="70"/>
        <v>11903.578039596068</v>
      </c>
      <c r="M513" s="77">
        <f t="shared" si="71"/>
        <v>46471.421960403932</v>
      </c>
      <c r="N513" s="71">
        <f t="shared" si="80"/>
        <v>20583</v>
      </c>
      <c r="O513" s="55"/>
    </row>
    <row r="514" spans="2:15" x14ac:dyDescent="0.25">
      <c r="B514" s="6" t="s">
        <v>744</v>
      </c>
      <c r="C514" s="3" t="s">
        <v>316</v>
      </c>
      <c r="D514" s="4" t="s">
        <v>746</v>
      </c>
      <c r="E514" s="21">
        <v>1</v>
      </c>
      <c r="F514" s="60">
        <v>19000</v>
      </c>
      <c r="G514" s="59">
        <v>19950</v>
      </c>
      <c r="H514" s="64">
        <v>55000</v>
      </c>
      <c r="I514" s="74">
        <v>22800</v>
      </c>
      <c r="J514" s="77">
        <f t="shared" si="78"/>
        <v>29187.5</v>
      </c>
      <c r="K514" s="60">
        <f t="shared" si="79"/>
        <v>17283.921960403932</v>
      </c>
      <c r="L514" s="77">
        <f t="shared" si="70"/>
        <v>11903.578039596068</v>
      </c>
      <c r="M514" s="77">
        <f t="shared" si="71"/>
        <v>46471.421960403932</v>
      </c>
      <c r="N514" s="71">
        <f t="shared" si="80"/>
        <v>20583</v>
      </c>
      <c r="O514" s="55"/>
    </row>
    <row r="515" spans="2:15" x14ac:dyDescent="0.25">
      <c r="B515" s="6" t="s">
        <v>745</v>
      </c>
      <c r="C515" s="3" t="s">
        <v>317</v>
      </c>
      <c r="D515" s="4" t="s">
        <v>746</v>
      </c>
      <c r="E515" s="21">
        <v>1</v>
      </c>
      <c r="F515" s="60">
        <v>19000</v>
      </c>
      <c r="G515" s="59">
        <v>19950</v>
      </c>
      <c r="H515" s="64">
        <v>55000</v>
      </c>
      <c r="I515" s="74">
        <v>22800</v>
      </c>
      <c r="J515" s="77">
        <f t="shared" si="78"/>
        <v>29187.5</v>
      </c>
      <c r="K515" s="60">
        <f t="shared" si="79"/>
        <v>17283.921960403932</v>
      </c>
      <c r="L515" s="77">
        <f t="shared" si="70"/>
        <v>11903.578039596068</v>
      </c>
      <c r="M515" s="77">
        <f t="shared" si="71"/>
        <v>46471.421960403932</v>
      </c>
      <c r="N515" s="71">
        <f t="shared" si="80"/>
        <v>20583</v>
      </c>
      <c r="O515" s="55"/>
    </row>
    <row r="516" spans="2:15" x14ac:dyDescent="0.25">
      <c r="B516" s="67" t="s">
        <v>981</v>
      </c>
      <c r="C516" s="81" t="s">
        <v>318</v>
      </c>
      <c r="D516" s="81"/>
      <c r="E516" s="82"/>
      <c r="F516" s="83"/>
      <c r="G516" s="84"/>
      <c r="H516" s="84"/>
      <c r="I516" s="85"/>
      <c r="J516" s="85"/>
      <c r="K516" s="85"/>
      <c r="L516" s="85"/>
      <c r="M516" s="85"/>
      <c r="N516" s="86"/>
      <c r="O516" s="55"/>
    </row>
    <row r="517" spans="2:15" x14ac:dyDescent="0.25">
      <c r="B517" s="6" t="s">
        <v>982</v>
      </c>
      <c r="C517" s="3" t="s">
        <v>319</v>
      </c>
      <c r="D517" s="16" t="s">
        <v>394</v>
      </c>
      <c r="E517" s="21">
        <v>1</v>
      </c>
      <c r="F517" s="60">
        <v>33890</v>
      </c>
      <c r="G517" s="59">
        <v>35585</v>
      </c>
      <c r="H517" s="64">
        <v>700000</v>
      </c>
      <c r="I517" s="74">
        <v>40668</v>
      </c>
      <c r="J517" s="77">
        <f>+AVERAGE(F517,G517,H517,I517)</f>
        <v>202535.75</v>
      </c>
      <c r="K517" s="60">
        <f>+STDEVA(F517,G517,H517,I517)</f>
        <v>331655.33838446904</v>
      </c>
      <c r="L517" s="77">
        <f t="shared" si="70"/>
        <v>-129119.58838446904</v>
      </c>
      <c r="M517" s="77">
        <f t="shared" si="71"/>
        <v>534191.08838446904</v>
      </c>
      <c r="N517" s="71">
        <f>+ROUND(AVERAGE(F517,G517,I517),0)</f>
        <v>36714</v>
      </c>
      <c r="O517" s="55"/>
    </row>
    <row r="518" spans="2:15" x14ac:dyDescent="0.25">
      <c r="B518" s="67" t="s">
        <v>983</v>
      </c>
      <c r="C518" s="81" t="s">
        <v>320</v>
      </c>
      <c r="D518" s="81"/>
      <c r="E518" s="82"/>
      <c r="F518" s="83"/>
      <c r="G518" s="84"/>
      <c r="H518" s="84"/>
      <c r="I518" s="85"/>
      <c r="J518" s="85"/>
      <c r="K518" s="85"/>
      <c r="L518" s="85"/>
      <c r="M518" s="85"/>
      <c r="N518" s="86"/>
      <c r="O518" s="55"/>
    </row>
    <row r="519" spans="2:15" ht="55.2" x14ac:dyDescent="0.25">
      <c r="B519" s="6" t="s">
        <v>984</v>
      </c>
      <c r="C519" s="3" t="s">
        <v>321</v>
      </c>
      <c r="D519" s="4" t="s">
        <v>747</v>
      </c>
      <c r="E519" s="21">
        <v>1</v>
      </c>
      <c r="F519" s="60">
        <v>18900</v>
      </c>
      <c r="G519" s="59">
        <v>19845</v>
      </c>
      <c r="H519" s="59">
        <v>65000</v>
      </c>
      <c r="I519" s="74">
        <v>68000</v>
      </c>
      <c r="J519" s="77">
        <f>+AVERAGE(F519,G519,H519,I519)</f>
        <v>42936.25</v>
      </c>
      <c r="K519" s="60">
        <f>+STDEVA(F519,G519,H519,I519)</f>
        <v>27239.357363626135</v>
      </c>
      <c r="L519" s="77">
        <f t="shared" si="70"/>
        <v>15696.892636373865</v>
      </c>
      <c r="M519" s="77">
        <f t="shared" si="71"/>
        <v>70175.607363626128</v>
      </c>
      <c r="N519" s="71">
        <f>+ROUND(AVERAGE(F519,G519,H519,I519),0)</f>
        <v>42936</v>
      </c>
      <c r="O519" s="55"/>
    </row>
    <row r="520" spans="2:15" x14ac:dyDescent="0.25">
      <c r="B520" s="6" t="s">
        <v>985</v>
      </c>
      <c r="C520" s="3" t="s">
        <v>322</v>
      </c>
      <c r="D520" s="4" t="s">
        <v>746</v>
      </c>
      <c r="E520" s="21">
        <v>1</v>
      </c>
      <c r="F520" s="60">
        <v>25000</v>
      </c>
      <c r="G520" s="59">
        <v>26250</v>
      </c>
      <c r="H520" s="64">
        <v>75000</v>
      </c>
      <c r="I520" s="74">
        <v>55000</v>
      </c>
      <c r="J520" s="77">
        <f>+AVERAGE(F520,G520,H520,I520)</f>
        <v>45312.5</v>
      </c>
      <c r="K520" s="60">
        <f>+STDEVA(F520,G520,H520,I520)</f>
        <v>24160.379929407845</v>
      </c>
      <c r="L520" s="77">
        <f t="shared" si="70"/>
        <v>21152.120070592155</v>
      </c>
      <c r="M520" s="77">
        <f t="shared" si="71"/>
        <v>69472.879929407849</v>
      </c>
      <c r="N520" s="71">
        <f>+ROUND(AVERAGE(F520,G520,I520),0)</f>
        <v>35417</v>
      </c>
      <c r="O520" s="55"/>
    </row>
    <row r="521" spans="2:15" ht="27.6" x14ac:dyDescent="0.25">
      <c r="B521" s="6" t="s">
        <v>986</v>
      </c>
      <c r="C521" s="3" t="s">
        <v>323</v>
      </c>
      <c r="D521" s="4" t="s">
        <v>746</v>
      </c>
      <c r="E521" s="21">
        <v>1</v>
      </c>
      <c r="F521" s="60">
        <v>35600</v>
      </c>
      <c r="G521" s="59">
        <v>37380</v>
      </c>
      <c r="H521" s="64">
        <v>85000</v>
      </c>
      <c r="I521" s="74">
        <v>72000</v>
      </c>
      <c r="J521" s="77">
        <f>+AVERAGE(F521,G521,H521,I521)</f>
        <v>57495</v>
      </c>
      <c r="K521" s="60">
        <f>+STDEVA(F521,G521,H521,I521)</f>
        <v>24838.976763680639</v>
      </c>
      <c r="L521" s="77">
        <f t="shared" si="70"/>
        <v>32656.023236319361</v>
      </c>
      <c r="M521" s="77">
        <f t="shared" si="71"/>
        <v>82333.976763680635</v>
      </c>
      <c r="N521" s="71">
        <f>+ROUND(AVERAGE(F521,G521,I521),0)</f>
        <v>48327</v>
      </c>
      <c r="O521" s="55"/>
    </row>
    <row r="522" spans="2:15" x14ac:dyDescent="0.25">
      <c r="B522" s="6" t="s">
        <v>987</v>
      </c>
      <c r="C522" s="3" t="s">
        <v>324</v>
      </c>
      <c r="D522" s="4" t="s">
        <v>746</v>
      </c>
      <c r="E522" s="21">
        <v>1</v>
      </c>
      <c r="F522" s="60">
        <v>26700</v>
      </c>
      <c r="G522" s="59">
        <v>28035</v>
      </c>
      <c r="H522" s="64">
        <v>165000</v>
      </c>
      <c r="I522" s="74">
        <v>45000</v>
      </c>
      <c r="J522" s="77">
        <f>+AVERAGE(F522,G522,H522,I522)</f>
        <v>66183.75</v>
      </c>
      <c r="K522" s="60">
        <f>+STDEVA(F522,G522,H522,I522)</f>
        <v>66402.048584738703</v>
      </c>
      <c r="L522" s="77">
        <f t="shared" si="70"/>
        <v>-218.29858473870263</v>
      </c>
      <c r="M522" s="77">
        <f t="shared" si="71"/>
        <v>132585.79858473869</v>
      </c>
      <c r="N522" s="71">
        <f>+ROUND(AVERAGE(F522,G522,I522),0)</f>
        <v>33245</v>
      </c>
      <c r="O522" s="55"/>
    </row>
    <row r="523" spans="2:15" x14ac:dyDescent="0.25">
      <c r="B523" s="67" t="s">
        <v>988</v>
      </c>
      <c r="C523" s="81" t="s">
        <v>243</v>
      </c>
      <c r="D523" s="81"/>
      <c r="E523" s="82"/>
      <c r="F523" s="83"/>
      <c r="G523" s="84"/>
      <c r="H523" s="84"/>
      <c r="I523" s="85"/>
      <c r="J523" s="85"/>
      <c r="K523" s="85"/>
      <c r="L523" s="85"/>
      <c r="M523" s="85"/>
      <c r="N523" s="86"/>
      <c r="O523" s="55"/>
    </row>
    <row r="524" spans="2:15" ht="15" customHeight="1" x14ac:dyDescent="0.25">
      <c r="B524" s="78" t="s">
        <v>989</v>
      </c>
      <c r="C524" s="18" t="s">
        <v>409</v>
      </c>
      <c r="D524" s="19" t="s">
        <v>746</v>
      </c>
      <c r="E524" s="22">
        <v>1</v>
      </c>
      <c r="F524" s="59">
        <v>45600</v>
      </c>
      <c r="G524" s="59">
        <v>47880</v>
      </c>
      <c r="H524" s="64">
        <v>120000</v>
      </c>
      <c r="I524" s="74">
        <v>54720</v>
      </c>
      <c r="J524" s="79">
        <f t="shared" ref="J524:J535" si="81">+AVERAGE(F524,G524,H524,I524)</f>
        <v>67050</v>
      </c>
      <c r="K524" s="59">
        <f t="shared" ref="K524:K535" si="82">+STDEVA(F524,G524,H524,I524)</f>
        <v>35512.076819020316</v>
      </c>
      <c r="L524" s="79">
        <f t="shared" si="70"/>
        <v>31537.923180979684</v>
      </c>
      <c r="M524" s="79">
        <f t="shared" si="71"/>
        <v>102562.07681902032</v>
      </c>
      <c r="N524" s="80">
        <f t="shared" ref="N524:N529" si="83">+ROUND(AVERAGE(F524,G524,I524),0)</f>
        <v>49400</v>
      </c>
      <c r="O524" s="55"/>
    </row>
    <row r="525" spans="2:15" x14ac:dyDescent="0.25">
      <c r="B525" s="6" t="s">
        <v>990</v>
      </c>
      <c r="C525" s="3" t="s">
        <v>410</v>
      </c>
      <c r="D525" s="4" t="s">
        <v>746</v>
      </c>
      <c r="E525" s="21">
        <v>1</v>
      </c>
      <c r="F525" s="60">
        <v>33000</v>
      </c>
      <c r="G525" s="59">
        <v>34650</v>
      </c>
      <c r="H525" s="64">
        <v>45000</v>
      </c>
      <c r="I525" s="74">
        <v>39600</v>
      </c>
      <c r="J525" s="77">
        <f t="shared" si="81"/>
        <v>38062.5</v>
      </c>
      <c r="K525" s="60">
        <f t="shared" si="82"/>
        <v>5408.8469196308379</v>
      </c>
      <c r="L525" s="77">
        <f t="shared" ref="L525:L535" si="84">+J525-K525</f>
        <v>32653.653080369164</v>
      </c>
      <c r="M525" s="77">
        <f t="shared" ref="M525:M535" si="85">+J525+K525</f>
        <v>43471.346919630836</v>
      </c>
      <c r="N525" s="71">
        <f t="shared" si="83"/>
        <v>35750</v>
      </c>
      <c r="O525" s="55"/>
    </row>
    <row r="526" spans="2:15" x14ac:dyDescent="0.25">
      <c r="B526" s="6" t="s">
        <v>991</v>
      </c>
      <c r="C526" s="3" t="s">
        <v>1104</v>
      </c>
      <c r="D526" s="4" t="s">
        <v>746</v>
      </c>
      <c r="E526" s="21">
        <v>1</v>
      </c>
      <c r="F526" s="60">
        <v>256000</v>
      </c>
      <c r="G526" s="59">
        <v>268800</v>
      </c>
      <c r="H526" s="65">
        <v>110000</v>
      </c>
      <c r="I526" s="74">
        <v>307200</v>
      </c>
      <c r="J526" s="77">
        <f t="shared" si="81"/>
        <v>235500</v>
      </c>
      <c r="K526" s="60">
        <f t="shared" si="82"/>
        <v>86448.983028527684</v>
      </c>
      <c r="L526" s="77">
        <f t="shared" si="84"/>
        <v>149051.0169714723</v>
      </c>
      <c r="M526" s="77">
        <f t="shared" si="85"/>
        <v>321948.9830285277</v>
      </c>
      <c r="N526" s="71">
        <f t="shared" si="83"/>
        <v>277333</v>
      </c>
      <c r="O526" s="55"/>
    </row>
    <row r="527" spans="2:15" x14ac:dyDescent="0.25">
      <c r="B527" s="6" t="s">
        <v>992</v>
      </c>
      <c r="C527" s="20" t="s">
        <v>1102</v>
      </c>
      <c r="D527" s="4" t="s">
        <v>746</v>
      </c>
      <c r="E527" s="21">
        <v>1</v>
      </c>
      <c r="F527" s="60">
        <v>380000</v>
      </c>
      <c r="G527" s="59">
        <v>399000</v>
      </c>
      <c r="H527" s="65">
        <v>189000</v>
      </c>
      <c r="I527" s="74">
        <v>456000</v>
      </c>
      <c r="J527" s="77">
        <f t="shared" si="81"/>
        <v>356000</v>
      </c>
      <c r="K527" s="60">
        <f t="shared" si="82"/>
        <v>115922.38782909882</v>
      </c>
      <c r="L527" s="77">
        <f t="shared" si="84"/>
        <v>240077.61217090118</v>
      </c>
      <c r="M527" s="77">
        <f t="shared" si="85"/>
        <v>471922.38782909885</v>
      </c>
      <c r="N527" s="71">
        <f t="shared" si="83"/>
        <v>411667</v>
      </c>
      <c r="O527" s="55"/>
    </row>
    <row r="528" spans="2:15" x14ac:dyDescent="0.25">
      <c r="B528" s="6" t="s">
        <v>993</v>
      </c>
      <c r="C528" s="20" t="s">
        <v>1103</v>
      </c>
      <c r="D528" s="4" t="s">
        <v>746</v>
      </c>
      <c r="E528" s="21">
        <v>1</v>
      </c>
      <c r="F528" s="60">
        <v>220000</v>
      </c>
      <c r="G528" s="59">
        <v>231000</v>
      </c>
      <c r="H528" s="65">
        <v>85000</v>
      </c>
      <c r="I528" s="74">
        <v>264000</v>
      </c>
      <c r="J528" s="77">
        <f t="shared" si="81"/>
        <v>200000</v>
      </c>
      <c r="K528" s="60">
        <f t="shared" si="82"/>
        <v>78913.454704082833</v>
      </c>
      <c r="L528" s="77">
        <f t="shared" si="84"/>
        <v>121086.54529591717</v>
      </c>
      <c r="M528" s="77">
        <f t="shared" si="85"/>
        <v>278913.4547040828</v>
      </c>
      <c r="N528" s="71">
        <f t="shared" si="83"/>
        <v>238333</v>
      </c>
      <c r="O528" s="55"/>
    </row>
    <row r="529" spans="1:19" x14ac:dyDescent="0.25">
      <c r="B529" s="6" t="s">
        <v>994</v>
      </c>
      <c r="C529" s="3" t="s">
        <v>669</v>
      </c>
      <c r="D529" s="4" t="s">
        <v>746</v>
      </c>
      <c r="E529" s="21">
        <v>1</v>
      </c>
      <c r="F529" s="60">
        <v>335000</v>
      </c>
      <c r="G529" s="59">
        <v>351750</v>
      </c>
      <c r="H529" s="65">
        <v>165000</v>
      </c>
      <c r="I529" s="74">
        <v>402000</v>
      </c>
      <c r="J529" s="77">
        <f t="shared" si="81"/>
        <v>313437.5</v>
      </c>
      <c r="K529" s="60">
        <f t="shared" si="82"/>
        <v>102972.15946555651</v>
      </c>
      <c r="L529" s="77">
        <f t="shared" si="84"/>
        <v>210465.3405344435</v>
      </c>
      <c r="M529" s="77">
        <f t="shared" si="85"/>
        <v>416409.6594655565</v>
      </c>
      <c r="N529" s="71">
        <f t="shared" si="83"/>
        <v>362917</v>
      </c>
      <c r="O529" s="55"/>
    </row>
    <row r="530" spans="1:19" ht="12.75" customHeight="1" x14ac:dyDescent="0.25">
      <c r="B530" s="106" t="s">
        <v>1132</v>
      </c>
      <c r="C530" s="107"/>
      <c r="D530" s="107"/>
      <c r="E530" s="108"/>
      <c r="F530" s="60">
        <f>SUM(F12:F529)</f>
        <v>74944252</v>
      </c>
      <c r="G530" s="59">
        <f>SUM(G12:G529)</f>
        <v>78691473</v>
      </c>
      <c r="H530" s="59">
        <f>SUM(H12:H529)</f>
        <v>96577250</v>
      </c>
      <c r="I530" s="74">
        <f>SUM(I12:I529)</f>
        <v>92987224</v>
      </c>
      <c r="J530" s="77">
        <f t="shared" si="81"/>
        <v>85800049.75</v>
      </c>
      <c r="K530" s="60">
        <f t="shared" si="82"/>
        <v>10585898.279125994</v>
      </c>
      <c r="L530" s="77">
        <f t="shared" si="84"/>
        <v>75214151.470874012</v>
      </c>
      <c r="M530" s="77">
        <f t="shared" si="85"/>
        <v>96385948.029125988</v>
      </c>
      <c r="N530" s="72">
        <f>SUM(N12:N529)</f>
        <v>80989984</v>
      </c>
      <c r="O530" s="55"/>
    </row>
    <row r="531" spans="1:19" ht="12.6" customHeight="1" x14ac:dyDescent="0.25">
      <c r="B531" s="106" t="s">
        <v>1118</v>
      </c>
      <c r="C531" s="107"/>
      <c r="D531" s="107"/>
      <c r="E531" s="108"/>
      <c r="F531" s="60">
        <f>+F530*10%</f>
        <v>7494425.2000000002</v>
      </c>
      <c r="G531" s="59">
        <f>+G530*10%</f>
        <v>7869147.3000000007</v>
      </c>
      <c r="H531" s="59">
        <f>+H530*18%</f>
        <v>17383905</v>
      </c>
      <c r="I531" s="74">
        <f>+I530*15%</f>
        <v>13948083.6</v>
      </c>
      <c r="J531" s="77">
        <f t="shared" si="81"/>
        <v>11673890.275</v>
      </c>
      <c r="K531" s="60">
        <f t="shared" si="82"/>
        <v>4820795.9528881377</v>
      </c>
      <c r="L531" s="77">
        <f t="shared" si="84"/>
        <v>6853094.3221118627</v>
      </c>
      <c r="M531" s="77">
        <f t="shared" si="85"/>
        <v>16494686.227888137</v>
      </c>
      <c r="N531" s="72">
        <f>+N530*N537</f>
        <v>9451531.1327999998</v>
      </c>
      <c r="O531" s="55"/>
    </row>
    <row r="532" spans="1:19" ht="12.6" customHeight="1" x14ac:dyDescent="0.25">
      <c r="B532" s="106" t="s">
        <v>1119</v>
      </c>
      <c r="C532" s="107"/>
      <c r="D532" s="107"/>
      <c r="E532" s="108"/>
      <c r="F532" s="60">
        <f>+F530*5%</f>
        <v>3747212.6</v>
      </c>
      <c r="G532" s="59">
        <f>+G530*5%</f>
        <v>3934573.6500000004</v>
      </c>
      <c r="H532" s="59">
        <f>+H530*6%</f>
        <v>5794635</v>
      </c>
      <c r="I532" s="74">
        <f>+I530*10%</f>
        <v>9298722.4000000004</v>
      </c>
      <c r="J532" s="77">
        <f t="shared" si="81"/>
        <v>5693785.9124999996</v>
      </c>
      <c r="K532" s="60">
        <f t="shared" si="82"/>
        <v>2574860.0649890364</v>
      </c>
      <c r="L532" s="77">
        <f t="shared" si="84"/>
        <v>3118925.8475109632</v>
      </c>
      <c r="M532" s="77">
        <f t="shared" si="85"/>
        <v>8268645.9774890356</v>
      </c>
      <c r="N532" s="72">
        <f>+N530*N538</f>
        <v>4316766.1472000005</v>
      </c>
      <c r="O532" s="55"/>
    </row>
    <row r="533" spans="1:19" ht="12.6" customHeight="1" x14ac:dyDescent="0.25">
      <c r="B533" s="106" t="s">
        <v>1120</v>
      </c>
      <c r="C533" s="107"/>
      <c r="D533" s="107"/>
      <c r="E533" s="108"/>
      <c r="F533" s="60">
        <f>+F530*5%</f>
        <v>3747212.6</v>
      </c>
      <c r="G533" s="59">
        <f>+G530*5%</f>
        <v>3934573.6500000004</v>
      </c>
      <c r="H533" s="59">
        <f>+H530*5%</f>
        <v>4828862.5</v>
      </c>
      <c r="I533" s="74">
        <f>+I530*5%</f>
        <v>4649361.2</v>
      </c>
      <c r="J533" s="77">
        <f t="shared" si="81"/>
        <v>4290002.4874999998</v>
      </c>
      <c r="K533" s="60">
        <f t="shared" si="82"/>
        <v>529294.91395630327</v>
      </c>
      <c r="L533" s="77">
        <f t="shared" si="84"/>
        <v>3760707.5735436967</v>
      </c>
      <c r="M533" s="77">
        <f t="shared" si="85"/>
        <v>4819297.401456303</v>
      </c>
      <c r="N533" s="72">
        <f>+N530*N539</f>
        <v>4049499.2</v>
      </c>
      <c r="O533" s="55"/>
    </row>
    <row r="534" spans="1:19" ht="12.6" customHeight="1" x14ac:dyDescent="0.25">
      <c r="B534" s="106" t="s">
        <v>1121</v>
      </c>
      <c r="C534" s="107"/>
      <c r="D534" s="107"/>
      <c r="E534" s="108"/>
      <c r="F534" s="60">
        <f>F533*19%</f>
        <v>711970.39399999997</v>
      </c>
      <c r="G534" s="59">
        <f>G533*19%</f>
        <v>747568.9935000001</v>
      </c>
      <c r="H534" s="59">
        <f>H533*19%</f>
        <v>917483.875</v>
      </c>
      <c r="I534" s="74">
        <f>I533*19%</f>
        <v>883378.62800000003</v>
      </c>
      <c r="J534" s="77">
        <f t="shared" si="81"/>
        <v>815100.47262500005</v>
      </c>
      <c r="K534" s="60">
        <f t="shared" si="82"/>
        <v>100566.03365169695</v>
      </c>
      <c r="L534" s="77">
        <f t="shared" si="84"/>
        <v>714534.43897330307</v>
      </c>
      <c r="M534" s="77">
        <f t="shared" si="85"/>
        <v>915666.50627669704</v>
      </c>
      <c r="N534" s="72">
        <f>+N533*19%</f>
        <v>769404.848</v>
      </c>
      <c r="O534" s="55"/>
    </row>
    <row r="535" spans="1:19" ht="12.6" customHeight="1" x14ac:dyDescent="0.25">
      <c r="B535" s="106" t="s">
        <v>1105</v>
      </c>
      <c r="C535" s="107"/>
      <c r="D535" s="107"/>
      <c r="E535" s="108"/>
      <c r="F535" s="60">
        <f>SUM(F530:F534)</f>
        <v>90645072.793999985</v>
      </c>
      <c r="G535" s="59">
        <f>SUM(G530:G534)</f>
        <v>95177336.593500003</v>
      </c>
      <c r="H535" s="59">
        <f>SUM(H530:H534)</f>
        <v>125502136.375</v>
      </c>
      <c r="I535" s="74">
        <f>SUM(I530:I534)</f>
        <v>121766769.82800001</v>
      </c>
      <c r="J535" s="77">
        <f t="shared" si="81"/>
        <v>108272828.897625</v>
      </c>
      <c r="K535" s="60">
        <f t="shared" si="82"/>
        <v>17899396.469515055</v>
      </c>
      <c r="L535" s="77">
        <f t="shared" si="84"/>
        <v>90373432.428109944</v>
      </c>
      <c r="M535" s="77">
        <f t="shared" si="85"/>
        <v>126172225.36714005</v>
      </c>
      <c r="N535" s="72">
        <f>SUM(N530:N534)</f>
        <v>99577185.328000009</v>
      </c>
      <c r="O535" s="55"/>
    </row>
    <row r="536" spans="1:19" x14ac:dyDescent="0.25">
      <c r="A536" s="45"/>
      <c r="B536" s="54"/>
      <c r="C536" s="54"/>
      <c r="D536" s="45"/>
      <c r="E536" s="45"/>
      <c r="F536" s="51"/>
      <c r="H536" s="51"/>
      <c r="I536" s="51"/>
      <c r="J536" s="51"/>
      <c r="K536" s="51"/>
      <c r="L536" s="51"/>
      <c r="M536" s="51"/>
      <c r="N536" s="55"/>
      <c r="O536" s="55"/>
      <c r="P536" s="55"/>
      <c r="Q536" s="27"/>
      <c r="R536" s="55"/>
      <c r="S536" s="55"/>
    </row>
    <row r="537" spans="1:19" x14ac:dyDescent="0.25">
      <c r="A537" s="45"/>
      <c r="B537" s="106" t="s">
        <v>1118</v>
      </c>
      <c r="C537" s="107"/>
      <c r="D537" s="107"/>
      <c r="E537" s="108"/>
      <c r="F537" s="62">
        <v>0.1</v>
      </c>
      <c r="G537" s="62">
        <v>0.1</v>
      </c>
      <c r="H537" s="68">
        <v>0.18</v>
      </c>
      <c r="I537" s="62">
        <v>0.15</v>
      </c>
      <c r="J537" s="73">
        <f>+AVERAGE(F537,G537,H537,I537)</f>
        <v>0.13250000000000001</v>
      </c>
      <c r="K537" s="73">
        <f>+STDEVA(F537,G537,H537,I537)</f>
        <v>3.947573094108997E-2</v>
      </c>
      <c r="L537" s="73">
        <f>+J537-K537</f>
        <v>9.3024269058910036E-2</v>
      </c>
      <c r="M537" s="73">
        <f>+J537+K537</f>
        <v>0.17197573094108998</v>
      </c>
      <c r="N537" s="70">
        <v>0.1167</v>
      </c>
      <c r="O537" s="58"/>
    </row>
    <row r="538" spans="1:19" x14ac:dyDescent="0.25">
      <c r="A538" s="45"/>
      <c r="B538" s="106" t="s">
        <v>1119</v>
      </c>
      <c r="C538" s="107"/>
      <c r="D538" s="107"/>
      <c r="E538" s="108"/>
      <c r="F538" s="62">
        <v>0.05</v>
      </c>
      <c r="G538" s="63">
        <v>0.05</v>
      </c>
      <c r="H538" s="63">
        <v>0.06</v>
      </c>
      <c r="I538" s="69">
        <v>0.1</v>
      </c>
      <c r="J538" s="73">
        <f>+AVERAGE(F538,G538,H538,I538)</f>
        <v>6.5000000000000002E-2</v>
      </c>
      <c r="K538" s="73">
        <f>+STDEVA(F538,G538,H538,I538)</f>
        <v>2.3804761428476168E-2</v>
      </c>
      <c r="L538" s="73">
        <f>+J538-K538</f>
        <v>4.1195238571523837E-2</v>
      </c>
      <c r="M538" s="73">
        <f>+J538+K538</f>
        <v>8.8804761428476167E-2</v>
      </c>
      <c r="N538" s="70">
        <v>5.33E-2</v>
      </c>
      <c r="O538" s="58"/>
    </row>
    <row r="539" spans="1:19" ht="12.75" customHeight="1" x14ac:dyDescent="0.25">
      <c r="A539" s="45"/>
      <c r="B539" s="106" t="s">
        <v>1120</v>
      </c>
      <c r="C539" s="107"/>
      <c r="D539" s="107"/>
      <c r="E539" s="108"/>
      <c r="F539" s="62">
        <v>0.05</v>
      </c>
      <c r="G539" s="63">
        <v>0.05</v>
      </c>
      <c r="H539" s="63">
        <v>0.05</v>
      </c>
      <c r="I539" s="63">
        <v>0.05</v>
      </c>
      <c r="J539" s="73">
        <f>+AVERAGE(F539,G539,H539,I539)</f>
        <v>0.05</v>
      </c>
      <c r="K539" s="73">
        <f>+STDEVA(F539,G539,H539,I539)</f>
        <v>0</v>
      </c>
      <c r="L539" s="73">
        <f>+J539-K539</f>
        <v>0.05</v>
      </c>
      <c r="M539" s="73">
        <f>+J539+K539</f>
        <v>0.05</v>
      </c>
      <c r="N539" s="70">
        <v>0.05</v>
      </c>
      <c r="O539" s="58"/>
    </row>
    <row r="540" spans="1:19" x14ac:dyDescent="0.25">
      <c r="A540" s="45"/>
      <c r="B540" s="54"/>
      <c r="C540" s="54"/>
      <c r="D540" s="45"/>
      <c r="E540" s="45"/>
      <c r="F540" s="51"/>
      <c r="H540" s="51"/>
      <c r="I540" s="51"/>
      <c r="J540" s="51"/>
      <c r="K540" s="51"/>
      <c r="L540" s="51"/>
      <c r="M540" s="51"/>
    </row>
    <row r="541" spans="1:19" ht="12.75" customHeight="1" x14ac:dyDescent="0.25">
      <c r="B541" s="109" t="s">
        <v>1124</v>
      </c>
      <c r="C541" s="110"/>
      <c r="D541" s="110"/>
      <c r="E541" s="110"/>
      <c r="F541" s="110"/>
      <c r="G541" s="110"/>
      <c r="H541" s="110"/>
      <c r="I541" s="110"/>
      <c r="J541" s="110"/>
      <c r="K541" s="110"/>
      <c r="L541" s="110"/>
      <c r="M541" s="110"/>
      <c r="N541" s="111"/>
    </row>
    <row r="542" spans="1:19" x14ac:dyDescent="0.25">
      <c r="E542" s="43"/>
    </row>
    <row r="543" spans="1:19" x14ac:dyDescent="0.25">
      <c r="E543" s="43"/>
    </row>
  </sheetData>
  <mergeCells count="44">
    <mergeCell ref="C478:I478"/>
    <mergeCell ref="C483:I483"/>
    <mergeCell ref="C500:I500"/>
    <mergeCell ref="B2:N2"/>
    <mergeCell ref="B3:N3"/>
    <mergeCell ref="J4:N7"/>
    <mergeCell ref="B8:N8"/>
    <mergeCell ref="C262:I262"/>
    <mergeCell ref="C278:I278"/>
    <mergeCell ref="C346:I346"/>
    <mergeCell ref="C360:I360"/>
    <mergeCell ref="C369:I369"/>
    <mergeCell ref="C78:I78"/>
    <mergeCell ref="C91:I91"/>
    <mergeCell ref="C96:I96"/>
    <mergeCell ref="C104:I104"/>
    <mergeCell ref="C111:I111"/>
    <mergeCell ref="B533:E533"/>
    <mergeCell ref="B534:E534"/>
    <mergeCell ref="B535:E535"/>
    <mergeCell ref="B530:E530"/>
    <mergeCell ref="B531:E531"/>
    <mergeCell ref="C399:I399"/>
    <mergeCell ref="C414:I414"/>
    <mergeCell ref="C425:I425"/>
    <mergeCell ref="C455:I455"/>
    <mergeCell ref="C133:I133"/>
    <mergeCell ref="C161:I161"/>
    <mergeCell ref="C170:I170"/>
    <mergeCell ref="C241:I241"/>
    <mergeCell ref="C464:I464"/>
    <mergeCell ref="B537:E537"/>
    <mergeCell ref="B538:E538"/>
    <mergeCell ref="B539:E539"/>
    <mergeCell ref="B541:N541"/>
    <mergeCell ref="B532:E532"/>
    <mergeCell ref="C52:I52"/>
    <mergeCell ref="C66:I66"/>
    <mergeCell ref="C75:I75"/>
    <mergeCell ref="B4:E4"/>
    <mergeCell ref="B5:E5"/>
    <mergeCell ref="B6:E6"/>
    <mergeCell ref="B7:E7"/>
    <mergeCell ref="C10:I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SEDES MINISTERIO</vt:lpstr>
      <vt:lpstr>Precios Unitarios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MERCEDES GONZALEZ VARGAS</dc:creator>
  <cp:keywords/>
  <dc:description/>
  <cp:lastModifiedBy>Johan Jiménez</cp:lastModifiedBy>
  <dcterms:created xsi:type="dcterms:W3CDTF">2017-12-20T17:27:02Z</dcterms:created>
  <dcterms:modified xsi:type="dcterms:W3CDTF">2022-04-19T17:22:17Z</dcterms:modified>
  <cp:category/>
  <cp:contentStatus/>
</cp:coreProperties>
</file>