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02 Procesos Contratación\SAMC-SI-033-2022 Bacheos zona Magdalena\"/>
    </mc:Choice>
  </mc:AlternateContent>
  <bookViews>
    <workbookView xWindow="-120" yWindow="-120" windowWidth="20730" windowHeight="11160" firstSheet="2" activeTab="2"/>
  </bookViews>
  <sheets>
    <sheet name="memoria cant" sheetId="33" state="hidden" r:id="rId1"/>
    <sheet name="AU" sheetId="21" state="hidden" r:id="rId2"/>
    <sheet name="AIU" sheetId="91" r:id="rId3"/>
    <sheet name="MALLA ELECTROSOLDADA" sheetId="56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b">[1]INSUMOS!#REF!</definedName>
    <definedName name="\i">[1]INSUMOS!#REF!</definedName>
    <definedName name="\m">[1]INSUMOS!#REF!</definedName>
    <definedName name="\r">[1]INSUMOS!#REF!</definedName>
    <definedName name="\t">[1]INSUMOS!#REF!</definedName>
    <definedName name="\x">[1]INSUMOS!#REF!</definedName>
    <definedName name="_Key1" hidden="1">[1]INSUMOS!#REF!</definedName>
    <definedName name="_Order1" hidden="1">255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p">[2]Planilla!$D$58</definedName>
    <definedName name="APER">[3]PER!$A:$C</definedName>
    <definedName name="ATRS">[3]TRANS!$A:$D</definedName>
    <definedName name="BORDE1">#N/A</definedName>
    <definedName name="CANTDS">[4]Modelo!$J$7:$J$10,[4]Modelo!$J$13:$J$27,[4]Modelo!$J$30:$J$33,[4]Modelo!$J$36:$J$40</definedName>
    <definedName name="CNT_M">[4]Modelo!$H$13:$H$27</definedName>
    <definedName name="CONCRETO" hidden="1">[1]INSUMOS!#REF!</definedName>
    <definedName name="_xlnm.Criteria">[1]INSUMOS!#REF!</definedName>
    <definedName name="Criterios_IM">[1]INSUMOS!#REF!</definedName>
    <definedName name="DEMOLICIÓN">[1]INSUMOS!#REF!</definedName>
    <definedName name="DEMOLICIONES">[1]INSUMOS!#REF!</definedName>
    <definedName name="DFGD">[1]INSUMOS!#REF!</definedName>
    <definedName name="EEE">#REF!</definedName>
    <definedName name="EQUIPO">[5]Materiales!$C$8:$C$65</definedName>
    <definedName name="Estaquillado">[1]INSUMOS!#REF!</definedName>
    <definedName name="ET_DSC">[4]Modelo!$P$2</definedName>
    <definedName name="ET_IMO">[4]Modelo!$O$44</definedName>
    <definedName name="ET_IND">[4]Modelo!$O$42</definedName>
    <definedName name="inf">#REF!</definedName>
    <definedName name="INSUMOS">#N/A</definedName>
    <definedName name="jairo">'[6]RESUMEN ÍTEMS'!$A$17:$A$272</definedName>
    <definedName name="juan">'[6]RESUMEN ÍTEMS'!$A$17:$A$272</definedName>
    <definedName name="K">[1]INSUMOS!#REF!</definedName>
    <definedName name="MATERIALES">[5]Materiales!$C$67:$C$478</definedName>
    <definedName name="o">[2]Planilla!$C$60</definedName>
    <definedName name="OL">[1]INSUMOS!#REF!</definedName>
    <definedName name="op">[2]Planilla!$D$60</definedName>
    <definedName name="q" hidden="1">[1]INSUMOS!#REF!</definedName>
    <definedName name="RR">[1]INSUMOS!#REF!</definedName>
    <definedName name="t">[1]INSUMOS!#REF!</definedName>
    <definedName name="TUBERIA">[1]INSUMOS!#REF!</definedName>
    <definedName name="UNDS">[4]UNDS!$A:$B</definedName>
  </definedNames>
  <calcPr calcId="152511"/>
</workbook>
</file>

<file path=xl/calcChain.xml><?xml version="1.0" encoding="utf-8"?>
<calcChain xmlns="http://schemas.openxmlformats.org/spreadsheetml/2006/main">
  <c r="J47" i="91" l="1"/>
  <c r="F45" i="91"/>
  <c r="H45" i="91" s="1"/>
  <c r="J45" i="91" s="1"/>
  <c r="F44" i="91"/>
  <c r="H44" i="91" s="1"/>
  <c r="J44" i="91" s="1"/>
  <c r="F43" i="91"/>
  <c r="H43" i="91" s="1"/>
  <c r="J43" i="91" s="1"/>
  <c r="F42" i="91"/>
  <c r="H42" i="91" s="1"/>
  <c r="J42" i="91" s="1"/>
  <c r="F41" i="91"/>
  <c r="H41" i="91" s="1"/>
  <c r="J41" i="91" s="1"/>
  <c r="F40" i="91"/>
  <c r="H40" i="91" s="1"/>
  <c r="J40" i="91" s="1"/>
  <c r="F39" i="91"/>
  <c r="H39" i="91" s="1"/>
  <c r="J39" i="91" s="1"/>
  <c r="F38" i="91"/>
  <c r="H38" i="91" s="1"/>
  <c r="J38" i="91" s="1"/>
  <c r="H36" i="91"/>
  <c r="J36" i="91" s="1"/>
  <c r="H35" i="91"/>
  <c r="J35" i="91" s="1"/>
  <c r="H34" i="91"/>
  <c r="J34" i="91" s="1"/>
  <c r="F32" i="91"/>
  <c r="H32" i="91" s="1"/>
  <c r="J32" i="91" s="1"/>
  <c r="F31" i="91"/>
  <c r="H31" i="91" s="1"/>
  <c r="J31" i="91" s="1"/>
  <c r="F30" i="91"/>
  <c r="H30" i="91" s="1"/>
  <c r="J30" i="91" s="1"/>
  <c r="F29" i="91"/>
  <c r="H29" i="91" s="1"/>
  <c r="J29" i="91" s="1"/>
  <c r="H24" i="91"/>
  <c r="J24" i="91" s="1"/>
  <c r="H23" i="91"/>
  <c r="J23" i="91" s="1"/>
  <c r="H19" i="91"/>
  <c r="J19" i="91" s="1"/>
  <c r="H18" i="91"/>
  <c r="J18" i="91" s="1"/>
  <c r="H17" i="91"/>
  <c r="J17" i="91" s="1"/>
  <c r="H16" i="91"/>
  <c r="J16" i="91" s="1"/>
  <c r="H15" i="91"/>
  <c r="J15" i="91" s="1"/>
  <c r="J33" i="91" l="1"/>
  <c r="I33" i="91"/>
  <c r="J13" i="91"/>
  <c r="J12" i="91" s="1"/>
  <c r="I13" i="91"/>
  <c r="J37" i="91"/>
  <c r="J28" i="91"/>
  <c r="I28" i="91"/>
  <c r="I37" i="91"/>
  <c r="J25" i="91" l="1"/>
  <c r="J46" i="91" l="1"/>
  <c r="J48" i="91" s="1"/>
  <c r="H51" i="56"/>
  <c r="L46" i="56"/>
  <c r="M43" i="56"/>
  <c r="K33" i="56"/>
  <c r="L33" i="56" s="1"/>
  <c r="L39" i="56" s="1"/>
  <c r="J47" i="21"/>
  <c r="F45" i="21"/>
  <c r="H45" i="21" s="1"/>
  <c r="H36" i="21"/>
  <c r="H35" i="21"/>
  <c r="H34" i="21"/>
  <c r="H23" i="21"/>
  <c r="H22" i="21"/>
  <c r="H18" i="21"/>
  <c r="H17" i="21"/>
  <c r="H16" i="21"/>
  <c r="H15" i="21"/>
  <c r="H14" i="21"/>
  <c r="E7" i="21"/>
  <c r="F43" i="21" s="1"/>
  <c r="H43" i="21" s="1"/>
  <c r="J43" i="21" s="1"/>
  <c r="J35" i="21" l="1"/>
  <c r="J22" i="21"/>
  <c r="J14" i="21"/>
  <c r="J12" i="21" s="1"/>
  <c r="J11" i="21" s="1"/>
  <c r="J18" i="21"/>
  <c r="J16" i="21"/>
  <c r="J45" i="21"/>
  <c r="F32" i="21"/>
  <c r="H32" i="21" s="1"/>
  <c r="J32" i="21" s="1"/>
  <c r="J15" i="21"/>
  <c r="F42" i="21"/>
  <c r="H42" i="21" s="1"/>
  <c r="J42" i="21" s="1"/>
  <c r="J36" i="21"/>
  <c r="J17" i="21"/>
  <c r="F30" i="21"/>
  <c r="H30" i="21" s="1"/>
  <c r="J30" i="21" s="1"/>
  <c r="F38" i="21"/>
  <c r="H38" i="21" s="1"/>
  <c r="J38" i="21" s="1"/>
  <c r="J37" i="21" s="1"/>
  <c r="F44" i="21"/>
  <c r="H44" i="21" s="1"/>
  <c r="J44" i="21" s="1"/>
  <c r="J23" i="21"/>
  <c r="F39" i="21"/>
  <c r="H39" i="21" s="1"/>
  <c r="J39" i="21" s="1"/>
  <c r="F28" i="21"/>
  <c r="H28" i="21" s="1"/>
  <c r="F31" i="21"/>
  <c r="H31" i="21" s="1"/>
  <c r="J31" i="21" s="1"/>
  <c r="F41" i="21"/>
  <c r="H41" i="21" s="1"/>
  <c r="J41" i="21" s="1"/>
  <c r="I12" i="21"/>
  <c r="I33" i="21"/>
  <c r="J34" i="21"/>
  <c r="J33" i="21" s="1"/>
  <c r="I51" i="56"/>
  <c r="J51" i="56" s="1"/>
  <c r="L51" i="56" s="1"/>
  <c r="L53" i="56" s="1"/>
  <c r="L25" i="56" s="1"/>
  <c r="L28" i="56" s="1"/>
  <c r="L55" i="56" s="1"/>
  <c r="F40" i="21"/>
  <c r="H40" i="21" s="1"/>
  <c r="F29" i="21"/>
  <c r="H29" i="21" s="1"/>
  <c r="J29" i="21" s="1"/>
  <c r="I27" i="21" l="1"/>
  <c r="J28" i="21"/>
  <c r="J27" i="21" s="1"/>
  <c r="J24" i="21" s="1"/>
  <c r="J46" i="21" s="1"/>
  <c r="J48" i="21" s="1"/>
  <c r="I37" i="21"/>
  <c r="J40" i="21"/>
</calcChain>
</file>

<file path=xl/sharedStrings.xml><?xml version="1.0" encoding="utf-8"?>
<sst xmlns="http://schemas.openxmlformats.org/spreadsheetml/2006/main" count="218" uniqueCount="113">
  <si>
    <t>%</t>
  </si>
  <si>
    <t>M2</t>
  </si>
  <si>
    <t>Hoja 1 de 1</t>
  </si>
  <si>
    <t>SECRETARÍA DE INFRAESTRUCTURA</t>
  </si>
  <si>
    <t>Fecha</t>
  </si>
  <si>
    <t>DEPARTAMENTO DE CALDAS</t>
  </si>
  <si>
    <t>Contrato No.</t>
  </si>
  <si>
    <t>DATOS GENERALES</t>
  </si>
  <si>
    <t>CONTRATO No.</t>
  </si>
  <si>
    <t xml:space="preserve">DE  </t>
  </si>
  <si>
    <t>OBJETO DEL CONTRATO</t>
  </si>
  <si>
    <t>CONTRATISTA</t>
  </si>
  <si>
    <t>INTERVENTOR</t>
  </si>
  <si>
    <t>SUPERVISOR</t>
  </si>
  <si>
    <t>DATOS ESPECÍFICOS</t>
  </si>
  <si>
    <t>ITEM</t>
  </si>
  <si>
    <t>DESCRIPCIÓN</t>
  </si>
  <si>
    <t>UNIDAD</t>
  </si>
  <si>
    <t>CANTIDAD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</si>
  <si>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</si>
  <si>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</si>
  <si>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</si>
  <si>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</si>
  <si>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</si>
  <si>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</si>
  <si>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</si>
  <si>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</si>
  <si>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</si>
  <si>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</si>
  <si>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</si>
  <si>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</si>
  <si>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</si>
  <si>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Futura Md BT"/>
        <family val="2"/>
      </rPr>
      <t>3</t>
    </r>
    <r>
      <rPr>
        <b/>
        <sz val="8"/>
        <rFont val="Futura Md BT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</si>
  <si>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</si>
  <si>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</si>
  <si>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</si>
  <si>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</si>
  <si>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</si>
  <si>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</si>
  <si>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</si>
  <si>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(Firma)</t>
  </si>
  <si>
    <t>(Nombre)</t>
  </si>
  <si>
    <r>
      <t xml:space="preserve">                                             </t>
    </r>
    <r>
      <rPr>
        <sz val="10"/>
        <rFont val="Futura Md BT"/>
        <family val="2"/>
      </rPr>
      <t>Contratista</t>
    </r>
  </si>
  <si>
    <t xml:space="preserve"> </t>
  </si>
  <si>
    <t>ELABORO:</t>
  </si>
  <si>
    <t>M.P.</t>
  </si>
  <si>
    <t>FIRMA</t>
  </si>
  <si>
    <t>ANÁLISIS DE PRECIOS UNITARIOS</t>
  </si>
  <si>
    <t>PORCENTAJE</t>
  </si>
  <si>
    <t>HERRAMIENTA MENOR (10% MO)</t>
  </si>
  <si>
    <t xml:space="preserve">OBSERVACIONES INTERVENTORÍA </t>
  </si>
  <si>
    <t>INSTITUTO NACIONAL DE VIAS</t>
  </si>
  <si>
    <t>CUADRILLA 1 OFICIALES + 2 AYUDANTES</t>
  </si>
  <si>
    <t>ELABORO: Juan Carlos Giraldo Mejía</t>
  </si>
  <si>
    <t>M.P. 17202-18665 CLD</t>
  </si>
  <si>
    <t>GOBERNACION DE CALDAS</t>
  </si>
  <si>
    <t>CALCULO DEL AU.</t>
  </si>
  <si>
    <t>PROYECTO:</t>
  </si>
  <si>
    <t>Valor Promedio estimado  (Costo Directo).</t>
  </si>
  <si>
    <t>Valor</t>
  </si>
  <si>
    <t>Plazo estimado de ejecución.</t>
  </si>
  <si>
    <t>Meses</t>
  </si>
  <si>
    <t>CAPITULO</t>
  </si>
  <si>
    <t>TIPO DE GASTO</t>
  </si>
  <si>
    <t>UN</t>
  </si>
  <si>
    <t>CANTIDAD.</t>
  </si>
  <si>
    <t>Destinación</t>
  </si>
  <si>
    <t>VALOR UNITARIO (mes)</t>
  </si>
  <si>
    <t>Factor Prestacional.</t>
  </si>
  <si>
    <t>VLOR TOTAL</t>
  </si>
  <si>
    <t>SUMA</t>
  </si>
  <si>
    <t>GASTOS GENERALES.</t>
  </si>
  <si>
    <t>MANO DE OBRA Y GASTOS DE OFICINA</t>
  </si>
  <si>
    <t xml:space="preserve">Personal </t>
  </si>
  <si>
    <t xml:space="preserve">Ingeniero Residente </t>
  </si>
  <si>
    <t>Un</t>
  </si>
  <si>
    <t xml:space="preserve">Maestro de Obra </t>
  </si>
  <si>
    <t>Secretaria</t>
  </si>
  <si>
    <t>Profesional ambiental</t>
  </si>
  <si>
    <t>Profesional SISO</t>
  </si>
  <si>
    <t>Otros</t>
  </si>
  <si>
    <t>Elementos de seguridad personal en obra</t>
  </si>
  <si>
    <t>Gb</t>
  </si>
  <si>
    <t>Ensayos de laboratorio</t>
  </si>
  <si>
    <t>GASTOS INDIRECTOS.</t>
  </si>
  <si>
    <t>LEGALIZACION.</t>
  </si>
  <si>
    <t>POLIZAS</t>
  </si>
  <si>
    <t>Anticipo</t>
  </si>
  <si>
    <t>Cumplimiento</t>
  </si>
  <si>
    <t xml:space="preserve">Estabilidad de Obra </t>
  </si>
  <si>
    <t>Prestaciones Sociales</t>
  </si>
  <si>
    <t>Responsabilidad Civil</t>
  </si>
  <si>
    <t>VALLAS Y CAMPAMENTO</t>
  </si>
  <si>
    <t>Valla informativa general del proyecto (Con salvamento)</t>
  </si>
  <si>
    <t>Señalizción obra</t>
  </si>
  <si>
    <t>Campamento</t>
  </si>
  <si>
    <t>IMPUESTOS Y VALORES AGREGADOS</t>
  </si>
  <si>
    <t>Contribución Especial (Impovias)</t>
  </si>
  <si>
    <t>Estampillas Pro -  Universidad.</t>
  </si>
  <si>
    <t>Estampilla Pro- Desarrollo</t>
  </si>
  <si>
    <t>Estampilla Pro- Hospital</t>
  </si>
  <si>
    <t>Impuesto 4 x 1.000 Bancario</t>
  </si>
  <si>
    <t>Gastos fiduciarios</t>
  </si>
  <si>
    <t>TOTAL GASTOS INDIRECTOS DE ADMINISTRACION.</t>
  </si>
  <si>
    <t>UTILIDAD:</t>
  </si>
  <si>
    <t>A.U.</t>
  </si>
  <si>
    <t>Firma</t>
  </si>
  <si>
    <t>m2</t>
  </si>
  <si>
    <t>Impuesto industria y comercio</t>
  </si>
  <si>
    <t>Estampilla pro adulto mayor</t>
  </si>
  <si>
    <t>MALLA ELECTROSOLDADA</t>
  </si>
  <si>
    <t>Malla Electrosoldada</t>
  </si>
  <si>
    <t>BACHEO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</si>
</sst>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&quot;$&quot;\ #,##0.00"/>
    <numFmt numFmtId="170" formatCode="0.0"/>
    <numFmt numFmtId="171" formatCode="&quot;$&quot;#,##0"/>
    <numFmt numFmtId="172" formatCode="0.000"/>
    <numFmt numFmtId="173" formatCode="_ [$€-2]\ * #,##0.00_ ;_ [$€-2]\ * \-#,##0.00_ ;_ [$€-2]\ * &quot;-&quot;??_ "/>
    <numFmt numFmtId="174" formatCode="\K0\+000"/>
    <numFmt numFmtId="175" formatCode="_ * #,##0.00_ ;_ * \-#,##0.00_ ;_ * &quot;-&quot;??_ ;_ @_ "/>
    <numFmt numFmtId="176" formatCode="_([$$-240A]\ * #,##0.00_);_([$$-240A]\ * \(#,##0.00\);_([$$-240A]\ * &quot;-&quot;??_);_(@_)"/>
    <numFmt numFmtId="177" formatCode="_-* #,##0.00\ _P_t_a_-;\-* #,##0.00\ _P_t_a_-;_-* &quot;-&quot;??\ _P_t_a_-;_-@_-"/>
    <numFmt numFmtId="178" formatCode="_-* #,##0.00\ [$€]_-;\-* #,##0.00\ [$€]_-;_-* &quot;-&quot;??\ [$€]_-;_-@_-"/>
    <numFmt numFmtId="179" formatCode="_ [$$-240A]\ * #,##0_ ;_ [$$-240A]\ * \-#,##0_ ;_ [$$-240A]\ * &quot;-&quot;_ ;_ @_ "/>
    <numFmt numFmtId="180" formatCode="[$$-240A]\ #,##0;[$$-240A]\ \-#,##0"/>
    <numFmt numFmtId="181" formatCode="#,##0.0"/>
    <numFmt numFmtId="182" formatCode="_ [$$-2C0A]\ * #,##0_ ;_ [$$-2C0A]\ * \-#,##0_ ;_ [$$-2C0A]\ * &quot;-&quot;_ ;_ @_ "/>
    <numFmt numFmtId="183" formatCode="_ [$$-2C0A]\ * #,##0.0000_ ;_ [$$-2C0A]\ * \-#,##0.0000_ ;_ [$$-2C0A]\ * &quot;-&quot;????_ ;_ @_ "/>
    <numFmt numFmtId="184" formatCode="_(&quot;$&quot;* #,##0_);_(&quot;$&quot;* \(#,##0\);_(&quot;$&quot;* &quot;-&quot;_);_(@_)"/>
    <numFmt numFmtId="185" formatCode="_ &quot;$&quot;\ * #,##0.00_ ;_ &quot;$&quot;\ * \-#,##0.00_ ;_ &quot;$&quot;\ * &quot;-&quot;??_ ;_ @_ "/>
    <numFmt numFmtId="186" formatCode="_(&quot;C$&quot;* #,##0.00_);_(&quot;C$&quot;* \(#,##0.00\);_(&quot;C$&quot;* &quot;-&quot;??_);_(@_)"/>
    <numFmt numFmtId="187" formatCode="_(* #,##0\ &quot;pta&quot;_);_(* \(#,##0\ &quot;pta&quot;\);_(* &quot;-&quot;??\ &quot;pta&quot;_);_(@_)"/>
    <numFmt numFmtId="188" formatCode="_-* #,##0.00\ &quot;Pts&quot;_-;\-* #,##0.00\ &quot;Pts&quot;_-;_-* &quot;-&quot;??\ &quot;Pts&quot;_-;_-@_-"/>
  </numFmts>
  <fonts count="5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Futura Md BT"/>
      <family val="2"/>
    </font>
    <font>
      <b/>
      <sz val="11"/>
      <name val="Futura Md BT"/>
      <family val="2"/>
    </font>
    <font>
      <sz val="8"/>
      <name val="Futura Md BT"/>
      <family val="2"/>
    </font>
    <font>
      <b/>
      <sz val="9"/>
      <name val="Futura Md BT"/>
      <family val="2"/>
    </font>
    <font>
      <sz val="11"/>
      <name val="Futura Md BT"/>
      <family val="2"/>
    </font>
    <font>
      <b/>
      <sz val="8"/>
      <name val="Futura Md BT"/>
      <family val="2"/>
    </font>
    <font>
      <b/>
      <sz val="8"/>
      <name val="Futura Md BT"/>
    </font>
    <font>
      <b/>
      <vertAlign val="superscript"/>
      <sz val="8"/>
      <name val="Futura Md BT"/>
      <family val="2"/>
    </font>
    <font>
      <b/>
      <sz val="10"/>
      <name val="Futura Md BT"/>
      <family val="2"/>
    </font>
    <font>
      <sz val="5"/>
      <name val="Futura Md BT"/>
      <family val="2"/>
    </font>
    <font>
      <i/>
      <sz val="5"/>
      <name val="Futura Md BT"/>
      <family val="2"/>
    </font>
    <font>
      <b/>
      <sz val="10"/>
      <name val="Arial"/>
      <family val="2"/>
    </font>
    <font>
      <b/>
      <sz val="10"/>
      <name val="Futura Md BT"/>
    </font>
    <font>
      <sz val="5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0"/>
      <color indexed="58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0"/>
      <color theme="1"/>
      <name val="Century Gothic"/>
      <family val="2"/>
    </font>
    <font>
      <sz val="10"/>
      <color theme="1"/>
      <name val="Calibri"/>
      <family val="2"/>
      <scheme val="minor"/>
    </font>
    <font>
      <sz val="7.9"/>
      <color indexed="8"/>
      <name val="Arial"/>
      <family val="2"/>
    </font>
    <font>
      <sz val="10"/>
      <color indexed="8"/>
      <name val="MS Sans Serif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2"/>
      <color theme="1"/>
      <name val="Calibri"/>
      <family val="2"/>
      <scheme val="minor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</fills>
  <borders count="6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1619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73" fontId="2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5" borderId="59" applyNumberFormat="0" applyFont="0" applyAlignment="0" applyProtection="0"/>
    <xf numFmtId="165" fontId="3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2" fillId="0" borderId="0"/>
    <xf numFmtId="0" fontId="32" fillId="0" borderId="0"/>
    <xf numFmtId="175" fontId="33" fillId="0" borderId="0" applyFont="0" applyFill="0" applyBorder="0" applyAlignment="0" applyProtection="0"/>
    <xf numFmtId="0" fontId="1" fillId="0" borderId="0"/>
    <xf numFmtId="0" fontId="34" fillId="0" borderId="0"/>
    <xf numFmtId="9" fontId="1" fillId="0" borderId="0" applyFont="0" applyFill="0" applyBorder="0" applyAlignment="0" applyProtection="0"/>
    <xf numFmtId="166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" fillId="0" borderId="0"/>
    <xf numFmtId="0" fontId="1" fillId="0" borderId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6" borderId="0" applyNumberFormat="0" applyBorder="0" applyAlignment="0" applyProtection="0"/>
    <xf numFmtId="0" fontId="3" fillId="7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8" borderId="0" applyNumberFormat="0" applyBorder="0" applyAlignment="0" applyProtection="0"/>
    <xf numFmtId="0" fontId="3" fillId="9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0" borderId="0" applyNumberFormat="0" applyBorder="0" applyAlignment="0" applyProtection="0"/>
    <xf numFmtId="0" fontId="3" fillId="11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2" borderId="0" applyNumberFormat="0" applyBorder="0" applyAlignment="0" applyProtection="0"/>
    <xf numFmtId="0" fontId="3" fillId="13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14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0" borderId="0" applyNumberFormat="0" applyBorder="0" applyAlignment="0" applyProtection="0"/>
    <xf numFmtId="0" fontId="3" fillId="12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8" borderId="0" applyNumberFormat="0" applyBorder="0" applyAlignment="0" applyProtection="0"/>
    <xf numFmtId="0" fontId="3" fillId="8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15" borderId="0" applyNumberFormat="0" applyBorder="0" applyAlignment="0" applyProtection="0"/>
    <xf numFmtId="0" fontId="3" fillId="16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9" borderId="0" applyNumberFormat="0" applyBorder="0" applyAlignment="0" applyProtection="0"/>
    <xf numFmtId="0" fontId="3" fillId="13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4" borderId="0" applyNumberFormat="0" applyBorder="0" applyAlignment="0" applyProtection="0"/>
    <xf numFmtId="0" fontId="3" fillId="6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" fillId="10" borderId="0" applyNumberFormat="0" applyBorder="0" applyAlignment="0" applyProtection="0"/>
    <xf numFmtId="0" fontId="3" fillId="17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9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14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5" fillId="8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6" fillId="14" borderId="0" applyNumberFormat="0" applyBorder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7" fillId="19" borderId="60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8" fillId="20" borderId="61" applyNumberFormat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6" fontId="39" fillId="0" borderId="62" applyNumberFormat="0" applyFill="0" applyAlignment="0" applyProtection="0"/>
    <xf numFmtId="177" fontId="1" fillId="0" borderId="0" applyFon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40" fillId="0" borderId="0" applyNumberFormat="0" applyFill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21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8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17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2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3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35" fillId="24" borderId="0" applyNumberFormat="0" applyBorder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76" fontId="41" fillId="15" borderId="60" applyNumberFormat="0" applyAlignment="0" applyProtection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76" fontId="44" fillId="13" borderId="0" applyNumberFormat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7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8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176" fontId="45" fillId="15" borderId="0" applyNumberFormat="0" applyBorder="0" applyAlignment="0" applyProtection="0"/>
    <xf numFmtId="0" fontId="1" fillId="0" borderId="0"/>
    <xf numFmtId="0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0" fontId="1" fillId="0" borderId="0"/>
    <xf numFmtId="175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5" fontId="1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0" fontId="1" fillId="0" borderId="0" applyBorder="0"/>
    <xf numFmtId="0" fontId="3" fillId="0" borderId="0"/>
    <xf numFmtId="0" fontId="3" fillId="0" borderId="0"/>
    <xf numFmtId="173" fontId="1" fillId="0" borderId="0"/>
    <xf numFmtId="0" fontId="1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3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3" fillId="0" borderId="0"/>
    <xf numFmtId="0" fontId="1" fillId="0" borderId="0"/>
    <xf numFmtId="176" fontId="1" fillId="0" borderId="0"/>
    <xf numFmtId="176" fontId="3" fillId="0" borderId="0"/>
    <xf numFmtId="176" fontId="3" fillId="0" borderId="0"/>
    <xf numFmtId="176" fontId="3" fillId="0" borderId="0"/>
    <xf numFmtId="17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73" fontId="4" fillId="0" borderId="0"/>
    <xf numFmtId="173" fontId="4" fillId="0" borderId="0"/>
    <xf numFmtId="173" fontId="4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0" fontId="46" fillId="0" borderId="0"/>
    <xf numFmtId="0" fontId="1" fillId="0" borderId="0"/>
    <xf numFmtId="173" fontId="4" fillId="0" borderId="0"/>
    <xf numFmtId="173" fontId="4" fillId="0" borderId="0"/>
    <xf numFmtId="173" fontId="4" fillId="0" borderId="0"/>
    <xf numFmtId="0" fontId="1" fillId="0" borderId="0"/>
    <xf numFmtId="0" fontId="1" fillId="0" borderId="0"/>
    <xf numFmtId="0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0" fontId="4" fillId="0" borderId="0"/>
    <xf numFmtId="0" fontId="1" fillId="0" borderId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176" fontId="1" fillId="10" borderId="63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47" fillId="19" borderId="64" applyNumberFormat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39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8" fillId="0" borderId="0" applyNumberFormat="0" applyFill="0" applyBorder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49" fillId="0" borderId="65" applyNumberFormat="0" applyFill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1" fillId="0" borderId="66" applyNumberFormat="0" applyFill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40" fillId="0" borderId="67" applyNumberFormat="0" applyFill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0" fillId="0" borderId="0" applyNumberFormat="0" applyFill="0" applyBorder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76" fontId="52" fillId="0" borderId="68" applyNumberFormat="0" applyFill="0" applyAlignment="0" applyProtection="0"/>
    <xf numFmtId="187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4" fillId="0" borderId="0"/>
    <xf numFmtId="188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01">
    <xf numFmtId="0" fontId="0" fillId="0" borderId="0" xfId="0"/>
    <xf numFmtId="0" fontId="5" fillId="0" borderId="17" xfId="0" applyFont="1" applyBorder="1"/>
    <xf numFmtId="0" fontId="5" fillId="0" borderId="18" xfId="0" applyFont="1" applyBorder="1"/>
    <xf numFmtId="0" fontId="5" fillId="0" borderId="16" xfId="0" applyFont="1" applyBorder="1"/>
    <xf numFmtId="0" fontId="5" fillId="0" borderId="0" xfId="0" applyFont="1" applyBorder="1"/>
    <xf numFmtId="0" fontId="6" fillId="0" borderId="20" xfId="0" applyFont="1" applyBorder="1" applyAlignment="1"/>
    <xf numFmtId="0" fontId="7" fillId="0" borderId="18" xfId="0" applyFont="1" applyBorder="1"/>
    <xf numFmtId="0" fontId="7" fillId="0" borderId="16" xfId="0" applyFont="1" applyBorder="1" applyAlignment="1">
      <alignment horizontal="center"/>
    </xf>
    <xf numFmtId="0" fontId="8" fillId="0" borderId="20" xfId="0" applyFont="1" applyBorder="1" applyAlignment="1"/>
    <xf numFmtId="0" fontId="5" fillId="0" borderId="21" xfId="0" applyFont="1" applyBorder="1"/>
    <xf numFmtId="0" fontId="5" fillId="0" borderId="22" xfId="0" applyFont="1" applyBorder="1" applyProtection="1">
      <protection locked="0"/>
    </xf>
    <xf numFmtId="0" fontId="6" fillId="0" borderId="22" xfId="0" applyFont="1" applyFill="1" applyBorder="1" applyAlignment="1"/>
    <xf numFmtId="0" fontId="9" fillId="0" borderId="6" xfId="0" applyFont="1" applyBorder="1" applyAlignment="1">
      <alignment horizontal="left"/>
    </xf>
    <xf numFmtId="0" fontId="5" fillId="0" borderId="19" xfId="0" applyFont="1" applyBorder="1"/>
    <xf numFmtId="0" fontId="5" fillId="0" borderId="20" xfId="0" applyFont="1" applyBorder="1"/>
    <xf numFmtId="0" fontId="5" fillId="2" borderId="28" xfId="0" applyFont="1" applyFill="1" applyBorder="1"/>
    <xf numFmtId="0" fontId="5" fillId="2" borderId="28" xfId="0" applyFont="1" applyFill="1" applyBorder="1" applyProtection="1">
      <protection locked="0"/>
    </xf>
    <xf numFmtId="0" fontId="5" fillId="2" borderId="29" xfId="0" applyFont="1" applyFill="1" applyBorder="1"/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5" fillId="0" borderId="23" xfId="0" applyFont="1" applyBorder="1"/>
    <xf numFmtId="0" fontId="5" fillId="0" borderId="21" xfId="0" applyFont="1" applyBorder="1" applyProtection="1">
      <protection locked="0"/>
    </xf>
    <xf numFmtId="0" fontId="5" fillId="0" borderId="22" xfId="0" applyFont="1" applyBorder="1"/>
    <xf numFmtId="0" fontId="5" fillId="0" borderId="1" xfId="0" applyFont="1" applyBorder="1"/>
    <xf numFmtId="0" fontId="5" fillId="0" borderId="26" xfId="0" applyFont="1" applyBorder="1"/>
    <xf numFmtId="0" fontId="0" fillId="0" borderId="21" xfId="0" applyBorder="1"/>
    <xf numFmtId="0" fontId="5" fillId="2" borderId="18" xfId="0" applyFont="1" applyFill="1" applyBorder="1"/>
    <xf numFmtId="0" fontId="5" fillId="2" borderId="18" xfId="0" applyFont="1" applyFill="1" applyBorder="1" applyProtection="1">
      <protection locked="0"/>
    </xf>
    <xf numFmtId="0" fontId="5" fillId="2" borderId="16" xfId="0" applyFont="1" applyFill="1" applyBorder="1"/>
    <xf numFmtId="0" fontId="10" fillId="2" borderId="30" xfId="0" applyFont="1" applyFill="1" applyBorder="1" applyAlignment="1">
      <alignment horizontal="center"/>
    </xf>
    <xf numFmtId="0" fontId="5" fillId="0" borderId="34" xfId="0" applyFont="1" applyBorder="1"/>
    <xf numFmtId="0" fontId="5" fillId="0" borderId="36" xfId="0" applyFont="1" applyBorder="1" applyAlignment="1">
      <alignment horizontal="center"/>
    </xf>
    <xf numFmtId="0" fontId="5" fillId="2" borderId="39" xfId="0" applyFont="1" applyFill="1" applyBorder="1"/>
    <xf numFmtId="0" fontId="5" fillId="2" borderId="40" xfId="0" applyFont="1" applyFill="1" applyBorder="1"/>
    <xf numFmtId="0" fontId="5" fillId="0" borderId="0" xfId="0" applyFont="1" applyFill="1" applyBorder="1"/>
    <xf numFmtId="0" fontId="5" fillId="0" borderId="21" xfId="0" applyFont="1" applyFill="1" applyBorder="1"/>
    <xf numFmtId="0" fontId="5" fillId="0" borderId="20" xfId="0" applyFont="1" applyFill="1" applyBorder="1"/>
    <xf numFmtId="0" fontId="0" fillId="0" borderId="0" xfId="0" applyFill="1"/>
    <xf numFmtId="0" fontId="10" fillId="2" borderId="2" xfId="0" applyFont="1" applyFill="1" applyBorder="1" applyAlignment="1">
      <alignment horizontal="center"/>
    </xf>
    <xf numFmtId="0" fontId="10" fillId="2" borderId="44" xfId="0" applyFont="1" applyFill="1" applyBorder="1" applyAlignment="1">
      <alignment horizontal="center"/>
    </xf>
    <xf numFmtId="169" fontId="5" fillId="0" borderId="3" xfId="0" applyNumberFormat="1" applyFont="1" applyBorder="1"/>
    <xf numFmtId="170" fontId="5" fillId="0" borderId="28" xfId="0" applyNumberFormat="1" applyFont="1" applyBorder="1"/>
    <xf numFmtId="169" fontId="5" fillId="0" borderId="4" xfId="0" applyNumberFormat="1" applyFont="1" applyBorder="1"/>
    <xf numFmtId="0" fontId="5" fillId="0" borderId="46" xfId="0" applyFont="1" applyBorder="1" applyAlignment="1"/>
    <xf numFmtId="0" fontId="5" fillId="0" borderId="47" xfId="0" applyFont="1" applyBorder="1" applyAlignment="1"/>
    <xf numFmtId="169" fontId="5" fillId="0" borderId="49" xfId="0" applyNumberFormat="1" applyFont="1" applyBorder="1"/>
    <xf numFmtId="170" fontId="5" fillId="0" borderId="21" xfId="0" applyNumberFormat="1" applyFont="1" applyBorder="1"/>
    <xf numFmtId="169" fontId="5" fillId="0" borderId="5" xfId="0" applyNumberFormat="1" applyFont="1" applyBorder="1"/>
    <xf numFmtId="169" fontId="5" fillId="2" borderId="50" xfId="0" applyNumberFormat="1" applyFont="1" applyFill="1" applyBorder="1"/>
    <xf numFmtId="0" fontId="5" fillId="0" borderId="28" xfId="0" applyFont="1" applyBorder="1" applyAlignment="1">
      <alignment horizontal="center"/>
    </xf>
    <xf numFmtId="4" fontId="5" fillId="0" borderId="3" xfId="0" applyNumberFormat="1" applyFont="1" applyBorder="1"/>
    <xf numFmtId="169" fontId="5" fillId="0" borderId="28" xfId="0" applyNumberFormat="1" applyFont="1" applyBorder="1"/>
    <xf numFmtId="0" fontId="5" fillId="0" borderId="39" xfId="0" applyFont="1" applyBorder="1" applyAlignment="1">
      <alignment horizontal="center"/>
    </xf>
    <xf numFmtId="4" fontId="5" fillId="0" borderId="8" xfId="0" applyNumberFormat="1" applyFont="1" applyBorder="1"/>
    <xf numFmtId="169" fontId="5" fillId="0" borderId="39" xfId="0" applyNumberFormat="1" applyFont="1" applyBorder="1"/>
    <xf numFmtId="169" fontId="5" fillId="0" borderId="7" xfId="0" applyNumberFormat="1" applyFont="1" applyBorder="1"/>
    <xf numFmtId="0" fontId="5" fillId="0" borderId="39" xfId="0" applyFont="1" applyBorder="1"/>
    <xf numFmtId="4" fontId="5" fillId="0" borderId="9" xfId="0" applyNumberFormat="1" applyFont="1" applyBorder="1"/>
    <xf numFmtId="169" fontId="5" fillId="0" borderId="51" xfId="0" applyNumberFormat="1" applyFont="1" applyBorder="1"/>
    <xf numFmtId="0" fontId="5" fillId="0" borderId="28" xfId="0" applyFont="1" applyBorder="1"/>
    <xf numFmtId="0" fontId="10" fillId="2" borderId="32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44" xfId="0" applyFont="1" applyFill="1" applyBorder="1" applyAlignment="1">
      <alignment horizontal="center" wrapText="1"/>
    </xf>
    <xf numFmtId="0" fontId="14" fillId="0" borderId="0" xfId="0" applyFont="1" applyBorder="1"/>
    <xf numFmtId="0" fontId="0" fillId="0" borderId="19" xfId="0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20" xfId="0" applyBorder="1" applyAlignment="1">
      <alignment horizontal="justify" wrapText="1"/>
    </xf>
    <xf numFmtId="0" fontId="14" fillId="0" borderId="24" xfId="0" applyFont="1" applyBorder="1" applyAlignment="1"/>
    <xf numFmtId="0" fontId="5" fillId="0" borderId="24" xfId="0" applyFont="1" applyBorder="1"/>
    <xf numFmtId="0" fontId="5" fillId="0" borderId="0" xfId="0" applyFont="1"/>
    <xf numFmtId="0" fontId="5" fillId="0" borderId="3" xfId="0" applyFont="1" applyBorder="1"/>
    <xf numFmtId="0" fontId="5" fillId="0" borderId="49" xfId="0" applyFont="1" applyBorder="1"/>
    <xf numFmtId="0" fontId="5" fillId="0" borderId="5" xfId="0" applyFont="1" applyBorder="1"/>
    <xf numFmtId="3" fontId="5" fillId="0" borderId="34" xfId="0" applyNumberFormat="1" applyFont="1" applyBorder="1" applyAlignment="1">
      <alignment horizontal="center"/>
    </xf>
    <xf numFmtId="0" fontId="19" fillId="0" borderId="0" xfId="0" applyFont="1"/>
    <xf numFmtId="0" fontId="5" fillId="0" borderId="4" xfId="0" applyFont="1" applyBorder="1"/>
    <xf numFmtId="0" fontId="5" fillId="2" borderId="50" xfId="0" applyFont="1" applyFill="1" applyBorder="1"/>
    <xf numFmtId="0" fontId="10" fillId="2" borderId="27" xfId="0" applyFont="1" applyFill="1" applyBorder="1" applyProtection="1">
      <protection locked="0"/>
    </xf>
    <xf numFmtId="0" fontId="10" fillId="0" borderId="19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5" fillId="0" borderId="6" xfId="0" applyFont="1" applyBorder="1"/>
    <xf numFmtId="0" fontId="10" fillId="2" borderId="17" xfId="0" applyFont="1" applyFill="1" applyBorder="1" applyProtection="1">
      <protection locked="0"/>
    </xf>
    <xf numFmtId="0" fontId="10" fillId="2" borderId="38" xfId="0" applyFont="1" applyFill="1" applyBorder="1"/>
    <xf numFmtId="0" fontId="10" fillId="0" borderId="19" xfId="0" applyFont="1" applyFill="1" applyBorder="1"/>
    <xf numFmtId="0" fontId="10" fillId="0" borderId="19" xfId="0" applyFont="1" applyBorder="1"/>
    <xf numFmtId="0" fontId="10" fillId="2" borderId="27" xfId="0" applyFont="1" applyFill="1" applyBorder="1"/>
    <xf numFmtId="0" fontId="16" fillId="0" borderId="0" xfId="0" applyFont="1" applyBorder="1"/>
    <xf numFmtId="0" fontId="5" fillId="0" borderId="0" xfId="0" applyFont="1" applyBorder="1" applyAlignment="1"/>
    <xf numFmtId="0" fontId="5" fillId="0" borderId="20" xfId="0" applyFont="1" applyBorder="1" applyAlignment="1"/>
    <xf numFmtId="0" fontId="17" fillId="0" borderId="0" xfId="0" applyFont="1" applyBorder="1" applyAlignment="1">
      <alignment vertical="center"/>
    </xf>
    <xf numFmtId="0" fontId="18" fillId="0" borderId="0" xfId="0" applyFont="1" applyBorder="1" applyAlignment="1"/>
    <xf numFmtId="0" fontId="18" fillId="0" borderId="20" xfId="0" applyFont="1" applyBorder="1" applyAlignment="1"/>
    <xf numFmtId="0" fontId="14" fillId="0" borderId="23" xfId="0" applyFont="1" applyBorder="1" applyAlignment="1"/>
    <xf numFmtId="0" fontId="14" fillId="0" borderId="21" xfId="0" applyFont="1" applyBorder="1" applyAlignment="1"/>
    <xf numFmtId="0" fontId="17" fillId="0" borderId="21" xfId="0" applyFont="1" applyBorder="1" applyAlignment="1">
      <alignment vertical="center"/>
    </xf>
    <xf numFmtId="0" fontId="18" fillId="0" borderId="21" xfId="0" applyFont="1" applyBorder="1" applyAlignment="1"/>
    <xf numFmtId="0" fontId="18" fillId="0" borderId="22" xfId="0" applyFont="1" applyBorder="1" applyAlignment="1"/>
    <xf numFmtId="0" fontId="5" fillId="0" borderId="19" xfId="0" applyFont="1" applyBorder="1" applyAlignment="1"/>
    <xf numFmtId="4" fontId="0" fillId="0" borderId="0" xfId="0" applyNumberFormat="1" applyAlignment="1">
      <alignment horizontal="center"/>
    </xf>
    <xf numFmtId="0" fontId="20" fillId="0" borderId="0" xfId="0" applyFont="1"/>
    <xf numFmtId="0" fontId="0" fillId="0" borderId="0" xfId="0" applyAlignment="1">
      <alignment horizontal="center"/>
    </xf>
    <xf numFmtId="4" fontId="0" fillId="0" borderId="0" xfId="0" applyNumberFormat="1"/>
    <xf numFmtId="3" fontId="0" fillId="0" borderId="0" xfId="0" applyNumberFormat="1"/>
    <xf numFmtId="10" fontId="0" fillId="0" borderId="0" xfId="0" applyNumberFormat="1"/>
    <xf numFmtId="4" fontId="23" fillId="2" borderId="53" xfId="0" applyNumberFormat="1" applyFont="1" applyFill="1" applyBorder="1" applyAlignment="1">
      <alignment horizontal="center"/>
    </xf>
    <xf numFmtId="4" fontId="2" fillId="0" borderId="52" xfId="0" applyNumberFormat="1" applyFont="1" applyBorder="1" applyAlignment="1">
      <alignment horizontal="left"/>
    </xf>
    <xf numFmtId="0" fontId="20" fillId="0" borderId="24" xfId="0" applyFont="1" applyBorder="1"/>
    <xf numFmtId="0" fontId="0" fillId="0" borderId="24" xfId="0" applyBorder="1" applyAlignment="1">
      <alignment horizontal="center"/>
    </xf>
    <xf numFmtId="4" fontId="0" fillId="0" borderId="24" xfId="0" applyNumberFormat="1" applyBorder="1"/>
    <xf numFmtId="171" fontId="25" fillId="3" borderId="54" xfId="0" applyNumberFormat="1" applyFont="1" applyFill="1" applyBorder="1"/>
    <xf numFmtId="4" fontId="0" fillId="0" borderId="35" xfId="0" applyNumberFormat="1" applyBorder="1" applyAlignment="1">
      <alignment horizontal="left"/>
    </xf>
    <xf numFmtId="0" fontId="20" fillId="0" borderId="36" xfId="0" applyFont="1" applyBorder="1"/>
    <xf numFmtId="0" fontId="0" fillId="0" borderId="36" xfId="0" applyBorder="1" applyAlignment="1">
      <alignment horizontal="center"/>
    </xf>
    <xf numFmtId="4" fontId="0" fillId="0" borderId="36" xfId="0" applyNumberFormat="1" applyBorder="1"/>
    <xf numFmtId="4" fontId="25" fillId="3" borderId="34" xfId="0" applyNumberFormat="1" applyFont="1" applyFill="1" applyBorder="1"/>
    <xf numFmtId="4" fontId="26" fillId="0" borderId="50" xfId="0" applyNumberFormat="1" applyFont="1" applyBorder="1" applyAlignment="1">
      <alignment horizontal="center" vertical="center" wrapText="1"/>
    </xf>
    <xf numFmtId="0" fontId="26" fillId="0" borderId="50" xfId="0" applyFont="1" applyBorder="1" applyAlignment="1">
      <alignment horizontal="center" vertical="center" wrapText="1"/>
    </xf>
    <xf numFmtId="3" fontId="26" fillId="0" borderId="50" xfId="0" applyNumberFormat="1" applyFont="1" applyBorder="1" applyAlignment="1">
      <alignment horizontal="center" vertical="center" wrapText="1"/>
    </xf>
    <xf numFmtId="10" fontId="26" fillId="0" borderId="50" xfId="0" applyNumberFormat="1" applyFont="1" applyBorder="1" applyAlignment="1">
      <alignment horizontal="center" vertical="center" wrapText="1"/>
    </xf>
    <xf numFmtId="4" fontId="26" fillId="0" borderId="14" xfId="0" applyNumberFormat="1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4" fontId="28" fillId="0" borderId="2" xfId="0" applyNumberFormat="1" applyFont="1" applyBorder="1"/>
    <xf numFmtId="3" fontId="28" fillId="0" borderId="2" xfId="0" applyNumberFormat="1" applyFont="1" applyBorder="1"/>
    <xf numFmtId="0" fontId="28" fillId="0" borderId="2" xfId="0" applyFont="1" applyBorder="1"/>
    <xf numFmtId="10" fontId="26" fillId="2" borderId="44" xfId="0" applyNumberFormat="1" applyFont="1" applyFill="1" applyBorder="1"/>
    <xf numFmtId="4" fontId="26" fillId="0" borderId="13" xfId="0" applyNumberFormat="1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4" fontId="28" fillId="0" borderId="3" xfId="0" applyNumberFormat="1" applyFont="1" applyBorder="1"/>
    <xf numFmtId="3" fontId="28" fillId="0" borderId="3" xfId="0" applyNumberFormat="1" applyFont="1" applyBorder="1"/>
    <xf numFmtId="0" fontId="28" fillId="0" borderId="3" xfId="0" applyFont="1" applyBorder="1"/>
    <xf numFmtId="3" fontId="26" fillId="0" borderId="3" xfId="0" applyNumberFormat="1" applyFont="1" applyBorder="1"/>
    <xf numFmtId="10" fontId="26" fillId="0" borderId="4" xfId="0" applyNumberFormat="1" applyFont="1" applyBorder="1"/>
    <xf numFmtId="4" fontId="28" fillId="0" borderId="13" xfId="0" applyNumberFormat="1" applyFont="1" applyBorder="1" applyAlignment="1">
      <alignment horizontal="center"/>
    </xf>
    <xf numFmtId="10" fontId="28" fillId="0" borderId="3" xfId="0" applyNumberFormat="1" applyFont="1" applyBorder="1"/>
    <xf numFmtId="10" fontId="28" fillId="0" borderId="4" xfId="0" applyNumberFormat="1" applyFont="1" applyBorder="1"/>
    <xf numFmtId="0" fontId="26" fillId="0" borderId="3" xfId="0" applyFont="1" applyBorder="1" applyAlignment="1">
      <alignment horizontal="center"/>
    </xf>
    <xf numFmtId="10" fontId="26" fillId="2" borderId="4" xfId="0" applyNumberFormat="1" applyFont="1" applyFill="1" applyBorder="1"/>
    <xf numFmtId="172" fontId="26" fillId="0" borderId="3" xfId="0" applyNumberFormat="1" applyFont="1" applyFill="1" applyBorder="1"/>
    <xf numFmtId="172" fontId="28" fillId="0" borderId="3" xfId="0" applyNumberFormat="1" applyFont="1" applyBorder="1"/>
    <xf numFmtId="4" fontId="28" fillId="0" borderId="13" xfId="0" applyNumberFormat="1" applyFont="1" applyBorder="1" applyAlignment="1">
      <alignment horizontal="center" vertical="top" wrapText="1"/>
    </xf>
    <xf numFmtId="0" fontId="28" fillId="0" borderId="3" xfId="0" applyFont="1" applyBorder="1" applyAlignment="1">
      <alignment vertical="top" wrapText="1"/>
    </xf>
    <xf numFmtId="0" fontId="28" fillId="0" borderId="3" xfId="0" applyFont="1" applyBorder="1" applyAlignment="1">
      <alignment horizontal="center" vertical="top" wrapText="1"/>
    </xf>
    <xf numFmtId="4" fontId="28" fillId="0" borderId="3" xfId="0" applyNumberFormat="1" applyFont="1" applyBorder="1" applyAlignment="1">
      <alignment vertical="top" wrapText="1"/>
    </xf>
    <xf numFmtId="3" fontId="28" fillId="0" borderId="3" xfId="0" applyNumberFormat="1" applyFont="1" applyFill="1" applyBorder="1" applyAlignment="1">
      <alignment vertical="top" wrapText="1"/>
    </xf>
    <xf numFmtId="3" fontId="28" fillId="0" borderId="3" xfId="0" applyNumberFormat="1" applyFont="1" applyBorder="1" applyAlignment="1">
      <alignment vertical="top" wrapText="1"/>
    </xf>
    <xf numFmtId="3" fontId="28" fillId="0" borderId="3" xfId="0" applyNumberFormat="1" applyFont="1" applyFill="1" applyBorder="1"/>
    <xf numFmtId="4" fontId="28" fillId="0" borderId="55" xfId="0" applyNumberFormat="1" applyFont="1" applyBorder="1" applyAlignment="1">
      <alignment horizontal="center"/>
    </xf>
    <xf numFmtId="0" fontId="28" fillId="0" borderId="56" xfId="0" applyFont="1" applyBorder="1"/>
    <xf numFmtId="0" fontId="28" fillId="0" borderId="8" xfId="0" applyFont="1" applyBorder="1" applyAlignment="1">
      <alignment horizontal="center"/>
    </xf>
    <xf numFmtId="10" fontId="28" fillId="0" borderId="56" xfId="0" applyNumberFormat="1" applyFont="1" applyBorder="1"/>
    <xf numFmtId="4" fontId="28" fillId="0" borderId="56" xfId="0" applyNumberFormat="1" applyFont="1" applyBorder="1"/>
    <xf numFmtId="3" fontId="28" fillId="0" borderId="8" xfId="0" applyNumberFormat="1" applyFont="1" applyBorder="1"/>
    <xf numFmtId="2" fontId="28" fillId="0" borderId="3" xfId="0" applyNumberFormat="1" applyFont="1" applyBorder="1"/>
    <xf numFmtId="4" fontId="28" fillId="0" borderId="57" xfId="0" applyNumberFormat="1" applyFont="1" applyBorder="1" applyAlignment="1">
      <alignment horizontal="center"/>
    </xf>
    <xf numFmtId="0" fontId="26" fillId="0" borderId="3" xfId="0" applyFont="1" applyBorder="1"/>
    <xf numFmtId="10" fontId="28" fillId="0" borderId="7" xfId="0" applyNumberFormat="1" applyFont="1" applyBorder="1"/>
    <xf numFmtId="4" fontId="20" fillId="0" borderId="53" xfId="0" applyNumberFormat="1" applyFont="1" applyBorder="1" applyAlignment="1">
      <alignment horizontal="center"/>
    </xf>
    <xf numFmtId="0" fontId="25" fillId="0" borderId="9" xfId="0" applyFont="1" applyBorder="1"/>
    <xf numFmtId="0" fontId="0" fillId="0" borderId="9" xfId="0" applyBorder="1" applyAlignment="1">
      <alignment horizontal="center"/>
    </xf>
    <xf numFmtId="4" fontId="20" fillId="0" borderId="9" xfId="0" applyNumberFormat="1" applyFont="1" applyBorder="1"/>
    <xf numFmtId="3" fontId="20" fillId="0" borderId="9" xfId="0" applyNumberFormat="1" applyFont="1" applyBorder="1"/>
    <xf numFmtId="0" fontId="20" fillId="0" borderId="9" xfId="0" applyFont="1" applyBorder="1"/>
    <xf numFmtId="3" fontId="20" fillId="0" borderId="48" xfId="0" applyNumberFormat="1" applyFont="1" applyBorder="1"/>
    <xf numFmtId="10" fontId="29" fillId="2" borderId="50" xfId="0" applyNumberFormat="1" applyFont="1" applyFill="1" applyBorder="1"/>
    <xf numFmtId="4" fontId="20" fillId="0" borderId="0" xfId="0" applyNumberFormat="1" applyFont="1" applyBorder="1" applyAlignment="1">
      <alignment horizontal="center"/>
    </xf>
    <xf numFmtId="0" fontId="25" fillId="0" borderId="0" xfId="0" applyFont="1" applyBorder="1"/>
    <xf numFmtId="0" fontId="0" fillId="0" borderId="0" xfId="0" applyBorder="1" applyAlignment="1">
      <alignment horizontal="center"/>
    </xf>
    <xf numFmtId="4" fontId="20" fillId="0" borderId="0" xfId="0" applyNumberFormat="1" applyFont="1" applyBorder="1"/>
    <xf numFmtId="3" fontId="20" fillId="0" borderId="0" xfId="0" applyNumberFormat="1" applyFont="1" applyBorder="1"/>
    <xf numFmtId="0" fontId="20" fillId="0" borderId="0" xfId="0" applyFont="1" applyBorder="1"/>
    <xf numFmtId="10" fontId="29" fillId="0" borderId="0" xfId="0" applyNumberFormat="1" applyFont="1" applyFill="1" applyBorder="1"/>
    <xf numFmtId="4" fontId="20" fillId="0" borderId="0" xfId="0" applyNumberFormat="1" applyFont="1" applyAlignment="1">
      <alignment horizontal="center"/>
    </xf>
    <xf numFmtId="0" fontId="27" fillId="3" borderId="2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left"/>
    </xf>
    <xf numFmtId="0" fontId="26" fillId="3" borderId="45" xfId="0" applyFont="1" applyFill="1" applyBorder="1" applyAlignment="1">
      <alignment horizontal="center"/>
    </xf>
    <xf numFmtId="0" fontId="26" fillId="3" borderId="45" xfId="0" applyFont="1" applyFill="1" applyBorder="1" applyAlignment="1"/>
    <xf numFmtId="0" fontId="26" fillId="3" borderId="11" xfId="0" applyFont="1" applyFill="1" applyBorder="1" applyAlignment="1"/>
    <xf numFmtId="10" fontId="29" fillId="3" borderId="0" xfId="0" applyNumberFormat="1" applyFont="1" applyFill="1" applyBorder="1"/>
    <xf numFmtId="4" fontId="28" fillId="0" borderId="8" xfId="0" applyNumberFormat="1" applyFont="1" applyBorder="1"/>
    <xf numFmtId="4" fontId="28" fillId="0" borderId="10" xfId="0" applyNumberFormat="1" applyFont="1" applyBorder="1"/>
    <xf numFmtId="3" fontId="28" fillId="0" borderId="10" xfId="0" applyNumberFormat="1" applyFont="1" applyBorder="1"/>
    <xf numFmtId="0" fontId="28" fillId="0" borderId="10" xfId="0" applyFont="1" applyBorder="1"/>
    <xf numFmtId="10" fontId="26" fillId="3" borderId="10" xfId="0" applyNumberFormat="1" applyFont="1" applyFill="1" applyBorder="1"/>
    <xf numFmtId="10" fontId="28" fillId="0" borderId="58" xfId="0" applyNumberFormat="1" applyFont="1" applyBorder="1"/>
    <xf numFmtId="10" fontId="26" fillId="2" borderId="29" xfId="0" applyNumberFormat="1" applyFont="1" applyFill="1" applyBorder="1"/>
    <xf numFmtId="171" fontId="26" fillId="2" borderId="3" xfId="0" applyNumberFormat="1" applyFont="1" applyFill="1" applyBorder="1"/>
    <xf numFmtId="0" fontId="31" fillId="0" borderId="0" xfId="0" applyFont="1"/>
    <xf numFmtId="0" fontId="0" fillId="0" borderId="0" xfId="0"/>
    <xf numFmtId="0" fontId="0" fillId="0" borderId="0" xfId="0" applyBorder="1"/>
    <xf numFmtId="9" fontId="28" fillId="0" borderId="3" xfId="0" applyNumberFormat="1" applyFont="1" applyBorder="1" applyAlignment="1">
      <alignment horizontal="right"/>
    </xf>
    <xf numFmtId="10" fontId="28" fillId="0" borderId="3" xfId="0" applyNumberFormat="1" applyFont="1" applyBorder="1" applyAlignment="1">
      <alignment horizontal="right"/>
    </xf>
    <xf numFmtId="172" fontId="28" fillId="0" borderId="3" xfId="0" applyNumberFormat="1" applyFont="1" applyFill="1" applyBorder="1"/>
    <xf numFmtId="172" fontId="28" fillId="0" borderId="8" xfId="0" applyNumberFormat="1" applyFont="1" applyFill="1" applyBorder="1"/>
    <xf numFmtId="0" fontId="28" fillId="0" borderId="3" xfId="0" applyFont="1" applyBorder="1" applyAlignment="1">
      <alignment horizontal="left"/>
    </xf>
    <xf numFmtId="0" fontId="10" fillId="2" borderId="32" xfId="0" applyFont="1" applyFill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26" fillId="3" borderId="45" xfId="0" applyFont="1" applyFill="1" applyBorder="1" applyAlignment="1">
      <alignment horizontal="center"/>
    </xf>
    <xf numFmtId="4" fontId="1" fillId="0" borderId="52" xfId="0" applyNumberFormat="1" applyFont="1" applyBorder="1" applyAlignment="1">
      <alignment horizontal="left"/>
    </xf>
    <xf numFmtId="171" fontId="28" fillId="3" borderId="54" xfId="0" applyNumberFormat="1" applyFont="1" applyFill="1" applyBorder="1"/>
    <xf numFmtId="4" fontId="28" fillId="3" borderId="34" xfId="0" applyNumberFormat="1" applyFont="1" applyFill="1" applyBorder="1"/>
    <xf numFmtId="172" fontId="26" fillId="0" borderId="3" xfId="0" applyNumberFormat="1" applyFont="1" applyBorder="1"/>
    <xf numFmtId="0" fontId="28" fillId="0" borderId="3" xfId="0" applyFont="1" applyBorder="1" applyAlignment="1">
      <alignment horizontal="center" vertical="center" wrapText="1"/>
    </xf>
    <xf numFmtId="4" fontId="28" fillId="0" borderId="3" xfId="0" applyNumberFormat="1" applyFont="1" applyBorder="1" applyAlignment="1">
      <alignment vertical="center" wrapText="1"/>
    </xf>
    <xf numFmtId="3" fontId="28" fillId="0" borderId="3" xfId="0" applyNumberFormat="1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3" fontId="28" fillId="0" borderId="3" xfId="0" applyNumberFormat="1" applyFont="1" applyBorder="1" applyAlignment="1">
      <alignment vertical="center"/>
    </xf>
    <xf numFmtId="10" fontId="28" fillId="0" borderId="4" xfId="0" applyNumberFormat="1" applyFont="1" applyBorder="1" applyAlignment="1">
      <alignment vertical="center"/>
    </xf>
    <xf numFmtId="170" fontId="28" fillId="0" borderId="3" xfId="0" applyNumberFormat="1" applyFont="1" applyBorder="1"/>
    <xf numFmtId="170" fontId="28" fillId="0" borderId="8" xfId="0" applyNumberFormat="1" applyFont="1" applyBorder="1"/>
    <xf numFmtId="0" fontId="26" fillId="3" borderId="45" xfId="0" applyFont="1" applyFill="1" applyBorder="1"/>
    <xf numFmtId="0" fontId="26" fillId="3" borderId="11" xfId="0" applyFont="1" applyFill="1" applyBorder="1"/>
    <xf numFmtId="0" fontId="25" fillId="0" borderId="0" xfId="0" applyFont="1"/>
    <xf numFmtId="4" fontId="20" fillId="0" borderId="0" xfId="0" applyNumberFormat="1" applyFont="1"/>
    <xf numFmtId="3" fontId="20" fillId="0" borderId="0" xfId="0" applyNumberFormat="1" applyFont="1"/>
    <xf numFmtId="10" fontId="29" fillId="3" borderId="0" xfId="0" applyNumberFormat="1" applyFont="1" applyFill="1"/>
    <xf numFmtId="10" fontId="29" fillId="0" borderId="0" xfId="0" applyNumberFormat="1" applyFont="1"/>
    <xf numFmtId="0" fontId="0" fillId="0" borderId="0" xfId="0" applyAlignment="1">
      <alignment horizontal="justify" wrapText="1"/>
    </xf>
    <xf numFmtId="0" fontId="17" fillId="0" borderId="0" xfId="0" applyFont="1"/>
    <xf numFmtId="4" fontId="21" fillId="0" borderId="0" xfId="0" applyNumberFormat="1" applyFont="1" applyAlignment="1">
      <alignment horizontal="center"/>
    </xf>
    <xf numFmtId="4" fontId="22" fillId="0" borderId="0" xfId="0" applyNumberFormat="1" applyFont="1" applyAlignment="1">
      <alignment horizontal="center"/>
    </xf>
    <xf numFmtId="4" fontId="16" fillId="0" borderId="14" xfId="0" applyNumberFormat="1" applyFont="1" applyBorder="1" applyAlignment="1">
      <alignment horizontal="center"/>
    </xf>
    <xf numFmtId="4" fontId="16" fillId="0" borderId="2" xfId="0" applyNumberFormat="1" applyFont="1" applyBorder="1" applyAlignment="1">
      <alignment horizontal="center"/>
    </xf>
    <xf numFmtId="4" fontId="16" fillId="0" borderId="44" xfId="0" applyNumberFormat="1" applyFont="1" applyBorder="1" applyAlignment="1">
      <alignment horizontal="center"/>
    </xf>
    <xf numFmtId="0" fontId="24" fillId="0" borderId="48" xfId="0" applyFont="1" applyBorder="1" applyAlignment="1">
      <alignment horizontal="left"/>
    </xf>
    <xf numFmtId="0" fontId="24" fillId="0" borderId="36" xfId="0" applyFont="1" applyBorder="1" applyAlignment="1">
      <alignment horizontal="left"/>
    </xf>
    <xf numFmtId="0" fontId="24" fillId="0" borderId="37" xfId="0" applyFont="1" applyBorder="1" applyAlignment="1">
      <alignment horizontal="left"/>
    </xf>
    <xf numFmtId="4" fontId="16" fillId="4" borderId="6" xfId="0" applyNumberFormat="1" applyFont="1" applyFill="1" applyBorder="1" applyAlignment="1">
      <alignment horizontal="center"/>
    </xf>
    <xf numFmtId="4" fontId="16" fillId="4" borderId="1" xfId="0" applyNumberFormat="1" applyFont="1" applyFill="1" applyBorder="1" applyAlignment="1">
      <alignment horizontal="center"/>
    </xf>
    <xf numFmtId="4" fontId="16" fillId="4" borderId="26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30" fillId="0" borderId="45" xfId="0" applyFont="1" applyBorder="1" applyAlignment="1">
      <alignment horizontal="left"/>
    </xf>
    <xf numFmtId="0" fontId="30" fillId="0" borderId="28" xfId="0" applyFont="1" applyBorder="1" applyAlignment="1">
      <alignment horizontal="left"/>
    </xf>
    <xf numFmtId="0" fontId="30" fillId="0" borderId="11" xfId="0" applyFont="1" applyBorder="1" applyAlignment="1">
      <alignment horizontal="left"/>
    </xf>
    <xf numFmtId="0" fontId="26" fillId="3" borderId="45" xfId="0" applyFont="1" applyFill="1" applyBorder="1" applyAlignment="1">
      <alignment horizontal="center"/>
    </xf>
    <xf numFmtId="0" fontId="26" fillId="3" borderId="11" xfId="0" applyFont="1" applyFill="1" applyBorder="1" applyAlignment="1">
      <alignment horizontal="center"/>
    </xf>
    <xf numFmtId="0" fontId="27" fillId="0" borderId="45" xfId="0" applyFont="1" applyBorder="1" applyAlignment="1">
      <alignment horizontal="center"/>
    </xf>
    <xf numFmtId="0" fontId="27" fillId="0" borderId="28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53" fillId="0" borderId="0" xfId="0" applyFont="1" applyAlignment="1">
      <alignment horizontal="left" wrapText="1"/>
    </xf>
    <xf numFmtId="0" fontId="15" fillId="0" borderId="19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5" fillId="0" borderId="38" xfId="0" applyFont="1" applyBorder="1" applyAlignment="1">
      <alignment horizontal="justify" vertical="top" wrapText="1"/>
    </xf>
    <xf numFmtId="0" fontId="5" fillId="0" borderId="39" xfId="0" applyFont="1" applyBorder="1" applyAlignment="1">
      <alignment horizontal="justify" vertical="top" wrapText="1"/>
    </xf>
    <xf numFmtId="0" fontId="5" fillId="0" borderId="40" xfId="0" applyFont="1" applyBorder="1" applyAlignment="1">
      <alignment horizontal="justify" vertical="top" wrapText="1"/>
    </xf>
    <xf numFmtId="0" fontId="5" fillId="0" borderId="19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 wrapText="1"/>
    </xf>
    <xf numFmtId="0" fontId="5" fillId="0" borderId="20" xfId="0" applyFont="1" applyBorder="1" applyAlignment="1">
      <alignment horizontal="justify" vertical="top" wrapText="1"/>
    </xf>
    <xf numFmtId="0" fontId="0" fillId="0" borderId="52" xfId="0" applyBorder="1" applyAlignment="1">
      <alignment horizontal="justify" vertical="top" wrapText="1"/>
    </xf>
    <xf numFmtId="0" fontId="0" fillId="0" borderId="24" xfId="0" applyBorder="1" applyAlignment="1">
      <alignment horizontal="justify" vertical="top" wrapText="1"/>
    </xf>
    <xf numFmtId="0" fontId="0" fillId="0" borderId="25" xfId="0" applyBorder="1" applyAlignment="1">
      <alignment horizontal="justify" vertical="top" wrapText="1"/>
    </xf>
    <xf numFmtId="0" fontId="10" fillId="2" borderId="31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/>
    </xf>
    <xf numFmtId="0" fontId="5" fillId="0" borderId="27" xfId="0" applyFont="1" applyFill="1" applyBorder="1" applyAlignment="1"/>
    <xf numFmtId="0" fontId="5" fillId="0" borderId="28" xfId="0" applyFont="1" applyFill="1" applyBorder="1" applyAlignment="1"/>
    <xf numFmtId="0" fontId="5" fillId="0" borderId="35" xfId="0" applyFont="1" applyBorder="1" applyAlignment="1"/>
    <xf numFmtId="0" fontId="5" fillId="0" borderId="36" xfId="0" applyFont="1" applyBorder="1" applyAlignment="1"/>
    <xf numFmtId="0" fontId="10" fillId="0" borderId="6" xfId="0" applyFont="1" applyBorder="1" applyAlignment="1">
      <alignment horizontal="right"/>
    </xf>
    <xf numFmtId="0" fontId="10" fillId="0" borderId="1" xfId="0" applyFont="1" applyBorder="1" applyAlignment="1">
      <alignment horizontal="right"/>
    </xf>
    <xf numFmtId="0" fontId="10" fillId="0" borderId="26" xfId="0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5" fillId="0" borderId="27" xfId="0" applyFont="1" applyBorder="1" applyAlignment="1"/>
    <xf numFmtId="0" fontId="5" fillId="0" borderId="28" xfId="0" applyFont="1" applyBorder="1" applyAlignment="1"/>
    <xf numFmtId="0" fontId="5" fillId="0" borderId="11" xfId="0" applyFont="1" applyBorder="1" applyAlignment="1"/>
    <xf numFmtId="0" fontId="5" fillId="0" borderId="12" xfId="0" applyFont="1" applyBorder="1" applyAlignment="1"/>
    <xf numFmtId="0" fontId="10" fillId="2" borderId="15" xfId="0" applyFont="1" applyFill="1" applyBorder="1" applyAlignment="1">
      <alignment horizontal="center"/>
    </xf>
    <xf numFmtId="0" fontId="5" fillId="0" borderId="35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5" fillId="0" borderId="37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10" fillId="2" borderId="42" xfId="0" applyFont="1" applyFill="1" applyBorder="1" applyAlignment="1">
      <alignment horizontal="center"/>
    </xf>
    <xf numFmtId="0" fontId="10" fillId="2" borderId="43" xfId="0" applyFont="1" applyFill="1" applyBorder="1" applyAlignment="1">
      <alignment horizontal="center"/>
    </xf>
    <xf numFmtId="0" fontId="5" fillId="0" borderId="45" xfId="0" applyFont="1" applyBorder="1" applyAlignment="1"/>
    <xf numFmtId="0" fontId="5" fillId="0" borderId="27" xfId="0" applyFont="1" applyBorder="1" applyAlignment="1">
      <alignment horizontal="left"/>
    </xf>
    <xf numFmtId="0" fontId="5" fillId="0" borderId="28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48" xfId="0" applyFont="1" applyBorder="1" applyAlignment="1"/>
    <xf numFmtId="0" fontId="10" fillId="2" borderId="33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0" xfId="0" applyFont="1" applyBorder="1" applyAlignment="1" applyProtection="1">
      <alignment horizontal="left"/>
      <protection locked="0"/>
    </xf>
    <xf numFmtId="0" fontId="5" fillId="0" borderId="20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left"/>
    </xf>
    <xf numFmtId="0" fontId="5" fillId="0" borderId="20" xfId="0" applyFont="1" applyBorder="1" applyAlignment="1">
      <alignment horizontal="left"/>
    </xf>
  </cellXfs>
  <cellStyles count="1619">
    <cellStyle name="%" xfId="33"/>
    <cellStyle name="20% - Énfasis1 10" xfId="34"/>
    <cellStyle name="20% - Énfasis1 10 2" xfId="35"/>
    <cellStyle name="20% - Énfasis1 11" xfId="36"/>
    <cellStyle name="20% - Énfasis1 11 2" xfId="37"/>
    <cellStyle name="20% - Énfasis1 12" xfId="38"/>
    <cellStyle name="20% - Énfasis1 13" xfId="39"/>
    <cellStyle name="20% - Énfasis1 14" xfId="40"/>
    <cellStyle name="20% - Énfasis1 15" xfId="41"/>
    <cellStyle name="20% - Énfasis1 16" xfId="42"/>
    <cellStyle name="20% - Énfasis1 17" xfId="43"/>
    <cellStyle name="20% - Énfasis1 18" xfId="44"/>
    <cellStyle name="20% - Énfasis1 19" xfId="45"/>
    <cellStyle name="20% - Énfasis1 2" xfId="46"/>
    <cellStyle name="20% - Énfasis1 2 2" xfId="47"/>
    <cellStyle name="20% - Énfasis1 20" xfId="48"/>
    <cellStyle name="20% - Énfasis1 21" xfId="49"/>
    <cellStyle name="20% - Énfasis1 22" xfId="50"/>
    <cellStyle name="20% - Énfasis1 23" xfId="51"/>
    <cellStyle name="20% - Énfasis1 24" xfId="52"/>
    <cellStyle name="20% - Énfasis1 25" xfId="53"/>
    <cellStyle name="20% - Énfasis1 26" xfId="54"/>
    <cellStyle name="20% - Énfasis1 27" xfId="55"/>
    <cellStyle name="20% - Énfasis1 28" xfId="56"/>
    <cellStyle name="20% - Énfasis1 29" xfId="57"/>
    <cellStyle name="20% - Énfasis1 3" xfId="58"/>
    <cellStyle name="20% - Énfasis1 3 2" xfId="59"/>
    <cellStyle name="20% - Énfasis1 30" xfId="60"/>
    <cellStyle name="20% - Énfasis1 31" xfId="61"/>
    <cellStyle name="20% - Énfasis1 32" xfId="62"/>
    <cellStyle name="20% - Énfasis1 4" xfId="63"/>
    <cellStyle name="20% - Énfasis1 4 2" xfId="64"/>
    <cellStyle name="20% - Énfasis1 5" xfId="65"/>
    <cellStyle name="20% - Énfasis1 5 2" xfId="66"/>
    <cellStyle name="20% - Énfasis1 6" xfId="67"/>
    <cellStyle name="20% - Énfasis1 6 2" xfId="68"/>
    <cellStyle name="20% - Énfasis1 7" xfId="69"/>
    <cellStyle name="20% - Énfasis1 7 2" xfId="70"/>
    <cellStyle name="20% - Énfasis1 8" xfId="71"/>
    <cellStyle name="20% - Énfasis1 8 2" xfId="72"/>
    <cellStyle name="20% - Énfasis1 9" xfId="73"/>
    <cellStyle name="20% - Énfasis1 9 2" xfId="74"/>
    <cellStyle name="20% - Énfasis2 10" xfId="75"/>
    <cellStyle name="20% - Énfasis2 10 2" xfId="76"/>
    <cellStyle name="20% - Énfasis2 11" xfId="77"/>
    <cellStyle name="20% - Énfasis2 11 2" xfId="78"/>
    <cellStyle name="20% - Énfasis2 12" xfId="79"/>
    <cellStyle name="20% - Énfasis2 13" xfId="80"/>
    <cellStyle name="20% - Énfasis2 14" xfId="81"/>
    <cellStyle name="20% - Énfasis2 15" xfId="82"/>
    <cellStyle name="20% - Énfasis2 16" xfId="83"/>
    <cellStyle name="20% - Énfasis2 17" xfId="84"/>
    <cellStyle name="20% - Énfasis2 18" xfId="85"/>
    <cellStyle name="20% - Énfasis2 19" xfId="86"/>
    <cellStyle name="20% - Énfasis2 2" xfId="87"/>
    <cellStyle name="20% - Énfasis2 2 2" xfId="88"/>
    <cellStyle name="20% - Énfasis2 20" xfId="89"/>
    <cellStyle name="20% - Énfasis2 21" xfId="90"/>
    <cellStyle name="20% - Énfasis2 22" xfId="91"/>
    <cellStyle name="20% - Énfasis2 23" xfId="92"/>
    <cellStyle name="20% - Énfasis2 24" xfId="93"/>
    <cellStyle name="20% - Énfasis2 25" xfId="94"/>
    <cellStyle name="20% - Énfasis2 26" xfId="95"/>
    <cellStyle name="20% - Énfasis2 27" xfId="96"/>
    <cellStyle name="20% - Énfasis2 28" xfId="97"/>
    <cellStyle name="20% - Énfasis2 29" xfId="98"/>
    <cellStyle name="20% - Énfasis2 3" xfId="99"/>
    <cellStyle name="20% - Énfasis2 3 2" xfId="100"/>
    <cellStyle name="20% - Énfasis2 30" xfId="101"/>
    <cellStyle name="20% - Énfasis2 31" xfId="102"/>
    <cellStyle name="20% - Énfasis2 32" xfId="103"/>
    <cellStyle name="20% - Énfasis2 4" xfId="104"/>
    <cellStyle name="20% - Énfasis2 4 2" xfId="105"/>
    <cellStyle name="20% - Énfasis2 5" xfId="106"/>
    <cellStyle name="20% - Énfasis2 5 2" xfId="107"/>
    <cellStyle name="20% - Énfasis2 6" xfId="108"/>
    <cellStyle name="20% - Énfasis2 6 2" xfId="109"/>
    <cellStyle name="20% - Énfasis2 7" xfId="110"/>
    <cellStyle name="20% - Énfasis2 7 2" xfId="111"/>
    <cellStyle name="20% - Énfasis2 8" xfId="112"/>
    <cellStyle name="20% - Énfasis2 8 2" xfId="113"/>
    <cellStyle name="20% - Énfasis2 9" xfId="114"/>
    <cellStyle name="20% - Énfasis2 9 2" xfId="115"/>
    <cellStyle name="20% - Énfasis3 10" xfId="116"/>
    <cellStyle name="20% - Énfasis3 10 2" xfId="117"/>
    <cellStyle name="20% - Énfasis3 11" xfId="118"/>
    <cellStyle name="20% - Énfasis3 11 2" xfId="119"/>
    <cellStyle name="20% - Énfasis3 12" xfId="120"/>
    <cellStyle name="20% - Énfasis3 13" xfId="121"/>
    <cellStyle name="20% - Énfasis3 14" xfId="122"/>
    <cellStyle name="20% - Énfasis3 15" xfId="123"/>
    <cellStyle name="20% - Énfasis3 16" xfId="124"/>
    <cellStyle name="20% - Énfasis3 17" xfId="125"/>
    <cellStyle name="20% - Énfasis3 18" xfId="126"/>
    <cellStyle name="20% - Énfasis3 19" xfId="127"/>
    <cellStyle name="20% - Énfasis3 2" xfId="128"/>
    <cellStyle name="20% - Énfasis3 2 2" xfId="129"/>
    <cellStyle name="20% - Énfasis3 20" xfId="130"/>
    <cellStyle name="20% - Énfasis3 21" xfId="131"/>
    <cellStyle name="20% - Énfasis3 22" xfId="132"/>
    <cellStyle name="20% - Énfasis3 23" xfId="133"/>
    <cellStyle name="20% - Énfasis3 24" xfId="134"/>
    <cellStyle name="20% - Énfasis3 25" xfId="135"/>
    <cellStyle name="20% - Énfasis3 26" xfId="136"/>
    <cellStyle name="20% - Énfasis3 27" xfId="137"/>
    <cellStyle name="20% - Énfasis3 28" xfId="138"/>
    <cellStyle name="20% - Énfasis3 29" xfId="139"/>
    <cellStyle name="20% - Énfasis3 3" xfId="140"/>
    <cellStyle name="20% - Énfasis3 3 2" xfId="141"/>
    <cellStyle name="20% - Énfasis3 30" xfId="142"/>
    <cellStyle name="20% - Énfasis3 31" xfId="143"/>
    <cellStyle name="20% - Énfasis3 32" xfId="144"/>
    <cellStyle name="20% - Énfasis3 4" xfId="145"/>
    <cellStyle name="20% - Énfasis3 4 2" xfId="146"/>
    <cellStyle name="20% - Énfasis3 5" xfId="147"/>
    <cellStyle name="20% - Énfasis3 5 2" xfId="148"/>
    <cellStyle name="20% - Énfasis3 6" xfId="149"/>
    <cellStyle name="20% - Énfasis3 6 2" xfId="150"/>
    <cellStyle name="20% - Énfasis3 7" xfId="151"/>
    <cellStyle name="20% - Énfasis3 7 2" xfId="152"/>
    <cellStyle name="20% - Énfasis3 8" xfId="153"/>
    <cellStyle name="20% - Énfasis3 8 2" xfId="154"/>
    <cellStyle name="20% - Énfasis3 9" xfId="155"/>
    <cellStyle name="20% - Énfasis3 9 2" xfId="156"/>
    <cellStyle name="20% - Énfasis4 10" xfId="157"/>
    <cellStyle name="20% - Énfasis4 10 2" xfId="158"/>
    <cellStyle name="20% - Énfasis4 11" xfId="159"/>
    <cellStyle name="20% - Énfasis4 11 2" xfId="160"/>
    <cellStyle name="20% - Énfasis4 12" xfId="161"/>
    <cellStyle name="20% - Énfasis4 13" xfId="162"/>
    <cellStyle name="20% - Énfasis4 14" xfId="163"/>
    <cellStyle name="20% - Énfasis4 15" xfId="164"/>
    <cellStyle name="20% - Énfasis4 16" xfId="165"/>
    <cellStyle name="20% - Énfasis4 17" xfId="166"/>
    <cellStyle name="20% - Énfasis4 18" xfId="167"/>
    <cellStyle name="20% - Énfasis4 19" xfId="168"/>
    <cellStyle name="20% - Énfasis4 2" xfId="169"/>
    <cellStyle name="20% - Énfasis4 2 2" xfId="170"/>
    <cellStyle name="20% - Énfasis4 20" xfId="171"/>
    <cellStyle name="20% - Énfasis4 21" xfId="172"/>
    <cellStyle name="20% - Énfasis4 22" xfId="173"/>
    <cellStyle name="20% - Énfasis4 23" xfId="174"/>
    <cellStyle name="20% - Énfasis4 24" xfId="175"/>
    <cellStyle name="20% - Énfasis4 25" xfId="176"/>
    <cellStyle name="20% - Énfasis4 26" xfId="177"/>
    <cellStyle name="20% - Énfasis4 27" xfId="178"/>
    <cellStyle name="20% - Énfasis4 28" xfId="179"/>
    <cellStyle name="20% - Énfasis4 29" xfId="180"/>
    <cellStyle name="20% - Énfasis4 3" xfId="181"/>
    <cellStyle name="20% - Énfasis4 3 2" xfId="182"/>
    <cellStyle name="20% - Énfasis4 30" xfId="183"/>
    <cellStyle name="20% - Énfasis4 31" xfId="184"/>
    <cellStyle name="20% - Énfasis4 32" xfId="185"/>
    <cellStyle name="20% - Énfasis4 4" xfId="186"/>
    <cellStyle name="20% - Énfasis4 4 2" xfId="187"/>
    <cellStyle name="20% - Énfasis4 5" xfId="188"/>
    <cellStyle name="20% - Énfasis4 5 2" xfId="189"/>
    <cellStyle name="20% - Énfasis4 6" xfId="190"/>
    <cellStyle name="20% - Énfasis4 6 2" xfId="191"/>
    <cellStyle name="20% - Énfasis4 7" xfId="192"/>
    <cellStyle name="20% - Énfasis4 7 2" xfId="193"/>
    <cellStyle name="20% - Énfasis4 8" xfId="194"/>
    <cellStyle name="20% - Énfasis4 8 2" xfId="195"/>
    <cellStyle name="20% - Énfasis4 9" xfId="196"/>
    <cellStyle name="20% - Énfasis4 9 2" xfId="197"/>
    <cellStyle name="20% - Énfasis5 10" xfId="198"/>
    <cellStyle name="20% - Énfasis5 10 2" xfId="199"/>
    <cellStyle name="20% - Énfasis5 11" xfId="200"/>
    <cellStyle name="20% - Énfasis5 11 2" xfId="201"/>
    <cellStyle name="20% - Énfasis5 12" xfId="202"/>
    <cellStyle name="20% - Énfasis5 13" xfId="203"/>
    <cellStyle name="20% - Énfasis5 14" xfId="204"/>
    <cellStyle name="20% - Énfasis5 15" xfId="205"/>
    <cellStyle name="20% - Énfasis5 16" xfId="206"/>
    <cellStyle name="20% - Énfasis5 17" xfId="207"/>
    <cellStyle name="20% - Énfasis5 18" xfId="208"/>
    <cellStyle name="20% - Énfasis5 19" xfId="209"/>
    <cellStyle name="20% - Énfasis5 2" xfId="210"/>
    <cellStyle name="20% - Énfasis5 2 2" xfId="211"/>
    <cellStyle name="20% - Énfasis5 20" xfId="212"/>
    <cellStyle name="20% - Énfasis5 21" xfId="213"/>
    <cellStyle name="20% - Énfasis5 22" xfId="214"/>
    <cellStyle name="20% - Énfasis5 23" xfId="215"/>
    <cellStyle name="20% - Énfasis5 24" xfId="216"/>
    <cellStyle name="20% - Énfasis5 25" xfId="217"/>
    <cellStyle name="20% - Énfasis5 26" xfId="218"/>
    <cellStyle name="20% - Énfasis5 27" xfId="219"/>
    <cellStyle name="20% - Énfasis5 28" xfId="220"/>
    <cellStyle name="20% - Énfasis5 29" xfId="221"/>
    <cellStyle name="20% - Énfasis5 3" xfId="222"/>
    <cellStyle name="20% - Énfasis5 3 2" xfId="223"/>
    <cellStyle name="20% - Énfasis5 30" xfId="224"/>
    <cellStyle name="20% - Énfasis5 31" xfId="225"/>
    <cellStyle name="20% - Énfasis5 32" xfId="226"/>
    <cellStyle name="20% - Énfasis5 4" xfId="227"/>
    <cellStyle name="20% - Énfasis5 4 2" xfId="228"/>
    <cellStyle name="20% - Énfasis5 5" xfId="229"/>
    <cellStyle name="20% - Énfasis5 5 2" xfId="230"/>
    <cellStyle name="20% - Énfasis5 6" xfId="231"/>
    <cellStyle name="20% - Énfasis5 6 2" xfId="232"/>
    <cellStyle name="20% - Énfasis5 7" xfId="233"/>
    <cellStyle name="20% - Énfasis5 7 2" xfId="234"/>
    <cellStyle name="20% - Énfasis5 8" xfId="235"/>
    <cellStyle name="20% - Énfasis5 8 2" xfId="236"/>
    <cellStyle name="20% - Énfasis5 9" xfId="237"/>
    <cellStyle name="20% - Énfasis5 9 2" xfId="238"/>
    <cellStyle name="20% - Énfasis6 10" xfId="239"/>
    <cellStyle name="20% - Énfasis6 10 2" xfId="240"/>
    <cellStyle name="20% - Énfasis6 11" xfId="241"/>
    <cellStyle name="20% - Énfasis6 11 2" xfId="242"/>
    <cellStyle name="20% - Énfasis6 12" xfId="243"/>
    <cellStyle name="20% - Énfasis6 13" xfId="244"/>
    <cellStyle name="20% - Énfasis6 14" xfId="245"/>
    <cellStyle name="20% - Énfasis6 15" xfId="246"/>
    <cellStyle name="20% - Énfasis6 16" xfId="247"/>
    <cellStyle name="20% - Énfasis6 17" xfId="248"/>
    <cellStyle name="20% - Énfasis6 18" xfId="249"/>
    <cellStyle name="20% - Énfasis6 19" xfId="250"/>
    <cellStyle name="20% - Énfasis6 2" xfId="251"/>
    <cellStyle name="20% - Énfasis6 2 2" xfId="252"/>
    <cellStyle name="20% - Énfasis6 20" xfId="253"/>
    <cellStyle name="20% - Énfasis6 21" xfId="254"/>
    <cellStyle name="20% - Énfasis6 22" xfId="255"/>
    <cellStyle name="20% - Énfasis6 23" xfId="256"/>
    <cellStyle name="20% - Énfasis6 24" xfId="257"/>
    <cellStyle name="20% - Énfasis6 25" xfId="258"/>
    <cellStyle name="20% - Énfasis6 26" xfId="259"/>
    <cellStyle name="20% - Énfasis6 27" xfId="260"/>
    <cellStyle name="20% - Énfasis6 28" xfId="261"/>
    <cellStyle name="20% - Énfasis6 29" xfId="262"/>
    <cellStyle name="20% - Énfasis6 3" xfId="263"/>
    <cellStyle name="20% - Énfasis6 3 2" xfId="264"/>
    <cellStyle name="20% - Énfasis6 30" xfId="265"/>
    <cellStyle name="20% - Énfasis6 31" xfId="266"/>
    <cellStyle name="20% - Énfasis6 32" xfId="267"/>
    <cellStyle name="20% - Énfasis6 4" xfId="268"/>
    <cellStyle name="20% - Énfasis6 4 2" xfId="269"/>
    <cellStyle name="20% - Énfasis6 5" xfId="270"/>
    <cellStyle name="20% - Énfasis6 5 2" xfId="271"/>
    <cellStyle name="20% - Énfasis6 6" xfId="272"/>
    <cellStyle name="20% - Énfasis6 6 2" xfId="273"/>
    <cellStyle name="20% - Énfasis6 7" xfId="274"/>
    <cellStyle name="20% - Énfasis6 7 2" xfId="275"/>
    <cellStyle name="20% - Énfasis6 8" xfId="276"/>
    <cellStyle name="20% - Énfasis6 8 2" xfId="277"/>
    <cellStyle name="20% - Énfasis6 9" xfId="278"/>
    <cellStyle name="20% - Énfasis6 9 2" xfId="279"/>
    <cellStyle name="40% - Énfasis1 10" xfId="280"/>
    <cellStyle name="40% - Énfasis1 10 2" xfId="281"/>
    <cellStyle name="40% - Énfasis1 11" xfId="282"/>
    <cellStyle name="40% - Énfasis1 11 2" xfId="283"/>
    <cellStyle name="40% - Énfasis1 12" xfId="284"/>
    <cellStyle name="40% - Énfasis1 13" xfId="285"/>
    <cellStyle name="40% - Énfasis1 14" xfId="286"/>
    <cellStyle name="40% - Énfasis1 15" xfId="287"/>
    <cellStyle name="40% - Énfasis1 16" xfId="288"/>
    <cellStyle name="40% - Énfasis1 17" xfId="289"/>
    <cellStyle name="40% - Énfasis1 18" xfId="290"/>
    <cellStyle name="40% - Énfasis1 19" xfId="291"/>
    <cellStyle name="40% - Énfasis1 2" xfId="292"/>
    <cellStyle name="40% - Énfasis1 2 2" xfId="293"/>
    <cellStyle name="40% - Énfasis1 20" xfId="294"/>
    <cellStyle name="40% - Énfasis1 21" xfId="295"/>
    <cellStyle name="40% - Énfasis1 22" xfId="296"/>
    <cellStyle name="40% - Énfasis1 23" xfId="297"/>
    <cellStyle name="40% - Énfasis1 24" xfId="298"/>
    <cellStyle name="40% - Énfasis1 25" xfId="299"/>
    <cellStyle name="40% - Énfasis1 26" xfId="300"/>
    <cellStyle name="40% - Énfasis1 27" xfId="301"/>
    <cellStyle name="40% - Énfasis1 28" xfId="302"/>
    <cellStyle name="40% - Énfasis1 29" xfId="303"/>
    <cellStyle name="40% - Énfasis1 3" xfId="304"/>
    <cellStyle name="40% - Énfasis1 3 2" xfId="305"/>
    <cellStyle name="40% - Énfasis1 30" xfId="306"/>
    <cellStyle name="40% - Énfasis1 31" xfId="307"/>
    <cellStyle name="40% - Énfasis1 32" xfId="308"/>
    <cellStyle name="40% - Énfasis1 4" xfId="309"/>
    <cellStyle name="40% - Énfasis1 4 2" xfId="310"/>
    <cellStyle name="40% - Énfasis1 5" xfId="311"/>
    <cellStyle name="40% - Énfasis1 5 2" xfId="312"/>
    <cellStyle name="40% - Énfasis1 6" xfId="313"/>
    <cellStyle name="40% - Énfasis1 6 2" xfId="314"/>
    <cellStyle name="40% - Énfasis1 7" xfId="315"/>
    <cellStyle name="40% - Énfasis1 7 2" xfId="316"/>
    <cellStyle name="40% - Énfasis1 8" xfId="317"/>
    <cellStyle name="40% - Énfasis1 8 2" xfId="318"/>
    <cellStyle name="40% - Énfasis1 9" xfId="319"/>
    <cellStyle name="40% - Énfasis1 9 2" xfId="320"/>
    <cellStyle name="40% - Énfasis2 10" xfId="321"/>
    <cellStyle name="40% - Énfasis2 10 2" xfId="322"/>
    <cellStyle name="40% - Énfasis2 11" xfId="323"/>
    <cellStyle name="40% - Énfasis2 11 2" xfId="324"/>
    <cellStyle name="40% - Énfasis2 12" xfId="325"/>
    <cellStyle name="40% - Énfasis2 13" xfId="326"/>
    <cellStyle name="40% - Énfasis2 14" xfId="327"/>
    <cellStyle name="40% - Énfasis2 15" xfId="328"/>
    <cellStyle name="40% - Énfasis2 16" xfId="329"/>
    <cellStyle name="40% - Énfasis2 17" xfId="330"/>
    <cellStyle name="40% - Énfasis2 18" xfId="331"/>
    <cellStyle name="40% - Énfasis2 19" xfId="332"/>
    <cellStyle name="40% - Énfasis2 2" xfId="333"/>
    <cellStyle name="40% - Énfasis2 2 2" xfId="334"/>
    <cellStyle name="40% - Énfasis2 20" xfId="335"/>
    <cellStyle name="40% - Énfasis2 21" xfId="336"/>
    <cellStyle name="40% - Énfasis2 22" xfId="337"/>
    <cellStyle name="40% - Énfasis2 23" xfId="338"/>
    <cellStyle name="40% - Énfasis2 24" xfId="339"/>
    <cellStyle name="40% - Énfasis2 25" xfId="340"/>
    <cellStyle name="40% - Énfasis2 26" xfId="341"/>
    <cellStyle name="40% - Énfasis2 27" xfId="342"/>
    <cellStyle name="40% - Énfasis2 28" xfId="343"/>
    <cellStyle name="40% - Énfasis2 29" xfId="344"/>
    <cellStyle name="40% - Énfasis2 3" xfId="345"/>
    <cellStyle name="40% - Énfasis2 3 2" xfId="346"/>
    <cellStyle name="40% - Énfasis2 30" xfId="347"/>
    <cellStyle name="40% - Énfasis2 31" xfId="348"/>
    <cellStyle name="40% - Énfasis2 32" xfId="349"/>
    <cellStyle name="40% - Énfasis2 4" xfId="350"/>
    <cellStyle name="40% - Énfasis2 4 2" xfId="351"/>
    <cellStyle name="40% - Énfasis2 5" xfId="352"/>
    <cellStyle name="40% - Énfasis2 5 2" xfId="353"/>
    <cellStyle name="40% - Énfasis2 6" xfId="354"/>
    <cellStyle name="40% - Énfasis2 6 2" xfId="355"/>
    <cellStyle name="40% - Énfasis2 7" xfId="356"/>
    <cellStyle name="40% - Énfasis2 7 2" xfId="357"/>
    <cellStyle name="40% - Énfasis2 8" xfId="358"/>
    <cellStyle name="40% - Énfasis2 8 2" xfId="359"/>
    <cellStyle name="40% - Énfasis2 9" xfId="360"/>
    <cellStyle name="40% - Énfasis2 9 2" xfId="361"/>
    <cellStyle name="40% - Énfasis3 10" xfId="362"/>
    <cellStyle name="40% - Énfasis3 10 2" xfId="363"/>
    <cellStyle name="40% - Énfasis3 11" xfId="364"/>
    <cellStyle name="40% - Énfasis3 11 2" xfId="365"/>
    <cellStyle name="40% - Énfasis3 12" xfId="366"/>
    <cellStyle name="40% - Énfasis3 13" xfId="367"/>
    <cellStyle name="40% - Énfasis3 14" xfId="368"/>
    <cellStyle name="40% - Énfasis3 15" xfId="369"/>
    <cellStyle name="40% - Énfasis3 16" xfId="370"/>
    <cellStyle name="40% - Énfasis3 17" xfId="371"/>
    <cellStyle name="40% - Énfasis3 18" xfId="372"/>
    <cellStyle name="40% - Énfasis3 19" xfId="373"/>
    <cellStyle name="40% - Énfasis3 2" xfId="374"/>
    <cellStyle name="40% - Énfasis3 2 2" xfId="375"/>
    <cellStyle name="40% - Énfasis3 20" xfId="376"/>
    <cellStyle name="40% - Énfasis3 21" xfId="377"/>
    <cellStyle name="40% - Énfasis3 22" xfId="378"/>
    <cellStyle name="40% - Énfasis3 23" xfId="379"/>
    <cellStyle name="40% - Énfasis3 24" xfId="380"/>
    <cellStyle name="40% - Énfasis3 25" xfId="381"/>
    <cellStyle name="40% - Énfasis3 26" xfId="382"/>
    <cellStyle name="40% - Énfasis3 27" xfId="383"/>
    <cellStyle name="40% - Énfasis3 28" xfId="384"/>
    <cellStyle name="40% - Énfasis3 29" xfId="385"/>
    <cellStyle name="40% - Énfasis3 3" xfId="386"/>
    <cellStyle name="40% - Énfasis3 3 2" xfId="387"/>
    <cellStyle name="40% - Énfasis3 30" xfId="388"/>
    <cellStyle name="40% - Énfasis3 31" xfId="389"/>
    <cellStyle name="40% - Énfasis3 32" xfId="390"/>
    <cellStyle name="40% - Énfasis3 4" xfId="391"/>
    <cellStyle name="40% - Énfasis3 4 2" xfId="392"/>
    <cellStyle name="40% - Énfasis3 5" xfId="393"/>
    <cellStyle name="40% - Énfasis3 5 2" xfId="394"/>
    <cellStyle name="40% - Énfasis3 6" xfId="395"/>
    <cellStyle name="40% - Énfasis3 6 2" xfId="396"/>
    <cellStyle name="40% - Énfasis3 7" xfId="397"/>
    <cellStyle name="40% - Énfasis3 7 2" xfId="398"/>
    <cellStyle name="40% - Énfasis3 8" xfId="399"/>
    <cellStyle name="40% - Énfasis3 8 2" xfId="400"/>
    <cellStyle name="40% - Énfasis3 9" xfId="401"/>
    <cellStyle name="40% - Énfasis3 9 2" xfId="402"/>
    <cellStyle name="40% - Énfasis4 10" xfId="403"/>
    <cellStyle name="40% - Énfasis4 10 2" xfId="404"/>
    <cellStyle name="40% - Énfasis4 11" xfId="405"/>
    <cellStyle name="40% - Énfasis4 11 2" xfId="406"/>
    <cellStyle name="40% - Énfasis4 12" xfId="407"/>
    <cellStyle name="40% - Énfasis4 13" xfId="408"/>
    <cellStyle name="40% - Énfasis4 14" xfId="409"/>
    <cellStyle name="40% - Énfasis4 15" xfId="410"/>
    <cellStyle name="40% - Énfasis4 16" xfId="411"/>
    <cellStyle name="40% - Énfasis4 17" xfId="412"/>
    <cellStyle name="40% - Énfasis4 18" xfId="413"/>
    <cellStyle name="40% - Énfasis4 19" xfId="414"/>
    <cellStyle name="40% - Énfasis4 2" xfId="415"/>
    <cellStyle name="40% - Énfasis4 2 2" xfId="416"/>
    <cellStyle name="40% - Énfasis4 20" xfId="417"/>
    <cellStyle name="40% - Énfasis4 21" xfId="418"/>
    <cellStyle name="40% - Énfasis4 22" xfId="419"/>
    <cellStyle name="40% - Énfasis4 23" xfId="420"/>
    <cellStyle name="40% - Énfasis4 24" xfId="421"/>
    <cellStyle name="40% - Énfasis4 25" xfId="422"/>
    <cellStyle name="40% - Énfasis4 26" xfId="423"/>
    <cellStyle name="40% - Énfasis4 27" xfId="424"/>
    <cellStyle name="40% - Énfasis4 28" xfId="425"/>
    <cellStyle name="40% - Énfasis4 29" xfId="426"/>
    <cellStyle name="40% - Énfasis4 3" xfId="427"/>
    <cellStyle name="40% - Énfasis4 3 2" xfId="428"/>
    <cellStyle name="40% - Énfasis4 30" xfId="429"/>
    <cellStyle name="40% - Énfasis4 31" xfId="430"/>
    <cellStyle name="40% - Énfasis4 32" xfId="431"/>
    <cellStyle name="40% - Énfasis4 4" xfId="432"/>
    <cellStyle name="40% - Énfasis4 4 2" xfId="433"/>
    <cellStyle name="40% - Énfasis4 5" xfId="434"/>
    <cellStyle name="40% - Énfasis4 5 2" xfId="435"/>
    <cellStyle name="40% - Énfasis4 6" xfId="436"/>
    <cellStyle name="40% - Énfasis4 6 2" xfId="437"/>
    <cellStyle name="40% - Énfasis4 7" xfId="438"/>
    <cellStyle name="40% - Énfasis4 7 2" xfId="439"/>
    <cellStyle name="40% - Énfasis4 8" xfId="440"/>
    <cellStyle name="40% - Énfasis4 8 2" xfId="441"/>
    <cellStyle name="40% - Énfasis4 9" xfId="442"/>
    <cellStyle name="40% - Énfasis4 9 2" xfId="443"/>
    <cellStyle name="40% - Énfasis5 10" xfId="444"/>
    <cellStyle name="40% - Énfasis5 10 2" xfId="445"/>
    <cellStyle name="40% - Énfasis5 11" xfId="446"/>
    <cellStyle name="40% - Énfasis5 11 2" xfId="447"/>
    <cellStyle name="40% - Énfasis5 12" xfId="448"/>
    <cellStyle name="40% - Énfasis5 13" xfId="449"/>
    <cellStyle name="40% - Énfasis5 14" xfId="450"/>
    <cellStyle name="40% - Énfasis5 15" xfId="451"/>
    <cellStyle name="40% - Énfasis5 16" xfId="452"/>
    <cellStyle name="40% - Énfasis5 17" xfId="453"/>
    <cellStyle name="40% - Énfasis5 18" xfId="454"/>
    <cellStyle name="40% - Énfasis5 19" xfId="455"/>
    <cellStyle name="40% - Énfasis5 2" xfId="456"/>
    <cellStyle name="40% - Énfasis5 2 2" xfId="457"/>
    <cellStyle name="40% - Énfasis5 20" xfId="458"/>
    <cellStyle name="40% - Énfasis5 21" xfId="459"/>
    <cellStyle name="40% - Énfasis5 22" xfId="460"/>
    <cellStyle name="40% - Énfasis5 23" xfId="461"/>
    <cellStyle name="40% - Énfasis5 24" xfId="462"/>
    <cellStyle name="40% - Énfasis5 25" xfId="463"/>
    <cellStyle name="40% - Énfasis5 26" xfId="464"/>
    <cellStyle name="40% - Énfasis5 27" xfId="465"/>
    <cellStyle name="40% - Énfasis5 28" xfId="466"/>
    <cellStyle name="40% - Énfasis5 29" xfId="467"/>
    <cellStyle name="40% - Énfasis5 3" xfId="468"/>
    <cellStyle name="40% - Énfasis5 3 2" xfId="469"/>
    <cellStyle name="40% - Énfasis5 30" xfId="470"/>
    <cellStyle name="40% - Énfasis5 31" xfId="471"/>
    <cellStyle name="40% - Énfasis5 32" xfId="472"/>
    <cellStyle name="40% - Énfasis5 4" xfId="473"/>
    <cellStyle name="40% - Énfasis5 4 2" xfId="474"/>
    <cellStyle name="40% - Énfasis5 5" xfId="475"/>
    <cellStyle name="40% - Énfasis5 5 2" xfId="476"/>
    <cellStyle name="40% - Énfasis5 6" xfId="477"/>
    <cellStyle name="40% - Énfasis5 6 2" xfId="478"/>
    <cellStyle name="40% - Énfasis5 7" xfId="479"/>
    <cellStyle name="40% - Énfasis5 7 2" xfId="480"/>
    <cellStyle name="40% - Énfasis5 8" xfId="481"/>
    <cellStyle name="40% - Énfasis5 8 2" xfId="482"/>
    <cellStyle name="40% - Énfasis5 9" xfId="483"/>
    <cellStyle name="40% - Énfasis5 9 2" xfId="484"/>
    <cellStyle name="40% - Énfasis6 10" xfId="485"/>
    <cellStyle name="40% - Énfasis6 10 2" xfId="486"/>
    <cellStyle name="40% - Énfasis6 11" xfId="487"/>
    <cellStyle name="40% - Énfasis6 11 2" xfId="488"/>
    <cellStyle name="40% - Énfasis6 12" xfId="489"/>
    <cellStyle name="40% - Énfasis6 13" xfId="490"/>
    <cellStyle name="40% - Énfasis6 14" xfId="491"/>
    <cellStyle name="40% - Énfasis6 15" xfId="492"/>
    <cellStyle name="40% - Énfasis6 16" xfId="493"/>
    <cellStyle name="40% - Énfasis6 17" xfId="494"/>
    <cellStyle name="40% - Énfasis6 18" xfId="495"/>
    <cellStyle name="40% - Énfasis6 19" xfId="496"/>
    <cellStyle name="40% - Énfasis6 2" xfId="497"/>
    <cellStyle name="40% - Énfasis6 2 2" xfId="498"/>
    <cellStyle name="40% - Énfasis6 20" xfId="499"/>
    <cellStyle name="40% - Énfasis6 21" xfId="500"/>
    <cellStyle name="40% - Énfasis6 22" xfId="501"/>
    <cellStyle name="40% - Énfasis6 23" xfId="502"/>
    <cellStyle name="40% - Énfasis6 24" xfId="503"/>
    <cellStyle name="40% - Énfasis6 25" xfId="504"/>
    <cellStyle name="40% - Énfasis6 26" xfId="505"/>
    <cellStyle name="40% - Énfasis6 27" xfId="506"/>
    <cellStyle name="40% - Énfasis6 28" xfId="507"/>
    <cellStyle name="40% - Énfasis6 29" xfId="508"/>
    <cellStyle name="40% - Énfasis6 3" xfId="509"/>
    <cellStyle name="40% - Énfasis6 3 2" xfId="510"/>
    <cellStyle name="40% - Énfasis6 30" xfId="511"/>
    <cellStyle name="40% - Énfasis6 31" xfId="512"/>
    <cellStyle name="40% - Énfasis6 32" xfId="513"/>
    <cellStyle name="40% - Énfasis6 4" xfId="514"/>
    <cellStyle name="40% - Énfasis6 4 2" xfId="515"/>
    <cellStyle name="40% - Énfasis6 5" xfId="516"/>
    <cellStyle name="40% - Énfasis6 5 2" xfId="517"/>
    <cellStyle name="40% - Énfasis6 6" xfId="518"/>
    <cellStyle name="40% - Énfasis6 6 2" xfId="519"/>
    <cellStyle name="40% - Énfasis6 7" xfId="520"/>
    <cellStyle name="40% - Énfasis6 7 2" xfId="521"/>
    <cellStyle name="40% - Énfasis6 8" xfId="522"/>
    <cellStyle name="40% - Énfasis6 8 2" xfId="523"/>
    <cellStyle name="40% - Énfasis6 9" xfId="524"/>
    <cellStyle name="40% - Énfasis6 9 2" xfId="525"/>
    <cellStyle name="60% - Énfasis1 10" xfId="526"/>
    <cellStyle name="60% - Énfasis1 11" xfId="527"/>
    <cellStyle name="60% - Énfasis1 12" xfId="528"/>
    <cellStyle name="60% - Énfasis1 13" xfId="529"/>
    <cellStyle name="60% - Énfasis1 14" xfId="530"/>
    <cellStyle name="60% - Énfasis1 15" xfId="531"/>
    <cellStyle name="60% - Énfasis1 16" xfId="532"/>
    <cellStyle name="60% - Énfasis1 17" xfId="533"/>
    <cellStyle name="60% - Énfasis1 18" xfId="534"/>
    <cellStyle name="60% - Énfasis1 19" xfId="535"/>
    <cellStyle name="60% - Énfasis1 2" xfId="536"/>
    <cellStyle name="60% - Énfasis1 20" xfId="537"/>
    <cellStyle name="60% - Énfasis1 21" xfId="538"/>
    <cellStyle name="60% - Énfasis1 22" xfId="539"/>
    <cellStyle name="60% - Énfasis1 23" xfId="540"/>
    <cellStyle name="60% - Énfasis1 24" xfId="541"/>
    <cellStyle name="60% - Énfasis1 25" xfId="542"/>
    <cellStyle name="60% - Énfasis1 26" xfId="543"/>
    <cellStyle name="60% - Énfasis1 27" xfId="544"/>
    <cellStyle name="60% - Énfasis1 28" xfId="545"/>
    <cellStyle name="60% - Énfasis1 29" xfId="546"/>
    <cellStyle name="60% - Énfasis1 3" xfId="547"/>
    <cellStyle name="60% - Énfasis1 30" xfId="548"/>
    <cellStyle name="60% - Énfasis1 31" xfId="549"/>
    <cellStyle name="60% - Énfasis1 32" xfId="550"/>
    <cellStyle name="60% - Énfasis1 4" xfId="551"/>
    <cellStyle name="60% - Énfasis1 5" xfId="552"/>
    <cellStyle name="60% - Énfasis1 6" xfId="553"/>
    <cellStyle name="60% - Énfasis1 7" xfId="554"/>
    <cellStyle name="60% - Énfasis1 8" xfId="555"/>
    <cellStyle name="60% - Énfasis1 9" xfId="556"/>
    <cellStyle name="60% - Énfasis2 10" xfId="557"/>
    <cellStyle name="60% - Énfasis2 11" xfId="558"/>
    <cellStyle name="60% - Énfasis2 12" xfId="559"/>
    <cellStyle name="60% - Énfasis2 13" xfId="560"/>
    <cellStyle name="60% - Énfasis2 14" xfId="561"/>
    <cellStyle name="60% - Énfasis2 15" xfId="562"/>
    <cellStyle name="60% - Énfasis2 16" xfId="563"/>
    <cellStyle name="60% - Énfasis2 17" xfId="564"/>
    <cellStyle name="60% - Énfasis2 18" xfId="565"/>
    <cellStyle name="60% - Énfasis2 19" xfId="566"/>
    <cellStyle name="60% - Énfasis2 2" xfId="567"/>
    <cellStyle name="60% - Énfasis2 20" xfId="568"/>
    <cellStyle name="60% - Énfasis2 21" xfId="569"/>
    <cellStyle name="60% - Énfasis2 22" xfId="570"/>
    <cellStyle name="60% - Énfasis2 23" xfId="571"/>
    <cellStyle name="60% - Énfasis2 24" xfId="572"/>
    <cellStyle name="60% - Énfasis2 25" xfId="573"/>
    <cellStyle name="60% - Énfasis2 26" xfId="574"/>
    <cellStyle name="60% - Énfasis2 27" xfId="575"/>
    <cellStyle name="60% - Énfasis2 28" xfId="576"/>
    <cellStyle name="60% - Énfasis2 29" xfId="577"/>
    <cellStyle name="60% - Énfasis2 3" xfId="578"/>
    <cellStyle name="60% - Énfasis2 30" xfId="579"/>
    <cellStyle name="60% - Énfasis2 31" xfId="580"/>
    <cellStyle name="60% - Énfasis2 32" xfId="581"/>
    <cellStyle name="60% - Énfasis2 4" xfId="582"/>
    <cellStyle name="60% - Énfasis2 5" xfId="583"/>
    <cellStyle name="60% - Énfasis2 6" xfId="584"/>
    <cellStyle name="60% - Énfasis2 7" xfId="585"/>
    <cellStyle name="60% - Énfasis2 8" xfId="586"/>
    <cellStyle name="60% - Énfasis2 9" xfId="587"/>
    <cellStyle name="60% - Énfasis3 10" xfId="588"/>
    <cellStyle name="60% - Énfasis3 11" xfId="589"/>
    <cellStyle name="60% - Énfasis3 12" xfId="590"/>
    <cellStyle name="60% - Énfasis3 13" xfId="591"/>
    <cellStyle name="60% - Énfasis3 14" xfId="592"/>
    <cellStyle name="60% - Énfasis3 15" xfId="593"/>
    <cellStyle name="60% - Énfasis3 16" xfId="594"/>
    <cellStyle name="60% - Énfasis3 17" xfId="595"/>
    <cellStyle name="60% - Énfasis3 18" xfId="596"/>
    <cellStyle name="60% - Énfasis3 19" xfId="597"/>
    <cellStyle name="60% - Énfasis3 2" xfId="598"/>
    <cellStyle name="60% - Énfasis3 20" xfId="599"/>
    <cellStyle name="60% - Énfasis3 21" xfId="600"/>
    <cellStyle name="60% - Énfasis3 22" xfId="601"/>
    <cellStyle name="60% - Énfasis3 23" xfId="602"/>
    <cellStyle name="60% - Énfasis3 24" xfId="603"/>
    <cellStyle name="60% - Énfasis3 25" xfId="604"/>
    <cellStyle name="60% - Énfasis3 26" xfId="605"/>
    <cellStyle name="60% - Énfasis3 27" xfId="606"/>
    <cellStyle name="60% - Énfasis3 28" xfId="607"/>
    <cellStyle name="60% - Énfasis3 29" xfId="608"/>
    <cellStyle name="60% - Énfasis3 3" xfId="609"/>
    <cellStyle name="60% - Énfasis3 30" xfId="610"/>
    <cellStyle name="60% - Énfasis3 31" xfId="611"/>
    <cellStyle name="60% - Énfasis3 32" xfId="612"/>
    <cellStyle name="60% - Énfasis3 4" xfId="613"/>
    <cellStyle name="60% - Énfasis3 5" xfId="614"/>
    <cellStyle name="60% - Énfasis3 6" xfId="615"/>
    <cellStyle name="60% - Énfasis3 7" xfId="616"/>
    <cellStyle name="60% - Énfasis3 8" xfId="617"/>
    <cellStyle name="60% - Énfasis3 9" xfId="618"/>
    <cellStyle name="60% - Énfasis4 10" xfId="619"/>
    <cellStyle name="60% - Énfasis4 11" xfId="620"/>
    <cellStyle name="60% - Énfasis4 12" xfId="621"/>
    <cellStyle name="60% - Énfasis4 13" xfId="622"/>
    <cellStyle name="60% - Énfasis4 14" xfId="623"/>
    <cellStyle name="60% - Énfasis4 15" xfId="624"/>
    <cellStyle name="60% - Énfasis4 16" xfId="625"/>
    <cellStyle name="60% - Énfasis4 17" xfId="626"/>
    <cellStyle name="60% - Énfasis4 18" xfId="627"/>
    <cellStyle name="60% - Énfasis4 19" xfId="628"/>
    <cellStyle name="60% - Énfasis4 2" xfId="629"/>
    <cellStyle name="60% - Énfasis4 20" xfId="630"/>
    <cellStyle name="60% - Énfasis4 21" xfId="631"/>
    <cellStyle name="60% - Énfasis4 22" xfId="632"/>
    <cellStyle name="60% - Énfasis4 23" xfId="633"/>
    <cellStyle name="60% - Énfasis4 24" xfId="634"/>
    <cellStyle name="60% - Énfasis4 25" xfId="635"/>
    <cellStyle name="60% - Énfasis4 26" xfId="636"/>
    <cellStyle name="60% - Énfasis4 27" xfId="637"/>
    <cellStyle name="60% - Énfasis4 28" xfId="638"/>
    <cellStyle name="60% - Énfasis4 29" xfId="639"/>
    <cellStyle name="60% - Énfasis4 3" xfId="640"/>
    <cellStyle name="60% - Énfasis4 30" xfId="641"/>
    <cellStyle name="60% - Énfasis4 31" xfId="642"/>
    <cellStyle name="60% - Énfasis4 32" xfId="643"/>
    <cellStyle name="60% - Énfasis4 4" xfId="644"/>
    <cellStyle name="60% - Énfasis4 5" xfId="645"/>
    <cellStyle name="60% - Énfasis4 6" xfId="646"/>
    <cellStyle name="60% - Énfasis4 7" xfId="647"/>
    <cellStyle name="60% - Énfasis4 8" xfId="648"/>
    <cellStyle name="60% - Énfasis4 9" xfId="649"/>
    <cellStyle name="60% - Énfasis5 10" xfId="650"/>
    <cellStyle name="60% - Énfasis5 11" xfId="651"/>
    <cellStyle name="60% - Énfasis5 12" xfId="652"/>
    <cellStyle name="60% - Énfasis5 13" xfId="653"/>
    <cellStyle name="60% - Énfasis5 14" xfId="654"/>
    <cellStyle name="60% - Énfasis5 15" xfId="655"/>
    <cellStyle name="60% - Énfasis5 16" xfId="656"/>
    <cellStyle name="60% - Énfasis5 17" xfId="657"/>
    <cellStyle name="60% - Énfasis5 18" xfId="658"/>
    <cellStyle name="60% - Énfasis5 19" xfId="659"/>
    <cellStyle name="60% - Énfasis5 2" xfId="660"/>
    <cellStyle name="60% - Énfasis5 20" xfId="661"/>
    <cellStyle name="60% - Énfasis5 21" xfId="662"/>
    <cellStyle name="60% - Énfasis5 22" xfId="663"/>
    <cellStyle name="60% - Énfasis5 23" xfId="664"/>
    <cellStyle name="60% - Énfasis5 24" xfId="665"/>
    <cellStyle name="60% - Énfasis5 25" xfId="666"/>
    <cellStyle name="60% - Énfasis5 26" xfId="667"/>
    <cellStyle name="60% - Énfasis5 27" xfId="668"/>
    <cellStyle name="60% - Énfasis5 28" xfId="669"/>
    <cellStyle name="60% - Énfasis5 29" xfId="670"/>
    <cellStyle name="60% - Énfasis5 3" xfId="671"/>
    <cellStyle name="60% - Énfasis5 30" xfId="672"/>
    <cellStyle name="60% - Énfasis5 31" xfId="673"/>
    <cellStyle name="60% - Énfasis5 32" xfId="674"/>
    <cellStyle name="60% - Énfasis5 4" xfId="675"/>
    <cellStyle name="60% - Énfasis5 5" xfId="676"/>
    <cellStyle name="60% - Énfasis5 6" xfId="677"/>
    <cellStyle name="60% - Énfasis5 7" xfId="678"/>
    <cellStyle name="60% - Énfasis5 8" xfId="679"/>
    <cellStyle name="60% - Énfasis5 9" xfId="680"/>
    <cellStyle name="60% - Énfasis6 10" xfId="681"/>
    <cellStyle name="60% - Énfasis6 11" xfId="682"/>
    <cellStyle name="60% - Énfasis6 12" xfId="683"/>
    <cellStyle name="60% - Énfasis6 13" xfId="684"/>
    <cellStyle name="60% - Énfasis6 14" xfId="685"/>
    <cellStyle name="60% - Énfasis6 15" xfId="686"/>
    <cellStyle name="60% - Énfasis6 16" xfId="687"/>
    <cellStyle name="60% - Énfasis6 17" xfId="688"/>
    <cellStyle name="60% - Énfasis6 18" xfId="689"/>
    <cellStyle name="60% - Énfasis6 19" xfId="690"/>
    <cellStyle name="60% - Énfasis6 2" xfId="691"/>
    <cellStyle name="60% - Énfasis6 20" xfId="692"/>
    <cellStyle name="60% - Énfasis6 21" xfId="693"/>
    <cellStyle name="60% - Énfasis6 22" xfId="694"/>
    <cellStyle name="60% - Énfasis6 23" xfId="695"/>
    <cellStyle name="60% - Énfasis6 24" xfId="696"/>
    <cellStyle name="60% - Énfasis6 25" xfId="697"/>
    <cellStyle name="60% - Énfasis6 26" xfId="698"/>
    <cellStyle name="60% - Énfasis6 27" xfId="699"/>
    <cellStyle name="60% - Énfasis6 28" xfId="700"/>
    <cellStyle name="60% - Énfasis6 29" xfId="701"/>
    <cellStyle name="60% - Énfasis6 3" xfId="702"/>
    <cellStyle name="60% - Énfasis6 30" xfId="703"/>
    <cellStyle name="60% - Énfasis6 31" xfId="704"/>
    <cellStyle name="60% - Énfasis6 32" xfId="705"/>
    <cellStyle name="60% - Énfasis6 4" xfId="706"/>
    <cellStyle name="60% - Énfasis6 5" xfId="707"/>
    <cellStyle name="60% - Énfasis6 6" xfId="708"/>
    <cellStyle name="60% - Énfasis6 7" xfId="709"/>
    <cellStyle name="60% - Énfasis6 8" xfId="710"/>
    <cellStyle name="60% - Énfasis6 9" xfId="711"/>
    <cellStyle name="Buena 10" xfId="712"/>
    <cellStyle name="Buena 11" xfId="713"/>
    <cellStyle name="Buena 12" xfId="714"/>
    <cellStyle name="Buena 13" xfId="715"/>
    <cellStyle name="Buena 14" xfId="716"/>
    <cellStyle name="Buena 15" xfId="717"/>
    <cellStyle name="Buena 16" xfId="718"/>
    <cellStyle name="Buena 17" xfId="719"/>
    <cellStyle name="Buena 18" xfId="720"/>
    <cellStyle name="Buena 19" xfId="721"/>
    <cellStyle name="Buena 2" xfId="722"/>
    <cellStyle name="Buena 20" xfId="723"/>
    <cellStyle name="Buena 21" xfId="724"/>
    <cellStyle name="Buena 22" xfId="725"/>
    <cellStyle name="Buena 23" xfId="726"/>
    <cellStyle name="Buena 24" xfId="727"/>
    <cellStyle name="Buena 25" xfId="728"/>
    <cellStyle name="Buena 26" xfId="729"/>
    <cellStyle name="Buena 27" xfId="730"/>
    <cellStyle name="Buena 28" xfId="731"/>
    <cellStyle name="Buena 29" xfId="732"/>
    <cellStyle name="Buena 3" xfId="733"/>
    <cellStyle name="Buena 30" xfId="734"/>
    <cellStyle name="Buena 31" xfId="735"/>
    <cellStyle name="Buena 32" xfId="736"/>
    <cellStyle name="Buena 4" xfId="737"/>
    <cellStyle name="Buena 5" xfId="738"/>
    <cellStyle name="Buena 6" xfId="739"/>
    <cellStyle name="Buena 7" xfId="740"/>
    <cellStyle name="Buena 8" xfId="741"/>
    <cellStyle name="Buena 9" xfId="742"/>
    <cellStyle name="Cálculo 10" xfId="743"/>
    <cellStyle name="Cálculo 11" xfId="744"/>
    <cellStyle name="Cálculo 12" xfId="745"/>
    <cellStyle name="Cálculo 13" xfId="746"/>
    <cellStyle name="Cálculo 14" xfId="747"/>
    <cellStyle name="Cálculo 15" xfId="748"/>
    <cellStyle name="Cálculo 16" xfId="749"/>
    <cellStyle name="Cálculo 17" xfId="750"/>
    <cellStyle name="Cálculo 18" xfId="751"/>
    <cellStyle name="Cálculo 19" xfId="752"/>
    <cellStyle name="Cálculo 2" xfId="753"/>
    <cellStyle name="Cálculo 20" xfId="754"/>
    <cellStyle name="Cálculo 21" xfId="755"/>
    <cellStyle name="Cálculo 22" xfId="756"/>
    <cellStyle name="Cálculo 23" xfId="757"/>
    <cellStyle name="Cálculo 24" xfId="758"/>
    <cellStyle name="Cálculo 25" xfId="759"/>
    <cellStyle name="Cálculo 26" xfId="760"/>
    <cellStyle name="Cálculo 27" xfId="761"/>
    <cellStyle name="Cálculo 28" xfId="762"/>
    <cellStyle name="Cálculo 29" xfId="763"/>
    <cellStyle name="Cálculo 3" xfId="764"/>
    <cellStyle name="Cálculo 30" xfId="765"/>
    <cellStyle name="Cálculo 31" xfId="766"/>
    <cellStyle name="Cálculo 32" xfId="767"/>
    <cellStyle name="Cálculo 4" xfId="768"/>
    <cellStyle name="Cálculo 5" xfId="769"/>
    <cellStyle name="Cálculo 6" xfId="770"/>
    <cellStyle name="Cálculo 7" xfId="771"/>
    <cellStyle name="Cálculo 8" xfId="772"/>
    <cellStyle name="Cálculo 9" xfId="773"/>
    <cellStyle name="Celda de comprobación 10" xfId="774"/>
    <cellStyle name="Celda de comprobación 11" xfId="775"/>
    <cellStyle name="Celda de comprobación 12" xfId="776"/>
    <cellStyle name="Celda de comprobación 13" xfId="777"/>
    <cellStyle name="Celda de comprobación 14" xfId="778"/>
    <cellStyle name="Celda de comprobación 15" xfId="779"/>
    <cellStyle name="Celda de comprobación 16" xfId="780"/>
    <cellStyle name="Celda de comprobación 17" xfId="781"/>
    <cellStyle name="Celda de comprobación 18" xfId="782"/>
    <cellStyle name="Celda de comprobación 19" xfId="783"/>
    <cellStyle name="Celda de comprobación 2" xfId="784"/>
    <cellStyle name="Celda de comprobación 20" xfId="785"/>
    <cellStyle name="Celda de comprobación 21" xfId="786"/>
    <cellStyle name="Celda de comprobación 22" xfId="787"/>
    <cellStyle name="Celda de comprobación 23" xfId="788"/>
    <cellStyle name="Celda de comprobación 24" xfId="789"/>
    <cellStyle name="Celda de comprobación 25" xfId="790"/>
    <cellStyle name="Celda de comprobación 26" xfId="791"/>
    <cellStyle name="Celda de comprobación 27" xfId="792"/>
    <cellStyle name="Celda de comprobación 28" xfId="793"/>
    <cellStyle name="Celda de comprobación 29" xfId="794"/>
    <cellStyle name="Celda de comprobación 3" xfId="795"/>
    <cellStyle name="Celda de comprobación 30" xfId="796"/>
    <cellStyle name="Celda de comprobación 31" xfId="797"/>
    <cellStyle name="Celda de comprobación 32" xfId="798"/>
    <cellStyle name="Celda de comprobación 4" xfId="799"/>
    <cellStyle name="Celda de comprobación 5" xfId="800"/>
    <cellStyle name="Celda de comprobación 6" xfId="801"/>
    <cellStyle name="Celda de comprobación 7" xfId="802"/>
    <cellStyle name="Celda de comprobación 8" xfId="803"/>
    <cellStyle name="Celda de comprobación 9" xfId="804"/>
    <cellStyle name="Celda vinculada 10" xfId="805"/>
    <cellStyle name="Celda vinculada 11" xfId="806"/>
    <cellStyle name="Celda vinculada 12" xfId="807"/>
    <cellStyle name="Celda vinculada 13" xfId="808"/>
    <cellStyle name="Celda vinculada 14" xfId="809"/>
    <cellStyle name="Celda vinculada 15" xfId="810"/>
    <cellStyle name="Celda vinculada 16" xfId="811"/>
    <cellStyle name="Celda vinculada 17" xfId="812"/>
    <cellStyle name="Celda vinculada 18" xfId="813"/>
    <cellStyle name="Celda vinculada 19" xfId="814"/>
    <cellStyle name="Celda vinculada 2" xfId="815"/>
    <cellStyle name="Celda vinculada 20" xfId="816"/>
    <cellStyle name="Celda vinculada 21" xfId="817"/>
    <cellStyle name="Celda vinculada 22" xfId="818"/>
    <cellStyle name="Celda vinculada 23" xfId="819"/>
    <cellStyle name="Celda vinculada 24" xfId="820"/>
    <cellStyle name="Celda vinculada 25" xfId="821"/>
    <cellStyle name="Celda vinculada 26" xfId="822"/>
    <cellStyle name="Celda vinculada 27" xfId="823"/>
    <cellStyle name="Celda vinculada 28" xfId="824"/>
    <cellStyle name="Celda vinculada 29" xfId="825"/>
    <cellStyle name="Celda vinculada 3" xfId="826"/>
    <cellStyle name="Celda vinculada 30" xfId="827"/>
    <cellStyle name="Celda vinculada 31" xfId="828"/>
    <cellStyle name="Celda vinculada 32" xfId="829"/>
    <cellStyle name="Celda vinculada 4" xfId="830"/>
    <cellStyle name="Celda vinculada 5" xfId="831"/>
    <cellStyle name="Celda vinculada 6" xfId="832"/>
    <cellStyle name="Celda vinculada 7" xfId="833"/>
    <cellStyle name="Celda vinculada 8" xfId="834"/>
    <cellStyle name="Celda vinculada 9" xfId="835"/>
    <cellStyle name="Comma_SGT-FR-013-ACTA DE FIJACIÒN PRECIOS NO PREVISTOS-2" xfId="836"/>
    <cellStyle name="Encabezado 4 10" xfId="837"/>
    <cellStyle name="Encabezado 4 11" xfId="838"/>
    <cellStyle name="Encabezado 4 12" xfId="839"/>
    <cellStyle name="Encabezado 4 13" xfId="840"/>
    <cellStyle name="Encabezado 4 14" xfId="841"/>
    <cellStyle name="Encabezado 4 15" xfId="842"/>
    <cellStyle name="Encabezado 4 16" xfId="843"/>
    <cellStyle name="Encabezado 4 17" xfId="844"/>
    <cellStyle name="Encabezado 4 18" xfId="845"/>
    <cellStyle name="Encabezado 4 19" xfId="846"/>
    <cellStyle name="Encabezado 4 2" xfId="847"/>
    <cellStyle name="Encabezado 4 20" xfId="848"/>
    <cellStyle name="Encabezado 4 21" xfId="849"/>
    <cellStyle name="Encabezado 4 22" xfId="850"/>
    <cellStyle name="Encabezado 4 23" xfId="851"/>
    <cellStyle name="Encabezado 4 24" xfId="852"/>
    <cellStyle name="Encabezado 4 25" xfId="853"/>
    <cellStyle name="Encabezado 4 26" xfId="854"/>
    <cellStyle name="Encabezado 4 27" xfId="855"/>
    <cellStyle name="Encabezado 4 28" xfId="856"/>
    <cellStyle name="Encabezado 4 29" xfId="857"/>
    <cellStyle name="Encabezado 4 3" xfId="858"/>
    <cellStyle name="Encabezado 4 30" xfId="859"/>
    <cellStyle name="Encabezado 4 31" xfId="860"/>
    <cellStyle name="Encabezado 4 32" xfId="861"/>
    <cellStyle name="Encabezado 4 4" xfId="862"/>
    <cellStyle name="Encabezado 4 5" xfId="863"/>
    <cellStyle name="Encabezado 4 6" xfId="864"/>
    <cellStyle name="Encabezado 4 7" xfId="865"/>
    <cellStyle name="Encabezado 4 8" xfId="866"/>
    <cellStyle name="Encabezado 4 9" xfId="867"/>
    <cellStyle name="Énfasis1 10" xfId="868"/>
    <cellStyle name="Énfasis1 11" xfId="869"/>
    <cellStyle name="Énfasis1 12" xfId="870"/>
    <cellStyle name="Énfasis1 13" xfId="871"/>
    <cellStyle name="Énfasis1 14" xfId="872"/>
    <cellStyle name="Énfasis1 15" xfId="873"/>
    <cellStyle name="Énfasis1 16" xfId="874"/>
    <cellStyle name="Énfasis1 17" xfId="875"/>
    <cellStyle name="Énfasis1 18" xfId="876"/>
    <cellStyle name="Énfasis1 19" xfId="877"/>
    <cellStyle name="Énfasis1 2" xfId="878"/>
    <cellStyle name="Énfasis1 20" xfId="879"/>
    <cellStyle name="Énfasis1 21" xfId="880"/>
    <cellStyle name="Énfasis1 22" xfId="881"/>
    <cellStyle name="Énfasis1 23" xfId="882"/>
    <cellStyle name="Énfasis1 24" xfId="883"/>
    <cellStyle name="Énfasis1 25" xfId="884"/>
    <cellStyle name="Énfasis1 26" xfId="885"/>
    <cellStyle name="Énfasis1 27" xfId="886"/>
    <cellStyle name="Énfasis1 28" xfId="887"/>
    <cellStyle name="Énfasis1 29" xfId="888"/>
    <cellStyle name="Énfasis1 3" xfId="889"/>
    <cellStyle name="Énfasis1 30" xfId="890"/>
    <cellStyle name="Énfasis1 31" xfId="891"/>
    <cellStyle name="Énfasis1 32" xfId="892"/>
    <cellStyle name="Énfasis1 4" xfId="893"/>
    <cellStyle name="Énfasis1 5" xfId="894"/>
    <cellStyle name="Énfasis1 6" xfId="895"/>
    <cellStyle name="Énfasis1 7" xfId="896"/>
    <cellStyle name="Énfasis1 8" xfId="897"/>
    <cellStyle name="Énfasis1 9" xfId="898"/>
    <cellStyle name="Énfasis2 10" xfId="899"/>
    <cellStyle name="Énfasis2 11" xfId="900"/>
    <cellStyle name="Énfasis2 12" xfId="901"/>
    <cellStyle name="Énfasis2 13" xfId="902"/>
    <cellStyle name="Énfasis2 14" xfId="903"/>
    <cellStyle name="Énfasis2 15" xfId="904"/>
    <cellStyle name="Énfasis2 16" xfId="905"/>
    <cellStyle name="Énfasis2 17" xfId="906"/>
    <cellStyle name="Énfasis2 18" xfId="907"/>
    <cellStyle name="Énfasis2 19" xfId="908"/>
    <cellStyle name="Énfasis2 2" xfId="909"/>
    <cellStyle name="Énfasis2 20" xfId="910"/>
    <cellStyle name="Énfasis2 21" xfId="911"/>
    <cellStyle name="Énfasis2 22" xfId="912"/>
    <cellStyle name="Énfasis2 23" xfId="913"/>
    <cellStyle name="Énfasis2 24" xfId="914"/>
    <cellStyle name="Énfasis2 25" xfId="915"/>
    <cellStyle name="Énfasis2 26" xfId="916"/>
    <cellStyle name="Énfasis2 27" xfId="917"/>
    <cellStyle name="Énfasis2 28" xfId="918"/>
    <cellStyle name="Énfasis2 29" xfId="919"/>
    <cellStyle name="Énfasis2 3" xfId="920"/>
    <cellStyle name="Énfasis2 30" xfId="921"/>
    <cellStyle name="Énfasis2 31" xfId="922"/>
    <cellStyle name="Énfasis2 32" xfId="923"/>
    <cellStyle name="Énfasis2 4" xfId="924"/>
    <cellStyle name="Énfasis2 5" xfId="925"/>
    <cellStyle name="Énfasis2 6" xfId="926"/>
    <cellStyle name="Énfasis2 7" xfId="927"/>
    <cellStyle name="Énfasis2 8" xfId="928"/>
    <cellStyle name="Énfasis2 9" xfId="929"/>
    <cellStyle name="Énfasis3 10" xfId="930"/>
    <cellStyle name="Énfasis3 11" xfId="931"/>
    <cellStyle name="Énfasis3 12" xfId="932"/>
    <cellStyle name="Énfasis3 13" xfId="933"/>
    <cellStyle name="Énfasis3 14" xfId="934"/>
    <cellStyle name="Énfasis3 15" xfId="935"/>
    <cellStyle name="Énfasis3 16" xfId="936"/>
    <cellStyle name="Énfasis3 17" xfId="937"/>
    <cellStyle name="Énfasis3 18" xfId="938"/>
    <cellStyle name="Énfasis3 19" xfId="939"/>
    <cellStyle name="Énfasis3 2" xfId="940"/>
    <cellStyle name="Énfasis3 20" xfId="941"/>
    <cellStyle name="Énfasis3 21" xfId="942"/>
    <cellStyle name="Énfasis3 22" xfId="943"/>
    <cellStyle name="Énfasis3 23" xfId="944"/>
    <cellStyle name="Énfasis3 24" xfId="945"/>
    <cellStyle name="Énfasis3 25" xfId="946"/>
    <cellStyle name="Énfasis3 26" xfId="947"/>
    <cellStyle name="Énfasis3 27" xfId="948"/>
    <cellStyle name="Énfasis3 28" xfId="949"/>
    <cellStyle name="Énfasis3 29" xfId="950"/>
    <cellStyle name="Énfasis3 3" xfId="951"/>
    <cellStyle name="Énfasis3 30" xfId="952"/>
    <cellStyle name="Énfasis3 31" xfId="953"/>
    <cellStyle name="Énfasis3 32" xfId="954"/>
    <cellStyle name="Énfasis3 4" xfId="955"/>
    <cellStyle name="Énfasis3 5" xfId="956"/>
    <cellStyle name="Énfasis3 6" xfId="957"/>
    <cellStyle name="Énfasis3 7" xfId="958"/>
    <cellStyle name="Énfasis3 8" xfId="959"/>
    <cellStyle name="Énfasis3 9" xfId="960"/>
    <cellStyle name="Énfasis4 10" xfId="961"/>
    <cellStyle name="Énfasis4 11" xfId="962"/>
    <cellStyle name="Énfasis4 12" xfId="963"/>
    <cellStyle name="Énfasis4 13" xfId="964"/>
    <cellStyle name="Énfasis4 14" xfId="965"/>
    <cellStyle name="Énfasis4 15" xfId="966"/>
    <cellStyle name="Énfasis4 16" xfId="967"/>
    <cellStyle name="Énfasis4 17" xfId="968"/>
    <cellStyle name="Énfasis4 18" xfId="969"/>
    <cellStyle name="Énfasis4 19" xfId="970"/>
    <cellStyle name="Énfasis4 2" xfId="971"/>
    <cellStyle name="Énfasis4 20" xfId="972"/>
    <cellStyle name="Énfasis4 21" xfId="973"/>
    <cellStyle name="Énfasis4 22" xfId="974"/>
    <cellStyle name="Énfasis4 23" xfId="975"/>
    <cellStyle name="Énfasis4 24" xfId="976"/>
    <cellStyle name="Énfasis4 25" xfId="977"/>
    <cellStyle name="Énfasis4 26" xfId="978"/>
    <cellStyle name="Énfasis4 27" xfId="979"/>
    <cellStyle name="Énfasis4 28" xfId="980"/>
    <cellStyle name="Énfasis4 29" xfId="981"/>
    <cellStyle name="Énfasis4 3" xfId="982"/>
    <cellStyle name="Énfasis4 30" xfId="983"/>
    <cellStyle name="Énfasis4 31" xfId="984"/>
    <cellStyle name="Énfasis4 32" xfId="985"/>
    <cellStyle name="Énfasis4 4" xfId="986"/>
    <cellStyle name="Énfasis4 5" xfId="987"/>
    <cellStyle name="Énfasis4 6" xfId="988"/>
    <cellStyle name="Énfasis4 7" xfId="989"/>
    <cellStyle name="Énfasis4 8" xfId="990"/>
    <cellStyle name="Énfasis4 9" xfId="991"/>
    <cellStyle name="Énfasis5 10" xfId="992"/>
    <cellStyle name="Énfasis5 11" xfId="993"/>
    <cellStyle name="Énfasis5 12" xfId="994"/>
    <cellStyle name="Énfasis5 13" xfId="995"/>
    <cellStyle name="Énfasis5 14" xfId="996"/>
    <cellStyle name="Énfasis5 15" xfId="997"/>
    <cellStyle name="Énfasis5 16" xfId="998"/>
    <cellStyle name="Énfasis5 17" xfId="999"/>
    <cellStyle name="Énfasis5 18" xfId="1000"/>
    <cellStyle name="Énfasis5 19" xfId="1001"/>
    <cellStyle name="Énfasis5 2" xfId="1002"/>
    <cellStyle name="Énfasis5 20" xfId="1003"/>
    <cellStyle name="Énfasis5 21" xfId="1004"/>
    <cellStyle name="Énfasis5 22" xfId="1005"/>
    <cellStyle name="Énfasis5 23" xfId="1006"/>
    <cellStyle name="Énfasis5 24" xfId="1007"/>
    <cellStyle name="Énfasis5 25" xfId="1008"/>
    <cellStyle name="Énfasis5 26" xfId="1009"/>
    <cellStyle name="Énfasis5 27" xfId="1010"/>
    <cellStyle name="Énfasis5 28" xfId="1011"/>
    <cellStyle name="Énfasis5 29" xfId="1012"/>
    <cellStyle name="Énfasis5 3" xfId="1013"/>
    <cellStyle name="Énfasis5 30" xfId="1014"/>
    <cellStyle name="Énfasis5 31" xfId="1015"/>
    <cellStyle name="Énfasis5 32" xfId="1016"/>
    <cellStyle name="Énfasis5 4" xfId="1017"/>
    <cellStyle name="Énfasis5 5" xfId="1018"/>
    <cellStyle name="Énfasis5 6" xfId="1019"/>
    <cellStyle name="Énfasis5 7" xfId="1020"/>
    <cellStyle name="Énfasis5 8" xfId="1021"/>
    <cellStyle name="Énfasis5 9" xfId="1022"/>
    <cellStyle name="Énfasis6 10" xfId="1023"/>
    <cellStyle name="Énfasis6 11" xfId="1024"/>
    <cellStyle name="Énfasis6 12" xfId="1025"/>
    <cellStyle name="Énfasis6 13" xfId="1026"/>
    <cellStyle name="Énfasis6 14" xfId="1027"/>
    <cellStyle name="Énfasis6 15" xfId="1028"/>
    <cellStyle name="Énfasis6 16" xfId="1029"/>
    <cellStyle name="Énfasis6 17" xfId="1030"/>
    <cellStyle name="Énfasis6 18" xfId="1031"/>
    <cellStyle name="Énfasis6 19" xfId="1032"/>
    <cellStyle name="Énfasis6 2" xfId="1033"/>
    <cellStyle name="Énfasis6 20" xfId="1034"/>
    <cellStyle name="Énfasis6 21" xfId="1035"/>
    <cellStyle name="Énfasis6 22" xfId="1036"/>
    <cellStyle name="Énfasis6 23" xfId="1037"/>
    <cellStyle name="Énfasis6 24" xfId="1038"/>
    <cellStyle name="Énfasis6 25" xfId="1039"/>
    <cellStyle name="Énfasis6 26" xfId="1040"/>
    <cellStyle name="Énfasis6 27" xfId="1041"/>
    <cellStyle name="Énfasis6 28" xfId="1042"/>
    <cellStyle name="Énfasis6 29" xfId="1043"/>
    <cellStyle name="Énfasis6 3" xfId="1044"/>
    <cellStyle name="Énfasis6 30" xfId="1045"/>
    <cellStyle name="Énfasis6 31" xfId="1046"/>
    <cellStyle name="Énfasis6 32" xfId="1047"/>
    <cellStyle name="Énfasis6 4" xfId="1048"/>
    <cellStyle name="Énfasis6 5" xfId="1049"/>
    <cellStyle name="Énfasis6 6" xfId="1050"/>
    <cellStyle name="Énfasis6 7" xfId="1051"/>
    <cellStyle name="Énfasis6 8" xfId="1052"/>
    <cellStyle name="Énfasis6 9" xfId="1053"/>
    <cellStyle name="Entrada 10" xfId="1054"/>
    <cellStyle name="Entrada 11" xfId="1055"/>
    <cellStyle name="Entrada 12" xfId="1056"/>
    <cellStyle name="Entrada 13" xfId="1057"/>
    <cellStyle name="Entrada 14" xfId="1058"/>
    <cellStyle name="Entrada 15" xfId="1059"/>
    <cellStyle name="Entrada 16" xfId="1060"/>
    <cellStyle name="Entrada 17" xfId="1061"/>
    <cellStyle name="Entrada 18" xfId="1062"/>
    <cellStyle name="Entrada 19" xfId="1063"/>
    <cellStyle name="Entrada 2" xfId="1064"/>
    <cellStyle name="Entrada 20" xfId="1065"/>
    <cellStyle name="Entrada 21" xfId="1066"/>
    <cellStyle name="Entrada 22" xfId="1067"/>
    <cellStyle name="Entrada 23" xfId="1068"/>
    <cellStyle name="Entrada 24" xfId="1069"/>
    <cellStyle name="Entrada 25" xfId="1070"/>
    <cellStyle name="Entrada 26" xfId="1071"/>
    <cellStyle name="Entrada 27" xfId="1072"/>
    <cellStyle name="Entrada 28" xfId="1073"/>
    <cellStyle name="Entrada 29" xfId="1074"/>
    <cellStyle name="Entrada 3" xfId="1075"/>
    <cellStyle name="Entrada 30" xfId="1076"/>
    <cellStyle name="Entrada 31" xfId="1077"/>
    <cellStyle name="Entrada 32" xfId="1078"/>
    <cellStyle name="Entrada 4" xfId="1079"/>
    <cellStyle name="Entrada 5" xfId="1080"/>
    <cellStyle name="Entrada 6" xfId="1081"/>
    <cellStyle name="Entrada 7" xfId="1082"/>
    <cellStyle name="Entrada 8" xfId="1083"/>
    <cellStyle name="Entrada 9" xfId="1084"/>
    <cellStyle name="Euro" xfId="12"/>
    <cellStyle name="Euro 2" xfId="1085"/>
    <cellStyle name="Euro 2 2" xfId="1086"/>
    <cellStyle name="Euro 3" xfId="1087"/>
    <cellStyle name="Euro_APU ANCLAJES SECRETARIA TECNICA" xfId="1088"/>
    <cellStyle name="Hipervínculo 2" xfId="1089"/>
    <cellStyle name="Hipervínculo 2 2" xfId="1090"/>
    <cellStyle name="Incorrecto 10" xfId="1091"/>
    <cellStyle name="Incorrecto 11" xfId="1092"/>
    <cellStyle name="Incorrecto 12" xfId="1093"/>
    <cellStyle name="Incorrecto 13" xfId="1094"/>
    <cellStyle name="Incorrecto 14" xfId="1095"/>
    <cellStyle name="Incorrecto 15" xfId="1096"/>
    <cellStyle name="Incorrecto 16" xfId="1097"/>
    <cellStyle name="Incorrecto 17" xfId="1098"/>
    <cellStyle name="Incorrecto 18" xfId="1099"/>
    <cellStyle name="Incorrecto 19" xfId="1100"/>
    <cellStyle name="Incorrecto 2" xfId="1101"/>
    <cellStyle name="Incorrecto 20" xfId="1102"/>
    <cellStyle name="Incorrecto 21" xfId="1103"/>
    <cellStyle name="Incorrecto 22" xfId="1104"/>
    <cellStyle name="Incorrecto 23" xfId="1105"/>
    <cellStyle name="Incorrecto 24" xfId="1106"/>
    <cellStyle name="Incorrecto 25" xfId="1107"/>
    <cellStyle name="Incorrecto 26" xfId="1108"/>
    <cellStyle name="Incorrecto 27" xfId="1109"/>
    <cellStyle name="Incorrecto 28" xfId="1110"/>
    <cellStyle name="Incorrecto 29" xfId="1111"/>
    <cellStyle name="Incorrecto 3" xfId="1112"/>
    <cellStyle name="Incorrecto 30" xfId="1113"/>
    <cellStyle name="Incorrecto 31" xfId="1114"/>
    <cellStyle name="Incorrecto 32" xfId="1115"/>
    <cellStyle name="Incorrecto 4" xfId="1116"/>
    <cellStyle name="Incorrecto 5" xfId="1117"/>
    <cellStyle name="Incorrecto 6" xfId="1118"/>
    <cellStyle name="Incorrecto 7" xfId="1119"/>
    <cellStyle name="Incorrecto 8" xfId="1120"/>
    <cellStyle name="Incorrecto 9" xfId="1121"/>
    <cellStyle name="Millares [0] 2" xfId="1611"/>
    <cellStyle name="Millares 10" xfId="1122"/>
    <cellStyle name="Millares 11" xfId="1614"/>
    <cellStyle name="Millares 12" xfId="1609"/>
    <cellStyle name="Millares 13" xfId="1618"/>
    <cellStyle name="Millares 2" xfId="2"/>
    <cellStyle name="Millares 2 2" xfId="8"/>
    <cellStyle name="Millares 2 2 2" xfId="1123"/>
    <cellStyle name="Millares 2 2 2 2" xfId="1124"/>
    <cellStyle name="Millares 2 2 2 3" xfId="1125"/>
    <cellStyle name="Millares 2 2 3" xfId="1126"/>
    <cellStyle name="Millares 2 2 4" xfId="1127"/>
    <cellStyle name="Millares 2 3" xfId="13"/>
    <cellStyle name="Millares 2 3 2" xfId="1128"/>
    <cellStyle name="Millares 2 4" xfId="1129"/>
    <cellStyle name="Millares 2 5" xfId="1130"/>
    <cellStyle name="Millares 2_A. Priorizacion La Cruz incluye adicional" xfId="1131"/>
    <cellStyle name="Millares 3" xfId="14"/>
    <cellStyle name="Millares 3 2" xfId="1132"/>
    <cellStyle name="Millares 3 2 2" xfId="1133"/>
    <cellStyle name="Millares 3 2 3" xfId="1134"/>
    <cellStyle name="Millares 3 3" xfId="1135"/>
    <cellStyle name="Millares 3 4" xfId="1136"/>
    <cellStyle name="Millares 3 5" xfId="1137"/>
    <cellStyle name="Millares 3 6" xfId="1138"/>
    <cellStyle name="Millares 4" xfId="30"/>
    <cellStyle name="Millares 4 2" xfId="1139"/>
    <cellStyle name="Millares 4 3" xfId="1140"/>
    <cellStyle name="Millares 5" xfId="1141"/>
    <cellStyle name="Millares 5 2" xfId="1142"/>
    <cellStyle name="Millares 6" xfId="1143"/>
    <cellStyle name="Millares 7" xfId="1144"/>
    <cellStyle name="Millares 7 2" xfId="1145"/>
    <cellStyle name="Millares 8" xfId="26"/>
    <cellStyle name="Millares 9" xfId="1610"/>
    <cellStyle name="Moneda [0] 2" xfId="1146"/>
    <cellStyle name="Moneda [0] 2 2" xfId="1147"/>
    <cellStyle name="Moneda [0] 3" xfId="1613"/>
    <cellStyle name="Moneda 10" xfId="1148"/>
    <cellStyle name="Moneda 11" xfId="1149"/>
    <cellStyle name="Moneda 12" xfId="1612"/>
    <cellStyle name="Moneda 13" xfId="1616"/>
    <cellStyle name="Moneda 14" xfId="1615"/>
    <cellStyle name="Moneda 15" xfId="1617"/>
    <cellStyle name="Moneda 2" xfId="3"/>
    <cellStyle name="Moneda 2 2" xfId="23"/>
    <cellStyle name="Moneda 2 2 2" xfId="1150"/>
    <cellStyle name="Moneda 2 2 2 2 2" xfId="1608"/>
    <cellStyle name="Moneda 2 3" xfId="1151"/>
    <cellStyle name="Moneda 2 4" xfId="1152"/>
    <cellStyle name="Moneda 2 5" xfId="1153"/>
    <cellStyle name="Moneda 3" xfId="11"/>
    <cellStyle name="Moneda 3 2" xfId="1154"/>
    <cellStyle name="Moneda 3 3" xfId="1155"/>
    <cellStyle name="Moneda 37" xfId="1606"/>
    <cellStyle name="Moneda 4" xfId="15"/>
    <cellStyle name="Moneda 4 2" xfId="1156"/>
    <cellStyle name="Moneda 4 3" xfId="1157"/>
    <cellStyle name="Moneda 5" xfId="22"/>
    <cellStyle name="Moneda 6" xfId="1158"/>
    <cellStyle name="Moneda 7" xfId="1159"/>
    <cellStyle name="Moneda 8" xfId="1160"/>
    <cellStyle name="Moneda 9" xfId="1161"/>
    <cellStyle name="Neutral 10" xfId="1162"/>
    <cellStyle name="Neutral 11" xfId="1163"/>
    <cellStyle name="Neutral 12" xfId="1164"/>
    <cellStyle name="Neutral 13" xfId="1165"/>
    <cellStyle name="Neutral 14" xfId="1166"/>
    <cellStyle name="Neutral 15" xfId="1167"/>
    <cellStyle name="Neutral 16" xfId="1168"/>
    <cellStyle name="Neutral 17" xfId="1169"/>
    <cellStyle name="Neutral 18" xfId="1170"/>
    <cellStyle name="Neutral 19" xfId="1171"/>
    <cellStyle name="Neutral 2" xfId="1172"/>
    <cellStyle name="Neutral 20" xfId="1173"/>
    <cellStyle name="Neutral 21" xfId="1174"/>
    <cellStyle name="Neutral 22" xfId="1175"/>
    <cellStyle name="Neutral 23" xfId="1176"/>
    <cellStyle name="Neutral 24" xfId="1177"/>
    <cellStyle name="Neutral 25" xfId="1178"/>
    <cellStyle name="Neutral 26" xfId="1179"/>
    <cellStyle name="Neutral 27" xfId="1180"/>
    <cellStyle name="Neutral 28" xfId="1181"/>
    <cellStyle name="Neutral 29" xfId="1182"/>
    <cellStyle name="Neutral 3" xfId="1183"/>
    <cellStyle name="Neutral 30" xfId="1184"/>
    <cellStyle name="Neutral 31" xfId="1185"/>
    <cellStyle name="Neutral 32" xfId="1186"/>
    <cellStyle name="Neutral 4" xfId="1187"/>
    <cellStyle name="Neutral 5" xfId="1188"/>
    <cellStyle name="Neutral 6" xfId="1189"/>
    <cellStyle name="Neutral 7" xfId="1190"/>
    <cellStyle name="Neutral 8" xfId="1191"/>
    <cellStyle name="Neutral 9" xfId="1192"/>
    <cellStyle name="Normal" xfId="0" builtinId="0"/>
    <cellStyle name="Normal 10" xfId="32"/>
    <cellStyle name="Normal 10 2" xfId="1193"/>
    <cellStyle name="Normal 10 3" xfId="1194"/>
    <cellStyle name="Normal 11" xfId="1195"/>
    <cellStyle name="Normal 11 2" xfId="1196"/>
    <cellStyle name="Normal 11 3" xfId="1197"/>
    <cellStyle name="Normal 12" xfId="1198"/>
    <cellStyle name="Normal 13" xfId="1199"/>
    <cellStyle name="Normal 14" xfId="1200"/>
    <cellStyle name="Normal 15" xfId="1201"/>
    <cellStyle name="Normal 16" xfId="1202"/>
    <cellStyle name="Normal 17" xfId="1203"/>
    <cellStyle name="Normal 18" xfId="1204"/>
    <cellStyle name="Normal 19" xfId="1205"/>
    <cellStyle name="Normal 2" xfId="4"/>
    <cellStyle name="Normal 2 10" xfId="27"/>
    <cellStyle name="Normal 2 10 10" xfId="1206"/>
    <cellStyle name="Normal 2 10 11" xfId="1207"/>
    <cellStyle name="Normal 2 10 12" xfId="1208"/>
    <cellStyle name="Normal 2 10 13" xfId="1209"/>
    <cellStyle name="Normal 2 10 14" xfId="1210"/>
    <cellStyle name="Normal 2 10 15" xfId="1211"/>
    <cellStyle name="Normal 2 10 16" xfId="1212"/>
    <cellStyle name="Normal 2 10 17" xfId="1213"/>
    <cellStyle name="Normal 2 10 18" xfId="1214"/>
    <cellStyle name="Normal 2 10 2" xfId="1215"/>
    <cellStyle name="Normal 2 10 3" xfId="1216"/>
    <cellStyle name="Normal 2 10 4" xfId="1217"/>
    <cellStyle name="Normal 2 10 5" xfId="1218"/>
    <cellStyle name="Normal 2 10 6" xfId="1219"/>
    <cellStyle name="Normal 2 10 7" xfId="1220"/>
    <cellStyle name="Normal 2 10 8" xfId="1221"/>
    <cellStyle name="Normal 2 10 9" xfId="1222"/>
    <cellStyle name="Normal 2 107" xfId="1223"/>
    <cellStyle name="Normal 2 11" xfId="1224"/>
    <cellStyle name="Normal 2 12" xfId="1225"/>
    <cellStyle name="Normal 2 13" xfId="1226"/>
    <cellStyle name="Normal 2 14" xfId="1227"/>
    <cellStyle name="Normal 2 15" xfId="1228"/>
    <cellStyle name="Normal 2 16" xfId="1229"/>
    <cellStyle name="Normal 2 17" xfId="1230"/>
    <cellStyle name="Normal 2 18" xfId="1231"/>
    <cellStyle name="Normal 2 19" xfId="1232"/>
    <cellStyle name="Normal 2 2" xfId="7"/>
    <cellStyle name="Normal 2 2 2" xfId="16"/>
    <cellStyle name="Normal 2 2 2 2" xfId="1233"/>
    <cellStyle name="Normal 2 2 2 2 2" xfId="1234"/>
    <cellStyle name="Normal 2 2 2 3" xfId="1235"/>
    <cellStyle name="Normal 2 2 3" xfId="1236"/>
    <cellStyle name="Normal 2 2 4" xfId="1237"/>
    <cellStyle name="Normal 2 20" xfId="1238"/>
    <cellStyle name="Normal 2 21" xfId="1239"/>
    <cellStyle name="Normal 2 22" xfId="1240"/>
    <cellStyle name="Normal 2 23" xfId="1241"/>
    <cellStyle name="Normal 2 24" xfId="1242"/>
    <cellStyle name="Normal 2 25" xfId="1243"/>
    <cellStyle name="Normal 2 26" xfId="1244"/>
    <cellStyle name="Normal 2 27" xfId="1245"/>
    <cellStyle name="Normal 2 28" xfId="1246"/>
    <cellStyle name="Normal 2 29" xfId="1247"/>
    <cellStyle name="Normal 2 3" xfId="9"/>
    <cellStyle name="Normal 2 3 2" xfId="25"/>
    <cellStyle name="Normal 2 30" xfId="1248"/>
    <cellStyle name="Normal 2 31" xfId="1249"/>
    <cellStyle name="Normal 2 32" xfId="1250"/>
    <cellStyle name="Normal 2 33" xfId="1251"/>
    <cellStyle name="Normal 2 34" xfId="1252"/>
    <cellStyle name="Normal 2 35" xfId="1253"/>
    <cellStyle name="Normal 2 36" xfId="1254"/>
    <cellStyle name="Normal 2 37" xfId="1255"/>
    <cellStyle name="Normal 2 38" xfId="1256"/>
    <cellStyle name="Normal 2 39" xfId="1257"/>
    <cellStyle name="Normal 2 4" xfId="1258"/>
    <cellStyle name="Normal 2 4 2" xfId="1259"/>
    <cellStyle name="Normal 2 40" xfId="1260"/>
    <cellStyle name="Normal 2 41" xfId="1261"/>
    <cellStyle name="Normal 2 42" xfId="1262"/>
    <cellStyle name="Normal 2 43" xfId="1263"/>
    <cellStyle name="Normal 2 44" xfId="1264"/>
    <cellStyle name="Normal 2 45" xfId="1265"/>
    <cellStyle name="Normal 2 46" xfId="1266"/>
    <cellStyle name="Normal 2 47" xfId="1267"/>
    <cellStyle name="Normal 2 48" xfId="1268"/>
    <cellStyle name="Normal 2 49" xfId="1269"/>
    <cellStyle name="Normal 2 5" xfId="1270"/>
    <cellStyle name="Normal 2 5 2" xfId="1271"/>
    <cellStyle name="Normal 2 50" xfId="1272"/>
    <cellStyle name="Normal 2 6" xfId="1273"/>
    <cellStyle name="Normal 2 7" xfId="1274"/>
    <cellStyle name="Normal 2 8" xfId="1275"/>
    <cellStyle name="Normal 2 9" xfId="1276"/>
    <cellStyle name="Normal 2_GRUPO 2 v0 INVIAS" xfId="1277"/>
    <cellStyle name="Normal 20" xfId="1278"/>
    <cellStyle name="Normal 21" xfId="1279"/>
    <cellStyle name="Normal 22" xfId="1280"/>
    <cellStyle name="Normal 23" xfId="1281"/>
    <cellStyle name="Normal 24" xfId="1282"/>
    <cellStyle name="Normal 25" xfId="1283"/>
    <cellStyle name="Normal 26" xfId="1284"/>
    <cellStyle name="Normal 27" xfId="1285"/>
    <cellStyle name="Normal 28" xfId="1286"/>
    <cellStyle name="Normal 29" xfId="1287"/>
    <cellStyle name="Normal 3" xfId="1"/>
    <cellStyle name="Normal 3 11" xfId="1607"/>
    <cellStyle name="Normal 3 2" xfId="18"/>
    <cellStyle name="Normal 3 2 2" xfId="1288"/>
    <cellStyle name="Normal 3 3" xfId="17"/>
    <cellStyle name="Normal 3 3 2" xfId="1289"/>
    <cellStyle name="Normal 3 4" xfId="1290"/>
    <cellStyle name="Normal 3 5" xfId="1291"/>
    <cellStyle name="Normal 3_presupuesto sitios criticos Bogota - Ubaque alternat 2" xfId="1292"/>
    <cellStyle name="Normal 30" xfId="1293"/>
    <cellStyle name="Normal 31" xfId="1294"/>
    <cellStyle name="Normal 32" xfId="1295"/>
    <cellStyle name="Normal 33" xfId="1296"/>
    <cellStyle name="Normal 34" xfId="1297"/>
    <cellStyle name="Normal 35" xfId="1298"/>
    <cellStyle name="Normal 36" xfId="1299"/>
    <cellStyle name="Normal 37" xfId="1300"/>
    <cellStyle name="Normal 38" xfId="1301"/>
    <cellStyle name="Normal 39" xfId="1302"/>
    <cellStyle name="Normal 4" xfId="19"/>
    <cellStyle name="Normal 4 2" xfId="1303"/>
    <cellStyle name="Normal 4 3" xfId="1304"/>
    <cellStyle name="Normal 40" xfId="1305"/>
    <cellStyle name="Normal 41" xfId="1306"/>
    <cellStyle name="Normal 42" xfId="1307"/>
    <cellStyle name="Normal 43" xfId="1605"/>
    <cellStyle name="Normal 5" xfId="20"/>
    <cellStyle name="Normal 5 2" xfId="1308"/>
    <cellStyle name="Normal 5 3" xfId="1309"/>
    <cellStyle name="Normal 6" xfId="24"/>
    <cellStyle name="Normal 6 2" xfId="1310"/>
    <cellStyle name="Normal 7" xfId="1311"/>
    <cellStyle name="Normal 7 2" xfId="1312"/>
    <cellStyle name="Normal 8" xfId="28"/>
    <cellStyle name="Normal 8 2" xfId="1313"/>
    <cellStyle name="Normal 9" xfId="1314"/>
    <cellStyle name="Normal 9 2" xfId="1315"/>
    <cellStyle name="Normal 9 3" xfId="1316"/>
    <cellStyle name="Notas 10" xfId="1317"/>
    <cellStyle name="Notas 11" xfId="1318"/>
    <cellStyle name="Notas 12" xfId="1319"/>
    <cellStyle name="Notas 13" xfId="1320"/>
    <cellStyle name="Notas 14" xfId="1321"/>
    <cellStyle name="Notas 15" xfId="1322"/>
    <cellStyle name="Notas 16" xfId="1323"/>
    <cellStyle name="Notas 17" xfId="1324"/>
    <cellStyle name="Notas 18" xfId="1325"/>
    <cellStyle name="Notas 19" xfId="1326"/>
    <cellStyle name="Notas 2" xfId="21"/>
    <cellStyle name="Notas 20" xfId="1327"/>
    <cellStyle name="Notas 21" xfId="1328"/>
    <cellStyle name="Notas 22" xfId="1329"/>
    <cellStyle name="Notas 23" xfId="1330"/>
    <cellStyle name="Notas 24" xfId="1331"/>
    <cellStyle name="Notas 25" xfId="1332"/>
    <cellStyle name="Notas 26" xfId="1333"/>
    <cellStyle name="Notas 27" xfId="1334"/>
    <cellStyle name="Notas 28" xfId="1335"/>
    <cellStyle name="Notas 29" xfId="1336"/>
    <cellStyle name="Notas 3" xfId="1337"/>
    <cellStyle name="Notas 30" xfId="1338"/>
    <cellStyle name="Notas 31" xfId="1339"/>
    <cellStyle name="Notas 32" xfId="1340"/>
    <cellStyle name="Notas 4" xfId="1341"/>
    <cellStyle name="Notas 5" xfId="1342"/>
    <cellStyle name="Notas 6" xfId="1343"/>
    <cellStyle name="Notas 7" xfId="1344"/>
    <cellStyle name="Notas 8" xfId="1345"/>
    <cellStyle name="Notas 9" xfId="1346"/>
    <cellStyle name="Porcentaje 2" xfId="5"/>
    <cellStyle name="Porcentaje 2 2" xfId="1347"/>
    <cellStyle name="Porcentaje 2 3" xfId="1348"/>
    <cellStyle name="Porcentaje 2 4" xfId="1349"/>
    <cellStyle name="Porcentaje 3" xfId="31"/>
    <cellStyle name="Porcentaje 3 2" xfId="1350"/>
    <cellStyle name="Porcentaje 4" xfId="1351"/>
    <cellStyle name="Porcentaje 5" xfId="1352"/>
    <cellStyle name="Porcentual 2" xfId="6"/>
    <cellStyle name="Porcentual 2 2" xfId="10"/>
    <cellStyle name="Porcentual 2 3" xfId="1353"/>
    <cellStyle name="Porcentual 3" xfId="29"/>
    <cellStyle name="Porcentual 4" xfId="1354"/>
    <cellStyle name="Porcentual 9" xfId="1355"/>
    <cellStyle name="Salida 10" xfId="1356"/>
    <cellStyle name="Salida 11" xfId="1357"/>
    <cellStyle name="Salida 12" xfId="1358"/>
    <cellStyle name="Salida 13" xfId="1359"/>
    <cellStyle name="Salida 14" xfId="1360"/>
    <cellStyle name="Salida 15" xfId="1361"/>
    <cellStyle name="Salida 16" xfId="1362"/>
    <cellStyle name="Salida 17" xfId="1363"/>
    <cellStyle name="Salida 18" xfId="1364"/>
    <cellStyle name="Salida 19" xfId="1365"/>
    <cellStyle name="Salida 2" xfId="1366"/>
    <cellStyle name="Salida 20" xfId="1367"/>
    <cellStyle name="Salida 21" xfId="1368"/>
    <cellStyle name="Salida 22" xfId="1369"/>
    <cellStyle name="Salida 23" xfId="1370"/>
    <cellStyle name="Salida 24" xfId="1371"/>
    <cellStyle name="Salida 25" xfId="1372"/>
    <cellStyle name="Salida 26" xfId="1373"/>
    <cellStyle name="Salida 27" xfId="1374"/>
    <cellStyle name="Salida 28" xfId="1375"/>
    <cellStyle name="Salida 29" xfId="1376"/>
    <cellStyle name="Salida 3" xfId="1377"/>
    <cellStyle name="Salida 30" xfId="1378"/>
    <cellStyle name="Salida 31" xfId="1379"/>
    <cellStyle name="Salida 32" xfId="1380"/>
    <cellStyle name="Salida 4" xfId="1381"/>
    <cellStyle name="Salida 5" xfId="1382"/>
    <cellStyle name="Salida 6" xfId="1383"/>
    <cellStyle name="Salida 7" xfId="1384"/>
    <cellStyle name="Salida 8" xfId="1385"/>
    <cellStyle name="Salida 9" xfId="1386"/>
    <cellStyle name="Texto de advertencia 10" xfId="1387"/>
    <cellStyle name="Texto de advertencia 11" xfId="1388"/>
    <cellStyle name="Texto de advertencia 12" xfId="1389"/>
    <cellStyle name="Texto de advertencia 13" xfId="1390"/>
    <cellStyle name="Texto de advertencia 14" xfId="1391"/>
    <cellStyle name="Texto de advertencia 15" xfId="1392"/>
    <cellStyle name="Texto de advertencia 16" xfId="1393"/>
    <cellStyle name="Texto de advertencia 17" xfId="1394"/>
    <cellStyle name="Texto de advertencia 18" xfId="1395"/>
    <cellStyle name="Texto de advertencia 19" xfId="1396"/>
    <cellStyle name="Texto de advertencia 2" xfId="1397"/>
    <cellStyle name="Texto de advertencia 20" xfId="1398"/>
    <cellStyle name="Texto de advertencia 21" xfId="1399"/>
    <cellStyle name="Texto de advertencia 22" xfId="1400"/>
    <cellStyle name="Texto de advertencia 23" xfId="1401"/>
    <cellStyle name="Texto de advertencia 24" xfId="1402"/>
    <cellStyle name="Texto de advertencia 25" xfId="1403"/>
    <cellStyle name="Texto de advertencia 26" xfId="1404"/>
    <cellStyle name="Texto de advertencia 27" xfId="1405"/>
    <cellStyle name="Texto de advertencia 28" xfId="1406"/>
    <cellStyle name="Texto de advertencia 29" xfId="1407"/>
    <cellStyle name="Texto de advertencia 3" xfId="1408"/>
    <cellStyle name="Texto de advertencia 30" xfId="1409"/>
    <cellStyle name="Texto de advertencia 31" xfId="1410"/>
    <cellStyle name="Texto de advertencia 32" xfId="1411"/>
    <cellStyle name="Texto de advertencia 4" xfId="1412"/>
    <cellStyle name="Texto de advertencia 5" xfId="1413"/>
    <cellStyle name="Texto de advertencia 6" xfId="1414"/>
    <cellStyle name="Texto de advertencia 7" xfId="1415"/>
    <cellStyle name="Texto de advertencia 8" xfId="1416"/>
    <cellStyle name="Texto de advertencia 9" xfId="1417"/>
    <cellStyle name="Texto explicativo 10" xfId="1418"/>
    <cellStyle name="Texto explicativo 11" xfId="1419"/>
    <cellStyle name="Texto explicativo 12" xfId="1420"/>
    <cellStyle name="Texto explicativo 13" xfId="1421"/>
    <cellStyle name="Texto explicativo 14" xfId="1422"/>
    <cellStyle name="Texto explicativo 15" xfId="1423"/>
    <cellStyle name="Texto explicativo 16" xfId="1424"/>
    <cellStyle name="Texto explicativo 17" xfId="1425"/>
    <cellStyle name="Texto explicativo 18" xfId="1426"/>
    <cellStyle name="Texto explicativo 19" xfId="1427"/>
    <cellStyle name="Texto explicativo 2" xfId="1428"/>
    <cellStyle name="Texto explicativo 20" xfId="1429"/>
    <cellStyle name="Texto explicativo 21" xfId="1430"/>
    <cellStyle name="Texto explicativo 22" xfId="1431"/>
    <cellStyle name="Texto explicativo 23" xfId="1432"/>
    <cellStyle name="Texto explicativo 24" xfId="1433"/>
    <cellStyle name="Texto explicativo 25" xfId="1434"/>
    <cellStyle name="Texto explicativo 26" xfId="1435"/>
    <cellStyle name="Texto explicativo 27" xfId="1436"/>
    <cellStyle name="Texto explicativo 28" xfId="1437"/>
    <cellStyle name="Texto explicativo 29" xfId="1438"/>
    <cellStyle name="Texto explicativo 3" xfId="1439"/>
    <cellStyle name="Texto explicativo 30" xfId="1440"/>
    <cellStyle name="Texto explicativo 31" xfId="1441"/>
    <cellStyle name="Texto explicativo 32" xfId="1442"/>
    <cellStyle name="Texto explicativo 4" xfId="1443"/>
    <cellStyle name="Texto explicativo 5" xfId="1444"/>
    <cellStyle name="Texto explicativo 6" xfId="1445"/>
    <cellStyle name="Texto explicativo 7" xfId="1446"/>
    <cellStyle name="Texto explicativo 8" xfId="1447"/>
    <cellStyle name="Texto explicativo 9" xfId="1448"/>
    <cellStyle name="Título 1 10" xfId="1449"/>
    <cellStyle name="Título 1 11" xfId="1450"/>
    <cellStyle name="Título 1 12" xfId="1451"/>
    <cellStyle name="Título 1 13" xfId="1452"/>
    <cellStyle name="Título 1 14" xfId="1453"/>
    <cellStyle name="Título 1 15" xfId="1454"/>
    <cellStyle name="Título 1 16" xfId="1455"/>
    <cellStyle name="Título 1 17" xfId="1456"/>
    <cellStyle name="Título 1 18" xfId="1457"/>
    <cellStyle name="Título 1 19" xfId="1458"/>
    <cellStyle name="Título 1 2" xfId="1459"/>
    <cellStyle name="Título 1 20" xfId="1460"/>
    <cellStyle name="Título 1 21" xfId="1461"/>
    <cellStyle name="Título 1 22" xfId="1462"/>
    <cellStyle name="Título 1 23" xfId="1463"/>
    <cellStyle name="Título 1 24" xfId="1464"/>
    <cellStyle name="Título 1 25" xfId="1465"/>
    <cellStyle name="Título 1 26" xfId="1466"/>
    <cellStyle name="Título 1 27" xfId="1467"/>
    <cellStyle name="Título 1 28" xfId="1468"/>
    <cellStyle name="Título 1 29" xfId="1469"/>
    <cellStyle name="Título 1 3" xfId="1470"/>
    <cellStyle name="Título 1 30" xfId="1471"/>
    <cellStyle name="Título 1 31" xfId="1472"/>
    <cellStyle name="Título 1 32" xfId="1473"/>
    <cellStyle name="Título 1 4" xfId="1474"/>
    <cellStyle name="Título 1 5" xfId="1475"/>
    <cellStyle name="Título 1 6" xfId="1476"/>
    <cellStyle name="Título 1 7" xfId="1477"/>
    <cellStyle name="Título 1 8" xfId="1478"/>
    <cellStyle name="Título 1 9" xfId="1479"/>
    <cellStyle name="Título 10" xfId="1480"/>
    <cellStyle name="Título 11" xfId="1481"/>
    <cellStyle name="Título 12" xfId="1482"/>
    <cellStyle name="Título 13" xfId="1483"/>
    <cellStyle name="Título 14" xfId="1484"/>
    <cellStyle name="Título 15" xfId="1485"/>
    <cellStyle name="Título 16" xfId="1486"/>
    <cellStyle name="Título 17" xfId="1487"/>
    <cellStyle name="Título 18" xfId="1488"/>
    <cellStyle name="Título 19" xfId="1489"/>
    <cellStyle name="Título 2 10" xfId="1490"/>
    <cellStyle name="Título 2 11" xfId="1491"/>
    <cellStyle name="Título 2 12" xfId="1492"/>
    <cellStyle name="Título 2 13" xfId="1493"/>
    <cellStyle name="Título 2 14" xfId="1494"/>
    <cellStyle name="Título 2 15" xfId="1495"/>
    <cellStyle name="Título 2 16" xfId="1496"/>
    <cellStyle name="Título 2 17" xfId="1497"/>
    <cellStyle name="Título 2 18" xfId="1498"/>
    <cellStyle name="Título 2 19" xfId="1499"/>
    <cellStyle name="Título 2 2" xfId="1500"/>
    <cellStyle name="Título 2 20" xfId="1501"/>
    <cellStyle name="Título 2 21" xfId="1502"/>
    <cellStyle name="Título 2 22" xfId="1503"/>
    <cellStyle name="Título 2 23" xfId="1504"/>
    <cellStyle name="Título 2 24" xfId="1505"/>
    <cellStyle name="Título 2 25" xfId="1506"/>
    <cellStyle name="Título 2 26" xfId="1507"/>
    <cellStyle name="Título 2 27" xfId="1508"/>
    <cellStyle name="Título 2 28" xfId="1509"/>
    <cellStyle name="Título 2 29" xfId="1510"/>
    <cellStyle name="Título 2 3" xfId="1511"/>
    <cellStyle name="Título 2 30" xfId="1512"/>
    <cellStyle name="Título 2 31" xfId="1513"/>
    <cellStyle name="Título 2 32" xfId="1514"/>
    <cellStyle name="Título 2 4" xfId="1515"/>
    <cellStyle name="Título 2 5" xfId="1516"/>
    <cellStyle name="Título 2 6" xfId="1517"/>
    <cellStyle name="Título 2 7" xfId="1518"/>
    <cellStyle name="Título 2 8" xfId="1519"/>
    <cellStyle name="Título 2 9" xfId="1520"/>
    <cellStyle name="Título 20" xfId="1521"/>
    <cellStyle name="Título 21" xfId="1522"/>
    <cellStyle name="Título 22" xfId="1523"/>
    <cellStyle name="Título 23" xfId="1524"/>
    <cellStyle name="Título 24" xfId="1525"/>
    <cellStyle name="Título 25" xfId="1526"/>
    <cellStyle name="Título 26" xfId="1527"/>
    <cellStyle name="Título 27" xfId="1528"/>
    <cellStyle name="Título 28" xfId="1529"/>
    <cellStyle name="Título 29" xfId="1530"/>
    <cellStyle name="Título 3 10" xfId="1531"/>
    <cellStyle name="Título 3 11" xfId="1532"/>
    <cellStyle name="Título 3 12" xfId="1533"/>
    <cellStyle name="Título 3 13" xfId="1534"/>
    <cellStyle name="Título 3 14" xfId="1535"/>
    <cellStyle name="Título 3 15" xfId="1536"/>
    <cellStyle name="Título 3 16" xfId="1537"/>
    <cellStyle name="Título 3 17" xfId="1538"/>
    <cellStyle name="Título 3 18" xfId="1539"/>
    <cellStyle name="Título 3 19" xfId="1540"/>
    <cellStyle name="Título 3 2" xfId="1541"/>
    <cellStyle name="Título 3 20" xfId="1542"/>
    <cellStyle name="Título 3 21" xfId="1543"/>
    <cellStyle name="Título 3 22" xfId="1544"/>
    <cellStyle name="Título 3 23" xfId="1545"/>
    <cellStyle name="Título 3 24" xfId="1546"/>
    <cellStyle name="Título 3 25" xfId="1547"/>
    <cellStyle name="Título 3 26" xfId="1548"/>
    <cellStyle name="Título 3 27" xfId="1549"/>
    <cellStyle name="Título 3 28" xfId="1550"/>
    <cellStyle name="Título 3 29" xfId="1551"/>
    <cellStyle name="Título 3 3" xfId="1552"/>
    <cellStyle name="Título 3 30" xfId="1553"/>
    <cellStyle name="Título 3 31" xfId="1554"/>
    <cellStyle name="Título 3 32" xfId="1555"/>
    <cellStyle name="Título 3 4" xfId="1556"/>
    <cellStyle name="Título 3 5" xfId="1557"/>
    <cellStyle name="Título 3 6" xfId="1558"/>
    <cellStyle name="Título 3 7" xfId="1559"/>
    <cellStyle name="Título 3 8" xfId="1560"/>
    <cellStyle name="Título 3 9" xfId="1561"/>
    <cellStyle name="Título 30" xfId="1562"/>
    <cellStyle name="Título 31" xfId="1563"/>
    <cellStyle name="Título 32" xfId="1564"/>
    <cellStyle name="Título 33" xfId="1565"/>
    <cellStyle name="Título 34" xfId="1566"/>
    <cellStyle name="Título 4" xfId="1567"/>
    <cellStyle name="Título 5" xfId="1568"/>
    <cellStyle name="Título 6" xfId="1569"/>
    <cellStyle name="Título 7" xfId="1570"/>
    <cellStyle name="Título 8" xfId="1571"/>
    <cellStyle name="Título 9" xfId="1572"/>
    <cellStyle name="Total 10" xfId="1573"/>
    <cellStyle name="Total 11" xfId="1574"/>
    <cellStyle name="Total 12" xfId="1575"/>
    <cellStyle name="Total 13" xfId="1576"/>
    <cellStyle name="Total 14" xfId="1577"/>
    <cellStyle name="Total 15" xfId="1578"/>
    <cellStyle name="Total 16" xfId="1579"/>
    <cellStyle name="Total 17" xfId="1580"/>
    <cellStyle name="Total 18" xfId="1581"/>
    <cellStyle name="Total 19" xfId="1582"/>
    <cellStyle name="Total 2" xfId="1583"/>
    <cellStyle name="Total 20" xfId="1584"/>
    <cellStyle name="Total 21" xfId="1585"/>
    <cellStyle name="Total 22" xfId="1586"/>
    <cellStyle name="Total 23" xfId="1587"/>
    <cellStyle name="Total 24" xfId="1588"/>
    <cellStyle name="Total 25" xfId="1589"/>
    <cellStyle name="Total 26" xfId="1590"/>
    <cellStyle name="Total 27" xfId="1591"/>
    <cellStyle name="Total 28" xfId="1592"/>
    <cellStyle name="Total 29" xfId="1593"/>
    <cellStyle name="Total 3" xfId="1594"/>
    <cellStyle name="Total 30" xfId="1595"/>
    <cellStyle name="Total 31" xfId="1596"/>
    <cellStyle name="Total 32" xfId="1597"/>
    <cellStyle name="Total 4" xfId="1598"/>
    <cellStyle name="Total 5" xfId="1599"/>
    <cellStyle name="Total 6" xfId="1600"/>
    <cellStyle name="Total 7" xfId="1601"/>
    <cellStyle name="Total 8" xfId="1602"/>
    <cellStyle name="Total 9" xfId="1603"/>
    <cellStyle name="Währung" xfId="16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971550</xdr:colOff>
      <xdr:row>2</xdr:row>
      <xdr:rowOff>142875</xdr:rowOff>
    </xdr:to>
    <xdr:pic>
      <xdr:nvPicPr>
        <xdr:cNvPr id="3" name="Imagen 2" descr="Descripción: membretes todos-03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244" t="6551" r="49628" b="5289"/>
        <a:stretch>
          <a:fillRect/>
        </a:stretch>
      </xdr:blipFill>
      <xdr:spPr bwMode="auto">
        <a:xfrm>
          <a:off x="0" y="38100"/>
          <a:ext cx="18478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0</xdr:row>
      <xdr:rowOff>23813</xdr:rowOff>
    </xdr:from>
    <xdr:to>
      <xdr:col>1</xdr:col>
      <xdr:colOff>1619248</xdr:colOff>
      <xdr:row>3</xdr:row>
      <xdr:rowOff>95249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23813"/>
          <a:ext cx="1928811" cy="7143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8</xdr:col>
      <xdr:colOff>828675</xdr:colOff>
      <xdr:row>63</xdr:row>
      <xdr:rowOff>0</xdr:rowOff>
    </xdr:to>
    <xdr:sp macro="" textlink="">
      <xdr:nvSpPr>
        <xdr:cNvPr id="2" name="Line 18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SpPr>
          <a:spLocks noChangeShapeType="1"/>
        </xdr:cNvSpPr>
      </xdr:nvSpPr>
      <xdr:spPr bwMode="auto">
        <a:xfrm>
          <a:off x="3810000" y="10239375"/>
          <a:ext cx="3143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76638</xdr:colOff>
      <xdr:row>0</xdr:row>
      <xdr:rowOff>0</xdr:rowOff>
    </xdr:from>
    <xdr:to>
      <xdr:col>2</xdr:col>
      <xdr:colOff>752475</xdr:colOff>
      <xdr:row>4</xdr:row>
      <xdr:rowOff>161925</xdr:rowOff>
    </xdr:to>
    <xdr:pic>
      <xdr:nvPicPr>
        <xdr:cNvPr id="3" name="Imagen 2" descr="Descripción: membretes todos-03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4" t="6551" r="49628" b="5289"/>
        <a:stretch>
          <a:fillRect/>
        </a:stretch>
      </xdr:blipFill>
      <xdr:spPr bwMode="auto">
        <a:xfrm>
          <a:off x="76638" y="0"/>
          <a:ext cx="2199837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ampo\Desktop\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rramirez\Documents\documentos%20escritorio\SECRETAR&#205;A%20DE%20INFRAESTRUCTURA\APUS\APU&#180;S%20SECRETAR&#205;A%20DE%20INFRAESTRUCTURA%20201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garciab\Desktop\Presupuestos%20Anillo%20Vial,%207_01_10\PRESUPUESTOS_03_02_2010\Presupuesto_3puertas-alto_pais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imontes\Downloads\ppto%20base%20%202017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VERTICAL GRUPO I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ARENA COMPACTADA"/>
      <sheetName val="TRANSPORTES"/>
      <sheetName val="TRANSPORTES &gt; 1000 m"/>
      <sheetName val="TRANSPORTES DE DERRUMBES "/>
      <sheetName val="RESUMEN ÍTEMS"/>
    </sheetNames>
    <sheetDataSet>
      <sheetData sheetId="0">
        <row r="8">
          <cell r="C8" t="str">
            <v>Retroexcavadora</v>
          </cell>
        </row>
        <row r="9">
          <cell r="C9" t="str">
            <v>Motoniveladora</v>
          </cell>
        </row>
        <row r="10">
          <cell r="C10" t="str">
            <v>Retrocargador</v>
          </cell>
        </row>
        <row r="11">
          <cell r="C11" t="str">
            <v>Minicargador- martillo</v>
          </cell>
        </row>
        <row r="12">
          <cell r="C12" t="str">
            <v>Minicargador- pala</v>
          </cell>
        </row>
        <row r="13">
          <cell r="C13" t="str">
            <v>Bulldozer</v>
          </cell>
        </row>
        <row r="14">
          <cell r="C14" t="str">
            <v>Concretadora 1 saco - gasolina</v>
          </cell>
        </row>
        <row r="15">
          <cell r="C15" t="str">
            <v>Herramienta menor</v>
          </cell>
        </row>
        <row r="16">
          <cell r="C16" t="str">
            <v>Guadaña (día)</v>
          </cell>
        </row>
        <row r="17">
          <cell r="C17" t="str">
            <v>Motosierra (día)</v>
          </cell>
        </row>
        <row r="18">
          <cell r="C18" t="str">
            <v>Vibrocompactador</v>
          </cell>
        </row>
        <row r="19">
          <cell r="C19" t="str">
            <v>Flotadora</v>
          </cell>
        </row>
        <row r="20">
          <cell r="C20" t="str">
            <v>Tela de fique</v>
          </cell>
        </row>
        <row r="21">
          <cell r="C21" t="str">
            <v>Cepillo de texturizado</v>
          </cell>
        </row>
        <row r="22">
          <cell r="C22" t="str">
            <v>Paral telescópico (día)</v>
          </cell>
        </row>
        <row r="23">
          <cell r="C23" t="str">
            <v>Formaleta metálica (día)</v>
          </cell>
        </row>
        <row r="24">
          <cell r="C24" t="str">
            <v>Compresor para demarcación</v>
          </cell>
        </row>
        <row r="25">
          <cell r="C25" t="str">
            <v>Camilla de madera (día)</v>
          </cell>
        </row>
        <row r="26">
          <cell r="C26" t="str">
            <v>Camioneta</v>
          </cell>
        </row>
        <row r="27">
          <cell r="C27" t="str">
            <v>Maquina terminadora (pega tachas)</v>
          </cell>
        </row>
        <row r="28">
          <cell r="C28" t="str">
            <v>Andamio</v>
          </cell>
        </row>
        <row r="29">
          <cell r="C29" t="str">
            <v>Equipo perforación</v>
          </cell>
        </row>
        <row r="30">
          <cell r="C30" t="str">
            <v>Pulidora + disco</v>
          </cell>
        </row>
        <row r="31">
          <cell r="C31" t="str">
            <v>Cortadora de cerámica TX 900 tm-50 tm-60</v>
          </cell>
        </row>
        <row r="32">
          <cell r="C32" t="str">
            <v>Buril para cortadora de cerámica</v>
          </cell>
        </row>
        <row r="33">
          <cell r="C33" t="str">
            <v>Equipo de soldadura eléctrica</v>
          </cell>
        </row>
        <row r="34">
          <cell r="C34" t="str">
            <v>Vibrocompactadora (rana)</v>
          </cell>
        </row>
        <row r="35">
          <cell r="C35" t="str">
            <v>Paladraga 2 M3 (15000 kg)</v>
          </cell>
        </row>
        <row r="36">
          <cell r="C36" t="str">
            <v>Cercha metálica</v>
          </cell>
        </row>
        <row r="37">
          <cell r="C37" t="str">
            <v>Tablero 1.4*7</v>
          </cell>
        </row>
        <row r="38">
          <cell r="C38" t="str">
            <v>Taco metálico</v>
          </cell>
        </row>
        <row r="39">
          <cell r="C39" t="str">
            <v>Electrobomba 2" 24 mts</v>
          </cell>
        </row>
        <row r="40">
          <cell r="C40" t="str">
            <v>Machín demoledor</v>
          </cell>
        </row>
        <row r="41">
          <cell r="C41" t="str">
            <v>Corte lámina de acero</v>
          </cell>
        </row>
        <row r="42">
          <cell r="C42" t="str">
            <v>Tijera cizalla</v>
          </cell>
        </row>
        <row r="43">
          <cell r="C43" t="str">
            <v>Pluma 250kg</v>
          </cell>
        </row>
        <row r="44">
          <cell r="C44" t="str">
            <v>Planta trituradora</v>
          </cell>
        </row>
        <row r="45">
          <cell r="C45" t="str">
            <v>Planta de Asfalto</v>
          </cell>
        </row>
        <row r="46">
          <cell r="C46" t="str">
            <v>Planta Eléctrica</v>
          </cell>
        </row>
        <row r="47">
          <cell r="C47" t="str">
            <v>Apisonador (canguro)</v>
          </cell>
        </row>
        <row r="48">
          <cell r="C48" t="str">
            <v>Motobomba a gasolina succión 6 mts 1.5"</v>
          </cell>
        </row>
        <row r="49">
          <cell r="C49" t="str">
            <v xml:space="preserve">Compresor </v>
          </cell>
        </row>
        <row r="50">
          <cell r="C50" t="str">
            <v>Compresor 2</v>
          </cell>
        </row>
        <row r="51">
          <cell r="C51" t="str">
            <v>Vibrador eléctrico</v>
          </cell>
        </row>
        <row r="52">
          <cell r="C52" t="str">
            <v>Vibrador de aguja</v>
          </cell>
        </row>
        <row r="53">
          <cell r="C53" t="str">
            <v>Vibrador a gasolina</v>
          </cell>
        </row>
        <row r="54">
          <cell r="C54" t="str">
            <v>Regla vibratoria 4 m</v>
          </cell>
        </row>
        <row r="55">
          <cell r="C55" t="str">
            <v>Motobomba a gasolina succión 6 mts 1.5"</v>
          </cell>
        </row>
        <row r="56">
          <cell r="C56" t="str">
            <v>Hidrolavadora eléctrica presión 2.500 psi</v>
          </cell>
        </row>
        <row r="57">
          <cell r="C57" t="str">
            <v>Irrigador</v>
          </cell>
        </row>
        <row r="58">
          <cell r="C58" t="str">
            <v>Carrotanque irrigador</v>
          </cell>
        </row>
        <row r="59">
          <cell r="C59" t="str">
            <v>Carrotanque imprimador</v>
          </cell>
        </row>
        <row r="60">
          <cell r="C60" t="str">
            <v>Terminadora (finisher)</v>
          </cell>
        </row>
        <row r="61">
          <cell r="C61" t="str">
            <v>Volqueta</v>
          </cell>
        </row>
        <row r="62">
          <cell r="C62" t="str">
            <v>Cortadora de pavimento</v>
          </cell>
        </row>
        <row r="63">
          <cell r="C63" t="str">
            <v>Compactador llantas</v>
          </cell>
        </row>
        <row r="64">
          <cell r="C64">
            <v>0</v>
          </cell>
        </row>
        <row r="65">
          <cell r="C65">
            <v>0</v>
          </cell>
        </row>
        <row r="67">
          <cell r="C67" t="str">
            <v>CEMENTO</v>
          </cell>
        </row>
        <row r="68">
          <cell r="C68" t="str">
            <v>ARENA</v>
          </cell>
        </row>
        <row r="69">
          <cell r="C69" t="str">
            <v>GRAVA</v>
          </cell>
        </row>
        <row r="70">
          <cell r="C70" t="str">
            <v>AGUA</v>
          </cell>
        </row>
        <row r="71">
          <cell r="C71" t="str">
            <v>ARCILLA</v>
          </cell>
        </row>
        <row r="72">
          <cell r="C72" t="str">
            <v>TRITURADO 3/4 CON ARENA</v>
          </cell>
        </row>
        <row r="73">
          <cell r="C73" t="str">
            <v>SUBBASE GRANULAR</v>
          </cell>
        </row>
        <row r="74">
          <cell r="C74" t="str">
            <v>BASE GRANULAR</v>
          </cell>
        </row>
        <row r="75">
          <cell r="C75" t="str">
            <v>MEZCLA DENSA EN CALIENTE MDC-2</v>
          </cell>
        </row>
        <row r="76">
          <cell r="C76" t="str">
            <v>MEZCLA DENSA EN CALIENTE MDC-1</v>
          </cell>
        </row>
        <row r="77">
          <cell r="C77" t="str">
            <v xml:space="preserve">EXPLOSIVOS </v>
          </cell>
        </row>
        <row r="78">
          <cell r="C78" t="str">
            <v>CORDÓN DETONANTE</v>
          </cell>
        </row>
        <row r="79">
          <cell r="C79" t="str">
            <v>Fulminantes</v>
          </cell>
        </row>
        <row r="80">
          <cell r="C80" t="str">
            <v>AFIRMADO</v>
          </cell>
        </row>
        <row r="81">
          <cell r="C81" t="str">
            <v>EMULSIÓN ASFÁLTICA CCR</v>
          </cell>
        </row>
        <row r="82">
          <cell r="C82" t="str">
            <v>CEMENTO ASFÁLTICO</v>
          </cell>
        </row>
        <row r="83">
          <cell r="C83" t="str">
            <v>ACPM</v>
          </cell>
        </row>
        <row r="84">
          <cell r="C84" t="str">
            <v>FUEL OIL</v>
          </cell>
        </row>
        <row r="85">
          <cell r="C85" t="str">
            <v>MATERIAL CRUDO</v>
          </cell>
        </row>
        <row r="86">
          <cell r="C86" t="str">
            <v>FORMALETA</v>
          </cell>
        </row>
        <row r="87">
          <cell r="C87" t="str">
            <v>ANTISOL</v>
          </cell>
        </row>
        <row r="88">
          <cell r="C88" t="str">
            <v>ACERO DE REFUERZO Fy=60.000 psi</v>
          </cell>
        </row>
        <row r="89">
          <cell r="C89" t="str">
            <v>Acero LISO</v>
          </cell>
        </row>
        <row r="90">
          <cell r="C90" t="str">
            <v>ALAMBRE DE AMARRE CALIBRE 18 - 19</v>
          </cell>
        </row>
        <row r="91">
          <cell r="C91" t="str">
            <v>TUBO VIBROCOMPACTADO Ø16" SIN REFUERZO</v>
          </cell>
        </row>
        <row r="92">
          <cell r="C92" t="str">
            <v>TUBO VIBROCOMPACTADO Ø20" SIN REFUERZO</v>
          </cell>
        </row>
        <row r="93">
          <cell r="C93" t="str">
            <v>TUBO VIBROCOMPACTADO Ø24" SIN REFUERZO</v>
          </cell>
        </row>
        <row r="94">
          <cell r="C94" t="str">
            <v>TUBO VIBROCOMPACTADO Ø36"</v>
          </cell>
        </row>
        <row r="95">
          <cell r="C95" t="str">
            <v>Perforación con Equipo Mecánico en Tierra</v>
          </cell>
        </row>
        <row r="96">
          <cell r="C96" t="str">
            <v>Perforación con Equipo Mecánico en Conglomerado</v>
          </cell>
        </row>
        <row r="97">
          <cell r="C97" t="str">
            <v>FORMALETA PILA A LA VISTA</v>
          </cell>
        </row>
        <row r="98">
          <cell r="C98" t="str">
            <v>FORMALETA PILA CARA INTERIOR</v>
          </cell>
        </row>
        <row r="99">
          <cell r="C99" t="str">
            <v>ADITIVO SUPER PLASTIFICANTE</v>
          </cell>
        </row>
        <row r="100">
          <cell r="C100" t="str">
            <v>DESFORMALETEANTE</v>
          </cell>
        </row>
        <row r="101">
          <cell r="C101" t="str">
            <v>FORMALETA ESCAMAS PLATINAS h&gt;5m</v>
          </cell>
        </row>
        <row r="102">
          <cell r="C102" t="str">
            <v>FORMALETA ESCAMAS PLATINAS h&lt;5m</v>
          </cell>
        </row>
        <row r="103">
          <cell r="C103" t="str">
            <v>CEPA 6 VARAS</v>
          </cell>
        </row>
        <row r="104">
          <cell r="C104" t="str">
            <v>TIRO DINAMITA</v>
          </cell>
        </row>
        <row r="105">
          <cell r="C105" t="str">
            <v>PUNTILLA</v>
          </cell>
        </row>
        <row r="106">
          <cell r="C106" t="str">
            <v>Tabla formaleta</v>
          </cell>
        </row>
        <row r="107">
          <cell r="C107" t="str">
            <v>LATERALES VIGAS</v>
          </cell>
        </row>
        <row r="108">
          <cell r="C108" t="str">
            <v>Barra acero alta resistencia 32mm*3.0 mts roscada</v>
          </cell>
        </row>
        <row r="109">
          <cell r="C109" t="str">
            <v>Lámina acero 1*2 de 63mm</v>
          </cell>
        </row>
        <row r="110">
          <cell r="C110" t="str">
            <v>BUJE ROSCADA 32 mm*20cm</v>
          </cell>
        </row>
        <row r="111">
          <cell r="C111" t="str">
            <v>TUERCA DE ACERO 38 mm</v>
          </cell>
        </row>
        <row r="112">
          <cell r="C112" t="str">
            <v>PERFIL ANGULAR</v>
          </cell>
        </row>
        <row r="113">
          <cell r="C113" t="str">
            <v>Casetón icopor 130*70 11kg/m3</v>
          </cell>
        </row>
        <row r="114">
          <cell r="C114" t="str">
            <v xml:space="preserve">Caseton icopor 40*48 </v>
          </cell>
        </row>
        <row r="115">
          <cell r="C115" t="str">
            <v>BOCEL DE MADERA</v>
          </cell>
        </row>
        <row r="116">
          <cell r="C116" t="str">
            <v>Acero sae 4140 diámetro 3 calibrado</v>
          </cell>
        </row>
        <row r="117">
          <cell r="C117" t="str">
            <v>TUERCA ACERO 3</v>
          </cell>
        </row>
        <row r="118">
          <cell r="C118" t="str">
            <v>ARANDELA 3</v>
          </cell>
        </row>
        <row r="119">
          <cell r="C119" t="str">
            <v>BUJE DE ACERO (UNION) 3</v>
          </cell>
        </row>
        <row r="120">
          <cell r="C120" t="str">
            <v>Anticorrosivo epóxico perfiles met.</v>
          </cell>
        </row>
        <row r="121">
          <cell r="C121" t="str">
            <v>Pintura perfiles met. En uretano</v>
          </cell>
        </row>
        <row r="122">
          <cell r="C122" t="str">
            <v>Piso concreto provisional</v>
          </cell>
        </row>
        <row r="123">
          <cell r="C123" t="str">
            <v>Ramada para montaje prefabricados</v>
          </cell>
        </row>
        <row r="124">
          <cell r="C124" t="str">
            <v>Tuberia galvanizada 4"</v>
          </cell>
        </row>
        <row r="125">
          <cell r="C125" t="str">
            <v>Tuberia galvanizada 3"</v>
          </cell>
        </row>
        <row r="126">
          <cell r="C126" t="str">
            <v>Lámina 7/8"</v>
          </cell>
        </row>
        <row r="127">
          <cell r="C127" t="str">
            <v>Lámina 1/4"</v>
          </cell>
        </row>
        <row r="128">
          <cell r="C128" t="str">
            <v>Tensionamiento 1/2"</v>
          </cell>
        </row>
        <row r="129">
          <cell r="C129" t="str">
            <v>Tensionamiento 5/8"</v>
          </cell>
        </row>
        <row r="130">
          <cell r="C130" t="str">
            <v>Casetón esterilla puente 50*15</v>
          </cell>
        </row>
        <row r="131">
          <cell r="C131" t="str">
            <v>Casetón esterilla puente 25*15</v>
          </cell>
        </row>
        <row r="132">
          <cell r="C132" t="str">
            <v>Junta de dilatacion</v>
          </cell>
        </row>
        <row r="133">
          <cell r="C133" t="str">
            <v>Sello junta de dilatación tipo A</v>
          </cell>
        </row>
        <row r="134">
          <cell r="C134" t="str">
            <v>Sello junta de dilatación tipo B</v>
          </cell>
        </row>
        <row r="135">
          <cell r="C135" t="str">
            <v>Tuerca de acero 3/4</v>
          </cell>
        </row>
        <row r="136">
          <cell r="C136" t="str">
            <v xml:space="preserve">Lamina de acero A709 G50 3/8 1*2 mts </v>
          </cell>
        </row>
        <row r="137">
          <cell r="C137" t="str">
            <v xml:space="preserve">Lamina A709 G50 3/16 1*2 mts </v>
          </cell>
        </row>
        <row r="138">
          <cell r="C138" t="str">
            <v>Tuerca de acero 1"</v>
          </cell>
        </row>
        <row r="139">
          <cell r="C139" t="str">
            <v>Acido muriático</v>
          </cell>
        </row>
        <row r="140">
          <cell r="C140" t="str">
            <v xml:space="preserve">Recubrimiento elástico protector y decorativo </v>
          </cell>
        </row>
        <row r="141">
          <cell r="C141" t="str">
            <v>Brocha</v>
          </cell>
        </row>
        <row r="142">
          <cell r="C142" t="str">
            <v>TENSORES FORCLAN</v>
          </cell>
        </row>
        <row r="143">
          <cell r="C143" t="str">
            <v xml:space="preserve">Mortero sin contracción para rellenos de anclajes y nivelación </v>
          </cell>
        </row>
        <row r="144">
          <cell r="C144" t="str">
            <v xml:space="preserve">Gravilla lavada </v>
          </cell>
        </row>
        <row r="145">
          <cell r="C145" t="str">
            <v xml:space="preserve">Neopreno diametro 116.5mm*450mm </v>
          </cell>
        </row>
        <row r="146">
          <cell r="C146" t="str">
            <v xml:space="preserve">Neopreno 400x400x87 mm </v>
          </cell>
        </row>
        <row r="147">
          <cell r="C147" t="str">
            <v>MAQUINADA Y ROSCADA</v>
          </cell>
        </row>
        <row r="148">
          <cell r="C148" t="str">
            <v xml:space="preserve">Lamina supert 19mm 1.22*2.44 </v>
          </cell>
        </row>
        <row r="149">
          <cell r="C149" t="str">
            <v>Material granular</v>
          </cell>
        </row>
        <row r="150">
          <cell r="C150" t="str">
            <v>MORTERO DE ANILLADO</v>
          </cell>
        </row>
        <row r="151">
          <cell r="C151" t="str">
            <v>PLASTIFICANTE REDUCTOR DE AGUA</v>
          </cell>
        </row>
        <row r="152">
          <cell r="C152" t="str">
            <v>CUÑAS GUIAS</v>
          </cell>
        </row>
        <row r="153">
          <cell r="C153" t="str">
            <v>CONCRETO CLASE A (INSUMO)</v>
          </cell>
        </row>
        <row r="154">
          <cell r="C154" t="str">
            <v>CONCRETO CLASE B (INSUMO)</v>
          </cell>
        </row>
        <row r="155">
          <cell r="C155" t="str">
            <v>CONCRETO CLASE C (INSUMO)</v>
          </cell>
        </row>
        <row r="156">
          <cell r="C156" t="str">
            <v>CONCRETO CLASE D (INSUMO)</v>
          </cell>
        </row>
        <row r="157">
          <cell r="C157" t="str">
            <v>CONCRETO CLASE E (INSUMO)</v>
          </cell>
        </row>
        <row r="158">
          <cell r="C158" t="str">
            <v>CONCRETO CLASE F (INSUMO)</v>
          </cell>
        </row>
        <row r="159">
          <cell r="C159" t="str">
            <v>CONCRETO CLASE G (INSUMO)</v>
          </cell>
        </row>
        <row r="160">
          <cell r="C160" t="str">
            <v>CONCRETO PREMEZCLADO MR 42 KG/CM^2 (INSUMO)</v>
          </cell>
        </row>
        <row r="161">
          <cell r="C161" t="str">
            <v>CONCRETO PREMEZCLADO MR 45 KG/CM^2 (INSUMO)</v>
          </cell>
        </row>
        <row r="162">
          <cell r="C162" t="str">
            <v>DISOLVENTE</v>
          </cell>
        </row>
        <row r="163">
          <cell r="C163" t="str">
            <v>SIKAFLEX 1 CSL</v>
          </cell>
        </row>
        <row r="164">
          <cell r="C164" t="str">
            <v xml:space="preserve">SIKADUR 32 PRIMER </v>
          </cell>
        </row>
        <row r="165">
          <cell r="C165" t="str">
            <v xml:space="preserve">SIKASET L </v>
          </cell>
        </row>
        <row r="166">
          <cell r="C166" t="str">
            <v>SIKAFLEX 1A NEGRO-BLACK</v>
          </cell>
        </row>
        <row r="167">
          <cell r="C167" t="str">
            <v>RESINA TERMOPLASTICA</v>
          </cell>
        </row>
        <row r="168">
          <cell r="C168" t="str">
            <v>ALAMBRE GALVANIZADO CAL.10</v>
          </cell>
        </row>
        <row r="169">
          <cell r="C169" t="str">
            <v>ALAMBRE GALVANIZADO CAL.12</v>
          </cell>
        </row>
        <row r="170">
          <cell r="C170" t="str">
            <v xml:space="preserve">ALAMBRE PUAS CAL 14 </v>
          </cell>
        </row>
        <row r="171">
          <cell r="C171" t="str">
            <v>TUBERIA SANITARIA NOV. 1.</v>
          </cell>
        </row>
        <row r="172">
          <cell r="C172" t="str">
            <v>TUBERIA SANITARIA NOV. 2.</v>
          </cell>
        </row>
        <row r="173">
          <cell r="C173" t="str">
            <v>TUBERIA SANITARIA NOV. 3.</v>
          </cell>
        </row>
        <row r="174">
          <cell r="C174" t="str">
            <v>TUBERIA SANITARIA NOV. 4.</v>
          </cell>
        </row>
        <row r="175">
          <cell r="C175" t="str">
            <v>TUBERIA SANITARIA NOV. 6.</v>
          </cell>
        </row>
        <row r="176">
          <cell r="C176" t="str">
            <v>TUBERIA NOVAFORT 110 4.</v>
          </cell>
        </row>
        <row r="177">
          <cell r="C177" t="str">
            <v>TUBERIA NOVAFORT 160 6.</v>
          </cell>
        </row>
        <row r="178">
          <cell r="C178" t="str">
            <v>TUBERIA NOVAFORT 200 8.</v>
          </cell>
        </row>
        <row r="179">
          <cell r="C179" t="str">
            <v>TUBERIA NOVAFORT 250 10.</v>
          </cell>
        </row>
        <row r="180">
          <cell r="C180" t="str">
            <v>TUBERIA NOVAFORT 315 12.</v>
          </cell>
        </row>
        <row r="181">
          <cell r="C181" t="str">
            <v>TUBERIA NOVAFORT 400 16.</v>
          </cell>
        </row>
        <row r="182">
          <cell r="C182" t="str">
            <v>TUBERIA NOVAFORT 450 18.</v>
          </cell>
        </row>
        <row r="183">
          <cell r="C183" t="str">
            <v>TUBERIA NOVAFORT 500 20.</v>
          </cell>
        </row>
        <row r="184">
          <cell r="C184" t="str">
            <v>TUBERIA NOVALOC 24.</v>
          </cell>
        </row>
        <row r="185">
          <cell r="C185" t="str">
            <v>TUBERIA NOVALOC 27.</v>
          </cell>
        </row>
        <row r="186">
          <cell r="C186" t="str">
            <v>TUBERIA NOVALOC 30.</v>
          </cell>
        </row>
        <row r="187">
          <cell r="C187" t="str">
            <v>TUBERIA NOVALOC 33</v>
          </cell>
        </row>
        <row r="188">
          <cell r="C188" t="str">
            <v>TUBERIA NOVALOC 36.</v>
          </cell>
        </row>
        <row r="189">
          <cell r="C189" t="str">
            <v>TUBERIA SANITARIA NOV. 1. PERFORADA</v>
          </cell>
        </row>
        <row r="190">
          <cell r="C190" t="str">
            <v>PVC 15 Cm</v>
          </cell>
        </row>
        <row r="191">
          <cell r="C191" t="str">
            <v>TUBERIA DE POLIETILENO 4"</v>
          </cell>
        </row>
        <row r="192">
          <cell r="C192" t="str">
            <v xml:space="preserve">Tuberia PVC Ø 1/2" </v>
          </cell>
        </row>
        <row r="193">
          <cell r="C193" t="str">
            <v>Curva pvc 1/2"</v>
          </cell>
        </row>
        <row r="194">
          <cell r="C194" t="str">
            <v>Adaptador PVC 1/2"</v>
          </cell>
        </row>
        <row r="195">
          <cell r="C195" t="str">
            <v>Tubo pvc Ø 3/4</v>
          </cell>
        </row>
        <row r="196">
          <cell r="C196" t="str">
            <v>Adaptador pvc Ø 3/4</v>
          </cell>
        </row>
        <row r="197">
          <cell r="C197" t="str">
            <v>Curva pvc Ø 3/4</v>
          </cell>
        </row>
        <row r="198">
          <cell r="C198" t="str">
            <v>enchape de pared 0,20 x 0,20</v>
          </cell>
        </row>
        <row r="199">
          <cell r="C199" t="str">
            <v>adhesivo Cerámico</v>
          </cell>
        </row>
        <row r="200">
          <cell r="C200" t="str">
            <v>Boquilla blanca</v>
          </cell>
        </row>
        <row r="201">
          <cell r="C201" t="str">
            <v>moldura pplastica blanca 2,40 mts</v>
          </cell>
        </row>
        <row r="202">
          <cell r="C202" t="str">
            <v>estopa</v>
          </cell>
        </row>
        <row r="203">
          <cell r="C203" t="str">
            <v xml:space="preserve">Tubo EMT de Ø 3/4" </v>
          </cell>
        </row>
        <row r="204">
          <cell r="C204" t="str">
            <v xml:space="preserve">Capacete Ø 3/4" </v>
          </cell>
        </row>
        <row r="205">
          <cell r="C205" t="str">
            <v>Cable concentrico 1x8+8</v>
          </cell>
        </row>
        <row r="206">
          <cell r="C206" t="str">
            <v>correa plastica de 15 cms.</v>
          </cell>
        </row>
        <row r="207">
          <cell r="C207" t="str">
            <v xml:space="preserve">Tubo EMT de Ø 3/4" </v>
          </cell>
        </row>
        <row r="208">
          <cell r="C208" t="str">
            <v xml:space="preserve">Capacete Ø 3/4" </v>
          </cell>
        </row>
        <row r="209">
          <cell r="C209" t="str">
            <v>Cable concentrico 1x8+8</v>
          </cell>
        </row>
        <row r="210">
          <cell r="C210" t="str">
            <v>correa plastica de 15 cms.</v>
          </cell>
        </row>
        <row r="211">
          <cell r="C211" t="str">
            <v>Tubería de presión RDE 21 Ø=1 1/2”</v>
          </cell>
        </row>
        <row r="212">
          <cell r="C212" t="str">
            <v>Tubería de presión RDE 21 Ø=1/2”</v>
          </cell>
        </row>
        <row r="213">
          <cell r="C213" t="str">
            <v>Tubería de presión RDE 21 Ø=3/4”</v>
          </cell>
        </row>
        <row r="214">
          <cell r="C214" t="str">
            <v>ACCESORIOS  PVC 3/4"</v>
          </cell>
        </row>
        <row r="215">
          <cell r="C215" t="str">
            <v>ACCESORIOS PVC 1/2"</v>
          </cell>
        </row>
        <row r="216">
          <cell r="C216" t="str">
            <v>ADAPTADORES 3/4"</v>
          </cell>
        </row>
        <row r="217">
          <cell r="C217" t="str">
            <v>ADAPTADORES 1/2"</v>
          </cell>
        </row>
        <row r="218">
          <cell r="C218" t="str">
            <v>LIMPIADOR PVC 1/4 GALON</v>
          </cell>
        </row>
        <row r="219">
          <cell r="C219" t="str">
            <v>SOLDADURA PVC 1/4 GALON</v>
          </cell>
        </row>
        <row r="220">
          <cell r="C220" t="str">
            <v>Union PVC-S Ø= 2"</v>
          </cell>
        </row>
        <row r="221">
          <cell r="C221" t="str">
            <v>Tubería PVC-S Ø= 2"</v>
          </cell>
        </row>
        <row r="222">
          <cell r="C222" t="str">
            <v>Tubería acanlada sin tela 65 mm</v>
          </cell>
        </row>
        <row r="223">
          <cell r="C223" t="str">
            <v>Codo PVC-S 45º CxC Ø= 2"</v>
          </cell>
        </row>
        <row r="224">
          <cell r="C224" t="str">
            <v>Union PVC-S Ø= 3"</v>
          </cell>
        </row>
        <row r="225">
          <cell r="C225" t="str">
            <v>Tubería PVC-S Ø= 3"</v>
          </cell>
        </row>
        <row r="226">
          <cell r="C226" t="str">
            <v>Codo PVC-S 45º CxC Ø= 3"</v>
          </cell>
        </row>
        <row r="227">
          <cell r="C227" t="str">
            <v>Union PVC-S Ø= 4"</v>
          </cell>
        </row>
        <row r="228">
          <cell r="C228" t="str">
            <v>Tubería PVC-S Ø= 4"</v>
          </cell>
        </row>
        <row r="229">
          <cell r="C229" t="str">
            <v>Codo PVC-S 45º CxC Ø=4"</v>
          </cell>
        </row>
        <row r="230">
          <cell r="C230" t="str">
            <v>Valvula de 3/4</v>
          </cell>
        </row>
        <row r="231">
          <cell r="C231" t="str">
            <v>ADAPTADORES PVC MACHO 3/4"</v>
          </cell>
        </row>
        <row r="232">
          <cell r="C232" t="str">
            <v>TUBO PVC  3/4"</v>
          </cell>
        </row>
        <row r="233">
          <cell r="C233" t="str">
            <v>CODO PVC 3/4"</v>
          </cell>
        </row>
        <row r="234">
          <cell r="C234" t="str">
            <v>LIMPIADOR PVC</v>
          </cell>
        </row>
        <row r="235">
          <cell r="C235" t="str">
            <v>CINTA TEFLON</v>
          </cell>
        </row>
        <row r="236">
          <cell r="C236" t="str">
            <v>NIPLES TUBERIA 3/4"</v>
          </cell>
        </row>
        <row r="237">
          <cell r="C237" t="str">
            <v>NIPLES TUBERIA 1/2"</v>
          </cell>
        </row>
        <row r="238">
          <cell r="C238" t="str">
            <v>Rejilla de piso 3x2" bronce</v>
          </cell>
        </row>
        <row r="239">
          <cell r="C239" t="str">
            <v>Lavamanos de Colgar</v>
          </cell>
        </row>
        <row r="240">
          <cell r="C240" t="str">
            <v>Lavamanos de empotrar</v>
          </cell>
        </row>
        <row r="241">
          <cell r="C241" t="str">
            <v>Sifon botella lavamanos</v>
          </cell>
        </row>
        <row r="242">
          <cell r="C242" t="str">
            <v>Grifería metálica, acabado cromado</v>
          </cell>
        </row>
        <row r="243">
          <cell r="C243" t="str">
            <v>Abasto metálico para sanitario</v>
          </cell>
        </row>
        <row r="244">
          <cell r="C244" t="str">
            <v>Grapas para soporte de aparatos sanitarios</v>
          </cell>
        </row>
        <row r="245">
          <cell r="C245" t="str">
            <v>Orinal con grifería blanco</v>
          </cell>
        </row>
        <row r="246">
          <cell r="C246" t="str">
            <v>Grifería de Push antivandálica, ref 75121</v>
          </cell>
        </row>
        <row r="247">
          <cell r="C247" t="str">
            <v>Sanitario taza fluxometro blanco</v>
          </cell>
        </row>
        <row r="248">
          <cell r="C248" t="str">
            <v>Brida de fijación</v>
          </cell>
        </row>
        <row r="249">
          <cell r="C249" t="str">
            <v>Silicona por 300mm</v>
          </cell>
        </row>
        <row r="250">
          <cell r="C250" t="str">
            <v>Tapón rosca para brida de fijación</v>
          </cell>
        </row>
        <row r="251">
          <cell r="C251" t="str">
            <v>Tabla madera común</v>
          </cell>
        </row>
        <row r="252">
          <cell r="C252" t="str">
            <v>Largueros de 2"X2" por 3m</v>
          </cell>
        </row>
        <row r="253">
          <cell r="C253" t="str">
            <v>Acero refuerzo G-60 sin figurar</v>
          </cell>
        </row>
        <row r="254">
          <cell r="C254" t="str">
            <v>impermeabilizante integral</v>
          </cell>
        </row>
        <row r="255">
          <cell r="C255" t="str">
            <v>Clavos de 1"</v>
          </cell>
        </row>
        <row r="256">
          <cell r="C256" t="str">
            <v>Herraje de 100x100 cm. para caja inspeccion</v>
          </cell>
        </row>
        <row r="257">
          <cell r="C257" t="str">
            <v>Lamina galvanizada perforada calibre bwg-20</v>
          </cell>
        </row>
        <row r="258">
          <cell r="C258" t="str">
            <v>Perfil en T</v>
          </cell>
        </row>
        <row r="259">
          <cell r="C259" t="str">
            <v>Colgadera de aluminio</v>
          </cell>
        </row>
        <row r="260">
          <cell r="C260" t="str">
            <v>Varilla de dilatación de aluminio 4 mm.</v>
          </cell>
        </row>
        <row r="261">
          <cell r="C261" t="str">
            <v>Carnaza (bolsa x Kg)</v>
          </cell>
        </row>
        <row r="262">
          <cell r="C262" t="str">
            <v>Terrazo Perlato Claro</v>
          </cell>
        </row>
        <row r="263">
          <cell r="C263" t="str">
            <v>Varilla de dilatación PVC 4 mm.</v>
          </cell>
        </row>
        <row r="264">
          <cell r="C264" t="str">
            <v>Grano preparado</v>
          </cell>
        </row>
        <row r="265">
          <cell r="C265" t="str">
            <v>Lechada preparada</v>
          </cell>
        </row>
        <row r="266">
          <cell r="C266" t="str">
            <v>Subcontrato en acero inox. Ancho 0,6</v>
          </cell>
        </row>
        <row r="267">
          <cell r="C267" t="str">
            <v>Cubierta tipo sandwich deck material aluzinc cal 26 pintado a una cara</v>
          </cell>
        </row>
        <row r="268">
          <cell r="C268" t="str">
            <v>Remates superior tapas laterales</v>
          </cell>
        </row>
        <row r="269">
          <cell r="C269" t="str">
            <v>Canal en lamina galvanizada</v>
          </cell>
        </row>
        <row r="270">
          <cell r="C270" t="str">
            <v>Embudo galv, calibre 18</v>
          </cell>
        </row>
        <row r="271">
          <cell r="C271" t="str">
            <v>Contador ciclometrico monofasico ( incluye instalacion)</v>
          </cell>
        </row>
        <row r="272">
          <cell r="C272" t="str">
            <v>Tablero monofasico de 4 circuitos</v>
          </cell>
        </row>
        <row r="273">
          <cell r="C273" t="str">
            <v>Breaker</v>
          </cell>
        </row>
        <row r="274">
          <cell r="C274" t="str">
            <v>Cable de CU THHN N° 8 (tierra)</v>
          </cell>
        </row>
        <row r="275">
          <cell r="C275" t="str">
            <v>Varilla Cooperweld de 2,4 mts</v>
          </cell>
        </row>
        <row r="276">
          <cell r="C276" t="str">
            <v>Grapa para varilla cooperweld de 5/8"</v>
          </cell>
        </row>
        <row r="277">
          <cell r="C277" t="str">
            <v>Lampara tipo ojo de buey 2x26w</v>
          </cell>
        </row>
        <row r="278">
          <cell r="C278" t="str">
            <v>Tomacorriente doble con polo a tierra</v>
          </cell>
        </row>
        <row r="279">
          <cell r="C279" t="str">
            <v>Toma de 2 x 20 Amp</v>
          </cell>
        </row>
        <row r="280">
          <cell r="C280" t="str">
            <v>Interruptor sencillo de alumbrado</v>
          </cell>
        </row>
        <row r="281">
          <cell r="C281" t="str">
            <v>Interruptor doble de alumbrado</v>
          </cell>
        </row>
        <row r="282">
          <cell r="C282" t="str">
            <v>Alambre de CU Nº 12 THHN/THWN</v>
          </cell>
        </row>
        <row r="283">
          <cell r="C283" t="str">
            <v>Alambre No 10 AWG-CU-THHN/THWN-90ºC</v>
          </cell>
        </row>
        <row r="284">
          <cell r="C284" t="str">
            <v>Cable No 3x14 AWG encauchetado</v>
          </cell>
        </row>
        <row r="285">
          <cell r="C285" t="str">
            <v>Caja octagonal galv o pvc</v>
          </cell>
        </row>
        <row r="286">
          <cell r="C286" t="str">
            <v>Conector Resorte alambre 12</v>
          </cell>
        </row>
        <row r="287">
          <cell r="C287" t="str">
            <v>caja galvanizada 4 x 4</v>
          </cell>
        </row>
        <row r="288">
          <cell r="C288" t="str">
            <v>Tapa flosh caja 4x4</v>
          </cell>
        </row>
        <row r="289">
          <cell r="C289" t="str">
            <v>caja galvanizada 2 x 4</v>
          </cell>
        </row>
        <row r="290">
          <cell r="C290" t="str">
            <v>Soldadura</v>
          </cell>
        </row>
        <row r="291">
          <cell r="C291" t="str">
            <v>ACERO PARA Estructura Metalica</v>
          </cell>
        </row>
        <row r="292">
          <cell r="C292" t="str">
            <v>Base anticorrosiva y adherente</v>
          </cell>
        </row>
        <row r="293">
          <cell r="C293" t="str">
            <v>Catalizador para pintura de poliuretano</v>
          </cell>
        </row>
        <row r="294">
          <cell r="C294" t="str">
            <v>Pintura Epoxica</v>
          </cell>
        </row>
        <row r="295">
          <cell r="C295" t="str">
            <v>Abasto cromado gricol 1/2"</v>
          </cell>
        </row>
        <row r="296">
          <cell r="C296" t="str">
            <v>Lavaplatos en acero inox  60*100</v>
          </cell>
        </row>
        <row r="297">
          <cell r="C297" t="str">
            <v>Sifon en P</v>
          </cell>
        </row>
        <row r="298">
          <cell r="C298" t="str">
            <v>Mezclador</v>
          </cell>
        </row>
        <row r="299">
          <cell r="C299" t="str">
            <v>Estufa</v>
          </cell>
        </row>
        <row r="300">
          <cell r="C300" t="str">
            <v>GEOTEXTIL 1.700 TEJIDO 3.85</v>
          </cell>
        </row>
        <row r="301">
          <cell r="C301" t="str">
            <v>GEOTEXTIL 1600 -S- 3.8</v>
          </cell>
        </row>
        <row r="302">
          <cell r="C302" t="str">
            <v>GEOTEXTIL 2100 TEJIDO 3.85 ML</v>
          </cell>
        </row>
        <row r="303">
          <cell r="C303" t="str">
            <v>GEOTEXTIL 2400 TEJIDO 3.85 ML</v>
          </cell>
        </row>
        <row r="304">
          <cell r="C304" t="str">
            <v>GEOTEXTIL NT  2500 3.5 ML</v>
          </cell>
        </row>
        <row r="305">
          <cell r="C305" t="str">
            <v>GEOTEXTIL NT 1600 3.5 ML</v>
          </cell>
        </row>
        <row r="306">
          <cell r="C306" t="str">
            <v>GEOTEXTIL NT 1600 3.8 ML</v>
          </cell>
        </row>
        <row r="307">
          <cell r="C307" t="str">
            <v>GEOTEXTIL NT 1600 -S- 3.5 ML</v>
          </cell>
        </row>
        <row r="308">
          <cell r="C308" t="str">
            <v>GEOTEXTIL NT 3000 3.5 MT L.</v>
          </cell>
        </row>
        <row r="309">
          <cell r="C309" t="str">
            <v>GEOTEXTIL NT 3000 3.8 MT L.</v>
          </cell>
        </row>
        <row r="310">
          <cell r="C310" t="str">
            <v>GEOTEXTIL NT 4000 4.0</v>
          </cell>
        </row>
        <row r="311">
          <cell r="C311" t="str">
            <v>Puerta P-01</v>
          </cell>
        </row>
        <row r="312">
          <cell r="C312" t="str">
            <v>Puerta P-02</v>
          </cell>
        </row>
        <row r="313">
          <cell r="C313" t="str">
            <v>Puerta P-03</v>
          </cell>
        </row>
        <row r="314">
          <cell r="C314" t="str">
            <v>Puerta P-04</v>
          </cell>
        </row>
        <row r="315">
          <cell r="C315" t="str">
            <v>Puerta P-05</v>
          </cell>
        </row>
        <row r="316">
          <cell r="C316" t="str">
            <v>Puerta P-06</v>
          </cell>
        </row>
        <row r="317">
          <cell r="C317" t="str">
            <v>Ventana V-01</v>
          </cell>
        </row>
        <row r="318">
          <cell r="C318" t="str">
            <v>Ventana V-01A</v>
          </cell>
        </row>
        <row r="319">
          <cell r="C319" t="str">
            <v>Ventana V-02</v>
          </cell>
        </row>
        <row r="320">
          <cell r="C320" t="str">
            <v>Ventana V-03</v>
          </cell>
        </row>
        <row r="321">
          <cell r="C321" t="str">
            <v>Ventana V-04</v>
          </cell>
        </row>
        <row r="322">
          <cell r="C322" t="str">
            <v>Ventana V-05</v>
          </cell>
        </row>
        <row r="323">
          <cell r="C323" t="str">
            <v>Ventana V-06</v>
          </cell>
        </row>
        <row r="324">
          <cell r="C324" t="str">
            <v>Ventana V-07</v>
          </cell>
        </row>
        <row r="325">
          <cell r="C325" t="str">
            <v>Ventana V-08</v>
          </cell>
        </row>
        <row r="326">
          <cell r="C326" t="str">
            <v>Celosia en tubo metalico rectangular</v>
          </cell>
        </row>
        <row r="327">
          <cell r="C327" t="str">
            <v>Reja en varilla cuadrada para seguridad</v>
          </cell>
        </row>
        <row r="328">
          <cell r="C328" t="str">
            <v>Malla expandida</v>
          </cell>
        </row>
        <row r="329">
          <cell r="C329" t="str">
            <v>PIGMENTO</v>
          </cell>
        </row>
        <row r="330">
          <cell r="C330" t="str">
            <v>IMPERMEABILZANTE PARA ESTRUCTURAS</v>
          </cell>
        </row>
        <row r="331">
          <cell r="C331" t="str">
            <v>APOYO ELASTOMERICO (40*40*4 cm)</v>
          </cell>
        </row>
        <row r="332">
          <cell r="C332" t="str">
            <v>SELLO PARA JUNTAS DE PUENTES</v>
          </cell>
        </row>
        <row r="333">
          <cell r="C333" t="str">
            <v>BRANDA METÁLICA (PUENTE)</v>
          </cell>
        </row>
        <row r="334">
          <cell r="C334" t="str">
            <v>PINTURA D ETRAFICO</v>
          </cell>
        </row>
        <row r="335">
          <cell r="C335" t="str">
            <v>ESFERA REFLECTIVA</v>
          </cell>
        </row>
        <row r="336">
          <cell r="C336" t="str">
            <v>TACHA REFLECTIVA</v>
          </cell>
        </row>
        <row r="337">
          <cell r="C337" t="str">
            <v>Poste en tubo 4" , e= 2mm, altura libre 5m</v>
          </cell>
        </row>
        <row r="338">
          <cell r="C338" t="str">
            <v>Lamina galvanizada, pintura, reflectivo grado diamante</v>
          </cell>
        </row>
        <row r="339">
          <cell r="C339" t="str">
            <v>Soporte en tuberia galvanizada de 11/2"</v>
          </cell>
        </row>
        <row r="340">
          <cell r="C340" t="str">
            <v>Cercha Soporte horizontal</v>
          </cell>
        </row>
        <row r="341">
          <cell r="C341" t="str">
            <v>Inyección primaria mortero</v>
          </cell>
        </row>
        <row r="342">
          <cell r="C342" t="str">
            <v>Inyección bulbo mortero</v>
          </cell>
        </row>
        <row r="343">
          <cell r="C343" t="str">
            <v>Torones Φ=1/2''</v>
          </cell>
        </row>
        <row r="344">
          <cell r="C344" t="str">
            <v>Subcontrato en acero inox. Ancho 0,4</v>
          </cell>
        </row>
        <row r="345">
          <cell r="C345" t="str">
            <v>Subcontrato en acero inox. Ancho 0,3</v>
          </cell>
        </row>
        <row r="346">
          <cell r="C346" t="str">
            <v>Estructura armazón anclaje</v>
          </cell>
        </row>
        <row r="347">
          <cell r="C347" t="str">
            <v>TABLA DE SAJO</v>
          </cell>
        </row>
        <row r="348">
          <cell r="C348" t="str">
            <v>TELERA DE SAJO</v>
          </cell>
        </row>
        <row r="349">
          <cell r="C349" t="str">
            <v>CUARTON</v>
          </cell>
        </row>
        <row r="350">
          <cell r="C350" t="str">
            <v>VARILLON</v>
          </cell>
        </row>
        <row r="351">
          <cell r="C351" t="str">
            <v>LISTON</v>
          </cell>
        </row>
        <row r="352">
          <cell r="C352" t="str">
            <v>GUADUA  CEPA (3 ML)</v>
          </cell>
        </row>
        <row r="353">
          <cell r="C353" t="str">
            <v>GUADUA  CEPA (4 ML)</v>
          </cell>
        </row>
        <row r="354">
          <cell r="C354" t="str">
            <v>GUADUA  CEPA (6,4 ML)</v>
          </cell>
        </row>
        <row r="355">
          <cell r="C355" t="str">
            <v>GUADUA  ALFARDA (4,8 ML)</v>
          </cell>
        </row>
        <row r="356">
          <cell r="C356" t="str">
            <v>GUADUA SOBREBASA</v>
          </cell>
        </row>
        <row r="357">
          <cell r="C357" t="str">
            <v>ESTERILLA PARA TRINCHOS</v>
          </cell>
        </row>
        <row r="358">
          <cell r="C358" t="str">
            <v>PLANTAS DE LIMONCILLO</v>
          </cell>
        </row>
        <row r="359">
          <cell r="C359" t="str">
            <v>SUELO CON ALTO CONTENIDO ORGÁNICO</v>
          </cell>
        </row>
        <row r="360">
          <cell r="C360" t="str">
            <v>FERTILIZANTE</v>
          </cell>
        </row>
        <row r="361">
          <cell r="C361" t="str">
            <v>PRODUCTOS FITOSANITARIOS</v>
          </cell>
        </row>
        <row r="362">
          <cell r="C362" t="str">
            <v>PLANTAS</v>
          </cell>
        </row>
        <row r="363">
          <cell r="C363" t="str">
            <v>ESTACA (1ML)</v>
          </cell>
        </row>
        <row r="364">
          <cell r="C364" t="str">
            <v>ESTACA (2ML)</v>
          </cell>
        </row>
        <row r="365">
          <cell r="C365" t="str">
            <v>ESTACA</v>
          </cell>
        </row>
        <row r="366">
          <cell r="C366" t="str">
            <v>ÁRBOL</v>
          </cell>
        </row>
        <row r="367">
          <cell r="C367" t="str">
            <v>ARBUSTO</v>
          </cell>
        </row>
        <row r="368">
          <cell r="C368" t="str">
            <v>MATERIAL VEGETAL</v>
          </cell>
        </row>
        <row r="369">
          <cell r="C369" t="str">
            <v>ESTACA VIVA</v>
          </cell>
        </row>
        <row r="370">
          <cell r="C370" t="str">
            <v>GRAMA TIPO MACANA</v>
          </cell>
        </row>
        <row r="371">
          <cell r="C371" t="str">
            <v>Maní forrajero</v>
          </cell>
        </row>
        <row r="372">
          <cell r="C372" t="str">
            <v>Especie ornamental</v>
          </cell>
        </row>
        <row r="373">
          <cell r="C373" t="str">
            <v>MACANAS 1"</v>
          </cell>
        </row>
        <row r="374">
          <cell r="C374" t="str">
            <v>MACANAS 3/4"</v>
          </cell>
        </row>
        <row r="375">
          <cell r="C375" t="str">
            <v>MALLA ELECT.D131 15X15 5MM</v>
          </cell>
        </row>
        <row r="376">
          <cell r="C376" t="str">
            <v>MALLA ELECTROS.15X15 4.5 MM</v>
          </cell>
        </row>
        <row r="377">
          <cell r="C377" t="str">
            <v>MALLA ELECTROS.15X15 5 MM</v>
          </cell>
        </row>
        <row r="378">
          <cell r="C378" t="str">
            <v>MALLA ELECTROS.15X15 6.5 MM</v>
          </cell>
        </row>
        <row r="379">
          <cell r="C379" t="str">
            <v>MALLA ELECTROSOLDADA D-84 4 MM</v>
          </cell>
        </row>
        <row r="380">
          <cell r="C380" t="str">
            <v>Malla Triple Torsion</v>
          </cell>
        </row>
        <row r="381">
          <cell r="C381" t="str">
            <v>BOMBON PLÁSTICO</v>
          </cell>
        </row>
        <row r="382">
          <cell r="C382" t="str">
            <v>CINTA AMARILLA 10x500 PRECAUCIÓN</v>
          </cell>
        </row>
        <row r="383">
          <cell r="C383" t="str">
            <v>MATERIAL FILTRANTE</v>
          </cell>
        </row>
        <row r="384">
          <cell r="C384" t="str">
            <v>PIEDRA DE MANO</v>
          </cell>
        </row>
        <row r="385">
          <cell r="C385" t="str">
            <v xml:space="preserve">Bloque 9x20x40 ( 4 Mpa) </v>
          </cell>
        </row>
        <row r="386">
          <cell r="C386" t="str">
            <v xml:space="preserve">Bloque 12x20x40 ( 4 Mpa) </v>
          </cell>
        </row>
        <row r="387">
          <cell r="C387" t="str">
            <v xml:space="preserve">Bloque estructural 9x20x40 </v>
          </cell>
        </row>
        <row r="388">
          <cell r="C388" t="str">
            <v>Bloque estructural 12x20x40 (8Mpa)</v>
          </cell>
        </row>
        <row r="389">
          <cell r="C389" t="str">
            <v>Bloque estructural 15x20x40 (8Mpa)</v>
          </cell>
        </row>
        <row r="390">
          <cell r="C390" t="str">
            <v>Postes para cerco recto l= variable</v>
          </cell>
        </row>
        <row r="391">
          <cell r="C391" t="str">
            <v>Postes para cerco curvo l= 2.90 m</v>
          </cell>
        </row>
        <row r="392">
          <cell r="C392" t="str">
            <v>Platina de anclaje</v>
          </cell>
        </row>
        <row r="393">
          <cell r="C393" t="str">
            <v>Aplique de piso de empotrar en fibra de vidrio</v>
          </cell>
        </row>
        <row r="394">
          <cell r="C394" t="str">
            <v>Lámpara de 150 w</v>
          </cell>
        </row>
        <row r="395">
          <cell r="C395" t="str">
            <v>ÁRBOL ACACIA ROJA Delonix regia</v>
          </cell>
        </row>
        <row r="396">
          <cell r="C396" t="str">
            <v>ÁRBOL ACACIA RUBIÑA Caesalpinia pelthoporoide</v>
          </cell>
        </row>
        <row r="397">
          <cell r="C397" t="str">
            <v>ÁRBOL ALMENDRO Terminalia catappa</v>
          </cell>
        </row>
        <row r="398">
          <cell r="C398" t="str">
            <v>ÁRBOL ARBOLOCO Montanoa ovalifolia</v>
          </cell>
        </row>
        <row r="399">
          <cell r="C399" t="str">
            <v>ÁRBOL BALSO BLANCO Heliocarpus americanus</v>
          </cell>
        </row>
        <row r="400">
          <cell r="C400" t="str">
            <v xml:space="preserve">ÁRBOL BALSO Panelero Heliocarpus americanus </v>
          </cell>
        </row>
        <row r="401">
          <cell r="C401" t="str">
            <v>ÁRBOL BALSO TAMBOR Ochroma pyramid</v>
          </cell>
        </row>
        <row r="402">
          <cell r="C402" t="str">
            <v>BAMBÚ  Bambusa vulgaris</v>
          </cell>
        </row>
        <row r="403">
          <cell r="C403" t="str">
            <v>ÁRBOL CADMIA Canangium odorata</v>
          </cell>
        </row>
        <row r="404">
          <cell r="C404" t="str">
            <v>ÁRBOL CALISTEMO Callistemo citrinus</v>
          </cell>
        </row>
        <row r="405">
          <cell r="C405" t="str">
            <v>ÁRBOL CAFÉ Coffea arabica</v>
          </cell>
        </row>
        <row r="406">
          <cell r="C406" t="str">
            <v xml:space="preserve">ÁRBOL CARACOLÍ Anacardium excelsum </v>
          </cell>
        </row>
        <row r="407">
          <cell r="C407" t="str">
            <v>ÁRBOL CARATEJO Erythrina variegada</v>
          </cell>
        </row>
        <row r="408">
          <cell r="C408" t="str">
            <v>ÁRBOL CARBONERO QUIEBRACHO Calliandra pitteri</v>
          </cell>
        </row>
        <row r="409">
          <cell r="C409" t="str">
            <v>ÁRBOL CARBONERO GIGANTE Albizzia lebbeck</v>
          </cell>
        </row>
        <row r="410">
          <cell r="C410" t="str">
            <v>ÁRBOL CARBONERO ROJO Calliandra carbonari</v>
          </cell>
        </row>
        <row r="411">
          <cell r="C411" t="str">
            <v>ÁRBOL CEDRO NEGRO Cedrela montana</v>
          </cell>
        </row>
        <row r="412">
          <cell r="C412" t="str">
            <v>ÁRBOL CEIBA Ceiba pentandra</v>
          </cell>
        </row>
        <row r="413">
          <cell r="C413" t="str">
            <v xml:space="preserve">ÁRBOL DRAGO Croton smithianius </v>
          </cell>
        </row>
        <row r="414">
          <cell r="C414" t="str">
            <v>GUADUA Guadua angustifolia</v>
          </cell>
        </row>
        <row r="415">
          <cell r="C415" t="str">
            <v>ÁRBOL GUALANDAY Jacaranda caucana</v>
          </cell>
        </row>
        <row r="416">
          <cell r="C416" t="str">
            <v>ÁRBOL GUAMO</v>
          </cell>
        </row>
        <row r="417">
          <cell r="C417" t="str">
            <v>ÁRBOL GUAYABO Psidium guajava</v>
          </cell>
        </row>
        <row r="418">
          <cell r="C418" t="str">
            <v>ÁRBOL GUAYACÁN AMARILLO Tabebuia chrisantha</v>
          </cell>
        </row>
        <row r="419">
          <cell r="C419" t="str">
            <v>ÁRBOL GUAYACÁN ROSADO Tabebuia rosea</v>
          </cell>
        </row>
        <row r="420">
          <cell r="C420" t="str">
            <v>ÁRBOL HELECHO ARBOREO Cyathea arbórea</v>
          </cell>
        </row>
        <row r="421">
          <cell r="C421" t="str">
            <v xml:space="preserve">ÁRBOL LIMÓN Citrus limonum risso  </v>
          </cell>
        </row>
        <row r="422">
          <cell r="C422" t="str">
            <v xml:space="preserve">ÁRBOL LIMÓN SWINGLIA Swinglia glutinosa  </v>
          </cell>
        </row>
        <row r="423">
          <cell r="C423" t="str">
            <v>ÁRBOL LLUVIA DE ORO Cassia fistula</v>
          </cell>
        </row>
        <row r="424">
          <cell r="C424" t="str">
            <v>ÁRBOL MAGNOLIO Magnolia grandifolia</v>
          </cell>
        </row>
        <row r="425">
          <cell r="C425" t="str">
            <v>ÁRBOL MANGO Magniferia indica</v>
          </cell>
        </row>
        <row r="426">
          <cell r="C426" t="str">
            <v xml:space="preserve">ÁRBOL MANO DE OSO Didymopanax morototon </v>
          </cell>
        </row>
        <row r="427">
          <cell r="C427" t="str">
            <v>ÁRBOL MATARRATON Gliricidia sepium</v>
          </cell>
        </row>
        <row r="428">
          <cell r="C428" t="str">
            <v xml:space="preserve">ÁRBOL NARANJO citrus sinensis </v>
          </cell>
        </row>
        <row r="429">
          <cell r="C429" t="str">
            <v>PLÁTANO Mussa paradisiaca</v>
          </cell>
        </row>
        <row r="430">
          <cell r="C430" t="str">
            <v>ÁRBOL SAMÁN Samea saman</v>
          </cell>
        </row>
        <row r="431">
          <cell r="C431" t="str">
            <v>ÁRBOL TECA Tectona grandis</v>
          </cell>
        </row>
        <row r="432">
          <cell r="C432" t="str">
            <v>ÁRBOL TOTUMO Crescentia cujete</v>
          </cell>
        </row>
        <row r="433">
          <cell r="C433" t="str">
            <v>ÁRBOL TULIPÁN AFRICANO Spathodea campanulat</v>
          </cell>
        </row>
        <row r="434">
          <cell r="C434" t="str">
            <v>ÁRBOL YARUMO Cecropia Sp.</v>
          </cell>
        </row>
        <row r="435">
          <cell r="C435" t="str">
            <v>ÁRBOL YARUMO NEGRO</v>
          </cell>
        </row>
        <row r="436">
          <cell r="C436" t="str">
            <v>ÁRBOL ZAPOTE Pouteria sapota</v>
          </cell>
        </row>
        <row r="437">
          <cell r="C437" t="str">
            <v>PALMA BOTELLA Roystonea regia</v>
          </cell>
        </row>
        <row r="438">
          <cell r="C438" t="str">
            <v xml:space="preserve">PALMA DE CERA Ceroxylon Alpinum Quindivense </v>
          </cell>
        </row>
        <row r="439">
          <cell r="C439" t="str">
            <v>PALMA COROZO Acrocomia aculeata</v>
          </cell>
        </row>
        <row r="440">
          <cell r="C440" t="str">
            <v>PALMA PHOENIX Phoenix canariensis</v>
          </cell>
        </row>
        <row r="441">
          <cell r="C441" t="str">
            <v>PALMA ZANCONA Iriatea sp.</v>
          </cell>
        </row>
        <row r="442">
          <cell r="C442" t="str">
            <v>PALMA DEL VIAJERO Revenala madagascariensis</v>
          </cell>
        </row>
        <row r="443">
          <cell r="C443" t="str">
            <v>Tierra negra tratada puesta en obra</v>
          </cell>
        </row>
        <row r="444">
          <cell r="C444" t="str">
            <v>Adoquin color Gris 10 x 20 x 6 cms.</v>
          </cell>
        </row>
        <row r="445">
          <cell r="C445" t="str">
            <v>Apoyo isquiatico tuberia metálica galvanizada</v>
          </cell>
        </row>
        <row r="446">
          <cell r="C446" t="str">
            <v>Banca compuesta color ocre prefabricada</v>
          </cell>
        </row>
        <row r="447">
          <cell r="C447" t="str">
            <v>Banca cubo 40 x 40 color ocre</v>
          </cell>
        </row>
        <row r="448">
          <cell r="C448" t="str">
            <v>Bandeja giratoria "discolo"</v>
          </cell>
        </row>
        <row r="449">
          <cell r="C449" t="str">
            <v>Bandeja giratoria Élico</v>
          </cell>
        </row>
        <row r="450">
          <cell r="C450" t="str">
            <v>Barra acrobatica</v>
          </cell>
        </row>
        <row r="451">
          <cell r="C451" t="str">
            <v>Bicicletero</v>
          </cell>
        </row>
        <row r="452">
          <cell r="C452" t="str">
            <v>Bolardo</v>
          </cell>
        </row>
        <row r="453">
          <cell r="C453" t="str">
            <v>Bebedero</v>
          </cell>
        </row>
        <row r="454">
          <cell r="C454" t="str">
            <v>gramoquin en concreto</v>
          </cell>
        </row>
        <row r="455">
          <cell r="C455" t="str">
            <v>Juego agilidad mental</v>
          </cell>
        </row>
        <row r="456">
          <cell r="C456" t="str">
            <v>Juego lanzapelotas</v>
          </cell>
        </row>
        <row r="457">
          <cell r="C457" t="str">
            <v>Juego musical</v>
          </cell>
        </row>
        <row r="458">
          <cell r="C458" t="str">
            <v>Mueble de estiramiento compuesto</v>
          </cell>
        </row>
        <row r="459">
          <cell r="C459" t="str">
            <v>Mueble de estiramiento simple</v>
          </cell>
        </row>
        <row r="460">
          <cell r="C460" t="str">
            <v>Mueble de estiramientos múltiples</v>
          </cell>
        </row>
        <row r="461">
          <cell r="C461" t="str">
            <v>Panel publicitario iluminado 2 caras (MUPI)</v>
          </cell>
        </row>
        <row r="462">
          <cell r="C462" t="str">
            <v>Papelera metálica</v>
          </cell>
        </row>
        <row r="463">
          <cell r="C463" t="str">
            <v>Poste zig-zag</v>
          </cell>
        </row>
        <row r="464">
          <cell r="C464" t="str">
            <v>Caballo loco</v>
          </cell>
        </row>
        <row r="465">
          <cell r="C465" t="str">
            <v>traballo saltarin</v>
          </cell>
        </row>
        <row r="466">
          <cell r="C466" t="str">
            <v>Placa superboard 1,22 x 2,44 8 mm</v>
          </cell>
        </row>
        <row r="467">
          <cell r="C467" t="str">
            <v>Paral 92 metalico para muro</v>
          </cell>
        </row>
        <row r="468">
          <cell r="C468" t="str">
            <v>Canal 90 metalico para muro</v>
          </cell>
        </row>
        <row r="469">
          <cell r="C469" t="str">
            <v>Cinta en fibra de vidrio de 50 mm</v>
          </cell>
        </row>
        <row r="470">
          <cell r="C470" t="str">
            <v>Tornillo de 6 x 1</v>
          </cell>
        </row>
        <row r="471">
          <cell r="C471" t="str">
            <v>Tornillo de 7 x 7/16"</v>
          </cell>
        </row>
        <row r="472">
          <cell r="C472" t="str">
            <v>Masilla (5 GALONES)</v>
          </cell>
        </row>
        <row r="473">
          <cell r="C473" t="str">
            <v>Perfil esquinero plastico</v>
          </cell>
        </row>
        <row r="474">
          <cell r="C474" t="str">
            <v>Vinilo tipo 1</v>
          </cell>
        </row>
        <row r="475">
          <cell r="C475" t="str">
            <v>Lija de agua 150</v>
          </cell>
        </row>
        <row r="476">
          <cell r="C476" t="str">
            <v>Estopa</v>
          </cell>
        </row>
        <row r="478">
          <cell r="C4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TRANSPORTES"/>
      <sheetName val="TRANSPORTES &gt; 1000 m"/>
      <sheetName val="TRANSPORTES DE DERRUMBES "/>
      <sheetName val="RESUMEN ÍTEMS"/>
      <sheetName val="PRESUPUESTO HIDRAULICA"/>
      <sheetName val="PRESUPUESTO DISEÑO GEOM."/>
      <sheetName val="GEOTECNIA"/>
      <sheetName val="PUENTE Q. CARMINALES"/>
      <sheetName val="PUENTE Q. BERRION"/>
      <sheetName val="PUENTE RÍO CHINCHINÁ"/>
      <sheetName val="PAISAJISMO"/>
      <sheetName val="PAVIMENTOS"/>
      <sheetName val="PRESUPUESTO PAV. FLEX"/>
      <sheetName val="PRESUPUESTO PAV. RIG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>
        <row r="17">
          <cell r="A17">
            <v>200.1</v>
          </cell>
        </row>
        <row r="18">
          <cell r="A18">
            <v>200.2</v>
          </cell>
        </row>
        <row r="19">
          <cell r="A19">
            <v>201.7</v>
          </cell>
        </row>
        <row r="20">
          <cell r="A20">
            <v>201.12</v>
          </cell>
        </row>
        <row r="21">
          <cell r="A21">
            <v>210.1</v>
          </cell>
        </row>
        <row r="22">
          <cell r="A22">
            <v>210.2</v>
          </cell>
        </row>
        <row r="23">
          <cell r="A23">
            <v>210.3</v>
          </cell>
        </row>
        <row r="24">
          <cell r="A24">
            <v>211</v>
          </cell>
        </row>
        <row r="25">
          <cell r="A25">
            <v>220</v>
          </cell>
        </row>
        <row r="26">
          <cell r="A26">
            <v>310</v>
          </cell>
        </row>
        <row r="27">
          <cell r="A27" t="str">
            <v>CD311</v>
          </cell>
        </row>
        <row r="28">
          <cell r="A28" t="str">
            <v>CD320</v>
          </cell>
        </row>
        <row r="29">
          <cell r="A29" t="str">
            <v>CD330</v>
          </cell>
        </row>
        <row r="30">
          <cell r="A30">
            <v>413</v>
          </cell>
        </row>
        <row r="31">
          <cell r="A31" t="str">
            <v>CD420</v>
          </cell>
        </row>
        <row r="32">
          <cell r="A32" t="str">
            <v>CD421</v>
          </cell>
        </row>
        <row r="33">
          <cell r="A33" t="str">
            <v>CD450.2</v>
          </cell>
        </row>
        <row r="34">
          <cell r="A34" t="str">
            <v>CD450.3</v>
          </cell>
        </row>
        <row r="35">
          <cell r="A35" t="str">
            <v>CD450.5</v>
          </cell>
        </row>
        <row r="36">
          <cell r="A36" t="str">
            <v>CD466.1</v>
          </cell>
        </row>
        <row r="37">
          <cell r="A37" t="str">
            <v>CD500.1</v>
          </cell>
        </row>
        <row r="38">
          <cell r="A38" t="str">
            <v>CD500.2</v>
          </cell>
        </row>
        <row r="39">
          <cell r="A39" t="str">
            <v>CD510.1</v>
          </cell>
        </row>
        <row r="40">
          <cell r="A40" t="str">
            <v>CD510.2</v>
          </cell>
        </row>
        <row r="41">
          <cell r="A41">
            <v>600.1</v>
          </cell>
        </row>
        <row r="42">
          <cell r="A42">
            <v>600.20000000000005</v>
          </cell>
        </row>
        <row r="43">
          <cell r="A43">
            <v>600.29999999999995</v>
          </cell>
        </row>
        <row r="44">
          <cell r="A44">
            <v>600.4</v>
          </cell>
        </row>
        <row r="45">
          <cell r="A45">
            <v>610.1</v>
          </cell>
        </row>
        <row r="46">
          <cell r="A46" t="str">
            <v>CD621.1</v>
          </cell>
        </row>
        <row r="47">
          <cell r="A47" t="str">
            <v>CD621.2</v>
          </cell>
        </row>
        <row r="48">
          <cell r="A48" t="str">
            <v>CD621.3</v>
          </cell>
        </row>
        <row r="49">
          <cell r="A49" t="str">
            <v>CD624</v>
          </cell>
        </row>
        <row r="50">
          <cell r="A50" t="str">
            <v>CD625</v>
          </cell>
        </row>
        <row r="51">
          <cell r="A51">
            <v>630.29999999999995</v>
          </cell>
        </row>
        <row r="52">
          <cell r="A52">
            <v>630.4</v>
          </cell>
        </row>
        <row r="53">
          <cell r="A53">
            <v>630.5</v>
          </cell>
        </row>
        <row r="54">
          <cell r="A54">
            <v>630.6</v>
          </cell>
        </row>
        <row r="55">
          <cell r="A55">
            <v>630.70000000000005</v>
          </cell>
        </row>
        <row r="56">
          <cell r="A56" t="str">
            <v>CD633.1</v>
          </cell>
        </row>
        <row r="57">
          <cell r="A57" t="str">
            <v>CD633.2</v>
          </cell>
        </row>
        <row r="58">
          <cell r="A58" t="str">
            <v>CD633.3</v>
          </cell>
        </row>
        <row r="59">
          <cell r="A59" t="str">
            <v>CD633.4</v>
          </cell>
        </row>
        <row r="60">
          <cell r="A60" t="str">
            <v>CD633.5</v>
          </cell>
        </row>
        <row r="61">
          <cell r="A61" t="str">
            <v>CD633.6</v>
          </cell>
        </row>
        <row r="62">
          <cell r="A62" t="str">
            <v>CD633.7</v>
          </cell>
        </row>
        <row r="63">
          <cell r="A63" t="str">
            <v>CD633.8</v>
          </cell>
        </row>
        <row r="64">
          <cell r="A64" t="str">
            <v>CD633.9</v>
          </cell>
        </row>
        <row r="65">
          <cell r="A65" t="str">
            <v>CD633.10</v>
          </cell>
        </row>
        <row r="66">
          <cell r="A66" t="str">
            <v>CD633.11</v>
          </cell>
        </row>
        <row r="67">
          <cell r="A67" t="str">
            <v>CD633.12</v>
          </cell>
        </row>
        <row r="68">
          <cell r="A68" t="str">
            <v>CD633.13</v>
          </cell>
        </row>
        <row r="69">
          <cell r="A69" t="str">
            <v>CD633.14</v>
          </cell>
        </row>
        <row r="70">
          <cell r="A70" t="str">
            <v>CD633.15</v>
          </cell>
        </row>
        <row r="71">
          <cell r="A71" t="str">
            <v>CD633.16</v>
          </cell>
        </row>
        <row r="72">
          <cell r="A72" t="str">
            <v>CD633.17</v>
          </cell>
        </row>
        <row r="73">
          <cell r="A73" t="str">
            <v>CD633.18</v>
          </cell>
        </row>
        <row r="74">
          <cell r="A74" t="str">
            <v>CD633.19</v>
          </cell>
        </row>
        <row r="75">
          <cell r="A75" t="str">
            <v>CD633.20</v>
          </cell>
        </row>
        <row r="76">
          <cell r="A76" t="str">
            <v>CD633.21</v>
          </cell>
        </row>
        <row r="77">
          <cell r="A77" t="str">
            <v>CD633.22</v>
          </cell>
        </row>
        <row r="78">
          <cell r="A78" t="str">
            <v>CD633.23</v>
          </cell>
        </row>
        <row r="79">
          <cell r="A79" t="str">
            <v>CD633.24</v>
          </cell>
        </row>
        <row r="80">
          <cell r="A80" t="str">
            <v>CD634</v>
          </cell>
        </row>
        <row r="81">
          <cell r="A81" t="str">
            <v>CD635</v>
          </cell>
        </row>
        <row r="82">
          <cell r="A82">
            <v>640.4</v>
          </cell>
        </row>
        <row r="83">
          <cell r="A83">
            <v>640.29999999999995</v>
          </cell>
        </row>
        <row r="84">
          <cell r="A84" t="str">
            <v>CD641.1</v>
          </cell>
        </row>
        <row r="85">
          <cell r="A85" t="str">
            <v>CD641.2</v>
          </cell>
        </row>
        <row r="86">
          <cell r="A86" t="str">
            <v>CD641.3</v>
          </cell>
        </row>
        <row r="87">
          <cell r="A87" t="str">
            <v>CD642.1</v>
          </cell>
        </row>
        <row r="88">
          <cell r="A88" t="str">
            <v>CD642.2</v>
          </cell>
        </row>
        <row r="89">
          <cell r="A89" t="str">
            <v>CD642.3</v>
          </cell>
        </row>
        <row r="90">
          <cell r="A90" t="str">
            <v>CD642.4</v>
          </cell>
        </row>
        <row r="91">
          <cell r="A91" t="str">
            <v>CD642.5</v>
          </cell>
        </row>
        <row r="92">
          <cell r="A92" t="str">
            <v>CD642.6</v>
          </cell>
        </row>
        <row r="93">
          <cell r="A93" t="str">
            <v>CD642.7</v>
          </cell>
        </row>
        <row r="94">
          <cell r="A94" t="str">
            <v>CD642.8</v>
          </cell>
        </row>
        <row r="95">
          <cell r="A95" t="str">
            <v>CD650.2</v>
          </cell>
        </row>
        <row r="96">
          <cell r="A96" t="str">
            <v>CD650.5</v>
          </cell>
        </row>
        <row r="97">
          <cell r="A97" t="str">
            <v>CD650.6</v>
          </cell>
        </row>
        <row r="98">
          <cell r="A98" t="str">
            <v>CD651.1</v>
          </cell>
        </row>
        <row r="99">
          <cell r="A99" t="str">
            <v>CD650.4</v>
          </cell>
        </row>
        <row r="100">
          <cell r="A100" t="str">
            <v>CD660.1</v>
          </cell>
        </row>
        <row r="101">
          <cell r="A101" t="str">
            <v>CD660.2</v>
          </cell>
        </row>
        <row r="102">
          <cell r="A102" t="str">
            <v>CD660.3</v>
          </cell>
        </row>
        <row r="103">
          <cell r="A103">
            <v>661</v>
          </cell>
        </row>
        <row r="104">
          <cell r="A104" t="str">
            <v>CD663</v>
          </cell>
        </row>
        <row r="105">
          <cell r="A105" t="str">
            <v>CD671</v>
          </cell>
        </row>
        <row r="106">
          <cell r="A106" t="str">
            <v>CD672.3</v>
          </cell>
        </row>
        <row r="107">
          <cell r="A107" t="str">
            <v>CD672.1</v>
          </cell>
        </row>
        <row r="108">
          <cell r="A108" t="str">
            <v>CD672.2</v>
          </cell>
        </row>
        <row r="109">
          <cell r="A109" t="str">
            <v>CD672.4</v>
          </cell>
        </row>
        <row r="110">
          <cell r="A110">
            <v>673.1</v>
          </cell>
        </row>
        <row r="111">
          <cell r="A111">
            <v>673.2</v>
          </cell>
        </row>
        <row r="112">
          <cell r="A112">
            <v>673.3</v>
          </cell>
        </row>
        <row r="113">
          <cell r="A113" t="str">
            <v>CD673.4</v>
          </cell>
        </row>
        <row r="114">
          <cell r="A114" t="str">
            <v>CD677.1</v>
          </cell>
        </row>
        <row r="115">
          <cell r="A115" t="str">
            <v>CD680.1</v>
          </cell>
        </row>
        <row r="116">
          <cell r="A116" t="str">
            <v>CD680.2</v>
          </cell>
        </row>
        <row r="117">
          <cell r="A117">
            <v>681.1</v>
          </cell>
        </row>
        <row r="118">
          <cell r="A118" t="str">
            <v>CD690.1</v>
          </cell>
        </row>
        <row r="119">
          <cell r="A119" t="str">
            <v>CD700.1</v>
          </cell>
        </row>
        <row r="120">
          <cell r="A120" t="str">
            <v>CD700.3</v>
          </cell>
        </row>
        <row r="121">
          <cell r="A121">
            <v>701</v>
          </cell>
        </row>
        <row r="122">
          <cell r="A122" t="str">
            <v>CD710.1</v>
          </cell>
        </row>
        <row r="123">
          <cell r="A123" t="str">
            <v>CD710.2</v>
          </cell>
        </row>
        <row r="124">
          <cell r="A124">
            <v>800.2</v>
          </cell>
        </row>
        <row r="125">
          <cell r="A125" t="str">
            <v>CD651.1</v>
          </cell>
        </row>
        <row r="126">
          <cell r="A126" t="str">
            <v>CD801</v>
          </cell>
        </row>
        <row r="127">
          <cell r="A127" t="str">
            <v>CD802</v>
          </cell>
        </row>
        <row r="128">
          <cell r="A128" t="str">
            <v>CD804</v>
          </cell>
        </row>
        <row r="129">
          <cell r="A129" t="str">
            <v>CD805</v>
          </cell>
        </row>
        <row r="130">
          <cell r="A130" t="str">
            <v>CD803</v>
          </cell>
        </row>
        <row r="131">
          <cell r="A131">
            <v>810.1</v>
          </cell>
        </row>
        <row r="132">
          <cell r="A132">
            <v>810.2</v>
          </cell>
        </row>
        <row r="133">
          <cell r="A133" t="str">
            <v>CD811</v>
          </cell>
        </row>
        <row r="134">
          <cell r="A134">
            <v>820.1</v>
          </cell>
        </row>
        <row r="135">
          <cell r="A135" t="str">
            <v>CD815</v>
          </cell>
        </row>
        <row r="136">
          <cell r="A136" t="str">
            <v>CD822.1</v>
          </cell>
        </row>
        <row r="137">
          <cell r="A137" t="str">
            <v>CD822.2</v>
          </cell>
        </row>
        <row r="138">
          <cell r="A138" t="str">
            <v>CD822.3</v>
          </cell>
        </row>
        <row r="139">
          <cell r="A139" t="str">
            <v>CD822.4</v>
          </cell>
        </row>
        <row r="140">
          <cell r="A140" t="str">
            <v>CD817.1</v>
          </cell>
        </row>
        <row r="141">
          <cell r="A141" t="str">
            <v>CD817.2</v>
          </cell>
        </row>
        <row r="142">
          <cell r="A142" t="str">
            <v>CD818</v>
          </cell>
        </row>
        <row r="143">
          <cell r="A143">
            <v>15</v>
          </cell>
        </row>
        <row r="144">
          <cell r="A144">
            <v>16</v>
          </cell>
        </row>
        <row r="145">
          <cell r="A145">
            <v>17</v>
          </cell>
        </row>
        <row r="146">
          <cell r="A146" t="str">
            <v>CD823</v>
          </cell>
        </row>
        <row r="147">
          <cell r="A147" t="str">
            <v>CD824</v>
          </cell>
        </row>
        <row r="148">
          <cell r="A148" t="str">
            <v>CD814</v>
          </cell>
        </row>
        <row r="149">
          <cell r="A149" t="str">
            <v>CD827.1</v>
          </cell>
        </row>
        <row r="150">
          <cell r="A150" t="str">
            <v>CD827.2</v>
          </cell>
        </row>
        <row r="151">
          <cell r="A151" t="str">
            <v>CD827.3</v>
          </cell>
        </row>
        <row r="152">
          <cell r="A152" t="str">
            <v>CD827.4</v>
          </cell>
        </row>
        <row r="153">
          <cell r="A153" t="str">
            <v>CD827.5</v>
          </cell>
        </row>
        <row r="154">
          <cell r="A154" t="str">
            <v>CD827.6</v>
          </cell>
        </row>
        <row r="155">
          <cell r="A155" t="str">
            <v>CD827.7</v>
          </cell>
        </row>
        <row r="156">
          <cell r="A156" t="str">
            <v>CD827.8</v>
          </cell>
        </row>
        <row r="157">
          <cell r="A157" t="str">
            <v>CD827.9</v>
          </cell>
        </row>
        <row r="158">
          <cell r="A158" t="str">
            <v>CD827.10</v>
          </cell>
        </row>
        <row r="159">
          <cell r="A159" t="str">
            <v>CD827.11</v>
          </cell>
        </row>
        <row r="160">
          <cell r="A160" t="str">
            <v>CD827.12</v>
          </cell>
        </row>
        <row r="161">
          <cell r="A161" t="str">
            <v>CD827.13</v>
          </cell>
        </row>
        <row r="162">
          <cell r="A162" t="str">
            <v>CD827.14</v>
          </cell>
        </row>
        <row r="163">
          <cell r="A163" t="str">
            <v>CD827.15</v>
          </cell>
        </row>
        <row r="164">
          <cell r="A164" t="str">
            <v>CD827.16</v>
          </cell>
        </row>
        <row r="165">
          <cell r="A165" t="str">
            <v>CD827.17</v>
          </cell>
        </row>
        <row r="166">
          <cell r="A166" t="str">
            <v>CD827.18</v>
          </cell>
        </row>
        <row r="167">
          <cell r="A167" t="str">
            <v>CD827.19</v>
          </cell>
        </row>
        <row r="168">
          <cell r="A168" t="str">
            <v>CD827.20</v>
          </cell>
        </row>
        <row r="169">
          <cell r="A169" t="str">
            <v>CD827.21</v>
          </cell>
        </row>
        <row r="170">
          <cell r="A170" t="str">
            <v>CD827.22</v>
          </cell>
        </row>
        <row r="171">
          <cell r="A171" t="str">
            <v>CD827.23</v>
          </cell>
        </row>
        <row r="172">
          <cell r="A172" t="str">
            <v>CD827.24</v>
          </cell>
        </row>
        <row r="173">
          <cell r="A173" t="str">
            <v>CD827.25</v>
          </cell>
        </row>
        <row r="174">
          <cell r="A174" t="str">
            <v>CD827.26</v>
          </cell>
        </row>
        <row r="175">
          <cell r="A175" t="str">
            <v>CD827.27</v>
          </cell>
        </row>
        <row r="176">
          <cell r="A176" t="str">
            <v>CD827.28</v>
          </cell>
        </row>
        <row r="177">
          <cell r="A177" t="str">
            <v>CD827.29</v>
          </cell>
        </row>
        <row r="178">
          <cell r="A178" t="str">
            <v>CD827.30</v>
          </cell>
        </row>
        <row r="179">
          <cell r="A179" t="str">
            <v>CD827.31</v>
          </cell>
        </row>
        <row r="180">
          <cell r="A180" t="str">
            <v>CD827.32</v>
          </cell>
        </row>
        <row r="181">
          <cell r="A181" t="str">
            <v>CD827.33</v>
          </cell>
        </row>
        <row r="182">
          <cell r="A182" t="str">
            <v>CD827.34</v>
          </cell>
        </row>
        <row r="183">
          <cell r="A183" t="str">
            <v>CD827.35</v>
          </cell>
        </row>
        <row r="184">
          <cell r="A184" t="str">
            <v>CD827.36</v>
          </cell>
        </row>
        <row r="185">
          <cell r="A185" t="str">
            <v>CD827.37</v>
          </cell>
        </row>
        <row r="186">
          <cell r="A186" t="str">
            <v>CD827.38</v>
          </cell>
        </row>
        <row r="187">
          <cell r="A187" t="str">
            <v>CD827.39</v>
          </cell>
        </row>
        <row r="188">
          <cell r="A188" t="str">
            <v>CD827.40</v>
          </cell>
        </row>
        <row r="189">
          <cell r="A189" t="str">
            <v>CD827.41</v>
          </cell>
        </row>
        <row r="190">
          <cell r="A190" t="str">
            <v>CD827.42</v>
          </cell>
        </row>
        <row r="191">
          <cell r="A191" t="str">
            <v>CD827.43</v>
          </cell>
        </row>
        <row r="192">
          <cell r="A192" t="str">
            <v>CD827.44</v>
          </cell>
        </row>
        <row r="193">
          <cell r="A193" t="str">
            <v>CD827.45</v>
          </cell>
        </row>
        <row r="194">
          <cell r="A194" t="str">
            <v>CD827.46</v>
          </cell>
        </row>
        <row r="195">
          <cell r="A195" t="str">
            <v>CD827.47</v>
          </cell>
        </row>
        <row r="196">
          <cell r="A196" t="str">
            <v>CD827.48</v>
          </cell>
        </row>
        <row r="197">
          <cell r="A197" t="str">
            <v>CD828</v>
          </cell>
        </row>
        <row r="198">
          <cell r="A198" t="str">
            <v>CD829</v>
          </cell>
        </row>
        <row r="199">
          <cell r="A199" t="str">
            <v>CD831</v>
          </cell>
        </row>
        <row r="200">
          <cell r="A200" t="str">
            <v>CD832.1</v>
          </cell>
        </row>
        <row r="201">
          <cell r="A201" t="str">
            <v>CD832.2</v>
          </cell>
        </row>
        <row r="202">
          <cell r="A202" t="str">
            <v>CD833</v>
          </cell>
        </row>
        <row r="203">
          <cell r="A203" t="str">
            <v>CD834</v>
          </cell>
        </row>
        <row r="204">
          <cell r="A204" t="str">
            <v>CD835</v>
          </cell>
        </row>
        <row r="205">
          <cell r="A205" t="str">
            <v>CD836</v>
          </cell>
        </row>
        <row r="206">
          <cell r="A206" t="str">
            <v>CD837.1</v>
          </cell>
        </row>
        <row r="207">
          <cell r="A207" t="str">
            <v>CD837.2</v>
          </cell>
        </row>
        <row r="208">
          <cell r="A208" t="str">
            <v>CD837.3</v>
          </cell>
        </row>
        <row r="209">
          <cell r="A209" t="str">
            <v>CD837.4</v>
          </cell>
        </row>
        <row r="210">
          <cell r="A210" t="str">
            <v>CD837.5</v>
          </cell>
        </row>
        <row r="211">
          <cell r="A211" t="str">
            <v>CD837.6</v>
          </cell>
        </row>
        <row r="212">
          <cell r="A212" t="str">
            <v>CD837.7</v>
          </cell>
        </row>
        <row r="213">
          <cell r="A213" t="str">
            <v>CD837.8</v>
          </cell>
        </row>
        <row r="214">
          <cell r="A214" t="str">
            <v>CD837.9</v>
          </cell>
        </row>
        <row r="215">
          <cell r="A215" t="str">
            <v>CD837.10</v>
          </cell>
        </row>
        <row r="216">
          <cell r="A216" t="str">
            <v>CD837.11</v>
          </cell>
        </row>
        <row r="217">
          <cell r="A217" t="str">
            <v>CD838</v>
          </cell>
        </row>
        <row r="218">
          <cell r="A218" t="str">
            <v>CD839.1</v>
          </cell>
        </row>
        <row r="219">
          <cell r="A219" t="str">
            <v>CD839.2</v>
          </cell>
        </row>
        <row r="220">
          <cell r="A220" t="str">
            <v>CD839.3</v>
          </cell>
        </row>
        <row r="221">
          <cell r="A221" t="str">
            <v>CD839.4</v>
          </cell>
        </row>
        <row r="222">
          <cell r="A222" t="str">
            <v>CD839.5</v>
          </cell>
        </row>
        <row r="223">
          <cell r="A223" t="str">
            <v>CD839.6</v>
          </cell>
        </row>
        <row r="224">
          <cell r="A224" t="str">
            <v>CD839.7</v>
          </cell>
        </row>
        <row r="225">
          <cell r="A225" t="str">
            <v>CD839.8</v>
          </cell>
        </row>
        <row r="226">
          <cell r="A226" t="str">
            <v>CD840</v>
          </cell>
        </row>
        <row r="227">
          <cell r="A227" t="str">
            <v>CD841.1</v>
          </cell>
        </row>
        <row r="228">
          <cell r="A228" t="str">
            <v>CD841.2</v>
          </cell>
        </row>
        <row r="229">
          <cell r="A229" t="str">
            <v>CD841.3</v>
          </cell>
        </row>
        <row r="230">
          <cell r="A230" t="str">
            <v>CD841.4</v>
          </cell>
        </row>
        <row r="231">
          <cell r="A231" t="str">
            <v>CD842</v>
          </cell>
        </row>
        <row r="232">
          <cell r="A232" t="str">
            <v>CD843</v>
          </cell>
        </row>
        <row r="233">
          <cell r="A233" t="str">
            <v>CD844</v>
          </cell>
        </row>
        <row r="234">
          <cell r="A234" t="str">
            <v>CD845</v>
          </cell>
        </row>
        <row r="235">
          <cell r="A235" t="str">
            <v>CD846.1</v>
          </cell>
        </row>
        <row r="236">
          <cell r="A236" t="str">
            <v>CD846.2</v>
          </cell>
        </row>
        <row r="237">
          <cell r="A237" t="str">
            <v>CD846.3</v>
          </cell>
        </row>
        <row r="238">
          <cell r="A238" t="str">
            <v>CD847</v>
          </cell>
        </row>
        <row r="239">
          <cell r="A239" t="str">
            <v>CD 848</v>
          </cell>
        </row>
        <row r="240">
          <cell r="A240" t="str">
            <v>CD 849</v>
          </cell>
        </row>
        <row r="241">
          <cell r="A241" t="str">
            <v>CD 850</v>
          </cell>
        </row>
        <row r="242">
          <cell r="A242" t="str">
            <v>CD 851.1</v>
          </cell>
        </row>
        <row r="243">
          <cell r="A243" t="str">
            <v>CD851.2</v>
          </cell>
        </row>
        <row r="244">
          <cell r="A244" t="str">
            <v>CD851.3</v>
          </cell>
        </row>
        <row r="245">
          <cell r="A245" t="str">
            <v>CD851.4</v>
          </cell>
        </row>
        <row r="246">
          <cell r="A246" t="str">
            <v>CD851.5</v>
          </cell>
        </row>
        <row r="247">
          <cell r="A247" t="str">
            <v>CD851.6</v>
          </cell>
        </row>
        <row r="248">
          <cell r="A248" t="str">
            <v>CD851.7</v>
          </cell>
        </row>
        <row r="249">
          <cell r="A249" t="str">
            <v>CD851.8</v>
          </cell>
        </row>
        <row r="250">
          <cell r="A250" t="str">
            <v>CD851.9</v>
          </cell>
        </row>
        <row r="251">
          <cell r="A251" t="str">
            <v>CD851.10</v>
          </cell>
        </row>
        <row r="252">
          <cell r="A252" t="str">
            <v>CD851.11</v>
          </cell>
        </row>
        <row r="253">
          <cell r="A253" t="str">
            <v>CD851.12</v>
          </cell>
        </row>
        <row r="254">
          <cell r="A254" t="str">
            <v>CD851.13</v>
          </cell>
        </row>
        <row r="255">
          <cell r="A255" t="str">
            <v>CD851.14</v>
          </cell>
        </row>
        <row r="256">
          <cell r="A256" t="str">
            <v>CD851.15</v>
          </cell>
        </row>
        <row r="257">
          <cell r="A257" t="str">
            <v>CD851.16</v>
          </cell>
        </row>
        <row r="258">
          <cell r="A258" t="str">
            <v>CD851.17</v>
          </cell>
        </row>
        <row r="259">
          <cell r="A259" t="str">
            <v>CD851.18</v>
          </cell>
        </row>
        <row r="260">
          <cell r="A260" t="str">
            <v>CD852</v>
          </cell>
        </row>
        <row r="261">
          <cell r="A261" t="str">
            <v>CD853</v>
          </cell>
        </row>
        <row r="262">
          <cell r="A262" t="str">
            <v>CD854</v>
          </cell>
        </row>
        <row r="263">
          <cell r="A263" t="str">
            <v>CD855</v>
          </cell>
        </row>
        <row r="264">
          <cell r="A264" t="str">
            <v>CD857</v>
          </cell>
        </row>
        <row r="265">
          <cell r="A265" t="str">
            <v>CD856</v>
          </cell>
        </row>
        <row r="266">
          <cell r="A266" t="str">
            <v>CD858</v>
          </cell>
        </row>
        <row r="267">
          <cell r="A267" t="str">
            <v>CD859</v>
          </cell>
        </row>
        <row r="268">
          <cell r="A268" t="str">
            <v>CD860</v>
          </cell>
        </row>
        <row r="269">
          <cell r="A269" t="str">
            <v>CD861</v>
          </cell>
        </row>
        <row r="270">
          <cell r="A270">
            <v>900.1</v>
          </cell>
        </row>
        <row r="271">
          <cell r="A271">
            <v>900.2</v>
          </cell>
        </row>
        <row r="272">
          <cell r="A272">
            <v>900.3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 cant"/>
      <sheetName val="insumos"/>
      <sheetName val="AU"/>
      <sheetName val="PPto"/>
      <sheetName val="ROCERIA Y LIMPIEZA"/>
      <sheetName val="MANEJO DE AGUAS"/>
      <sheetName val="EXCAV VARIAS"/>
      <sheetName val="AFIRMADO"/>
      <sheetName val="LLENOS MAT SITIO"/>
      <sheetName val="LLENOS  MAT SELECC"/>
      <sheetName val="REVEGETALIZACION"/>
      <sheetName val="BARRERAS VIVAS"/>
      <sheetName val="RECUBRIMIENTO TALUDES"/>
      <sheetName val="CANAL EN SUELO CEMENTO"/>
      <sheetName val="GAVION EN SUELO CEM"/>
      <sheetName val="TUBO 65MM"/>
      <sheetName val="TUBO NOVAFORT 15&quot;"/>
      <sheetName val="TUBERIA PVC 500MM"/>
      <sheetName val="TUBERIA PVC 595 mm"/>
      <sheetName val="TUBERIA CONCRETO 24"/>
      <sheetName val="MATERIAL FILTRANTE"/>
      <sheetName val="GEOTEXTIL"/>
      <sheetName val="EMPRADIZACION"/>
      <sheetName val="CONCRETO CLASE G"/>
      <sheetName val="CONCRETO CLASE F"/>
      <sheetName val="CONC CANAL RAPIDAS"/>
      <sheetName val="CONCRETO CLASE C"/>
      <sheetName val="CONCRETO CLASE D"/>
      <sheetName val="ACERO DE REFUERZO"/>
      <sheetName val="ENROCADOS DE FONDO Y PARED"/>
      <sheetName val="TRINCHOS EN GUADUA"/>
      <sheetName val="REC  GAVIONES"/>
      <sheetName val="GAVIONES"/>
      <sheetName val="DEMOLICIONES"/>
      <sheetName val="DRENES HZONTALES"/>
      <sheetName val="ANCLAJES"/>
      <sheetName val="RIEGO"/>
      <sheetName val="MDC2"/>
      <sheetName val="SUBBASE"/>
      <sheetName val="BASE GRANULAR"/>
      <sheetName val="ACARREO NO AUTOM"/>
      <sheetName val="TRANSPORTE"/>
    </sheetNames>
    <sheetDataSet>
      <sheetData sheetId="0"/>
      <sheetData sheetId="1">
        <row r="14">
          <cell r="C14">
            <v>7800</v>
          </cell>
        </row>
        <row r="43">
          <cell r="C43">
            <v>24591</v>
          </cell>
        </row>
        <row r="44">
          <cell r="C44">
            <v>44830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" zoomScale="70" zoomScaleNormal="70" workbookViewId="0">
      <selection activeCell="G53" sqref="G53"/>
    </sheetView>
  </sheetViews>
  <sheetFormatPr baseColWidth="10" defaultColWidth="11.42578125" defaultRowHeight="13.5"/>
  <cols>
    <col min="1" max="16384" width="11.42578125" style="188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4" zoomScale="80" zoomScaleNormal="80" workbookViewId="0">
      <selection activeCell="E9" sqref="E9"/>
    </sheetView>
  </sheetViews>
  <sheetFormatPr baseColWidth="10" defaultColWidth="12.5703125" defaultRowHeight="15"/>
  <cols>
    <col min="1" max="1" width="11.85546875" style="99" customWidth="1"/>
    <col min="2" max="2" width="28.140625" style="100" customWidth="1"/>
    <col min="3" max="3" width="12.5703125" style="101"/>
    <col min="4" max="4" width="12.5703125" style="102"/>
    <col min="5" max="5" width="14.5703125" style="102" customWidth="1"/>
    <col min="6" max="6" width="12.5703125" style="103"/>
    <col min="7" max="7" width="14" customWidth="1"/>
    <col min="8" max="9" width="12.5703125" style="103"/>
    <col min="10" max="10" width="15.5703125" style="104" customWidth="1"/>
  </cols>
  <sheetData>
    <row r="1" spans="1:10" ht="20.25">
      <c r="A1" s="220" t="s">
        <v>55</v>
      </c>
      <c r="B1" s="220"/>
      <c r="C1" s="220"/>
      <c r="D1" s="220"/>
      <c r="E1" s="220"/>
      <c r="F1" s="220"/>
      <c r="G1" s="220"/>
      <c r="H1" s="220"/>
      <c r="I1" s="220"/>
      <c r="J1" s="220"/>
    </row>
    <row r="2" spans="1:10">
      <c r="A2" s="221"/>
      <c r="B2" s="221"/>
      <c r="C2" s="221"/>
      <c r="D2" s="221"/>
      <c r="E2" s="221"/>
      <c r="F2" s="221"/>
      <c r="G2" s="221"/>
      <c r="H2" s="221"/>
      <c r="I2" s="221"/>
      <c r="J2" s="221"/>
    </row>
    <row r="3" spans="1:10" ht="15.75" thickBot="1"/>
    <row r="4" spans="1:10">
      <c r="A4" s="222" t="s">
        <v>56</v>
      </c>
      <c r="B4" s="223"/>
      <c r="C4" s="223"/>
      <c r="D4" s="223"/>
      <c r="E4" s="223"/>
      <c r="F4" s="223"/>
      <c r="G4" s="223"/>
      <c r="H4" s="223"/>
      <c r="I4" s="223"/>
      <c r="J4" s="224"/>
    </row>
    <row r="5" spans="1:10" ht="15.75" thickBot="1">
      <c r="A5" s="105" t="s">
        <v>57</v>
      </c>
      <c r="B5" s="225"/>
      <c r="C5" s="226"/>
      <c r="D5" s="226"/>
      <c r="E5" s="226"/>
      <c r="F5" s="226"/>
      <c r="G5" s="226"/>
      <c r="H5" s="226"/>
      <c r="I5" s="226"/>
      <c r="J5" s="227"/>
    </row>
    <row r="6" spans="1:10" ht="15.75" thickBot="1">
      <c r="A6" s="228"/>
      <c r="B6" s="229"/>
      <c r="C6" s="229"/>
      <c r="D6" s="229"/>
      <c r="E6" s="229"/>
      <c r="F6" s="229"/>
      <c r="G6" s="229"/>
      <c r="H6" s="229"/>
      <c r="I6" s="229"/>
      <c r="J6" s="230"/>
    </row>
    <row r="7" spans="1:10">
      <c r="A7" s="106" t="s">
        <v>58</v>
      </c>
      <c r="B7" s="107"/>
      <c r="C7" s="108"/>
      <c r="D7" s="109" t="s">
        <v>59</v>
      </c>
      <c r="E7" s="110" t="e">
        <f>+#REF!</f>
        <v>#REF!</v>
      </c>
    </row>
    <row r="8" spans="1:10" ht="15.75" thickBot="1">
      <c r="A8" s="111" t="s">
        <v>60</v>
      </c>
      <c r="B8" s="112"/>
      <c r="C8" s="113"/>
      <c r="D8" s="114" t="s">
        <v>61</v>
      </c>
      <c r="E8" s="115">
        <v>2.5</v>
      </c>
    </row>
    <row r="9" spans="1:10" ht="15.75" thickBot="1"/>
    <row r="10" spans="1:10" ht="36.75" thickBot="1">
      <c r="A10" s="116" t="s">
        <v>62</v>
      </c>
      <c r="B10" s="117" t="s">
        <v>63</v>
      </c>
      <c r="C10" s="117" t="s">
        <v>64</v>
      </c>
      <c r="D10" s="116" t="s">
        <v>65</v>
      </c>
      <c r="E10" s="116" t="s">
        <v>66</v>
      </c>
      <c r="F10" s="118" t="s">
        <v>67</v>
      </c>
      <c r="G10" s="117" t="s">
        <v>68</v>
      </c>
      <c r="H10" s="118" t="s">
        <v>69</v>
      </c>
      <c r="I10" s="118" t="s">
        <v>70</v>
      </c>
      <c r="J10" s="119" t="s">
        <v>48</v>
      </c>
    </row>
    <row r="11" spans="1:10">
      <c r="A11" s="120">
        <v>1</v>
      </c>
      <c r="B11" s="174" t="s">
        <v>71</v>
      </c>
      <c r="C11" s="121"/>
      <c r="D11" s="122"/>
      <c r="E11" s="122"/>
      <c r="F11" s="123"/>
      <c r="G11" s="124"/>
      <c r="H11" s="123"/>
      <c r="I11" s="123"/>
      <c r="J11" s="125" t="e">
        <f>+J12</f>
        <v>#REF!</v>
      </c>
    </row>
    <row r="12" spans="1:10">
      <c r="A12" s="126">
        <v>1.1000000000000001</v>
      </c>
      <c r="B12" s="237" t="s">
        <v>72</v>
      </c>
      <c r="C12" s="238"/>
      <c r="D12" s="239"/>
      <c r="E12" s="129"/>
      <c r="F12" s="130"/>
      <c r="G12" s="131"/>
      <c r="H12" s="130"/>
      <c r="I12" s="132">
        <f>SUM(H14:H23)</f>
        <v>19981250</v>
      </c>
      <c r="J12" s="133" t="e">
        <f>SUM(J14:J23)</f>
        <v>#REF!</v>
      </c>
    </row>
    <row r="13" spans="1:10">
      <c r="A13" s="126"/>
      <c r="B13" s="127" t="s">
        <v>73</v>
      </c>
      <c r="C13" s="128"/>
      <c r="D13" s="129"/>
      <c r="E13" s="129"/>
      <c r="F13" s="130"/>
      <c r="G13" s="131"/>
      <c r="H13" s="130"/>
      <c r="I13" s="132"/>
      <c r="J13" s="133"/>
    </row>
    <row r="14" spans="1:10">
      <c r="A14" s="134"/>
      <c r="B14" s="131" t="s">
        <v>74</v>
      </c>
      <c r="C14" s="128" t="s">
        <v>75</v>
      </c>
      <c r="D14" s="129">
        <v>1</v>
      </c>
      <c r="E14" s="129">
        <v>1</v>
      </c>
      <c r="F14" s="130">
        <v>2100000</v>
      </c>
      <c r="G14" s="135">
        <v>0.75</v>
      </c>
      <c r="H14" s="130">
        <f>(G14*F14+F14)*$E$8*E14*D14</f>
        <v>9187500</v>
      </c>
      <c r="I14" s="130"/>
      <c r="J14" s="136" t="e">
        <f t="shared" ref="J14:J23" si="0">H14/$E$7</f>
        <v>#REF!</v>
      </c>
    </row>
    <row r="15" spans="1:10">
      <c r="A15" s="134"/>
      <c r="B15" s="131" t="s">
        <v>76</v>
      </c>
      <c r="C15" s="128" t="s">
        <v>75</v>
      </c>
      <c r="D15" s="129">
        <v>1</v>
      </c>
      <c r="E15" s="129">
        <v>1</v>
      </c>
      <c r="F15" s="130">
        <v>1300000</v>
      </c>
      <c r="G15" s="135">
        <v>0.75</v>
      </c>
      <c r="H15" s="130">
        <f>(G15*F15+F15)*$E$8*E15*D15</f>
        <v>5687500</v>
      </c>
      <c r="I15" s="130"/>
      <c r="J15" s="136" t="e">
        <f t="shared" si="0"/>
        <v>#REF!</v>
      </c>
    </row>
    <row r="16" spans="1:10">
      <c r="A16" s="134"/>
      <c r="B16" s="131" t="s">
        <v>77</v>
      </c>
      <c r="C16" s="128" t="s">
        <v>75</v>
      </c>
      <c r="D16" s="129">
        <v>1</v>
      </c>
      <c r="E16" s="129">
        <v>0.1</v>
      </c>
      <c r="F16" s="130">
        <v>700000</v>
      </c>
      <c r="G16" s="135">
        <v>0.75</v>
      </c>
      <c r="H16" s="130">
        <f>(G16*F16+F16)*$E$8*E16*D16</f>
        <v>306250</v>
      </c>
      <c r="I16" s="130"/>
      <c r="J16" s="136" t="e">
        <f t="shared" si="0"/>
        <v>#REF!</v>
      </c>
    </row>
    <row r="17" spans="1:10">
      <c r="A17" s="134"/>
      <c r="B17" s="131" t="s">
        <v>78</v>
      </c>
      <c r="C17" s="128" t="s">
        <v>75</v>
      </c>
      <c r="D17" s="129">
        <v>1</v>
      </c>
      <c r="E17" s="129">
        <v>0.2</v>
      </c>
      <c r="F17" s="130">
        <v>2100000</v>
      </c>
      <c r="G17" s="135">
        <v>0.75</v>
      </c>
      <c r="H17" s="130">
        <f>(G17*F17+F17)*$E$8*E17*D17</f>
        <v>1837500</v>
      </c>
      <c r="I17" s="130"/>
      <c r="J17" s="136" t="e">
        <f t="shared" si="0"/>
        <v>#REF!</v>
      </c>
    </row>
    <row r="18" spans="1:10">
      <c r="A18" s="134"/>
      <c r="B18" s="131" t="s">
        <v>79</v>
      </c>
      <c r="C18" s="128" t="s">
        <v>75</v>
      </c>
      <c r="D18" s="129">
        <v>1</v>
      </c>
      <c r="E18" s="129">
        <v>0.2</v>
      </c>
      <c r="F18" s="130">
        <v>2100000</v>
      </c>
      <c r="G18" s="135">
        <v>0.75</v>
      </c>
      <c r="H18" s="130">
        <f>(G18*F18+F18)*$E$8*E18*D18</f>
        <v>1837500</v>
      </c>
      <c r="I18" s="130"/>
      <c r="J18" s="136" t="e">
        <f t="shared" si="0"/>
        <v>#REF!</v>
      </c>
    </row>
    <row r="19" spans="1:10">
      <c r="A19" s="134"/>
      <c r="B19" s="131"/>
      <c r="C19" s="128"/>
      <c r="D19" s="129"/>
      <c r="E19" s="129"/>
      <c r="F19" s="130"/>
      <c r="G19" s="135"/>
      <c r="H19" s="130"/>
      <c r="I19" s="130"/>
      <c r="J19" s="136"/>
    </row>
    <row r="20" spans="1:10">
      <c r="A20" s="134"/>
      <c r="B20" s="131"/>
      <c r="C20" s="128"/>
      <c r="D20" s="129"/>
      <c r="E20" s="129"/>
      <c r="F20" s="130"/>
      <c r="G20" s="135"/>
      <c r="H20" s="130"/>
      <c r="I20" s="130"/>
      <c r="J20" s="136"/>
    </row>
    <row r="21" spans="1:10">
      <c r="A21" s="134"/>
      <c r="B21" s="137" t="s">
        <v>80</v>
      </c>
      <c r="C21" s="128"/>
      <c r="D21" s="129"/>
      <c r="E21" s="129"/>
      <c r="F21" s="130"/>
      <c r="G21" s="135"/>
      <c r="H21" s="130"/>
      <c r="I21" s="130"/>
      <c r="J21" s="136"/>
    </row>
    <row r="22" spans="1:10">
      <c r="A22" s="134"/>
      <c r="B22" s="131" t="s">
        <v>81</v>
      </c>
      <c r="C22" s="128" t="s">
        <v>82</v>
      </c>
      <c r="D22" s="129">
        <v>1</v>
      </c>
      <c r="E22" s="129">
        <v>1</v>
      </c>
      <c r="F22" s="130">
        <v>200000</v>
      </c>
      <c r="G22" s="135"/>
      <c r="H22" s="130">
        <f>(G22*F22+F22)*$E$8*E22*D22</f>
        <v>500000</v>
      </c>
      <c r="I22" s="130"/>
      <c r="J22" s="136" t="e">
        <f t="shared" si="0"/>
        <v>#REF!</v>
      </c>
    </row>
    <row r="23" spans="1:10">
      <c r="A23" s="134"/>
      <c r="B23" s="131" t="s">
        <v>83</v>
      </c>
      <c r="C23" s="128" t="s">
        <v>82</v>
      </c>
      <c r="D23" s="129">
        <v>1</v>
      </c>
      <c r="E23" s="129">
        <v>1</v>
      </c>
      <c r="F23" s="130">
        <v>250000</v>
      </c>
      <c r="G23" s="135"/>
      <c r="H23" s="130">
        <f>(G23*F23+F23)*$E$8*E23*D23</f>
        <v>625000</v>
      </c>
      <c r="I23" s="130"/>
      <c r="J23" s="136" t="e">
        <f t="shared" si="0"/>
        <v>#REF!</v>
      </c>
    </row>
    <row r="24" spans="1:10">
      <c r="A24" s="126">
        <v>2</v>
      </c>
      <c r="B24" s="235" t="s">
        <v>84</v>
      </c>
      <c r="C24" s="236"/>
      <c r="D24" s="129"/>
      <c r="E24" s="129"/>
      <c r="F24" s="130"/>
      <c r="G24" s="131"/>
      <c r="H24" s="130"/>
      <c r="I24" s="130"/>
      <c r="J24" s="138" t="e">
        <f>J25+J27+J33+J37</f>
        <v>#REF!</v>
      </c>
    </row>
    <row r="25" spans="1:10">
      <c r="A25" s="134">
        <v>2.1</v>
      </c>
      <c r="B25" s="175" t="s">
        <v>85</v>
      </c>
      <c r="C25" s="128"/>
      <c r="D25" s="129"/>
      <c r="E25" s="129"/>
      <c r="F25" s="130"/>
      <c r="G25" s="131"/>
      <c r="H25" s="130"/>
      <c r="I25" s="132"/>
      <c r="J25" s="133"/>
    </row>
    <row r="26" spans="1:10">
      <c r="A26" s="134"/>
      <c r="B26" s="131"/>
      <c r="C26" s="128"/>
      <c r="D26" s="129"/>
      <c r="E26" s="129"/>
      <c r="F26" s="130"/>
      <c r="G26" s="139"/>
      <c r="H26" s="130"/>
      <c r="I26" s="130"/>
      <c r="J26" s="136"/>
    </row>
    <row r="27" spans="1:10">
      <c r="A27" s="134">
        <v>2.2000000000000002</v>
      </c>
      <c r="B27" s="127" t="s">
        <v>86</v>
      </c>
      <c r="C27" s="128"/>
      <c r="D27" s="129"/>
      <c r="E27" s="129"/>
      <c r="F27" s="130"/>
      <c r="G27" s="140"/>
      <c r="H27" s="130"/>
      <c r="I27" s="132" t="e">
        <f>SUM(H28:H32)</f>
        <v>#REF!</v>
      </c>
      <c r="J27" s="133" t="e">
        <f>SUM(J28:J32)</f>
        <v>#REF!</v>
      </c>
    </row>
    <row r="28" spans="1:10">
      <c r="A28" s="134"/>
      <c r="B28" s="131" t="s">
        <v>87</v>
      </c>
      <c r="C28" s="128" t="s">
        <v>0</v>
      </c>
      <c r="D28" s="135">
        <v>8.9999999999999998E-4</v>
      </c>
      <c r="E28" s="129"/>
      <c r="F28" s="130" t="e">
        <f>E7</f>
        <v>#REF!</v>
      </c>
      <c r="G28" s="193">
        <v>1.2</v>
      </c>
      <c r="H28" s="130" t="e">
        <f>G28*F28*D28</f>
        <v>#REF!</v>
      </c>
      <c r="I28" s="130"/>
      <c r="J28" s="136" t="e">
        <f t="shared" ref="J28:J44" si="1">H28/$E$7</f>
        <v>#REF!</v>
      </c>
    </row>
    <row r="29" spans="1:10">
      <c r="A29" s="134"/>
      <c r="B29" s="131" t="s">
        <v>88</v>
      </c>
      <c r="C29" s="128" t="s">
        <v>0</v>
      </c>
      <c r="D29" s="135">
        <v>6.9999999999999999E-4</v>
      </c>
      <c r="E29" s="129"/>
      <c r="F29" s="130" t="e">
        <f>+E7</f>
        <v>#REF!</v>
      </c>
      <c r="G29" s="193">
        <v>1.2</v>
      </c>
      <c r="H29" s="130" t="e">
        <f>G29*F29*D29</f>
        <v>#REF!</v>
      </c>
      <c r="I29" s="130"/>
      <c r="J29" s="136" t="e">
        <f t="shared" si="1"/>
        <v>#REF!</v>
      </c>
    </row>
    <row r="30" spans="1:10">
      <c r="A30" s="134"/>
      <c r="B30" s="131" t="s">
        <v>89</v>
      </c>
      <c r="C30" s="128" t="s">
        <v>0</v>
      </c>
      <c r="D30" s="135">
        <v>3.0000000000000001E-3</v>
      </c>
      <c r="E30" s="129"/>
      <c r="F30" s="130" t="e">
        <f>+E7</f>
        <v>#REF!</v>
      </c>
      <c r="G30" s="193">
        <v>1.2</v>
      </c>
      <c r="H30" s="130" t="e">
        <f>G30*F30*D30</f>
        <v>#REF!</v>
      </c>
      <c r="I30" s="130"/>
      <c r="J30" s="136" t="e">
        <f t="shared" si="1"/>
        <v>#REF!</v>
      </c>
    </row>
    <row r="31" spans="1:10">
      <c r="A31" s="134"/>
      <c r="B31" s="131" t="s">
        <v>90</v>
      </c>
      <c r="C31" s="128" t="s">
        <v>0</v>
      </c>
      <c r="D31" s="135">
        <v>1.8E-3</v>
      </c>
      <c r="E31" s="129"/>
      <c r="F31" s="130" t="e">
        <f>+E7</f>
        <v>#REF!</v>
      </c>
      <c r="G31" s="193">
        <v>1.2</v>
      </c>
      <c r="H31" s="130" t="e">
        <f>G31*F31*D31</f>
        <v>#REF!</v>
      </c>
      <c r="I31" s="130"/>
      <c r="J31" s="136" t="e">
        <f t="shared" si="1"/>
        <v>#REF!</v>
      </c>
    </row>
    <row r="32" spans="1:10">
      <c r="A32" s="134"/>
      <c r="B32" s="131" t="s">
        <v>91</v>
      </c>
      <c r="C32" s="128" t="s">
        <v>0</v>
      </c>
      <c r="D32" s="135">
        <v>1.5E-3</v>
      </c>
      <c r="E32" s="129"/>
      <c r="F32" s="130" t="e">
        <f>+E7</f>
        <v>#REF!</v>
      </c>
      <c r="G32" s="193">
        <v>1.2</v>
      </c>
      <c r="H32" s="130" t="e">
        <f>G32*F32*D32</f>
        <v>#REF!</v>
      </c>
      <c r="I32" s="130"/>
      <c r="J32" s="136" t="e">
        <f t="shared" si="1"/>
        <v>#REF!</v>
      </c>
    </row>
    <row r="33" spans="1:10">
      <c r="A33" s="134">
        <v>2.2999999999999998</v>
      </c>
      <c r="B33" s="232" t="s">
        <v>92</v>
      </c>
      <c r="C33" s="233"/>
      <c r="D33" s="234"/>
      <c r="E33" s="129"/>
      <c r="F33" s="130"/>
      <c r="G33" s="131"/>
      <c r="H33" s="130"/>
      <c r="I33" s="132">
        <f>SUM(H34:H36)</f>
        <v>550000</v>
      </c>
      <c r="J33" s="133" t="e">
        <f>SUM(J34:J36)</f>
        <v>#REF!</v>
      </c>
    </row>
    <row r="34" spans="1:10" ht="24">
      <c r="A34" s="141"/>
      <c r="B34" s="142" t="s">
        <v>93</v>
      </c>
      <c r="C34" s="143" t="s">
        <v>75</v>
      </c>
      <c r="D34" s="144">
        <v>1</v>
      </c>
      <c r="E34" s="144"/>
      <c r="F34" s="145">
        <v>250000</v>
      </c>
      <c r="G34" s="142"/>
      <c r="H34" s="130">
        <f>F34*D34</f>
        <v>250000</v>
      </c>
      <c r="I34" s="146"/>
      <c r="J34" s="136" t="e">
        <f t="shared" si="1"/>
        <v>#REF!</v>
      </c>
    </row>
    <row r="35" spans="1:10">
      <c r="A35" s="141"/>
      <c r="B35" s="142" t="s">
        <v>94</v>
      </c>
      <c r="C35" s="128" t="s">
        <v>82</v>
      </c>
      <c r="D35" s="129">
        <v>1</v>
      </c>
      <c r="E35" s="129"/>
      <c r="F35" s="147">
        <v>200000</v>
      </c>
      <c r="G35" s="131"/>
      <c r="H35" s="130">
        <f>F35*D35</f>
        <v>200000</v>
      </c>
      <c r="I35" s="130"/>
      <c r="J35" s="136" t="e">
        <f>H35/$E$7</f>
        <v>#REF!</v>
      </c>
    </row>
    <row r="36" spans="1:10">
      <c r="A36" s="134"/>
      <c r="B36" s="131" t="s">
        <v>95</v>
      </c>
      <c r="C36" s="128" t="s">
        <v>82</v>
      </c>
      <c r="D36" s="129">
        <v>1</v>
      </c>
      <c r="E36" s="129"/>
      <c r="F36" s="147">
        <v>100000</v>
      </c>
      <c r="G36" s="131"/>
      <c r="H36" s="130">
        <f>F36*D36</f>
        <v>100000</v>
      </c>
      <c r="I36" s="130"/>
      <c r="J36" s="136" t="e">
        <f>H36/$E$7</f>
        <v>#REF!</v>
      </c>
    </row>
    <row r="37" spans="1:10">
      <c r="A37" s="134">
        <v>2.4</v>
      </c>
      <c r="B37" s="232" t="s">
        <v>96</v>
      </c>
      <c r="C37" s="233"/>
      <c r="D37" s="234"/>
      <c r="E37" s="129"/>
      <c r="F37" s="130"/>
      <c r="G37" s="131"/>
      <c r="H37" s="130"/>
      <c r="I37" s="132" t="e">
        <f>SUM(H40:H44)</f>
        <v>#REF!</v>
      </c>
      <c r="J37" s="133" t="e">
        <f>SUM(J38:J45)</f>
        <v>#REF!</v>
      </c>
    </row>
    <row r="38" spans="1:10" s="189" customFormat="1">
      <c r="A38" s="134"/>
      <c r="B38" s="195" t="s">
        <v>109</v>
      </c>
      <c r="C38" s="128" t="s">
        <v>0</v>
      </c>
      <c r="D38" s="191"/>
      <c r="E38" s="129"/>
      <c r="F38" s="130" t="e">
        <f>+E7</f>
        <v>#REF!</v>
      </c>
      <c r="G38" s="131">
        <v>1.2</v>
      </c>
      <c r="H38" s="130" t="e">
        <f t="shared" ref="H38:H45" si="2">G38*F38*D38</f>
        <v>#REF!</v>
      </c>
      <c r="I38" s="132"/>
      <c r="J38" s="136" t="e">
        <f t="shared" si="1"/>
        <v>#REF!</v>
      </c>
    </row>
    <row r="39" spans="1:10" s="189" customFormat="1">
      <c r="A39" s="134"/>
      <c r="B39" s="195" t="s">
        <v>108</v>
      </c>
      <c r="C39" s="128" t="s">
        <v>0</v>
      </c>
      <c r="D39" s="192">
        <v>6.0000000000000001E-3</v>
      </c>
      <c r="E39" s="129"/>
      <c r="F39" s="130" t="e">
        <f>+E7</f>
        <v>#REF!</v>
      </c>
      <c r="G39" s="131">
        <v>1.2</v>
      </c>
      <c r="H39" s="130" t="e">
        <f t="shared" si="2"/>
        <v>#REF!</v>
      </c>
      <c r="I39" s="132"/>
      <c r="J39" s="136" t="e">
        <f t="shared" si="1"/>
        <v>#REF!</v>
      </c>
    </row>
    <row r="40" spans="1:10">
      <c r="A40" s="134"/>
      <c r="B40" s="131" t="s">
        <v>97</v>
      </c>
      <c r="C40" s="128" t="s">
        <v>0</v>
      </c>
      <c r="D40" s="135">
        <v>0.05</v>
      </c>
      <c r="E40" s="129"/>
      <c r="F40" s="147" t="e">
        <f>+E7</f>
        <v>#REF!</v>
      </c>
      <c r="G40" s="193">
        <v>1.2</v>
      </c>
      <c r="H40" s="130" t="e">
        <f t="shared" si="2"/>
        <v>#REF!</v>
      </c>
      <c r="I40" s="130"/>
      <c r="J40" s="136" t="e">
        <f t="shared" si="1"/>
        <v>#REF!</v>
      </c>
    </row>
    <row r="41" spans="1:10">
      <c r="A41" s="134"/>
      <c r="B41" s="131" t="s">
        <v>98</v>
      </c>
      <c r="C41" s="128" t="s">
        <v>0</v>
      </c>
      <c r="D41" s="135">
        <v>0.01</v>
      </c>
      <c r="E41" s="129"/>
      <c r="F41" s="130" t="e">
        <f>+E7</f>
        <v>#REF!</v>
      </c>
      <c r="G41" s="193">
        <v>1.2</v>
      </c>
      <c r="H41" s="130" t="e">
        <f t="shared" si="2"/>
        <v>#REF!</v>
      </c>
      <c r="I41" s="130"/>
      <c r="J41" s="136" t="e">
        <f t="shared" si="1"/>
        <v>#REF!</v>
      </c>
    </row>
    <row r="42" spans="1:10">
      <c r="A42" s="134"/>
      <c r="B42" s="131" t="s">
        <v>99</v>
      </c>
      <c r="C42" s="128" t="s">
        <v>0</v>
      </c>
      <c r="D42" s="135">
        <v>0.02</v>
      </c>
      <c r="E42" s="129"/>
      <c r="F42" s="130" t="e">
        <f>+E7</f>
        <v>#REF!</v>
      </c>
      <c r="G42" s="193">
        <v>1.2</v>
      </c>
      <c r="H42" s="130" t="e">
        <f t="shared" si="2"/>
        <v>#REF!</v>
      </c>
      <c r="I42" s="130"/>
      <c r="J42" s="136" t="e">
        <f t="shared" si="1"/>
        <v>#REF!</v>
      </c>
    </row>
    <row r="43" spans="1:10">
      <c r="A43" s="134"/>
      <c r="B43" s="131" t="s">
        <v>100</v>
      </c>
      <c r="C43" s="128" t="s">
        <v>0</v>
      </c>
      <c r="D43" s="135">
        <v>0.01</v>
      </c>
      <c r="E43" s="129"/>
      <c r="F43" s="130" t="e">
        <f>+E7</f>
        <v>#REF!</v>
      </c>
      <c r="G43" s="193">
        <v>1.2</v>
      </c>
      <c r="H43" s="130" t="e">
        <f t="shared" si="2"/>
        <v>#REF!</v>
      </c>
      <c r="I43" s="130"/>
      <c r="J43" s="136" t="e">
        <f t="shared" si="1"/>
        <v>#REF!</v>
      </c>
    </row>
    <row r="44" spans="1:10">
      <c r="A44" s="148"/>
      <c r="B44" s="149" t="s">
        <v>101</v>
      </c>
      <c r="C44" s="150" t="s">
        <v>0</v>
      </c>
      <c r="D44" s="151">
        <v>4.0000000000000001E-3</v>
      </c>
      <c r="E44" s="152"/>
      <c r="F44" s="153" t="e">
        <f>+E7</f>
        <v>#REF!</v>
      </c>
      <c r="G44" s="193">
        <v>1.2</v>
      </c>
      <c r="H44" s="130" t="e">
        <f t="shared" si="2"/>
        <v>#REF!</v>
      </c>
      <c r="I44" s="130"/>
      <c r="J44" s="136" t="e">
        <f t="shared" si="1"/>
        <v>#REF!</v>
      </c>
    </row>
    <row r="45" spans="1:10">
      <c r="A45" s="134"/>
      <c r="B45" s="131" t="s">
        <v>102</v>
      </c>
      <c r="C45" s="128" t="s">
        <v>82</v>
      </c>
      <c r="D45" s="154">
        <v>1</v>
      </c>
      <c r="E45" s="180"/>
      <c r="F45" s="153">
        <f>644350*1.9</f>
        <v>1224265</v>
      </c>
      <c r="G45" s="194">
        <v>1.2</v>
      </c>
      <c r="H45" s="153">
        <f t="shared" si="2"/>
        <v>1469118</v>
      </c>
      <c r="I45" s="153"/>
      <c r="J45" s="157" t="e">
        <f>H45/$E$7</f>
        <v>#REF!</v>
      </c>
    </row>
    <row r="46" spans="1:10" ht="15.75" thickBot="1">
      <c r="A46" s="155"/>
      <c r="B46" s="177" t="s">
        <v>103</v>
      </c>
      <c r="C46" s="178"/>
      <c r="D46" s="176"/>
      <c r="E46" s="129"/>
      <c r="F46" s="130"/>
      <c r="G46" s="131"/>
      <c r="H46" s="130"/>
      <c r="I46" s="187"/>
      <c r="J46" s="186" t="e">
        <f>ROUND(J24+J11,3)</f>
        <v>#REF!</v>
      </c>
    </row>
    <row r="47" spans="1:10" ht="15.75" thickBot="1">
      <c r="A47" s="134"/>
      <c r="B47" s="156" t="s">
        <v>104</v>
      </c>
      <c r="C47" s="128"/>
      <c r="D47" s="129"/>
      <c r="E47" s="181"/>
      <c r="F47" s="182"/>
      <c r="G47" s="183"/>
      <c r="H47" s="182"/>
      <c r="I47" s="184">
        <v>0.05</v>
      </c>
      <c r="J47" s="185">
        <f>I47</f>
        <v>0.05</v>
      </c>
    </row>
    <row r="48" spans="1:10" ht="15.75" thickBot="1">
      <c r="A48" s="158"/>
      <c r="B48" s="159" t="s">
        <v>105</v>
      </c>
      <c r="C48" s="160"/>
      <c r="D48" s="161"/>
      <c r="E48" s="161"/>
      <c r="F48" s="162"/>
      <c r="G48" s="163"/>
      <c r="H48" s="162"/>
      <c r="I48" s="164"/>
      <c r="J48" s="165" t="e">
        <f>+J47+J46</f>
        <v>#REF!</v>
      </c>
    </row>
    <row r="49" spans="1:10">
      <c r="A49" s="166"/>
      <c r="B49" s="167"/>
      <c r="C49" s="168"/>
      <c r="D49" s="169"/>
      <c r="E49" s="169"/>
      <c r="F49" s="170"/>
      <c r="G49" s="171"/>
      <c r="H49" s="170"/>
      <c r="I49" s="170"/>
      <c r="J49" s="179"/>
    </row>
    <row r="50" spans="1:10">
      <c r="A50" s="166"/>
      <c r="B50" s="167"/>
      <c r="C50" s="168"/>
      <c r="D50" s="169"/>
      <c r="E50" s="169"/>
      <c r="F50" s="170"/>
      <c r="G50" s="171"/>
      <c r="H50" s="170"/>
      <c r="I50" s="170"/>
      <c r="J50" s="179"/>
    </row>
    <row r="51" spans="1:10">
      <c r="A51" s="166"/>
      <c r="B51" s="167"/>
      <c r="C51" s="168"/>
      <c r="D51" s="169"/>
      <c r="E51" s="169"/>
      <c r="F51" s="170"/>
      <c r="G51" s="171"/>
      <c r="H51" s="170"/>
      <c r="I51" s="170"/>
      <c r="J51" s="172"/>
    </row>
    <row r="52" spans="1:10" ht="16.5" customHeight="1">
      <c r="A52" s="173"/>
      <c r="B52" s="231" t="s">
        <v>53</v>
      </c>
      <c r="C52" s="231"/>
    </row>
    <row r="53" spans="1:10">
      <c r="A53" s="66"/>
      <c r="B53" s="4" t="s">
        <v>54</v>
      </c>
      <c r="C53" s="66"/>
    </row>
    <row r="54" spans="1:10">
      <c r="A54" s="4"/>
      <c r="B54" s="4"/>
      <c r="C54" s="4"/>
    </row>
    <row r="55" spans="1:10">
      <c r="A55" s="173"/>
    </row>
    <row r="56" spans="1:10">
      <c r="A56" s="173"/>
      <c r="B56" s="100" t="s">
        <v>106</v>
      </c>
    </row>
    <row r="57" spans="1:10">
      <c r="A57" s="173"/>
    </row>
  </sheetData>
  <mergeCells count="10">
    <mergeCell ref="B52:C52"/>
    <mergeCell ref="B37:D37"/>
    <mergeCell ref="B33:D33"/>
    <mergeCell ref="B24:C24"/>
    <mergeCell ref="B12:D12"/>
    <mergeCell ref="A1:J1"/>
    <mergeCell ref="A2:J2"/>
    <mergeCell ref="A4:J4"/>
    <mergeCell ref="B5:J5"/>
    <mergeCell ref="A6:J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7"/>
  <sheetViews>
    <sheetView tabSelected="1" zoomScale="80" zoomScaleNormal="80" workbookViewId="0">
      <selection activeCell="F24" sqref="F24"/>
    </sheetView>
  </sheetViews>
  <sheetFormatPr baseColWidth="10" defaultColWidth="12.5703125" defaultRowHeight="15"/>
  <cols>
    <col min="1" max="1" width="11.85546875" style="99" customWidth="1"/>
    <col min="2" max="2" width="28.140625" style="100" customWidth="1"/>
    <col min="3" max="3" width="12.5703125" style="101"/>
    <col min="4" max="4" width="12.5703125" style="102"/>
    <col min="5" max="5" width="14.5703125" style="102" customWidth="1"/>
    <col min="6" max="6" width="12.5703125" style="103"/>
    <col min="7" max="7" width="14" style="189" customWidth="1"/>
    <col min="8" max="9" width="12.5703125" style="103"/>
    <col min="10" max="10" width="15.5703125" style="104" customWidth="1"/>
    <col min="11" max="16384" width="12.5703125" style="189"/>
  </cols>
  <sheetData>
    <row r="2" spans="1:10" ht="20.25">
      <c r="A2" s="220" t="s">
        <v>55</v>
      </c>
      <c r="B2" s="220"/>
      <c r="C2" s="220"/>
      <c r="D2" s="220"/>
      <c r="E2" s="220"/>
      <c r="F2" s="220"/>
      <c r="G2" s="220"/>
      <c r="H2" s="220"/>
      <c r="I2" s="220"/>
      <c r="J2" s="220"/>
    </row>
    <row r="3" spans="1:10">
      <c r="A3" s="221"/>
      <c r="B3" s="221"/>
      <c r="C3" s="221"/>
      <c r="D3" s="221"/>
      <c r="E3" s="221"/>
      <c r="F3" s="221"/>
      <c r="G3" s="221"/>
      <c r="H3" s="221"/>
      <c r="I3" s="221"/>
      <c r="J3" s="221"/>
    </row>
    <row r="4" spans="1:10" ht="15.75" thickBot="1"/>
    <row r="5" spans="1:10">
      <c r="A5" s="222" t="s">
        <v>56</v>
      </c>
      <c r="B5" s="223"/>
      <c r="C5" s="223"/>
      <c r="D5" s="223"/>
      <c r="E5" s="223"/>
      <c r="F5" s="223"/>
      <c r="G5" s="223"/>
      <c r="H5" s="223"/>
      <c r="I5" s="223"/>
      <c r="J5" s="224"/>
    </row>
    <row r="6" spans="1:10" ht="15.75" thickBot="1">
      <c r="A6" s="105" t="s">
        <v>57</v>
      </c>
      <c r="B6" s="225" t="s">
        <v>112</v>
      </c>
      <c r="C6" s="226"/>
      <c r="D6" s="226"/>
      <c r="E6" s="226"/>
      <c r="F6" s="226"/>
      <c r="G6" s="226"/>
      <c r="H6" s="226"/>
      <c r="I6" s="226"/>
      <c r="J6" s="227"/>
    </row>
    <row r="7" spans="1:10" ht="15.75" thickBot="1">
      <c r="A7" s="228"/>
      <c r="B7" s="229"/>
      <c r="C7" s="229"/>
      <c r="D7" s="229"/>
      <c r="E7" s="229"/>
      <c r="F7" s="229"/>
      <c r="G7" s="229"/>
      <c r="H7" s="229"/>
      <c r="I7" s="229"/>
      <c r="J7" s="230"/>
    </row>
    <row r="8" spans="1:10">
      <c r="A8" s="199" t="s">
        <v>58</v>
      </c>
      <c r="B8" s="107"/>
      <c r="C8" s="108"/>
      <c r="D8" s="109" t="s">
        <v>59</v>
      </c>
      <c r="E8" s="200">
        <v>269227960</v>
      </c>
    </row>
    <row r="9" spans="1:10" ht="15.75" thickBot="1">
      <c r="A9" s="111" t="s">
        <v>60</v>
      </c>
      <c r="B9" s="112"/>
      <c r="C9" s="113"/>
      <c r="D9" s="114" t="s">
        <v>61</v>
      </c>
      <c r="E9" s="201">
        <v>3</v>
      </c>
    </row>
    <row r="10" spans="1:10" ht="15.75" thickBot="1"/>
    <row r="11" spans="1:10" ht="36.75" thickBot="1">
      <c r="A11" s="116" t="s">
        <v>62</v>
      </c>
      <c r="B11" s="117" t="s">
        <v>63</v>
      </c>
      <c r="C11" s="117" t="s">
        <v>64</v>
      </c>
      <c r="D11" s="116" t="s">
        <v>65</v>
      </c>
      <c r="E11" s="116" t="s">
        <v>66</v>
      </c>
      <c r="F11" s="118" t="s">
        <v>67</v>
      </c>
      <c r="G11" s="117" t="s">
        <v>68</v>
      </c>
      <c r="H11" s="118" t="s">
        <v>69</v>
      </c>
      <c r="I11" s="118" t="s">
        <v>70</v>
      </c>
      <c r="J11" s="119" t="s">
        <v>48</v>
      </c>
    </row>
    <row r="12" spans="1:10">
      <c r="A12" s="120">
        <v>1</v>
      </c>
      <c r="B12" s="174" t="s">
        <v>71</v>
      </c>
      <c r="C12" s="121"/>
      <c r="D12" s="122"/>
      <c r="E12" s="122"/>
      <c r="F12" s="123"/>
      <c r="G12" s="124"/>
      <c r="H12" s="123"/>
      <c r="I12" s="123"/>
      <c r="J12" s="125">
        <f>+J13</f>
        <v>7.9532972726904003E-2</v>
      </c>
    </row>
    <row r="13" spans="1:10">
      <c r="A13" s="126">
        <v>1.1000000000000001</v>
      </c>
      <c r="B13" s="237" t="s">
        <v>72</v>
      </c>
      <c r="C13" s="238"/>
      <c r="D13" s="239"/>
      <c r="E13" s="129"/>
      <c r="F13" s="130"/>
      <c r="G13" s="131"/>
      <c r="H13" s="130"/>
      <c r="I13" s="132">
        <f>SUM(H15:H24)</f>
        <v>21412500</v>
      </c>
      <c r="J13" s="133">
        <f>SUM(J15:J24)</f>
        <v>7.9532972726904003E-2</v>
      </c>
    </row>
    <row r="14" spans="1:10">
      <c r="A14" s="126"/>
      <c r="B14" s="127" t="s">
        <v>73</v>
      </c>
      <c r="C14" s="128"/>
      <c r="D14" s="129"/>
      <c r="E14" s="129"/>
      <c r="F14" s="130"/>
      <c r="G14" s="131"/>
      <c r="H14" s="130"/>
      <c r="I14" s="132"/>
      <c r="J14" s="133"/>
    </row>
    <row r="15" spans="1:10">
      <c r="A15" s="134"/>
      <c r="B15" s="131" t="s">
        <v>74</v>
      </c>
      <c r="C15" s="128" t="s">
        <v>75</v>
      </c>
      <c r="D15" s="129">
        <v>1</v>
      </c>
      <c r="E15" s="129">
        <v>0.5</v>
      </c>
      <c r="F15" s="130">
        <v>2500000</v>
      </c>
      <c r="G15" s="135">
        <v>0.75</v>
      </c>
      <c r="H15" s="130">
        <f>(G15*F15+F15)*$E$9*E15*D15</f>
        <v>6562500</v>
      </c>
      <c r="I15" s="130"/>
      <c r="J15" s="136">
        <f t="shared" ref="J15:J24" si="0">H15/$E$8</f>
        <v>2.4375254338368124E-2</v>
      </c>
    </row>
    <row r="16" spans="1:10">
      <c r="A16" s="134"/>
      <c r="B16" s="131" t="s">
        <v>76</v>
      </c>
      <c r="C16" s="128" t="s">
        <v>75</v>
      </c>
      <c r="D16" s="129">
        <v>1</v>
      </c>
      <c r="E16" s="129">
        <v>1</v>
      </c>
      <c r="F16" s="130">
        <v>2000000</v>
      </c>
      <c r="G16" s="135">
        <v>0.75</v>
      </c>
      <c r="H16" s="130">
        <f>(G16*F16+F16)*$E$9*E16*D16</f>
        <v>10500000</v>
      </c>
      <c r="I16" s="130"/>
      <c r="J16" s="136">
        <f t="shared" si="0"/>
        <v>3.9000406941389003E-2</v>
      </c>
    </row>
    <row r="17" spans="1:10" hidden="1">
      <c r="A17" s="134"/>
      <c r="B17" s="131" t="s">
        <v>77</v>
      </c>
      <c r="C17" s="128" t="s">
        <v>75</v>
      </c>
      <c r="D17" s="129">
        <v>0</v>
      </c>
      <c r="E17" s="129"/>
      <c r="F17" s="130"/>
      <c r="G17" s="135"/>
      <c r="H17" s="130">
        <f t="shared" ref="H17:H18" si="1">(G17*F17+F17)*$E$9*E17*D17</f>
        <v>0</v>
      </c>
      <c r="I17" s="130"/>
      <c r="J17" s="136">
        <f t="shared" si="0"/>
        <v>0</v>
      </c>
    </row>
    <row r="18" spans="1:10">
      <c r="A18" s="134"/>
      <c r="B18" s="131" t="s">
        <v>78</v>
      </c>
      <c r="C18" s="128" t="s">
        <v>75</v>
      </c>
      <c r="D18" s="129">
        <v>1</v>
      </c>
      <c r="E18" s="129">
        <v>0.15</v>
      </c>
      <c r="F18" s="130">
        <v>2000000</v>
      </c>
      <c r="G18" s="135">
        <v>0.75</v>
      </c>
      <c r="H18" s="130">
        <f t="shared" si="1"/>
        <v>1575000</v>
      </c>
      <c r="I18" s="130"/>
      <c r="J18" s="136">
        <f t="shared" si="0"/>
        <v>5.8500610412083503E-3</v>
      </c>
    </row>
    <row r="19" spans="1:10">
      <c r="A19" s="134"/>
      <c r="B19" s="131" t="s">
        <v>79</v>
      </c>
      <c r="C19" s="128" t="s">
        <v>75</v>
      </c>
      <c r="D19" s="129">
        <v>1</v>
      </c>
      <c r="E19" s="129">
        <v>0.15</v>
      </c>
      <c r="F19" s="130">
        <v>2000000</v>
      </c>
      <c r="G19" s="135">
        <v>0.75</v>
      </c>
      <c r="H19" s="130">
        <f>(G19*F19+F19)*$E$9*E19*D19</f>
        <v>1575000</v>
      </c>
      <c r="I19" s="130"/>
      <c r="J19" s="136">
        <f t="shared" si="0"/>
        <v>5.8500610412083503E-3</v>
      </c>
    </row>
    <row r="20" spans="1:10">
      <c r="A20" s="134"/>
      <c r="B20" s="131"/>
      <c r="C20" s="128"/>
      <c r="D20" s="129"/>
      <c r="E20" s="129"/>
      <c r="F20" s="130"/>
      <c r="G20" s="135"/>
      <c r="H20" s="130"/>
      <c r="I20" s="130"/>
      <c r="J20" s="136"/>
    </row>
    <row r="21" spans="1:10">
      <c r="A21" s="134"/>
      <c r="B21" s="131"/>
      <c r="C21" s="128"/>
      <c r="D21" s="129"/>
      <c r="E21" s="129"/>
      <c r="F21" s="130"/>
      <c r="G21" s="135"/>
      <c r="H21" s="130"/>
      <c r="I21" s="130"/>
      <c r="J21" s="136"/>
    </row>
    <row r="22" spans="1:10">
      <c r="A22" s="134"/>
      <c r="B22" s="137" t="s">
        <v>80</v>
      </c>
      <c r="C22" s="128"/>
      <c r="D22" s="129"/>
      <c r="E22" s="129"/>
      <c r="F22" s="130"/>
      <c r="G22" s="135"/>
      <c r="H22" s="130"/>
      <c r="I22" s="130"/>
      <c r="J22" s="136"/>
    </row>
    <row r="23" spans="1:10">
      <c r="A23" s="134"/>
      <c r="B23" s="131" t="s">
        <v>81</v>
      </c>
      <c r="C23" s="128" t="s">
        <v>82</v>
      </c>
      <c r="D23" s="129">
        <v>1</v>
      </c>
      <c r="E23" s="129">
        <v>1</v>
      </c>
      <c r="F23" s="130">
        <v>400000</v>
      </c>
      <c r="G23" s="135"/>
      <c r="H23" s="130">
        <f>(G23*F23+F23)*$E$9*E23*D23</f>
        <v>1200000</v>
      </c>
      <c r="I23" s="130"/>
      <c r="J23" s="136">
        <f t="shared" si="0"/>
        <v>4.4571893647301717E-3</v>
      </c>
    </row>
    <row r="24" spans="1:10">
      <c r="A24" s="134"/>
      <c r="B24" s="131" t="s">
        <v>83</v>
      </c>
      <c r="C24" s="128" t="s">
        <v>82</v>
      </c>
      <c r="D24" s="129">
        <v>1</v>
      </c>
      <c r="E24" s="129">
        <v>1</v>
      </c>
      <c r="F24" s="130"/>
      <c r="G24" s="135"/>
      <c r="H24" s="130">
        <f>(G24*F24+F24)*$E$9*E24*D24</f>
        <v>0</v>
      </c>
      <c r="I24" s="130"/>
      <c r="J24" s="136">
        <f t="shared" si="0"/>
        <v>0</v>
      </c>
    </row>
    <row r="25" spans="1:10">
      <c r="A25" s="126">
        <v>2</v>
      </c>
      <c r="B25" s="235" t="s">
        <v>84</v>
      </c>
      <c r="C25" s="236"/>
      <c r="D25" s="129"/>
      <c r="E25" s="129"/>
      <c r="F25" s="130"/>
      <c r="G25" s="131"/>
      <c r="H25" s="130"/>
      <c r="I25" s="130"/>
      <c r="J25" s="138">
        <f>J26+J28+J33+J37</f>
        <v>0.16774289202354767</v>
      </c>
    </row>
    <row r="26" spans="1:10">
      <c r="A26" s="134">
        <v>2.1</v>
      </c>
      <c r="B26" s="175" t="s">
        <v>85</v>
      </c>
      <c r="C26" s="128"/>
      <c r="D26" s="129"/>
      <c r="E26" s="129"/>
      <c r="F26" s="130"/>
      <c r="G26" s="131"/>
      <c r="H26" s="130"/>
      <c r="I26" s="132"/>
      <c r="J26" s="133"/>
    </row>
    <row r="27" spans="1:10">
      <c r="A27" s="134"/>
      <c r="B27" s="131"/>
      <c r="C27" s="128"/>
      <c r="D27" s="129"/>
      <c r="E27" s="129"/>
      <c r="F27" s="130"/>
      <c r="G27" s="202"/>
      <c r="H27" s="130"/>
      <c r="I27" s="130"/>
      <c r="J27" s="136"/>
    </row>
    <row r="28" spans="1:10">
      <c r="A28" s="134">
        <v>2.2000000000000002</v>
      </c>
      <c r="B28" s="127" t="s">
        <v>86</v>
      </c>
      <c r="C28" s="128"/>
      <c r="D28" s="129"/>
      <c r="E28" s="129"/>
      <c r="F28" s="130"/>
      <c r="G28" s="140"/>
      <c r="H28" s="130"/>
      <c r="I28" s="132">
        <f>SUM(H29:H32)</f>
        <v>2261514.8640000001</v>
      </c>
      <c r="J28" s="133">
        <f>SUM(J29:J32)</f>
        <v>8.3999999999999995E-3</v>
      </c>
    </row>
    <row r="29" spans="1:10">
      <c r="A29" s="134"/>
      <c r="B29" s="131" t="s">
        <v>88</v>
      </c>
      <c r="C29" s="128" t="s">
        <v>0</v>
      </c>
      <c r="D29" s="135">
        <v>6.9999999999999999E-4</v>
      </c>
      <c r="E29" s="129"/>
      <c r="F29" s="130">
        <f>+E8</f>
        <v>269227960</v>
      </c>
      <c r="G29" s="140">
        <v>1.2</v>
      </c>
      <c r="H29" s="130">
        <f>G29*F29*D29</f>
        <v>226151.48639999999</v>
      </c>
      <c r="I29" s="130"/>
      <c r="J29" s="136">
        <f t="shared" ref="J29:J44" si="2">H29/$E$8</f>
        <v>8.3999999999999993E-4</v>
      </c>
    </row>
    <row r="30" spans="1:10">
      <c r="A30" s="134"/>
      <c r="B30" s="131" t="s">
        <v>89</v>
      </c>
      <c r="C30" s="128" t="s">
        <v>0</v>
      </c>
      <c r="D30" s="135">
        <v>3.0000000000000001E-3</v>
      </c>
      <c r="E30" s="129"/>
      <c r="F30" s="130">
        <f>+E8</f>
        <v>269227960</v>
      </c>
      <c r="G30" s="140">
        <v>1.2</v>
      </c>
      <c r="H30" s="130">
        <f>G30*F30*D30</f>
        <v>969220.65600000008</v>
      </c>
      <c r="I30" s="130"/>
      <c r="J30" s="136">
        <f t="shared" si="2"/>
        <v>3.6000000000000003E-3</v>
      </c>
    </row>
    <row r="31" spans="1:10">
      <c r="A31" s="134"/>
      <c r="B31" s="131" t="s">
        <v>90</v>
      </c>
      <c r="C31" s="128" t="s">
        <v>0</v>
      </c>
      <c r="D31" s="135">
        <v>1.8E-3</v>
      </c>
      <c r="E31" s="129"/>
      <c r="F31" s="130">
        <f>+E8</f>
        <v>269227960</v>
      </c>
      <c r="G31" s="140">
        <v>1.2</v>
      </c>
      <c r="H31" s="130">
        <f>G31*F31*D31</f>
        <v>581532.39359999995</v>
      </c>
      <c r="I31" s="130"/>
      <c r="J31" s="136">
        <f t="shared" si="2"/>
        <v>2.16E-3</v>
      </c>
    </row>
    <row r="32" spans="1:10">
      <c r="A32" s="134"/>
      <c r="B32" s="131" t="s">
        <v>91</v>
      </c>
      <c r="C32" s="128" t="s">
        <v>0</v>
      </c>
      <c r="D32" s="135">
        <v>1.5E-3</v>
      </c>
      <c r="E32" s="129"/>
      <c r="F32" s="130">
        <f>+E8</f>
        <v>269227960</v>
      </c>
      <c r="G32" s="140">
        <v>1.2</v>
      </c>
      <c r="H32" s="130">
        <f>G32*F32*D32</f>
        <v>484610.32800000004</v>
      </c>
      <c r="I32" s="130"/>
      <c r="J32" s="136">
        <f t="shared" si="2"/>
        <v>1.8000000000000002E-3</v>
      </c>
    </row>
    <row r="33" spans="1:12">
      <c r="A33" s="134">
        <v>2.2999999999999998</v>
      </c>
      <c r="B33" s="232" t="s">
        <v>92</v>
      </c>
      <c r="C33" s="233"/>
      <c r="D33" s="234"/>
      <c r="E33" s="129"/>
      <c r="F33" s="130"/>
      <c r="G33" s="131"/>
      <c r="H33" s="130"/>
      <c r="I33" s="132">
        <f>SUM(H34:H36)</f>
        <v>900000</v>
      </c>
      <c r="J33" s="133">
        <f>SUM(J34:J36)</f>
        <v>3.3428920235476288E-3</v>
      </c>
    </row>
    <row r="34" spans="1:12" ht="24">
      <c r="A34" s="141"/>
      <c r="B34" s="142" t="s">
        <v>93</v>
      </c>
      <c r="C34" s="203" t="s">
        <v>75</v>
      </c>
      <c r="D34" s="204">
        <v>1</v>
      </c>
      <c r="E34" s="204"/>
      <c r="F34" s="205">
        <v>400000</v>
      </c>
      <c r="G34" s="206"/>
      <c r="H34" s="207">
        <f>F34*D34</f>
        <v>400000</v>
      </c>
      <c r="I34" s="205"/>
      <c r="J34" s="208">
        <f t="shared" si="2"/>
        <v>1.4857297882433906E-3</v>
      </c>
      <c r="L34" s="104"/>
    </row>
    <row r="35" spans="1:12">
      <c r="A35" s="141"/>
      <c r="B35" s="142" t="s">
        <v>94</v>
      </c>
      <c r="C35" s="128" t="s">
        <v>82</v>
      </c>
      <c r="D35" s="129">
        <v>1</v>
      </c>
      <c r="E35" s="129"/>
      <c r="F35" s="130">
        <v>200000</v>
      </c>
      <c r="G35" s="131"/>
      <c r="H35" s="130">
        <f>F35*D35</f>
        <v>200000</v>
      </c>
      <c r="I35" s="130"/>
      <c r="J35" s="136">
        <f>H35/$E$8</f>
        <v>7.4286489412169528E-4</v>
      </c>
    </row>
    <row r="36" spans="1:12">
      <c r="A36" s="134"/>
      <c r="B36" s="131" t="s">
        <v>95</v>
      </c>
      <c r="C36" s="128" t="s">
        <v>82</v>
      </c>
      <c r="D36" s="129">
        <v>1</v>
      </c>
      <c r="E36" s="129"/>
      <c r="F36" s="130">
        <v>300000</v>
      </c>
      <c r="G36" s="131"/>
      <c r="H36" s="130">
        <f>F36*D36</f>
        <v>300000</v>
      </c>
      <c r="I36" s="130"/>
      <c r="J36" s="136">
        <f>H36/$E$8</f>
        <v>1.1142973411825429E-3</v>
      </c>
    </row>
    <row r="37" spans="1:12">
      <c r="A37" s="134">
        <v>2.4</v>
      </c>
      <c r="B37" s="232" t="s">
        <v>96</v>
      </c>
      <c r="C37" s="233"/>
      <c r="D37" s="234"/>
      <c r="E37" s="129"/>
      <c r="F37" s="130"/>
      <c r="G37" s="131"/>
      <c r="H37" s="130"/>
      <c r="I37" s="132">
        <f>SUM(H40:H44)</f>
        <v>30368913.888</v>
      </c>
      <c r="J37" s="133">
        <f>SUM(J38:J45)</f>
        <v>0.15600000000000003</v>
      </c>
    </row>
    <row r="38" spans="1:12">
      <c r="A38" s="134"/>
      <c r="B38" s="195" t="s">
        <v>109</v>
      </c>
      <c r="C38" s="128" t="s">
        <v>0</v>
      </c>
      <c r="D38" s="192">
        <v>0.03</v>
      </c>
      <c r="E38" s="129"/>
      <c r="F38" s="130">
        <f>+E8</f>
        <v>269227960</v>
      </c>
      <c r="G38" s="209">
        <v>1.2</v>
      </c>
      <c r="H38" s="130">
        <f t="shared" ref="H38:H45" si="3">G38*F38*D38</f>
        <v>9692206.5600000005</v>
      </c>
      <c r="I38" s="132"/>
      <c r="J38" s="136">
        <f t="shared" si="2"/>
        <v>3.6000000000000004E-2</v>
      </c>
    </row>
    <row r="39" spans="1:12">
      <c r="A39" s="134"/>
      <c r="B39" s="195" t="s">
        <v>108</v>
      </c>
      <c r="C39" s="128" t="s">
        <v>0</v>
      </c>
      <c r="D39" s="192">
        <v>6.0000000000000001E-3</v>
      </c>
      <c r="E39" s="129"/>
      <c r="F39" s="130">
        <f>+E8</f>
        <v>269227960</v>
      </c>
      <c r="G39" s="209">
        <v>1.2</v>
      </c>
      <c r="H39" s="130">
        <f t="shared" si="3"/>
        <v>1938441.3120000002</v>
      </c>
      <c r="I39" s="132"/>
      <c r="J39" s="136">
        <f t="shared" si="2"/>
        <v>7.2000000000000007E-3</v>
      </c>
    </row>
    <row r="40" spans="1:12">
      <c r="A40" s="134"/>
      <c r="B40" s="131" t="s">
        <v>97</v>
      </c>
      <c r="C40" s="128" t="s">
        <v>0</v>
      </c>
      <c r="D40" s="135">
        <v>0.05</v>
      </c>
      <c r="E40" s="129"/>
      <c r="F40" s="130">
        <f>+E8</f>
        <v>269227960</v>
      </c>
      <c r="G40" s="209">
        <v>1.2</v>
      </c>
      <c r="H40" s="130">
        <f t="shared" si="3"/>
        <v>16153677.600000001</v>
      </c>
      <c r="I40" s="130"/>
      <c r="J40" s="136">
        <f t="shared" si="2"/>
        <v>6.0000000000000005E-2</v>
      </c>
    </row>
    <row r="41" spans="1:12">
      <c r="A41" s="134"/>
      <c r="B41" s="131" t="s">
        <v>98</v>
      </c>
      <c r="C41" s="128" t="s">
        <v>0</v>
      </c>
      <c r="D41" s="135">
        <v>0.01</v>
      </c>
      <c r="E41" s="129"/>
      <c r="F41" s="130">
        <f>+E8</f>
        <v>269227960</v>
      </c>
      <c r="G41" s="209">
        <v>1.2</v>
      </c>
      <c r="H41" s="130">
        <f t="shared" si="3"/>
        <v>3230735.52</v>
      </c>
      <c r="I41" s="130"/>
      <c r="J41" s="136">
        <f t="shared" si="2"/>
        <v>1.2E-2</v>
      </c>
    </row>
    <row r="42" spans="1:12">
      <c r="A42" s="134"/>
      <c r="B42" s="131" t="s">
        <v>99</v>
      </c>
      <c r="C42" s="128" t="s">
        <v>0</v>
      </c>
      <c r="D42" s="135">
        <v>0.02</v>
      </c>
      <c r="E42" s="129"/>
      <c r="F42" s="130">
        <f>+E8</f>
        <v>269227960</v>
      </c>
      <c r="G42" s="209">
        <v>1.2</v>
      </c>
      <c r="H42" s="130">
        <f t="shared" si="3"/>
        <v>6461471.04</v>
      </c>
      <c r="I42" s="130"/>
      <c r="J42" s="136">
        <f t="shared" si="2"/>
        <v>2.4E-2</v>
      </c>
    </row>
    <row r="43" spans="1:12">
      <c r="A43" s="134"/>
      <c r="B43" s="131" t="s">
        <v>100</v>
      </c>
      <c r="C43" s="128" t="s">
        <v>0</v>
      </c>
      <c r="D43" s="135">
        <v>0.01</v>
      </c>
      <c r="E43" s="129"/>
      <c r="F43" s="130">
        <f>+E8</f>
        <v>269227960</v>
      </c>
      <c r="G43" s="209">
        <v>1.2</v>
      </c>
      <c r="H43" s="130">
        <f t="shared" si="3"/>
        <v>3230735.52</v>
      </c>
      <c r="I43" s="130"/>
      <c r="J43" s="136">
        <f t="shared" si="2"/>
        <v>1.2E-2</v>
      </c>
    </row>
    <row r="44" spans="1:12">
      <c r="A44" s="148"/>
      <c r="B44" s="149" t="s">
        <v>101</v>
      </c>
      <c r="C44" s="150" t="s">
        <v>0</v>
      </c>
      <c r="D44" s="151">
        <v>4.0000000000000001E-3</v>
      </c>
      <c r="E44" s="152"/>
      <c r="F44" s="153">
        <f>+E8</f>
        <v>269227960</v>
      </c>
      <c r="G44" s="209">
        <v>1.2</v>
      </c>
      <c r="H44" s="130">
        <f t="shared" si="3"/>
        <v>1292294.2080000001</v>
      </c>
      <c r="I44" s="130"/>
      <c r="J44" s="136">
        <f t="shared" si="2"/>
        <v>4.8000000000000004E-3</v>
      </c>
    </row>
    <row r="45" spans="1:12">
      <c r="A45" s="134"/>
      <c r="B45" s="131" t="s">
        <v>102</v>
      </c>
      <c r="C45" s="128" t="s">
        <v>82</v>
      </c>
      <c r="D45" s="154">
        <v>0</v>
      </c>
      <c r="E45" s="180"/>
      <c r="F45" s="153">
        <f>644350*1.9</f>
        <v>1224265</v>
      </c>
      <c r="G45" s="210">
        <v>1.2</v>
      </c>
      <c r="H45" s="153">
        <f t="shared" si="3"/>
        <v>0</v>
      </c>
      <c r="I45" s="153"/>
      <c r="J45" s="157">
        <f>H45/$E$8</f>
        <v>0</v>
      </c>
    </row>
    <row r="46" spans="1:12" ht="15.75" thickBot="1">
      <c r="A46" s="155"/>
      <c r="B46" s="211" t="s">
        <v>103</v>
      </c>
      <c r="C46" s="212"/>
      <c r="D46" s="198"/>
      <c r="E46" s="129"/>
      <c r="F46" s="130"/>
      <c r="G46" s="209"/>
      <c r="H46" s="130"/>
      <c r="I46" s="187"/>
      <c r="J46" s="186">
        <f>ROUND(J25+J12,2)</f>
        <v>0.25</v>
      </c>
    </row>
    <row r="47" spans="1:12" ht="15.75" thickBot="1">
      <c r="A47" s="134"/>
      <c r="B47" s="156" t="s">
        <v>104</v>
      </c>
      <c r="C47" s="128"/>
      <c r="D47" s="129"/>
      <c r="E47" s="181"/>
      <c r="F47" s="182"/>
      <c r="G47" s="183"/>
      <c r="H47" s="182"/>
      <c r="I47" s="184">
        <v>0.05</v>
      </c>
      <c r="J47" s="185">
        <f>I47</f>
        <v>0.05</v>
      </c>
    </row>
    <row r="48" spans="1:12" ht="15.75" thickBot="1">
      <c r="A48" s="158"/>
      <c r="B48" s="159" t="s">
        <v>105</v>
      </c>
      <c r="C48" s="160"/>
      <c r="D48" s="161"/>
      <c r="E48" s="161"/>
      <c r="F48" s="162"/>
      <c r="G48" s="163"/>
      <c r="H48" s="162"/>
      <c r="I48" s="164"/>
      <c r="J48" s="165">
        <f>+J47+J46</f>
        <v>0.3</v>
      </c>
    </row>
    <row r="49" spans="1:10">
      <c r="A49" s="173"/>
      <c r="B49" s="213"/>
      <c r="D49" s="214"/>
      <c r="E49" s="214"/>
      <c r="F49" s="215"/>
      <c r="G49" s="100"/>
      <c r="H49" s="215"/>
      <c r="I49" s="215"/>
      <c r="J49" s="216"/>
    </row>
    <row r="50" spans="1:10">
      <c r="A50" s="173"/>
      <c r="B50" s="213"/>
      <c r="D50" s="214"/>
      <c r="E50" s="214"/>
      <c r="F50" s="215"/>
      <c r="G50" s="100"/>
      <c r="H50" s="215"/>
      <c r="I50" s="215"/>
      <c r="J50" s="216"/>
    </row>
    <row r="51" spans="1:10">
      <c r="A51" s="173"/>
      <c r="B51" s="213"/>
      <c r="D51" s="214"/>
      <c r="E51" s="214"/>
      <c r="F51" s="215"/>
      <c r="G51" s="100"/>
      <c r="H51" s="215"/>
      <c r="I51" s="215"/>
      <c r="J51" s="217"/>
    </row>
    <row r="52" spans="1:10" ht="16.5" customHeight="1">
      <c r="A52" s="173"/>
      <c r="B52" s="240"/>
      <c r="C52" s="240"/>
    </row>
    <row r="53" spans="1:10">
      <c r="A53" s="218"/>
      <c r="B53" s="219"/>
      <c r="C53" s="218"/>
    </row>
    <row r="54" spans="1:10">
      <c r="A54" s="70"/>
      <c r="B54" s="70"/>
      <c r="C54" s="70"/>
    </row>
    <row r="55" spans="1:10">
      <c r="A55" s="173"/>
    </row>
    <row r="56" spans="1:10">
      <c r="A56" s="173"/>
    </row>
    <row r="57" spans="1:10">
      <c r="A57" s="173"/>
    </row>
  </sheetData>
  <mergeCells count="10">
    <mergeCell ref="B25:C25"/>
    <mergeCell ref="B33:D33"/>
    <mergeCell ref="B37:D37"/>
    <mergeCell ref="B52:C52"/>
    <mergeCell ref="A2:J2"/>
    <mergeCell ref="A3:J3"/>
    <mergeCell ref="A5:J5"/>
    <mergeCell ref="B6:J6"/>
    <mergeCell ref="A7:J7"/>
    <mergeCell ref="B13:D13"/>
  </mergeCells>
  <pageMargins left="0.7" right="0.7" top="0.75" bottom="0.75" header="0.3" footer="0.3"/>
  <pageSetup orientation="portrait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BB77"/>
  <sheetViews>
    <sheetView topLeftCell="A13" zoomScale="80" zoomScaleNormal="80" workbookViewId="0">
      <selection activeCell="B20" sqref="B20:J20"/>
    </sheetView>
  </sheetViews>
  <sheetFormatPr baseColWidth="10" defaultRowHeight="15"/>
  <cols>
    <col min="1" max="7" width="11.42578125" style="70"/>
    <col min="8" max="8" width="11.85546875" style="70" bestFit="1" customWidth="1"/>
    <col min="9" max="9" width="12.5703125" style="70" customWidth="1"/>
    <col min="10" max="10" width="13.28515625" style="70" customWidth="1"/>
    <col min="11" max="11" width="15.85546875" style="70" customWidth="1"/>
    <col min="12" max="12" width="13" style="70" customWidth="1"/>
    <col min="13" max="254" width="11.42578125" style="189"/>
    <col min="255" max="255" width="1.85546875" style="189" customWidth="1"/>
    <col min="256" max="262" width="11.42578125" style="189"/>
    <col min="263" max="263" width="11.85546875" style="189" bestFit="1" customWidth="1"/>
    <col min="264" max="264" width="12.5703125" style="189" customWidth="1"/>
    <col min="265" max="265" width="13.28515625" style="189" customWidth="1"/>
    <col min="266" max="266" width="15.85546875" style="189" customWidth="1"/>
    <col min="267" max="267" width="13" style="189" customWidth="1"/>
    <col min="268" max="268" width="0.140625" style="189" customWidth="1"/>
    <col min="269" max="510" width="11.42578125" style="189"/>
    <col min="511" max="511" width="1.85546875" style="189" customWidth="1"/>
    <col min="512" max="518" width="11.42578125" style="189"/>
    <col min="519" max="519" width="11.85546875" style="189" bestFit="1" customWidth="1"/>
    <col min="520" max="520" width="12.5703125" style="189" customWidth="1"/>
    <col min="521" max="521" width="13.28515625" style="189" customWidth="1"/>
    <col min="522" max="522" width="15.85546875" style="189" customWidth="1"/>
    <col min="523" max="523" width="13" style="189" customWidth="1"/>
    <col min="524" max="524" width="0.140625" style="189" customWidth="1"/>
    <col min="525" max="766" width="11.42578125" style="189"/>
    <col min="767" max="767" width="1.85546875" style="189" customWidth="1"/>
    <col min="768" max="774" width="11.42578125" style="189"/>
    <col min="775" max="775" width="11.85546875" style="189" bestFit="1" customWidth="1"/>
    <col min="776" max="776" width="12.5703125" style="189" customWidth="1"/>
    <col min="777" max="777" width="13.28515625" style="189" customWidth="1"/>
    <col min="778" max="778" width="15.85546875" style="189" customWidth="1"/>
    <col min="779" max="779" width="13" style="189" customWidth="1"/>
    <col min="780" max="780" width="0.140625" style="189" customWidth="1"/>
    <col min="781" max="1022" width="11.42578125" style="189"/>
    <col min="1023" max="1023" width="1.85546875" style="189" customWidth="1"/>
    <col min="1024" max="1030" width="11.42578125" style="189"/>
    <col min="1031" max="1031" width="11.85546875" style="189" bestFit="1" customWidth="1"/>
    <col min="1032" max="1032" width="12.5703125" style="189" customWidth="1"/>
    <col min="1033" max="1033" width="13.28515625" style="189" customWidth="1"/>
    <col min="1034" max="1034" width="15.85546875" style="189" customWidth="1"/>
    <col min="1035" max="1035" width="13" style="189" customWidth="1"/>
    <col min="1036" max="1036" width="0.140625" style="189" customWidth="1"/>
    <col min="1037" max="1278" width="11.42578125" style="189"/>
    <col min="1279" max="1279" width="1.85546875" style="189" customWidth="1"/>
    <col min="1280" max="1286" width="11.42578125" style="189"/>
    <col min="1287" max="1287" width="11.85546875" style="189" bestFit="1" customWidth="1"/>
    <col min="1288" max="1288" width="12.5703125" style="189" customWidth="1"/>
    <col min="1289" max="1289" width="13.28515625" style="189" customWidth="1"/>
    <col min="1290" max="1290" width="15.85546875" style="189" customWidth="1"/>
    <col min="1291" max="1291" width="13" style="189" customWidth="1"/>
    <col min="1292" max="1292" width="0.140625" style="189" customWidth="1"/>
    <col min="1293" max="1534" width="11.42578125" style="189"/>
    <col min="1535" max="1535" width="1.85546875" style="189" customWidth="1"/>
    <col min="1536" max="1542" width="11.42578125" style="189"/>
    <col min="1543" max="1543" width="11.85546875" style="189" bestFit="1" customWidth="1"/>
    <col min="1544" max="1544" width="12.5703125" style="189" customWidth="1"/>
    <col min="1545" max="1545" width="13.28515625" style="189" customWidth="1"/>
    <col min="1546" max="1546" width="15.85546875" style="189" customWidth="1"/>
    <col min="1547" max="1547" width="13" style="189" customWidth="1"/>
    <col min="1548" max="1548" width="0.140625" style="189" customWidth="1"/>
    <col min="1549" max="1790" width="11.42578125" style="189"/>
    <col min="1791" max="1791" width="1.85546875" style="189" customWidth="1"/>
    <col min="1792" max="1798" width="11.42578125" style="189"/>
    <col min="1799" max="1799" width="11.85546875" style="189" bestFit="1" customWidth="1"/>
    <col min="1800" max="1800" width="12.5703125" style="189" customWidth="1"/>
    <col min="1801" max="1801" width="13.28515625" style="189" customWidth="1"/>
    <col min="1802" max="1802" width="15.85546875" style="189" customWidth="1"/>
    <col min="1803" max="1803" width="13" style="189" customWidth="1"/>
    <col min="1804" max="1804" width="0.140625" style="189" customWidth="1"/>
    <col min="1805" max="2046" width="11.42578125" style="189"/>
    <col min="2047" max="2047" width="1.85546875" style="189" customWidth="1"/>
    <col min="2048" max="2054" width="11.42578125" style="189"/>
    <col min="2055" max="2055" width="11.85546875" style="189" bestFit="1" customWidth="1"/>
    <col min="2056" max="2056" width="12.5703125" style="189" customWidth="1"/>
    <col min="2057" max="2057" width="13.28515625" style="189" customWidth="1"/>
    <col min="2058" max="2058" width="15.85546875" style="189" customWidth="1"/>
    <col min="2059" max="2059" width="13" style="189" customWidth="1"/>
    <col min="2060" max="2060" width="0.140625" style="189" customWidth="1"/>
    <col min="2061" max="2302" width="11.42578125" style="189"/>
    <col min="2303" max="2303" width="1.85546875" style="189" customWidth="1"/>
    <col min="2304" max="2310" width="11.42578125" style="189"/>
    <col min="2311" max="2311" width="11.85546875" style="189" bestFit="1" customWidth="1"/>
    <col min="2312" max="2312" width="12.5703125" style="189" customWidth="1"/>
    <col min="2313" max="2313" width="13.28515625" style="189" customWidth="1"/>
    <col min="2314" max="2314" width="15.85546875" style="189" customWidth="1"/>
    <col min="2315" max="2315" width="13" style="189" customWidth="1"/>
    <col min="2316" max="2316" width="0.140625" style="189" customWidth="1"/>
    <col min="2317" max="2558" width="11.42578125" style="189"/>
    <col min="2559" max="2559" width="1.85546875" style="189" customWidth="1"/>
    <col min="2560" max="2566" width="11.42578125" style="189"/>
    <col min="2567" max="2567" width="11.85546875" style="189" bestFit="1" customWidth="1"/>
    <col min="2568" max="2568" width="12.5703125" style="189" customWidth="1"/>
    <col min="2569" max="2569" width="13.28515625" style="189" customWidth="1"/>
    <col min="2570" max="2570" width="15.85546875" style="189" customWidth="1"/>
    <col min="2571" max="2571" width="13" style="189" customWidth="1"/>
    <col min="2572" max="2572" width="0.140625" style="189" customWidth="1"/>
    <col min="2573" max="2814" width="11.42578125" style="189"/>
    <col min="2815" max="2815" width="1.85546875" style="189" customWidth="1"/>
    <col min="2816" max="2822" width="11.42578125" style="189"/>
    <col min="2823" max="2823" width="11.85546875" style="189" bestFit="1" customWidth="1"/>
    <col min="2824" max="2824" width="12.5703125" style="189" customWidth="1"/>
    <col min="2825" max="2825" width="13.28515625" style="189" customWidth="1"/>
    <col min="2826" max="2826" width="15.85546875" style="189" customWidth="1"/>
    <col min="2827" max="2827" width="13" style="189" customWidth="1"/>
    <col min="2828" max="2828" width="0.140625" style="189" customWidth="1"/>
    <col min="2829" max="3070" width="11.42578125" style="189"/>
    <col min="3071" max="3071" width="1.85546875" style="189" customWidth="1"/>
    <col min="3072" max="3078" width="11.42578125" style="189"/>
    <col min="3079" max="3079" width="11.85546875" style="189" bestFit="1" customWidth="1"/>
    <col min="3080" max="3080" width="12.5703125" style="189" customWidth="1"/>
    <col min="3081" max="3081" width="13.28515625" style="189" customWidth="1"/>
    <col min="3082" max="3082" width="15.85546875" style="189" customWidth="1"/>
    <col min="3083" max="3083" width="13" style="189" customWidth="1"/>
    <col min="3084" max="3084" width="0.140625" style="189" customWidth="1"/>
    <col min="3085" max="3326" width="11.42578125" style="189"/>
    <col min="3327" max="3327" width="1.85546875" style="189" customWidth="1"/>
    <col min="3328" max="3334" width="11.42578125" style="189"/>
    <col min="3335" max="3335" width="11.85546875" style="189" bestFit="1" customWidth="1"/>
    <col min="3336" max="3336" width="12.5703125" style="189" customWidth="1"/>
    <col min="3337" max="3337" width="13.28515625" style="189" customWidth="1"/>
    <col min="3338" max="3338" width="15.85546875" style="189" customWidth="1"/>
    <col min="3339" max="3339" width="13" style="189" customWidth="1"/>
    <col min="3340" max="3340" width="0.140625" style="189" customWidth="1"/>
    <col min="3341" max="3582" width="11.42578125" style="189"/>
    <col min="3583" max="3583" width="1.85546875" style="189" customWidth="1"/>
    <col min="3584" max="3590" width="11.42578125" style="189"/>
    <col min="3591" max="3591" width="11.85546875" style="189" bestFit="1" customWidth="1"/>
    <col min="3592" max="3592" width="12.5703125" style="189" customWidth="1"/>
    <col min="3593" max="3593" width="13.28515625" style="189" customWidth="1"/>
    <col min="3594" max="3594" width="15.85546875" style="189" customWidth="1"/>
    <col min="3595" max="3595" width="13" style="189" customWidth="1"/>
    <col min="3596" max="3596" width="0.140625" style="189" customWidth="1"/>
    <col min="3597" max="3838" width="11.42578125" style="189"/>
    <col min="3839" max="3839" width="1.85546875" style="189" customWidth="1"/>
    <col min="3840" max="3846" width="11.42578125" style="189"/>
    <col min="3847" max="3847" width="11.85546875" style="189" bestFit="1" customWidth="1"/>
    <col min="3848" max="3848" width="12.5703125" style="189" customWidth="1"/>
    <col min="3849" max="3849" width="13.28515625" style="189" customWidth="1"/>
    <col min="3850" max="3850" width="15.85546875" style="189" customWidth="1"/>
    <col min="3851" max="3851" width="13" style="189" customWidth="1"/>
    <col min="3852" max="3852" width="0.140625" style="189" customWidth="1"/>
    <col min="3853" max="4094" width="11.42578125" style="189"/>
    <col min="4095" max="4095" width="1.85546875" style="189" customWidth="1"/>
    <col min="4096" max="4102" width="11.42578125" style="189"/>
    <col min="4103" max="4103" width="11.85546875" style="189" bestFit="1" customWidth="1"/>
    <col min="4104" max="4104" width="12.5703125" style="189" customWidth="1"/>
    <col min="4105" max="4105" width="13.28515625" style="189" customWidth="1"/>
    <col min="4106" max="4106" width="15.85546875" style="189" customWidth="1"/>
    <col min="4107" max="4107" width="13" style="189" customWidth="1"/>
    <col min="4108" max="4108" width="0.140625" style="189" customWidth="1"/>
    <col min="4109" max="4350" width="11.42578125" style="189"/>
    <col min="4351" max="4351" width="1.85546875" style="189" customWidth="1"/>
    <col min="4352" max="4358" width="11.42578125" style="189"/>
    <col min="4359" max="4359" width="11.85546875" style="189" bestFit="1" customWidth="1"/>
    <col min="4360" max="4360" width="12.5703125" style="189" customWidth="1"/>
    <col min="4361" max="4361" width="13.28515625" style="189" customWidth="1"/>
    <col min="4362" max="4362" width="15.85546875" style="189" customWidth="1"/>
    <col min="4363" max="4363" width="13" style="189" customWidth="1"/>
    <col min="4364" max="4364" width="0.140625" style="189" customWidth="1"/>
    <col min="4365" max="4606" width="11.42578125" style="189"/>
    <col min="4607" max="4607" width="1.85546875" style="189" customWidth="1"/>
    <col min="4608" max="4614" width="11.42578125" style="189"/>
    <col min="4615" max="4615" width="11.85546875" style="189" bestFit="1" customWidth="1"/>
    <col min="4616" max="4616" width="12.5703125" style="189" customWidth="1"/>
    <col min="4617" max="4617" width="13.28515625" style="189" customWidth="1"/>
    <col min="4618" max="4618" width="15.85546875" style="189" customWidth="1"/>
    <col min="4619" max="4619" width="13" style="189" customWidth="1"/>
    <col min="4620" max="4620" width="0.140625" style="189" customWidth="1"/>
    <col min="4621" max="4862" width="11.42578125" style="189"/>
    <col min="4863" max="4863" width="1.85546875" style="189" customWidth="1"/>
    <col min="4864" max="4870" width="11.42578125" style="189"/>
    <col min="4871" max="4871" width="11.85546875" style="189" bestFit="1" customWidth="1"/>
    <col min="4872" max="4872" width="12.5703125" style="189" customWidth="1"/>
    <col min="4873" max="4873" width="13.28515625" style="189" customWidth="1"/>
    <col min="4874" max="4874" width="15.85546875" style="189" customWidth="1"/>
    <col min="4875" max="4875" width="13" style="189" customWidth="1"/>
    <col min="4876" max="4876" width="0.140625" style="189" customWidth="1"/>
    <col min="4877" max="5118" width="11.42578125" style="189"/>
    <col min="5119" max="5119" width="1.85546875" style="189" customWidth="1"/>
    <col min="5120" max="5126" width="11.42578125" style="189"/>
    <col min="5127" max="5127" width="11.85546875" style="189" bestFit="1" customWidth="1"/>
    <col min="5128" max="5128" width="12.5703125" style="189" customWidth="1"/>
    <col min="5129" max="5129" width="13.28515625" style="189" customWidth="1"/>
    <col min="5130" max="5130" width="15.85546875" style="189" customWidth="1"/>
    <col min="5131" max="5131" width="13" style="189" customWidth="1"/>
    <col min="5132" max="5132" width="0.140625" style="189" customWidth="1"/>
    <col min="5133" max="5374" width="11.42578125" style="189"/>
    <col min="5375" max="5375" width="1.85546875" style="189" customWidth="1"/>
    <col min="5376" max="5382" width="11.42578125" style="189"/>
    <col min="5383" max="5383" width="11.85546875" style="189" bestFit="1" customWidth="1"/>
    <col min="5384" max="5384" width="12.5703125" style="189" customWidth="1"/>
    <col min="5385" max="5385" width="13.28515625" style="189" customWidth="1"/>
    <col min="5386" max="5386" width="15.85546875" style="189" customWidth="1"/>
    <col min="5387" max="5387" width="13" style="189" customWidth="1"/>
    <col min="5388" max="5388" width="0.140625" style="189" customWidth="1"/>
    <col min="5389" max="5630" width="11.42578125" style="189"/>
    <col min="5631" max="5631" width="1.85546875" style="189" customWidth="1"/>
    <col min="5632" max="5638" width="11.42578125" style="189"/>
    <col min="5639" max="5639" width="11.85546875" style="189" bestFit="1" customWidth="1"/>
    <col min="5640" max="5640" width="12.5703125" style="189" customWidth="1"/>
    <col min="5641" max="5641" width="13.28515625" style="189" customWidth="1"/>
    <col min="5642" max="5642" width="15.85546875" style="189" customWidth="1"/>
    <col min="5643" max="5643" width="13" style="189" customWidth="1"/>
    <col min="5644" max="5644" width="0.140625" style="189" customWidth="1"/>
    <col min="5645" max="5886" width="11.42578125" style="189"/>
    <col min="5887" max="5887" width="1.85546875" style="189" customWidth="1"/>
    <col min="5888" max="5894" width="11.42578125" style="189"/>
    <col min="5895" max="5895" width="11.85546875" style="189" bestFit="1" customWidth="1"/>
    <col min="5896" max="5896" width="12.5703125" style="189" customWidth="1"/>
    <col min="5897" max="5897" width="13.28515625" style="189" customWidth="1"/>
    <col min="5898" max="5898" width="15.85546875" style="189" customWidth="1"/>
    <col min="5899" max="5899" width="13" style="189" customWidth="1"/>
    <col min="5900" max="5900" width="0.140625" style="189" customWidth="1"/>
    <col min="5901" max="6142" width="11.42578125" style="189"/>
    <col min="6143" max="6143" width="1.85546875" style="189" customWidth="1"/>
    <col min="6144" max="6150" width="11.42578125" style="189"/>
    <col min="6151" max="6151" width="11.85546875" style="189" bestFit="1" customWidth="1"/>
    <col min="6152" max="6152" width="12.5703125" style="189" customWidth="1"/>
    <col min="6153" max="6153" width="13.28515625" style="189" customWidth="1"/>
    <col min="6154" max="6154" width="15.85546875" style="189" customWidth="1"/>
    <col min="6155" max="6155" width="13" style="189" customWidth="1"/>
    <col min="6156" max="6156" width="0.140625" style="189" customWidth="1"/>
    <col min="6157" max="6398" width="11.42578125" style="189"/>
    <col min="6399" max="6399" width="1.85546875" style="189" customWidth="1"/>
    <col min="6400" max="6406" width="11.42578125" style="189"/>
    <col min="6407" max="6407" width="11.85546875" style="189" bestFit="1" customWidth="1"/>
    <col min="6408" max="6408" width="12.5703125" style="189" customWidth="1"/>
    <col min="6409" max="6409" width="13.28515625" style="189" customWidth="1"/>
    <col min="6410" max="6410" width="15.85546875" style="189" customWidth="1"/>
    <col min="6411" max="6411" width="13" style="189" customWidth="1"/>
    <col min="6412" max="6412" width="0.140625" style="189" customWidth="1"/>
    <col min="6413" max="6654" width="11.42578125" style="189"/>
    <col min="6655" max="6655" width="1.85546875" style="189" customWidth="1"/>
    <col min="6656" max="6662" width="11.42578125" style="189"/>
    <col min="6663" max="6663" width="11.85546875" style="189" bestFit="1" customWidth="1"/>
    <col min="6664" max="6664" width="12.5703125" style="189" customWidth="1"/>
    <col min="6665" max="6665" width="13.28515625" style="189" customWidth="1"/>
    <col min="6666" max="6666" width="15.85546875" style="189" customWidth="1"/>
    <col min="6667" max="6667" width="13" style="189" customWidth="1"/>
    <col min="6668" max="6668" width="0.140625" style="189" customWidth="1"/>
    <col min="6669" max="6910" width="11.42578125" style="189"/>
    <col min="6911" max="6911" width="1.85546875" style="189" customWidth="1"/>
    <col min="6912" max="6918" width="11.42578125" style="189"/>
    <col min="6919" max="6919" width="11.85546875" style="189" bestFit="1" customWidth="1"/>
    <col min="6920" max="6920" width="12.5703125" style="189" customWidth="1"/>
    <col min="6921" max="6921" width="13.28515625" style="189" customWidth="1"/>
    <col min="6922" max="6922" width="15.85546875" style="189" customWidth="1"/>
    <col min="6923" max="6923" width="13" style="189" customWidth="1"/>
    <col min="6924" max="6924" width="0.140625" style="189" customWidth="1"/>
    <col min="6925" max="7166" width="11.42578125" style="189"/>
    <col min="7167" max="7167" width="1.85546875" style="189" customWidth="1"/>
    <col min="7168" max="7174" width="11.42578125" style="189"/>
    <col min="7175" max="7175" width="11.85546875" style="189" bestFit="1" customWidth="1"/>
    <col min="7176" max="7176" width="12.5703125" style="189" customWidth="1"/>
    <col min="7177" max="7177" width="13.28515625" style="189" customWidth="1"/>
    <col min="7178" max="7178" width="15.85546875" style="189" customWidth="1"/>
    <col min="7179" max="7179" width="13" style="189" customWidth="1"/>
    <col min="7180" max="7180" width="0.140625" style="189" customWidth="1"/>
    <col min="7181" max="7422" width="11.42578125" style="189"/>
    <col min="7423" max="7423" width="1.85546875" style="189" customWidth="1"/>
    <col min="7424" max="7430" width="11.42578125" style="189"/>
    <col min="7431" max="7431" width="11.85546875" style="189" bestFit="1" customWidth="1"/>
    <col min="7432" max="7432" width="12.5703125" style="189" customWidth="1"/>
    <col min="7433" max="7433" width="13.28515625" style="189" customWidth="1"/>
    <col min="7434" max="7434" width="15.85546875" style="189" customWidth="1"/>
    <col min="7435" max="7435" width="13" style="189" customWidth="1"/>
    <col min="7436" max="7436" width="0.140625" style="189" customWidth="1"/>
    <col min="7437" max="7678" width="11.42578125" style="189"/>
    <col min="7679" max="7679" width="1.85546875" style="189" customWidth="1"/>
    <col min="7680" max="7686" width="11.42578125" style="189"/>
    <col min="7687" max="7687" width="11.85546875" style="189" bestFit="1" customWidth="1"/>
    <col min="7688" max="7688" width="12.5703125" style="189" customWidth="1"/>
    <col min="7689" max="7689" width="13.28515625" style="189" customWidth="1"/>
    <col min="7690" max="7690" width="15.85546875" style="189" customWidth="1"/>
    <col min="7691" max="7691" width="13" style="189" customWidth="1"/>
    <col min="7692" max="7692" width="0.140625" style="189" customWidth="1"/>
    <col min="7693" max="7934" width="11.42578125" style="189"/>
    <col min="7935" max="7935" width="1.85546875" style="189" customWidth="1"/>
    <col min="7936" max="7942" width="11.42578125" style="189"/>
    <col min="7943" max="7943" width="11.85546875" style="189" bestFit="1" customWidth="1"/>
    <col min="7944" max="7944" width="12.5703125" style="189" customWidth="1"/>
    <col min="7945" max="7945" width="13.28515625" style="189" customWidth="1"/>
    <col min="7946" max="7946" width="15.85546875" style="189" customWidth="1"/>
    <col min="7947" max="7947" width="13" style="189" customWidth="1"/>
    <col min="7948" max="7948" width="0.140625" style="189" customWidth="1"/>
    <col min="7949" max="8190" width="11.42578125" style="189"/>
    <col min="8191" max="8191" width="1.85546875" style="189" customWidth="1"/>
    <col min="8192" max="8198" width="11.42578125" style="189"/>
    <col min="8199" max="8199" width="11.85546875" style="189" bestFit="1" customWidth="1"/>
    <col min="8200" max="8200" width="12.5703125" style="189" customWidth="1"/>
    <col min="8201" max="8201" width="13.28515625" style="189" customWidth="1"/>
    <col min="8202" max="8202" width="15.85546875" style="189" customWidth="1"/>
    <col min="8203" max="8203" width="13" style="189" customWidth="1"/>
    <col min="8204" max="8204" width="0.140625" style="189" customWidth="1"/>
    <col min="8205" max="8446" width="11.42578125" style="189"/>
    <col min="8447" max="8447" width="1.85546875" style="189" customWidth="1"/>
    <col min="8448" max="8454" width="11.42578125" style="189"/>
    <col min="8455" max="8455" width="11.85546875" style="189" bestFit="1" customWidth="1"/>
    <col min="8456" max="8456" width="12.5703125" style="189" customWidth="1"/>
    <col min="8457" max="8457" width="13.28515625" style="189" customWidth="1"/>
    <col min="8458" max="8458" width="15.85546875" style="189" customWidth="1"/>
    <col min="8459" max="8459" width="13" style="189" customWidth="1"/>
    <col min="8460" max="8460" width="0.140625" style="189" customWidth="1"/>
    <col min="8461" max="8702" width="11.42578125" style="189"/>
    <col min="8703" max="8703" width="1.85546875" style="189" customWidth="1"/>
    <col min="8704" max="8710" width="11.42578125" style="189"/>
    <col min="8711" max="8711" width="11.85546875" style="189" bestFit="1" customWidth="1"/>
    <col min="8712" max="8712" width="12.5703125" style="189" customWidth="1"/>
    <col min="8713" max="8713" width="13.28515625" style="189" customWidth="1"/>
    <col min="8714" max="8714" width="15.85546875" style="189" customWidth="1"/>
    <col min="8715" max="8715" width="13" style="189" customWidth="1"/>
    <col min="8716" max="8716" width="0.140625" style="189" customWidth="1"/>
    <col min="8717" max="8958" width="11.42578125" style="189"/>
    <col min="8959" max="8959" width="1.85546875" style="189" customWidth="1"/>
    <col min="8960" max="8966" width="11.42578125" style="189"/>
    <col min="8967" max="8967" width="11.85546875" style="189" bestFit="1" customWidth="1"/>
    <col min="8968" max="8968" width="12.5703125" style="189" customWidth="1"/>
    <col min="8969" max="8969" width="13.28515625" style="189" customWidth="1"/>
    <col min="8970" max="8970" width="15.85546875" style="189" customWidth="1"/>
    <col min="8971" max="8971" width="13" style="189" customWidth="1"/>
    <col min="8972" max="8972" width="0.140625" style="189" customWidth="1"/>
    <col min="8973" max="9214" width="11.42578125" style="189"/>
    <col min="9215" max="9215" width="1.85546875" style="189" customWidth="1"/>
    <col min="9216" max="9222" width="11.42578125" style="189"/>
    <col min="9223" max="9223" width="11.85546875" style="189" bestFit="1" customWidth="1"/>
    <col min="9224" max="9224" width="12.5703125" style="189" customWidth="1"/>
    <col min="9225" max="9225" width="13.28515625" style="189" customWidth="1"/>
    <col min="9226" max="9226" width="15.85546875" style="189" customWidth="1"/>
    <col min="9227" max="9227" width="13" style="189" customWidth="1"/>
    <col min="9228" max="9228" width="0.140625" style="189" customWidth="1"/>
    <col min="9229" max="9470" width="11.42578125" style="189"/>
    <col min="9471" max="9471" width="1.85546875" style="189" customWidth="1"/>
    <col min="9472" max="9478" width="11.42578125" style="189"/>
    <col min="9479" max="9479" width="11.85546875" style="189" bestFit="1" customWidth="1"/>
    <col min="9480" max="9480" width="12.5703125" style="189" customWidth="1"/>
    <col min="9481" max="9481" width="13.28515625" style="189" customWidth="1"/>
    <col min="9482" max="9482" width="15.85546875" style="189" customWidth="1"/>
    <col min="9483" max="9483" width="13" style="189" customWidth="1"/>
    <col min="9484" max="9484" width="0.140625" style="189" customWidth="1"/>
    <col min="9485" max="9726" width="11.42578125" style="189"/>
    <col min="9727" max="9727" width="1.85546875" style="189" customWidth="1"/>
    <col min="9728" max="9734" width="11.42578125" style="189"/>
    <col min="9735" max="9735" width="11.85546875" style="189" bestFit="1" customWidth="1"/>
    <col min="9736" max="9736" width="12.5703125" style="189" customWidth="1"/>
    <col min="9737" max="9737" width="13.28515625" style="189" customWidth="1"/>
    <col min="9738" max="9738" width="15.85546875" style="189" customWidth="1"/>
    <col min="9739" max="9739" width="13" style="189" customWidth="1"/>
    <col min="9740" max="9740" width="0.140625" style="189" customWidth="1"/>
    <col min="9741" max="9982" width="11.42578125" style="189"/>
    <col min="9983" max="9983" width="1.85546875" style="189" customWidth="1"/>
    <col min="9984" max="9990" width="11.42578125" style="189"/>
    <col min="9991" max="9991" width="11.85546875" style="189" bestFit="1" customWidth="1"/>
    <col min="9992" max="9992" width="12.5703125" style="189" customWidth="1"/>
    <col min="9993" max="9993" width="13.28515625" style="189" customWidth="1"/>
    <col min="9994" max="9994" width="15.85546875" style="189" customWidth="1"/>
    <col min="9995" max="9995" width="13" style="189" customWidth="1"/>
    <col min="9996" max="9996" width="0.140625" style="189" customWidth="1"/>
    <col min="9997" max="10238" width="11.42578125" style="189"/>
    <col min="10239" max="10239" width="1.85546875" style="189" customWidth="1"/>
    <col min="10240" max="10246" width="11.42578125" style="189"/>
    <col min="10247" max="10247" width="11.85546875" style="189" bestFit="1" customWidth="1"/>
    <col min="10248" max="10248" width="12.5703125" style="189" customWidth="1"/>
    <col min="10249" max="10249" width="13.28515625" style="189" customWidth="1"/>
    <col min="10250" max="10250" width="15.85546875" style="189" customWidth="1"/>
    <col min="10251" max="10251" width="13" style="189" customWidth="1"/>
    <col min="10252" max="10252" width="0.140625" style="189" customWidth="1"/>
    <col min="10253" max="10494" width="11.42578125" style="189"/>
    <col min="10495" max="10495" width="1.85546875" style="189" customWidth="1"/>
    <col min="10496" max="10502" width="11.42578125" style="189"/>
    <col min="10503" max="10503" width="11.85546875" style="189" bestFit="1" customWidth="1"/>
    <col min="10504" max="10504" width="12.5703125" style="189" customWidth="1"/>
    <col min="10505" max="10505" width="13.28515625" style="189" customWidth="1"/>
    <col min="10506" max="10506" width="15.85546875" style="189" customWidth="1"/>
    <col min="10507" max="10507" width="13" style="189" customWidth="1"/>
    <col min="10508" max="10508" width="0.140625" style="189" customWidth="1"/>
    <col min="10509" max="10750" width="11.42578125" style="189"/>
    <col min="10751" max="10751" width="1.85546875" style="189" customWidth="1"/>
    <col min="10752" max="10758" width="11.42578125" style="189"/>
    <col min="10759" max="10759" width="11.85546875" style="189" bestFit="1" customWidth="1"/>
    <col min="10760" max="10760" width="12.5703125" style="189" customWidth="1"/>
    <col min="10761" max="10761" width="13.28515625" style="189" customWidth="1"/>
    <col min="10762" max="10762" width="15.85546875" style="189" customWidth="1"/>
    <col min="10763" max="10763" width="13" style="189" customWidth="1"/>
    <col min="10764" max="10764" width="0.140625" style="189" customWidth="1"/>
    <col min="10765" max="11006" width="11.42578125" style="189"/>
    <col min="11007" max="11007" width="1.85546875" style="189" customWidth="1"/>
    <col min="11008" max="11014" width="11.42578125" style="189"/>
    <col min="11015" max="11015" width="11.85546875" style="189" bestFit="1" customWidth="1"/>
    <col min="11016" max="11016" width="12.5703125" style="189" customWidth="1"/>
    <col min="11017" max="11017" width="13.28515625" style="189" customWidth="1"/>
    <col min="11018" max="11018" width="15.85546875" style="189" customWidth="1"/>
    <col min="11019" max="11019" width="13" style="189" customWidth="1"/>
    <col min="11020" max="11020" width="0.140625" style="189" customWidth="1"/>
    <col min="11021" max="11262" width="11.42578125" style="189"/>
    <col min="11263" max="11263" width="1.85546875" style="189" customWidth="1"/>
    <col min="11264" max="11270" width="11.42578125" style="189"/>
    <col min="11271" max="11271" width="11.85546875" style="189" bestFit="1" customWidth="1"/>
    <col min="11272" max="11272" width="12.5703125" style="189" customWidth="1"/>
    <col min="11273" max="11273" width="13.28515625" style="189" customWidth="1"/>
    <col min="11274" max="11274" width="15.85546875" style="189" customWidth="1"/>
    <col min="11275" max="11275" width="13" style="189" customWidth="1"/>
    <col min="11276" max="11276" width="0.140625" style="189" customWidth="1"/>
    <col min="11277" max="11518" width="11.42578125" style="189"/>
    <col min="11519" max="11519" width="1.85546875" style="189" customWidth="1"/>
    <col min="11520" max="11526" width="11.42578125" style="189"/>
    <col min="11527" max="11527" width="11.85546875" style="189" bestFit="1" customWidth="1"/>
    <col min="11528" max="11528" width="12.5703125" style="189" customWidth="1"/>
    <col min="11529" max="11529" width="13.28515625" style="189" customWidth="1"/>
    <col min="11530" max="11530" width="15.85546875" style="189" customWidth="1"/>
    <col min="11531" max="11531" width="13" style="189" customWidth="1"/>
    <col min="11532" max="11532" width="0.140625" style="189" customWidth="1"/>
    <col min="11533" max="11774" width="11.42578125" style="189"/>
    <col min="11775" max="11775" width="1.85546875" style="189" customWidth="1"/>
    <col min="11776" max="11782" width="11.42578125" style="189"/>
    <col min="11783" max="11783" width="11.85546875" style="189" bestFit="1" customWidth="1"/>
    <col min="11784" max="11784" width="12.5703125" style="189" customWidth="1"/>
    <col min="11785" max="11785" width="13.28515625" style="189" customWidth="1"/>
    <col min="11786" max="11786" width="15.85546875" style="189" customWidth="1"/>
    <col min="11787" max="11787" width="13" style="189" customWidth="1"/>
    <col min="11788" max="11788" width="0.140625" style="189" customWidth="1"/>
    <col min="11789" max="12030" width="11.42578125" style="189"/>
    <col min="12031" max="12031" width="1.85546875" style="189" customWidth="1"/>
    <col min="12032" max="12038" width="11.42578125" style="189"/>
    <col min="12039" max="12039" width="11.85546875" style="189" bestFit="1" customWidth="1"/>
    <col min="12040" max="12040" width="12.5703125" style="189" customWidth="1"/>
    <col min="12041" max="12041" width="13.28515625" style="189" customWidth="1"/>
    <col min="12042" max="12042" width="15.85546875" style="189" customWidth="1"/>
    <col min="12043" max="12043" width="13" style="189" customWidth="1"/>
    <col min="12044" max="12044" width="0.140625" style="189" customWidth="1"/>
    <col min="12045" max="12286" width="11.42578125" style="189"/>
    <col min="12287" max="12287" width="1.85546875" style="189" customWidth="1"/>
    <col min="12288" max="12294" width="11.42578125" style="189"/>
    <col min="12295" max="12295" width="11.85546875" style="189" bestFit="1" customWidth="1"/>
    <col min="12296" max="12296" width="12.5703125" style="189" customWidth="1"/>
    <col min="12297" max="12297" width="13.28515625" style="189" customWidth="1"/>
    <col min="12298" max="12298" width="15.85546875" style="189" customWidth="1"/>
    <col min="12299" max="12299" width="13" style="189" customWidth="1"/>
    <col min="12300" max="12300" width="0.140625" style="189" customWidth="1"/>
    <col min="12301" max="12542" width="11.42578125" style="189"/>
    <col min="12543" max="12543" width="1.85546875" style="189" customWidth="1"/>
    <col min="12544" max="12550" width="11.42578125" style="189"/>
    <col min="12551" max="12551" width="11.85546875" style="189" bestFit="1" customWidth="1"/>
    <col min="12552" max="12552" width="12.5703125" style="189" customWidth="1"/>
    <col min="12553" max="12553" width="13.28515625" style="189" customWidth="1"/>
    <col min="12554" max="12554" width="15.85546875" style="189" customWidth="1"/>
    <col min="12555" max="12555" width="13" style="189" customWidth="1"/>
    <col min="12556" max="12556" width="0.140625" style="189" customWidth="1"/>
    <col min="12557" max="12798" width="11.42578125" style="189"/>
    <col min="12799" max="12799" width="1.85546875" style="189" customWidth="1"/>
    <col min="12800" max="12806" width="11.42578125" style="189"/>
    <col min="12807" max="12807" width="11.85546875" style="189" bestFit="1" customWidth="1"/>
    <col min="12808" max="12808" width="12.5703125" style="189" customWidth="1"/>
    <col min="12809" max="12809" width="13.28515625" style="189" customWidth="1"/>
    <col min="12810" max="12810" width="15.85546875" style="189" customWidth="1"/>
    <col min="12811" max="12811" width="13" style="189" customWidth="1"/>
    <col min="12812" max="12812" width="0.140625" style="189" customWidth="1"/>
    <col min="12813" max="13054" width="11.42578125" style="189"/>
    <col min="13055" max="13055" width="1.85546875" style="189" customWidth="1"/>
    <col min="13056" max="13062" width="11.42578125" style="189"/>
    <col min="13063" max="13063" width="11.85546875" style="189" bestFit="1" customWidth="1"/>
    <col min="13064" max="13064" width="12.5703125" style="189" customWidth="1"/>
    <col min="13065" max="13065" width="13.28515625" style="189" customWidth="1"/>
    <col min="13066" max="13066" width="15.85546875" style="189" customWidth="1"/>
    <col min="13067" max="13067" width="13" style="189" customWidth="1"/>
    <col min="13068" max="13068" width="0.140625" style="189" customWidth="1"/>
    <col min="13069" max="13310" width="11.42578125" style="189"/>
    <col min="13311" max="13311" width="1.85546875" style="189" customWidth="1"/>
    <col min="13312" max="13318" width="11.42578125" style="189"/>
    <col min="13319" max="13319" width="11.85546875" style="189" bestFit="1" customWidth="1"/>
    <col min="13320" max="13320" width="12.5703125" style="189" customWidth="1"/>
    <col min="13321" max="13321" width="13.28515625" style="189" customWidth="1"/>
    <col min="13322" max="13322" width="15.85546875" style="189" customWidth="1"/>
    <col min="13323" max="13323" width="13" style="189" customWidth="1"/>
    <col min="13324" max="13324" width="0.140625" style="189" customWidth="1"/>
    <col min="13325" max="13566" width="11.42578125" style="189"/>
    <col min="13567" max="13567" width="1.85546875" style="189" customWidth="1"/>
    <col min="13568" max="13574" width="11.42578125" style="189"/>
    <col min="13575" max="13575" width="11.85546875" style="189" bestFit="1" customWidth="1"/>
    <col min="13576" max="13576" width="12.5703125" style="189" customWidth="1"/>
    <col min="13577" max="13577" width="13.28515625" style="189" customWidth="1"/>
    <col min="13578" max="13578" width="15.85546875" style="189" customWidth="1"/>
    <col min="13579" max="13579" width="13" style="189" customWidth="1"/>
    <col min="13580" max="13580" width="0.140625" style="189" customWidth="1"/>
    <col min="13581" max="13822" width="11.42578125" style="189"/>
    <col min="13823" max="13823" width="1.85546875" style="189" customWidth="1"/>
    <col min="13824" max="13830" width="11.42578125" style="189"/>
    <col min="13831" max="13831" width="11.85546875" style="189" bestFit="1" customWidth="1"/>
    <col min="13832" max="13832" width="12.5703125" style="189" customWidth="1"/>
    <col min="13833" max="13833" width="13.28515625" style="189" customWidth="1"/>
    <col min="13834" max="13834" width="15.85546875" style="189" customWidth="1"/>
    <col min="13835" max="13835" width="13" style="189" customWidth="1"/>
    <col min="13836" max="13836" width="0.140625" style="189" customWidth="1"/>
    <col min="13837" max="14078" width="11.42578125" style="189"/>
    <col min="14079" max="14079" width="1.85546875" style="189" customWidth="1"/>
    <col min="14080" max="14086" width="11.42578125" style="189"/>
    <col min="14087" max="14087" width="11.85546875" style="189" bestFit="1" customWidth="1"/>
    <col min="14088" max="14088" width="12.5703125" style="189" customWidth="1"/>
    <col min="14089" max="14089" width="13.28515625" style="189" customWidth="1"/>
    <col min="14090" max="14090" width="15.85546875" style="189" customWidth="1"/>
    <col min="14091" max="14091" width="13" style="189" customWidth="1"/>
    <col min="14092" max="14092" width="0.140625" style="189" customWidth="1"/>
    <col min="14093" max="14334" width="11.42578125" style="189"/>
    <col min="14335" max="14335" width="1.85546875" style="189" customWidth="1"/>
    <col min="14336" max="14342" width="11.42578125" style="189"/>
    <col min="14343" max="14343" width="11.85546875" style="189" bestFit="1" customWidth="1"/>
    <col min="14344" max="14344" width="12.5703125" style="189" customWidth="1"/>
    <col min="14345" max="14345" width="13.28515625" style="189" customWidth="1"/>
    <col min="14346" max="14346" width="15.85546875" style="189" customWidth="1"/>
    <col min="14347" max="14347" width="13" style="189" customWidth="1"/>
    <col min="14348" max="14348" width="0.140625" style="189" customWidth="1"/>
    <col min="14349" max="14590" width="11.42578125" style="189"/>
    <col min="14591" max="14591" width="1.85546875" style="189" customWidth="1"/>
    <col min="14592" max="14598" width="11.42578125" style="189"/>
    <col min="14599" max="14599" width="11.85546875" style="189" bestFit="1" customWidth="1"/>
    <col min="14600" max="14600" width="12.5703125" style="189" customWidth="1"/>
    <col min="14601" max="14601" width="13.28515625" style="189" customWidth="1"/>
    <col min="14602" max="14602" width="15.85546875" style="189" customWidth="1"/>
    <col min="14603" max="14603" width="13" style="189" customWidth="1"/>
    <col min="14604" max="14604" width="0.140625" style="189" customWidth="1"/>
    <col min="14605" max="14846" width="11.42578125" style="189"/>
    <col min="14847" max="14847" width="1.85546875" style="189" customWidth="1"/>
    <col min="14848" max="14854" width="11.42578125" style="189"/>
    <col min="14855" max="14855" width="11.85546875" style="189" bestFit="1" customWidth="1"/>
    <col min="14856" max="14856" width="12.5703125" style="189" customWidth="1"/>
    <col min="14857" max="14857" width="13.28515625" style="189" customWidth="1"/>
    <col min="14858" max="14858" width="15.85546875" style="189" customWidth="1"/>
    <col min="14859" max="14859" width="13" style="189" customWidth="1"/>
    <col min="14860" max="14860" width="0.140625" style="189" customWidth="1"/>
    <col min="14861" max="15102" width="11.42578125" style="189"/>
    <col min="15103" max="15103" width="1.85546875" style="189" customWidth="1"/>
    <col min="15104" max="15110" width="11.42578125" style="189"/>
    <col min="15111" max="15111" width="11.85546875" style="189" bestFit="1" customWidth="1"/>
    <col min="15112" max="15112" width="12.5703125" style="189" customWidth="1"/>
    <col min="15113" max="15113" width="13.28515625" style="189" customWidth="1"/>
    <col min="15114" max="15114" width="15.85546875" style="189" customWidth="1"/>
    <col min="15115" max="15115" width="13" style="189" customWidth="1"/>
    <col min="15116" max="15116" width="0.140625" style="189" customWidth="1"/>
    <col min="15117" max="15358" width="11.42578125" style="189"/>
    <col min="15359" max="15359" width="1.85546875" style="189" customWidth="1"/>
    <col min="15360" max="15366" width="11.42578125" style="189"/>
    <col min="15367" max="15367" width="11.85546875" style="189" bestFit="1" customWidth="1"/>
    <col min="15368" max="15368" width="12.5703125" style="189" customWidth="1"/>
    <col min="15369" max="15369" width="13.28515625" style="189" customWidth="1"/>
    <col min="15370" max="15370" width="15.85546875" style="189" customWidth="1"/>
    <col min="15371" max="15371" width="13" style="189" customWidth="1"/>
    <col min="15372" max="15372" width="0.140625" style="189" customWidth="1"/>
    <col min="15373" max="15614" width="11.42578125" style="189"/>
    <col min="15615" max="15615" width="1.85546875" style="189" customWidth="1"/>
    <col min="15616" max="15622" width="11.42578125" style="189"/>
    <col min="15623" max="15623" width="11.85546875" style="189" bestFit="1" customWidth="1"/>
    <col min="15624" max="15624" width="12.5703125" style="189" customWidth="1"/>
    <col min="15625" max="15625" width="13.28515625" style="189" customWidth="1"/>
    <col min="15626" max="15626" width="15.85546875" style="189" customWidth="1"/>
    <col min="15627" max="15627" width="13" style="189" customWidth="1"/>
    <col min="15628" max="15628" width="0.140625" style="189" customWidth="1"/>
    <col min="15629" max="15870" width="11.42578125" style="189"/>
    <col min="15871" max="15871" width="1.85546875" style="189" customWidth="1"/>
    <col min="15872" max="15878" width="11.42578125" style="189"/>
    <col min="15879" max="15879" width="11.85546875" style="189" bestFit="1" customWidth="1"/>
    <col min="15880" max="15880" width="12.5703125" style="189" customWidth="1"/>
    <col min="15881" max="15881" width="13.28515625" style="189" customWidth="1"/>
    <col min="15882" max="15882" width="15.85546875" style="189" customWidth="1"/>
    <col min="15883" max="15883" width="13" style="189" customWidth="1"/>
    <col min="15884" max="15884" width="0.140625" style="189" customWidth="1"/>
    <col min="15885" max="16126" width="11.42578125" style="189"/>
    <col min="16127" max="16127" width="1.85546875" style="189" customWidth="1"/>
    <col min="16128" max="16134" width="11.42578125" style="189"/>
    <col min="16135" max="16135" width="11.85546875" style="189" bestFit="1" customWidth="1"/>
    <col min="16136" max="16136" width="12.5703125" style="189" customWidth="1"/>
    <col min="16137" max="16137" width="13.28515625" style="189" customWidth="1"/>
    <col min="16138" max="16138" width="15.85546875" style="189" customWidth="1"/>
    <col min="16139" max="16139" width="13" style="189" customWidth="1"/>
    <col min="16140" max="16140" width="0.140625" style="189" customWidth="1"/>
    <col min="16141" max="16384" width="11.42578125" style="189"/>
  </cols>
  <sheetData>
    <row r="1" spans="1:54" ht="4.5" customHeight="1">
      <c r="A1" s="1"/>
      <c r="B1" s="2"/>
      <c r="C1" s="3"/>
      <c r="D1" s="2"/>
      <c r="E1" s="2"/>
      <c r="F1" s="2"/>
      <c r="G1" s="2"/>
      <c r="H1" s="2"/>
      <c r="I1" s="3"/>
      <c r="J1" s="2"/>
      <c r="K1" s="2"/>
      <c r="L1" s="3"/>
    </row>
    <row r="2" spans="1:54" ht="13.5" customHeight="1" thickBot="1">
      <c r="A2" s="285"/>
      <c r="B2" s="4"/>
      <c r="C2" s="5"/>
      <c r="D2" s="287" t="s">
        <v>51</v>
      </c>
      <c r="E2" s="287"/>
      <c r="F2" s="287"/>
      <c r="G2" s="287"/>
      <c r="H2" s="287"/>
      <c r="I2" s="288"/>
      <c r="J2" s="289" t="s">
        <v>2</v>
      </c>
      <c r="K2" s="289"/>
      <c r="L2" s="290"/>
    </row>
    <row r="3" spans="1:54">
      <c r="A3" s="285"/>
      <c r="B3" s="4"/>
      <c r="C3" s="5"/>
      <c r="D3" s="287" t="s">
        <v>3</v>
      </c>
      <c r="E3" s="287"/>
      <c r="F3" s="287"/>
      <c r="G3" s="287"/>
      <c r="H3" s="287"/>
      <c r="I3" s="288"/>
      <c r="J3" s="6" t="s">
        <v>4</v>
      </c>
      <c r="K3" s="2"/>
      <c r="L3" s="7"/>
    </row>
    <row r="4" spans="1:54" ht="15.75" thickBot="1">
      <c r="A4" s="285"/>
      <c r="B4" s="4"/>
      <c r="C4" s="8"/>
      <c r="D4" s="291" t="s">
        <v>5</v>
      </c>
      <c r="E4" s="291"/>
      <c r="F4" s="291"/>
      <c r="G4" s="291"/>
      <c r="H4" s="291"/>
      <c r="I4" s="292"/>
      <c r="J4" s="9"/>
      <c r="K4" s="9"/>
      <c r="L4" s="10"/>
    </row>
    <row r="5" spans="1:54" ht="15.75" thickBot="1">
      <c r="A5" s="286"/>
      <c r="B5" s="9"/>
      <c r="C5" s="11"/>
      <c r="D5" s="293" t="s">
        <v>47</v>
      </c>
      <c r="E5" s="293"/>
      <c r="F5" s="293"/>
      <c r="G5" s="293"/>
      <c r="H5" s="293"/>
      <c r="I5" s="294"/>
      <c r="J5" s="12" t="s">
        <v>6</v>
      </c>
      <c r="K5" s="295"/>
      <c r="L5" s="296"/>
    </row>
    <row r="6" spans="1:54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14"/>
    </row>
    <row r="7" spans="1:54">
      <c r="A7" s="78" t="s">
        <v>7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1:54" ht="5.25" customHeight="1">
      <c r="A8" s="13"/>
      <c r="B8" s="18"/>
      <c r="C8" s="18"/>
      <c r="D8" s="18"/>
      <c r="E8" s="18"/>
      <c r="F8" s="18"/>
      <c r="G8" s="18"/>
      <c r="H8" s="18"/>
      <c r="I8" s="18"/>
      <c r="J8" s="18"/>
      <c r="K8" s="18"/>
      <c r="L8" s="14"/>
    </row>
    <row r="9" spans="1:54">
      <c r="A9" s="79" t="s">
        <v>8</v>
      </c>
      <c r="B9" s="4"/>
      <c r="C9" s="19"/>
      <c r="D9" s="20" t="s">
        <v>9</v>
      </c>
      <c r="E9" s="18"/>
      <c r="F9" s="18"/>
      <c r="G9" s="18"/>
      <c r="H9" s="18"/>
      <c r="I9" s="18"/>
      <c r="J9" s="18"/>
      <c r="K9" s="18"/>
      <c r="L9" s="14"/>
    </row>
    <row r="10" spans="1:54">
      <c r="A10" s="79" t="s">
        <v>10</v>
      </c>
      <c r="B10" s="4"/>
      <c r="C10" s="297"/>
      <c r="D10" s="297"/>
      <c r="E10" s="297"/>
      <c r="F10" s="297"/>
      <c r="G10" s="297"/>
      <c r="H10" s="297"/>
      <c r="I10" s="297"/>
      <c r="J10" s="297"/>
      <c r="K10" s="297"/>
      <c r="L10" s="298"/>
    </row>
    <row r="11" spans="1:54">
      <c r="A11" s="80"/>
      <c r="B11" s="4"/>
      <c r="C11" s="297"/>
      <c r="D11" s="297"/>
      <c r="E11" s="297"/>
      <c r="F11" s="297"/>
      <c r="G11" s="297"/>
      <c r="H11" s="297"/>
      <c r="I11" s="297"/>
      <c r="J11" s="297"/>
      <c r="K11" s="297"/>
      <c r="L11" s="298"/>
    </row>
    <row r="12" spans="1:54">
      <c r="A12" s="79" t="s">
        <v>11</v>
      </c>
      <c r="B12" s="4"/>
      <c r="C12" s="299"/>
      <c r="D12" s="299"/>
      <c r="E12" s="299"/>
      <c r="F12" s="299"/>
      <c r="G12" s="299"/>
      <c r="H12" s="299"/>
      <c r="I12" s="299"/>
      <c r="J12" s="299"/>
      <c r="K12" s="299"/>
      <c r="L12" s="300"/>
    </row>
    <row r="13" spans="1:54">
      <c r="A13" s="79" t="s">
        <v>12</v>
      </c>
      <c r="B13" s="4"/>
      <c r="C13" s="299"/>
      <c r="D13" s="299"/>
      <c r="E13" s="299"/>
      <c r="F13" s="299"/>
      <c r="G13" s="299"/>
      <c r="H13" s="299"/>
      <c r="I13" s="299"/>
      <c r="J13" s="299"/>
      <c r="K13" s="299"/>
      <c r="L13" s="300"/>
    </row>
    <row r="14" spans="1:54">
      <c r="A14" s="79" t="s">
        <v>13</v>
      </c>
      <c r="B14" s="4"/>
      <c r="C14" s="299"/>
      <c r="D14" s="299"/>
      <c r="E14" s="299"/>
      <c r="F14" s="299"/>
      <c r="G14" s="299"/>
      <c r="H14" s="299"/>
      <c r="I14" s="299"/>
      <c r="J14" s="299"/>
      <c r="K14" s="299"/>
      <c r="L14" s="300"/>
    </row>
    <row r="15" spans="1:54" ht="4.5" customHeight="1" thickBot="1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3"/>
    </row>
    <row r="16" spans="1:54" s="26" customFormat="1" ht="2.25" customHeight="1" thickBot="1">
      <c r="A16" s="81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5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190"/>
      <c r="BB16" s="190"/>
    </row>
    <row r="17" spans="1:13">
      <c r="A17" s="82" t="s">
        <v>14</v>
      </c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9"/>
    </row>
    <row r="18" spans="1:13" ht="4.5" customHeight="1" thickBot="1">
      <c r="A18" s="13"/>
      <c r="B18" s="4"/>
      <c r="C18" s="4"/>
      <c r="D18" s="4"/>
      <c r="E18" s="4"/>
      <c r="F18" s="4"/>
      <c r="G18" s="4"/>
      <c r="H18" s="4"/>
      <c r="I18" s="4"/>
      <c r="J18" s="4"/>
      <c r="K18" s="4"/>
      <c r="L18" s="14"/>
    </row>
    <row r="19" spans="1:13">
      <c r="A19" s="30" t="s">
        <v>15</v>
      </c>
      <c r="B19" s="253" t="s">
        <v>16</v>
      </c>
      <c r="C19" s="254"/>
      <c r="D19" s="254"/>
      <c r="E19" s="254"/>
      <c r="F19" s="254"/>
      <c r="G19" s="254"/>
      <c r="H19" s="254"/>
      <c r="I19" s="254"/>
      <c r="J19" s="284"/>
      <c r="K19" s="196" t="s">
        <v>17</v>
      </c>
      <c r="L19" s="30" t="s">
        <v>18</v>
      </c>
      <c r="M19" s="190"/>
    </row>
    <row r="20" spans="1:13" ht="15.75" thickBot="1">
      <c r="A20" s="31"/>
      <c r="B20" s="271" t="s">
        <v>111</v>
      </c>
      <c r="C20" s="272"/>
      <c r="D20" s="272"/>
      <c r="E20" s="272"/>
      <c r="F20" s="272"/>
      <c r="G20" s="272"/>
      <c r="H20" s="272"/>
      <c r="I20" s="272"/>
      <c r="J20" s="273"/>
      <c r="K20" s="32" t="s">
        <v>107</v>
      </c>
      <c r="L20" s="74"/>
      <c r="M20" s="190"/>
    </row>
    <row r="21" spans="1:13">
      <c r="A21" s="13"/>
      <c r="B21" s="4"/>
      <c r="C21" s="4"/>
      <c r="D21" s="4"/>
      <c r="E21" s="4"/>
      <c r="F21" s="4"/>
      <c r="G21" s="4"/>
      <c r="H21" s="4"/>
      <c r="I21" s="4"/>
      <c r="J21" s="4"/>
      <c r="K21" s="4"/>
      <c r="L21" s="14"/>
    </row>
    <row r="22" spans="1:13">
      <c r="A22" s="83" t="s">
        <v>19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4"/>
    </row>
    <row r="23" spans="1:13" s="38" customFormat="1" ht="3.75" customHeight="1" thickBot="1">
      <c r="A23" s="84"/>
      <c r="B23" s="35"/>
      <c r="C23" s="35"/>
      <c r="D23" s="35"/>
      <c r="E23" s="35"/>
      <c r="F23" s="35"/>
      <c r="G23" s="35"/>
      <c r="H23" s="36"/>
      <c r="I23" s="36"/>
      <c r="J23" s="35"/>
      <c r="K23" s="35"/>
      <c r="L23" s="37"/>
    </row>
    <row r="24" spans="1:13">
      <c r="A24" s="253" t="s">
        <v>16</v>
      </c>
      <c r="B24" s="274"/>
      <c r="C24" s="274"/>
      <c r="D24" s="274"/>
      <c r="E24" s="275"/>
      <c r="F24" s="276" t="s">
        <v>20</v>
      </c>
      <c r="G24" s="274"/>
      <c r="H24" s="277" t="s">
        <v>21</v>
      </c>
      <c r="I24" s="278"/>
      <c r="J24" s="39" t="s">
        <v>22</v>
      </c>
      <c r="K24" s="196" t="s">
        <v>23</v>
      </c>
      <c r="L24" s="40" t="s">
        <v>24</v>
      </c>
    </row>
    <row r="25" spans="1:13">
      <c r="A25" s="266" t="s">
        <v>49</v>
      </c>
      <c r="B25" s="267"/>
      <c r="C25" s="267"/>
      <c r="D25" s="267"/>
      <c r="E25" s="268"/>
      <c r="F25" s="279"/>
      <c r="G25" s="268"/>
      <c r="H25" s="279"/>
      <c r="I25" s="268"/>
      <c r="J25" s="41"/>
      <c r="K25" s="42"/>
      <c r="L25" s="43">
        <f>+L53*0.1</f>
        <v>869.6110000000001</v>
      </c>
    </row>
    <row r="26" spans="1:13">
      <c r="A26" s="280"/>
      <c r="B26" s="281"/>
      <c r="C26" s="281"/>
      <c r="D26" s="281"/>
      <c r="E26" s="282"/>
      <c r="F26" s="44"/>
      <c r="G26" s="45"/>
      <c r="H26" s="44"/>
      <c r="I26" s="45"/>
      <c r="J26" s="41"/>
      <c r="K26" s="42"/>
      <c r="L26" s="43"/>
    </row>
    <row r="27" spans="1:13" ht="15.75" thickBot="1">
      <c r="A27" s="257"/>
      <c r="B27" s="258"/>
      <c r="C27" s="258"/>
      <c r="D27" s="258"/>
      <c r="E27" s="269"/>
      <c r="F27" s="283"/>
      <c r="G27" s="269"/>
      <c r="H27" s="283"/>
      <c r="I27" s="269"/>
      <c r="J27" s="46"/>
      <c r="K27" s="47"/>
      <c r="L27" s="48"/>
    </row>
    <row r="28" spans="1:13" ht="15.75" thickBot="1">
      <c r="A28" s="259" t="s">
        <v>25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1"/>
      <c r="L28" s="49">
        <f>+L25</f>
        <v>869.6110000000001</v>
      </c>
    </row>
    <row r="29" spans="1:13">
      <c r="A29" s="85"/>
      <c r="B29" s="4"/>
      <c r="C29" s="4"/>
      <c r="D29" s="4"/>
      <c r="E29" s="4"/>
      <c r="F29" s="4"/>
      <c r="G29" s="4"/>
      <c r="H29" s="4"/>
      <c r="I29" s="4"/>
      <c r="J29" s="4"/>
      <c r="K29" s="4"/>
      <c r="L29" s="14"/>
    </row>
    <row r="30" spans="1:13">
      <c r="A30" s="86" t="s">
        <v>26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7"/>
    </row>
    <row r="31" spans="1:13" ht="3.75" customHeight="1" thickBot="1">
      <c r="A31" s="21"/>
      <c r="B31" s="9"/>
      <c r="C31" s="9"/>
      <c r="D31" s="9"/>
      <c r="E31" s="9"/>
      <c r="F31" s="9"/>
      <c r="G31" s="9"/>
      <c r="H31" s="9"/>
      <c r="I31" s="4"/>
      <c r="J31" s="4"/>
      <c r="K31" s="4"/>
      <c r="L31" s="14"/>
    </row>
    <row r="32" spans="1:13">
      <c r="A32" s="253" t="s">
        <v>16</v>
      </c>
      <c r="B32" s="254"/>
      <c r="C32" s="254"/>
      <c r="D32" s="254"/>
      <c r="E32" s="254"/>
      <c r="F32" s="254"/>
      <c r="G32" s="254"/>
      <c r="H32" s="270"/>
      <c r="I32" s="197" t="s">
        <v>17</v>
      </c>
      <c r="J32" s="39" t="s">
        <v>18</v>
      </c>
      <c r="K32" s="196" t="s">
        <v>27</v>
      </c>
      <c r="L32" s="40" t="s">
        <v>24</v>
      </c>
    </row>
    <row r="33" spans="1:13">
      <c r="A33" s="266" t="s">
        <v>110</v>
      </c>
      <c r="B33" s="267"/>
      <c r="C33" s="267"/>
      <c r="D33" s="267"/>
      <c r="E33" s="267"/>
      <c r="F33" s="267"/>
      <c r="G33" s="267"/>
      <c r="H33" s="268"/>
      <c r="I33" s="50" t="s">
        <v>1</v>
      </c>
      <c r="J33" s="51">
        <v>1</v>
      </c>
      <c r="K33" s="52">
        <f>+[7]insumos!C14</f>
        <v>7800</v>
      </c>
      <c r="L33" s="43">
        <f>+J33*K33</f>
        <v>7800</v>
      </c>
    </row>
    <row r="34" spans="1:13">
      <c r="A34" s="266"/>
      <c r="B34" s="267"/>
      <c r="C34" s="267"/>
      <c r="D34" s="267"/>
      <c r="E34" s="267"/>
      <c r="F34" s="267"/>
      <c r="G34" s="267"/>
      <c r="H34" s="268"/>
      <c r="I34" s="53"/>
      <c r="J34" s="54"/>
      <c r="K34" s="55"/>
      <c r="L34" s="56"/>
      <c r="M34" s="75"/>
    </row>
    <row r="35" spans="1:13">
      <c r="A35" s="266"/>
      <c r="B35" s="267"/>
      <c r="C35" s="267"/>
      <c r="D35" s="267"/>
      <c r="E35" s="267"/>
      <c r="F35" s="267"/>
      <c r="G35" s="267"/>
      <c r="H35" s="268"/>
      <c r="I35" s="53"/>
      <c r="J35" s="54"/>
      <c r="K35" s="55"/>
      <c r="L35" s="56"/>
      <c r="M35" s="75"/>
    </row>
    <row r="36" spans="1:13">
      <c r="A36" s="266"/>
      <c r="B36" s="267"/>
      <c r="C36" s="267"/>
      <c r="D36" s="267"/>
      <c r="E36" s="267"/>
      <c r="F36" s="267"/>
      <c r="G36" s="267"/>
      <c r="H36" s="268"/>
      <c r="I36" s="53"/>
      <c r="J36" s="54"/>
      <c r="K36" s="55"/>
      <c r="L36" s="56"/>
      <c r="M36" s="75"/>
    </row>
    <row r="37" spans="1:13">
      <c r="A37" s="266"/>
      <c r="B37" s="267"/>
      <c r="C37" s="267"/>
      <c r="D37" s="267"/>
      <c r="E37" s="267"/>
      <c r="F37" s="267"/>
      <c r="G37" s="267"/>
      <c r="H37" s="268"/>
      <c r="I37" s="53"/>
      <c r="J37" s="54"/>
      <c r="K37" s="55"/>
      <c r="L37" s="56"/>
      <c r="M37" s="75"/>
    </row>
    <row r="38" spans="1:13" ht="15.75" thickBot="1">
      <c r="A38" s="257"/>
      <c r="B38" s="258"/>
      <c r="C38" s="258"/>
      <c r="D38" s="258"/>
      <c r="E38" s="258"/>
      <c r="F38" s="258"/>
      <c r="G38" s="258"/>
      <c r="H38" s="269"/>
      <c r="I38" s="57"/>
      <c r="J38" s="58"/>
      <c r="K38" s="55"/>
      <c r="L38" s="59"/>
      <c r="M38" s="75"/>
    </row>
    <row r="39" spans="1:13" ht="15.75" thickBot="1">
      <c r="A39" s="259" t="s">
        <v>25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1"/>
      <c r="L39" s="49">
        <f>SUM(L33:L38)</f>
        <v>7800</v>
      </c>
      <c r="M39" s="75"/>
    </row>
    <row r="40" spans="1:13">
      <c r="A40" s="13"/>
      <c r="B40" s="4"/>
      <c r="C40" s="4"/>
      <c r="D40" s="4"/>
      <c r="E40" s="4"/>
      <c r="F40" s="4"/>
      <c r="G40" s="4"/>
      <c r="H40" s="4"/>
      <c r="I40" s="4"/>
      <c r="J40" s="4"/>
      <c r="K40" s="4"/>
      <c r="L40" s="14"/>
      <c r="M40" s="75"/>
    </row>
    <row r="41" spans="1:13">
      <c r="A41" s="86" t="s">
        <v>28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7"/>
      <c r="M41" s="75"/>
    </row>
    <row r="42" spans="1:13" ht="3.75" customHeight="1" thickBot="1">
      <c r="A42" s="13"/>
      <c r="B42" s="4"/>
      <c r="C42" s="4"/>
      <c r="D42" s="4"/>
      <c r="E42" s="4"/>
      <c r="F42" s="4"/>
      <c r="G42" s="4"/>
      <c r="H42" s="4"/>
      <c r="I42" s="4"/>
      <c r="J42" s="4"/>
      <c r="K42" s="4"/>
      <c r="L42" s="14"/>
      <c r="M42" s="75"/>
    </row>
    <row r="43" spans="1:13">
      <c r="A43" s="253" t="s">
        <v>29</v>
      </c>
      <c r="B43" s="254"/>
      <c r="C43" s="254"/>
      <c r="D43" s="254"/>
      <c r="E43" s="254"/>
      <c r="F43" s="254"/>
      <c r="G43" s="254"/>
      <c r="H43" s="39" t="s">
        <v>30</v>
      </c>
      <c r="I43" s="196" t="s">
        <v>31</v>
      </c>
      <c r="J43" s="39" t="s">
        <v>32</v>
      </c>
      <c r="K43" s="196" t="s">
        <v>33</v>
      </c>
      <c r="L43" s="40" t="s">
        <v>24</v>
      </c>
      <c r="M43" s="75">
        <f>1569*1.16</f>
        <v>1820.04</v>
      </c>
    </row>
    <row r="44" spans="1:13">
      <c r="A44" s="266"/>
      <c r="B44" s="267"/>
      <c r="C44" s="267"/>
      <c r="D44" s="267"/>
      <c r="E44" s="267"/>
      <c r="F44" s="267"/>
      <c r="G44" s="267"/>
      <c r="H44" s="71"/>
      <c r="I44" s="60"/>
      <c r="J44" s="71"/>
      <c r="K44" s="60"/>
      <c r="L44" s="76"/>
      <c r="M44" s="75"/>
    </row>
    <row r="45" spans="1:13" ht="15.75" thickBot="1">
      <c r="A45" s="257"/>
      <c r="B45" s="258"/>
      <c r="C45" s="258"/>
      <c r="D45" s="258"/>
      <c r="E45" s="258"/>
      <c r="F45" s="258"/>
      <c r="G45" s="258"/>
      <c r="H45" s="72"/>
      <c r="I45" s="9"/>
      <c r="J45" s="72"/>
      <c r="K45" s="9"/>
      <c r="L45" s="73"/>
      <c r="M45" s="75"/>
    </row>
    <row r="46" spans="1:13" ht="15.75" thickBot="1">
      <c r="A46" s="259" t="s">
        <v>25</v>
      </c>
      <c r="B46" s="260"/>
      <c r="C46" s="260"/>
      <c r="D46" s="260"/>
      <c r="E46" s="260"/>
      <c r="F46" s="260"/>
      <c r="G46" s="260"/>
      <c r="H46" s="260"/>
      <c r="I46" s="260"/>
      <c r="J46" s="260"/>
      <c r="K46" s="261"/>
      <c r="L46" s="77">
        <f>SUM(L44:L45)</f>
        <v>0</v>
      </c>
      <c r="M46" s="75"/>
    </row>
    <row r="47" spans="1:13">
      <c r="A47" s="13"/>
      <c r="B47" s="4"/>
      <c r="C47" s="4"/>
      <c r="D47" s="4"/>
      <c r="E47" s="4"/>
      <c r="F47" s="4"/>
      <c r="G47" s="4"/>
      <c r="H47" s="4"/>
      <c r="I47" s="4"/>
      <c r="J47" s="4"/>
      <c r="K47" s="4"/>
      <c r="L47" s="14"/>
      <c r="M47" s="75"/>
    </row>
    <row r="48" spans="1:13">
      <c r="A48" s="86" t="s">
        <v>34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7"/>
      <c r="M48" s="75"/>
    </row>
    <row r="49" spans="1:13" ht="3.75" customHeight="1" thickBot="1">
      <c r="A49" s="13"/>
      <c r="B49" s="4"/>
      <c r="C49" s="4"/>
      <c r="D49" s="4"/>
      <c r="E49" s="4"/>
      <c r="F49" s="4"/>
      <c r="G49" s="4"/>
      <c r="H49" s="4"/>
      <c r="I49" s="4"/>
      <c r="J49" s="4"/>
      <c r="K49" s="4"/>
      <c r="L49" s="14"/>
      <c r="M49" s="75"/>
    </row>
    <row r="50" spans="1:13">
      <c r="A50" s="253" t="s">
        <v>35</v>
      </c>
      <c r="B50" s="254"/>
      <c r="C50" s="254"/>
      <c r="D50" s="254"/>
      <c r="E50" s="254"/>
      <c r="F50" s="254"/>
      <c r="G50" s="254"/>
      <c r="H50" s="39" t="s">
        <v>36</v>
      </c>
      <c r="I50" s="61" t="s">
        <v>37</v>
      </c>
      <c r="J50" s="62" t="s">
        <v>38</v>
      </c>
      <c r="K50" s="61" t="s">
        <v>23</v>
      </c>
      <c r="L50" s="63" t="s">
        <v>24</v>
      </c>
      <c r="M50" s="75"/>
    </row>
    <row r="51" spans="1:13">
      <c r="A51" s="255" t="s">
        <v>52</v>
      </c>
      <c r="B51" s="256"/>
      <c r="C51" s="256"/>
      <c r="D51" s="256"/>
      <c r="E51" s="256"/>
      <c r="F51" s="256"/>
      <c r="G51" s="256"/>
      <c r="H51" s="41">
        <f>+[7]insumos!C44+2*[7]insumos!C43</f>
        <v>94012</v>
      </c>
      <c r="I51" s="52">
        <f>+H51*0.85</f>
        <v>79910.2</v>
      </c>
      <c r="J51" s="41">
        <f>+H51+I51</f>
        <v>173922.2</v>
      </c>
      <c r="K51" s="60">
        <v>20</v>
      </c>
      <c r="L51" s="43">
        <f>+J51/K51</f>
        <v>8696.11</v>
      </c>
      <c r="M51" s="75"/>
    </row>
    <row r="52" spans="1:13" ht="15.75" thickBot="1">
      <c r="A52" s="257"/>
      <c r="B52" s="258"/>
      <c r="C52" s="258"/>
      <c r="D52" s="258"/>
      <c r="E52" s="258"/>
      <c r="F52" s="258"/>
      <c r="G52" s="258"/>
      <c r="H52" s="72"/>
      <c r="I52" s="9"/>
      <c r="J52" s="72"/>
      <c r="K52" s="9" t="s">
        <v>43</v>
      </c>
      <c r="L52" s="73"/>
      <c r="M52" s="75"/>
    </row>
    <row r="53" spans="1:13" ht="15.75" thickBot="1">
      <c r="A53" s="259" t="s">
        <v>25</v>
      </c>
      <c r="B53" s="260"/>
      <c r="C53" s="260"/>
      <c r="D53" s="260"/>
      <c r="E53" s="260"/>
      <c r="F53" s="260"/>
      <c r="G53" s="260"/>
      <c r="H53" s="260"/>
      <c r="I53" s="260"/>
      <c r="J53" s="260"/>
      <c r="K53" s="261"/>
      <c r="L53" s="49">
        <f>SUM(L51:L52)</f>
        <v>8696.11</v>
      </c>
      <c r="M53" s="75"/>
    </row>
    <row r="54" spans="1:13" ht="8.25" customHeight="1" thickBot="1">
      <c r="A54" s="13"/>
      <c r="B54" s="4"/>
      <c r="C54" s="4"/>
      <c r="D54" s="4"/>
      <c r="E54" s="4"/>
      <c r="F54" s="4"/>
      <c r="G54" s="4"/>
      <c r="H54" s="4"/>
      <c r="I54" s="4"/>
      <c r="J54" s="4"/>
      <c r="K54" s="4"/>
      <c r="L54" s="14"/>
    </row>
    <row r="55" spans="1:13" ht="15.75" thickBot="1">
      <c r="A55" s="262" t="s">
        <v>39</v>
      </c>
      <c r="B55" s="263"/>
      <c r="C55" s="263"/>
      <c r="D55" s="263"/>
      <c r="E55" s="263"/>
      <c r="F55" s="263"/>
      <c r="G55" s="263"/>
      <c r="H55" s="263"/>
      <c r="I55" s="263"/>
      <c r="J55" s="263"/>
      <c r="K55" s="264"/>
      <c r="L55" s="49">
        <f>ROUND(L28+L39+L46+L53,0)</f>
        <v>17366</v>
      </c>
    </row>
    <row r="56" spans="1:13" ht="3" customHeight="1">
      <c r="A56" s="13"/>
      <c r="B56" s="4"/>
      <c r="C56" s="4"/>
      <c r="D56" s="4"/>
      <c r="E56" s="4"/>
      <c r="F56" s="4"/>
      <c r="G56" s="4"/>
      <c r="H56" s="4"/>
      <c r="I56" s="4"/>
      <c r="J56" s="4"/>
      <c r="K56" s="4"/>
      <c r="L56" s="14"/>
    </row>
    <row r="57" spans="1:13" ht="3" customHeight="1">
      <c r="A57" s="13"/>
      <c r="B57" s="4"/>
      <c r="C57" s="4"/>
      <c r="D57" s="4"/>
      <c r="E57" s="4"/>
      <c r="F57" s="4"/>
      <c r="G57" s="4"/>
      <c r="H57" s="4"/>
      <c r="I57" s="4"/>
      <c r="J57" s="4"/>
      <c r="K57" s="4"/>
      <c r="L57" s="14"/>
    </row>
    <row r="58" spans="1:13" ht="9.75" customHeight="1">
      <c r="A58" s="13"/>
      <c r="B58" s="4"/>
      <c r="C58" s="4"/>
      <c r="D58" s="4"/>
      <c r="E58" s="4"/>
      <c r="F58" s="4"/>
      <c r="G58" s="4"/>
      <c r="H58" s="4"/>
      <c r="I58" s="4"/>
      <c r="J58" s="4"/>
      <c r="K58" s="4"/>
      <c r="L58" s="14"/>
    </row>
    <row r="59" spans="1:13" ht="9.75" customHeight="1">
      <c r="A59" s="13"/>
      <c r="B59" s="4"/>
      <c r="C59" s="4"/>
      <c r="D59" s="4"/>
      <c r="E59" s="4"/>
      <c r="F59" s="4"/>
      <c r="G59" s="4"/>
      <c r="H59" s="4"/>
      <c r="I59" s="4"/>
      <c r="J59" s="4"/>
      <c r="K59" s="4"/>
      <c r="L59" s="14"/>
    </row>
    <row r="60" spans="1:13" ht="9.75" customHeight="1">
      <c r="A60" s="13"/>
      <c r="B60" s="4"/>
      <c r="C60" s="4"/>
      <c r="D60" s="4"/>
      <c r="E60" s="4"/>
      <c r="F60" s="4"/>
      <c r="G60" s="4"/>
      <c r="H60" s="4"/>
      <c r="I60" s="4"/>
      <c r="J60" s="4"/>
      <c r="K60" s="4"/>
      <c r="L60" s="14"/>
    </row>
    <row r="61" spans="1:13" ht="9.75" customHeight="1">
      <c r="A61" s="13"/>
      <c r="B61" s="4"/>
      <c r="C61" s="4"/>
      <c r="D61" s="4"/>
      <c r="E61" s="4"/>
      <c r="F61" s="4"/>
      <c r="G61" s="4"/>
      <c r="H61" s="4"/>
      <c r="I61" s="4"/>
      <c r="J61" s="4"/>
      <c r="K61" s="4"/>
      <c r="L61" s="14"/>
    </row>
    <row r="62" spans="1:13" ht="9.75" customHeight="1">
      <c r="A62" s="13"/>
      <c r="B62" s="4"/>
      <c r="C62" s="4"/>
      <c r="D62" s="4"/>
      <c r="E62" s="4"/>
      <c r="F62" s="4"/>
      <c r="G62" s="4"/>
      <c r="H62" s="4"/>
      <c r="I62" s="4"/>
      <c r="J62" s="4"/>
      <c r="K62" s="4"/>
      <c r="L62" s="14"/>
    </row>
    <row r="63" spans="1:13" ht="9.75" customHeight="1">
      <c r="A63" s="13"/>
      <c r="B63" s="4"/>
      <c r="C63" s="4"/>
      <c r="D63" s="4"/>
      <c r="E63" s="4"/>
      <c r="F63" s="64" t="s">
        <v>40</v>
      </c>
      <c r="G63" s="4"/>
      <c r="H63" s="4"/>
      <c r="I63" s="4"/>
      <c r="J63" s="4"/>
      <c r="K63" s="4"/>
      <c r="L63" s="14"/>
    </row>
    <row r="64" spans="1:13">
      <c r="A64" s="13"/>
      <c r="B64" s="4"/>
      <c r="C64" s="4"/>
      <c r="D64" s="4"/>
      <c r="E64" s="4"/>
      <c r="F64" s="64" t="s">
        <v>41</v>
      </c>
      <c r="G64" s="265"/>
      <c r="H64" s="265"/>
      <c r="I64" s="265"/>
      <c r="J64" s="4"/>
      <c r="K64" s="4"/>
      <c r="L64" s="14"/>
    </row>
    <row r="65" spans="1:12">
      <c r="A65" s="241" t="s">
        <v>42</v>
      </c>
      <c r="B65" s="242"/>
      <c r="C65" s="242"/>
      <c r="D65" s="242"/>
      <c r="E65" s="242"/>
      <c r="F65" s="242"/>
      <c r="G65" s="242"/>
      <c r="H65" s="242"/>
      <c r="I65" s="242"/>
      <c r="J65" s="242"/>
      <c r="K65" s="242"/>
      <c r="L65" s="243"/>
    </row>
    <row r="66" spans="1:12" ht="3" customHeight="1">
      <c r="A66" s="13"/>
      <c r="B66" s="4"/>
      <c r="C66" s="4"/>
      <c r="D66" s="4"/>
      <c r="E66" s="4"/>
      <c r="F66" s="4" t="s">
        <v>43</v>
      </c>
      <c r="G66" s="4"/>
      <c r="H66" s="4"/>
      <c r="I66" s="4"/>
      <c r="J66" s="4"/>
      <c r="K66" s="4"/>
      <c r="L66" s="14"/>
    </row>
    <row r="67" spans="1:12">
      <c r="A67" s="86" t="s">
        <v>50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7"/>
    </row>
    <row r="68" spans="1:12">
      <c r="A68" s="244"/>
      <c r="B68" s="245"/>
      <c r="C68" s="245"/>
      <c r="D68" s="245"/>
      <c r="E68" s="245"/>
      <c r="F68" s="245"/>
      <c r="G68" s="245"/>
      <c r="H68" s="245"/>
      <c r="I68" s="245"/>
      <c r="J68" s="245"/>
      <c r="K68" s="245"/>
      <c r="L68" s="246"/>
    </row>
    <row r="69" spans="1:12">
      <c r="A69" s="247"/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9"/>
    </row>
    <row r="70" spans="1:12">
      <c r="A70" s="250"/>
      <c r="B70" s="251"/>
      <c r="C70" s="251"/>
      <c r="D70" s="251"/>
      <c r="E70" s="251"/>
      <c r="F70" s="251"/>
      <c r="G70" s="251"/>
      <c r="H70" s="251"/>
      <c r="I70" s="251"/>
      <c r="J70" s="251"/>
      <c r="K70" s="251"/>
      <c r="L70" s="252"/>
    </row>
    <row r="71" spans="1:12">
      <c r="A71" s="65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7"/>
    </row>
    <row r="72" spans="1:12">
      <c r="A72" s="65" t="s">
        <v>44</v>
      </c>
      <c r="B72" s="87"/>
      <c r="C72" s="66"/>
      <c r="D72" s="66"/>
      <c r="E72" s="66"/>
      <c r="F72" s="66"/>
      <c r="G72" s="66"/>
      <c r="H72" s="66"/>
      <c r="I72" s="66"/>
      <c r="J72" s="66"/>
      <c r="K72" s="66"/>
      <c r="L72" s="67"/>
    </row>
    <row r="73" spans="1:12">
      <c r="A73" s="13" t="s">
        <v>45</v>
      </c>
      <c r="B73" s="4"/>
      <c r="C73" s="4"/>
      <c r="D73" s="4"/>
      <c r="E73" s="64"/>
      <c r="F73" s="4"/>
      <c r="G73" s="4"/>
      <c r="H73" s="4"/>
      <c r="I73" s="4"/>
      <c r="J73" s="4"/>
      <c r="K73" s="4"/>
      <c r="L73" s="14"/>
    </row>
    <row r="74" spans="1:12">
      <c r="A74" s="13"/>
      <c r="B74" s="4"/>
      <c r="C74" s="4"/>
      <c r="D74" s="4"/>
      <c r="E74" s="64"/>
      <c r="F74" s="88"/>
      <c r="G74" s="88"/>
      <c r="H74" s="88"/>
      <c r="I74" s="88"/>
      <c r="J74" s="4"/>
      <c r="K74" s="4"/>
      <c r="L74" s="14"/>
    </row>
    <row r="75" spans="1:12">
      <c r="A75" s="9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9"/>
    </row>
    <row r="76" spans="1:12">
      <c r="A76" s="13" t="s">
        <v>46</v>
      </c>
      <c r="B76" s="68"/>
      <c r="C76" s="68"/>
      <c r="D76" s="69"/>
      <c r="E76" s="90"/>
      <c r="F76" s="90"/>
      <c r="G76" s="90"/>
      <c r="H76" s="90"/>
      <c r="I76" s="91"/>
      <c r="J76" s="91"/>
      <c r="K76" s="91"/>
      <c r="L76" s="92"/>
    </row>
    <row r="77" spans="1:12" ht="9" customHeight="1" thickBot="1">
      <c r="A77" s="93"/>
      <c r="B77" s="94"/>
      <c r="C77" s="94"/>
      <c r="D77" s="9"/>
      <c r="E77" s="95"/>
      <c r="F77" s="95"/>
      <c r="G77" s="95"/>
      <c r="H77" s="95"/>
      <c r="I77" s="96"/>
      <c r="J77" s="96"/>
      <c r="K77" s="96"/>
      <c r="L77" s="97"/>
    </row>
  </sheetData>
  <mergeCells count="45">
    <mergeCell ref="B19:J19"/>
    <mergeCell ref="A2:A5"/>
    <mergeCell ref="D2:I2"/>
    <mergeCell ref="J2:L2"/>
    <mergeCell ref="D3:I3"/>
    <mergeCell ref="D4:I4"/>
    <mergeCell ref="D5:I5"/>
    <mergeCell ref="K5:L5"/>
    <mergeCell ref="C10:L10"/>
    <mergeCell ref="C11:L11"/>
    <mergeCell ref="C12:L12"/>
    <mergeCell ref="C13:L13"/>
    <mergeCell ref="C14:L14"/>
    <mergeCell ref="A32:H32"/>
    <mergeCell ref="B20:J20"/>
    <mergeCell ref="A24:E24"/>
    <mergeCell ref="F24:G24"/>
    <mergeCell ref="H24:I24"/>
    <mergeCell ref="A25:E25"/>
    <mergeCell ref="F25:G25"/>
    <mergeCell ref="H25:I25"/>
    <mergeCell ref="A26:E26"/>
    <mergeCell ref="A27:E27"/>
    <mergeCell ref="F27:G27"/>
    <mergeCell ref="H27:I27"/>
    <mergeCell ref="A28:K28"/>
    <mergeCell ref="A46:K46"/>
    <mergeCell ref="A33:H33"/>
    <mergeCell ref="A34:H34"/>
    <mergeCell ref="A35:H35"/>
    <mergeCell ref="A36:H36"/>
    <mergeCell ref="A37:H37"/>
    <mergeCell ref="A38:H38"/>
    <mergeCell ref="A39:K39"/>
    <mergeCell ref="A43:G43"/>
    <mergeCell ref="A44:G44"/>
    <mergeCell ref="A45:G45"/>
    <mergeCell ref="A65:L65"/>
    <mergeCell ref="A68:L70"/>
    <mergeCell ref="A50:G50"/>
    <mergeCell ref="A51:G51"/>
    <mergeCell ref="A52:G52"/>
    <mergeCell ref="A53:K53"/>
    <mergeCell ref="A55:K55"/>
    <mergeCell ref="G64:I6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memoria cant</vt:lpstr>
      <vt:lpstr>AU</vt:lpstr>
      <vt:lpstr>AIU</vt:lpstr>
      <vt:lpstr>MALLA ELECTROSOLDADA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Javier Mauricio Vanegas Vanegas</cp:lastModifiedBy>
  <cp:lastPrinted>2019-08-20T16:57:36Z</cp:lastPrinted>
  <dcterms:created xsi:type="dcterms:W3CDTF">2014-03-10T22:06:21Z</dcterms:created>
  <dcterms:modified xsi:type="dcterms:W3CDTF">2022-05-11T16:00:22Z</dcterms:modified>
</cp:coreProperties>
</file>