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72.23.2.95\CENACVAL_Vigencia2022\1. PROCESOS VIGENCIA 2022\054-MCI-CENACVALLEDUPAR-2022 - MTTO MONTACARGAS\5. PROCESO\"/>
    </mc:Choice>
  </mc:AlternateContent>
  <bookViews>
    <workbookView xWindow="0" yWindow="0" windowWidth="8280" windowHeight="5580"/>
  </bookViews>
  <sheets>
    <sheet name="Analisis Cotizaciones" sheetId="1" r:id="rId1"/>
  </sheets>
  <definedNames>
    <definedName name="_xlnm._FilterDatabase" localSheetId="0" hidden="1">'Analisis Cotizaciones'!$A$3:$X$57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52" i="1" l="1"/>
  <c r="P52" i="1" s="1"/>
  <c r="O5" i="1"/>
  <c r="P5" i="1" s="1"/>
  <c r="L13" i="1"/>
  <c r="L21" i="1"/>
  <c r="M21" i="1" s="1"/>
  <c r="L37" i="1"/>
  <c r="M37" i="1" s="1"/>
  <c r="L53" i="1"/>
  <c r="M53" i="1" s="1"/>
  <c r="L5" i="1"/>
  <c r="O6" i="1"/>
  <c r="P6" i="1" s="1"/>
  <c r="O7" i="1"/>
  <c r="P7" i="1" s="1"/>
  <c r="O8" i="1"/>
  <c r="P8" i="1" s="1"/>
  <c r="O9" i="1"/>
  <c r="P9" i="1" s="1"/>
  <c r="O10" i="1"/>
  <c r="P10" i="1" s="1"/>
  <c r="O11" i="1"/>
  <c r="P11" i="1" s="1"/>
  <c r="O13" i="1"/>
  <c r="P13" i="1" s="1"/>
  <c r="O14" i="1"/>
  <c r="P14" i="1" s="1"/>
  <c r="O15" i="1"/>
  <c r="P15" i="1" s="1"/>
  <c r="O16" i="1"/>
  <c r="P16" i="1" s="1"/>
  <c r="O18" i="1"/>
  <c r="P18" i="1" s="1"/>
  <c r="O19" i="1"/>
  <c r="P19" i="1" s="1"/>
  <c r="O21" i="1"/>
  <c r="P21" i="1" s="1"/>
  <c r="O22" i="1"/>
  <c r="P22" i="1" s="1"/>
  <c r="O23" i="1"/>
  <c r="P23" i="1" s="1"/>
  <c r="O24" i="1"/>
  <c r="P24" i="1" s="1"/>
  <c r="O25" i="1"/>
  <c r="P25" i="1" s="1"/>
  <c r="O26" i="1"/>
  <c r="P26" i="1" s="1"/>
  <c r="O27" i="1"/>
  <c r="P27" i="1" s="1"/>
  <c r="O30" i="1"/>
  <c r="P30" i="1" s="1"/>
  <c r="O31" i="1"/>
  <c r="P31" i="1" s="1"/>
  <c r="O32" i="1"/>
  <c r="P32" i="1" s="1"/>
  <c r="O33" i="1"/>
  <c r="P33" i="1" s="1"/>
  <c r="O34" i="1"/>
  <c r="P34" i="1" s="1"/>
  <c r="O35" i="1"/>
  <c r="P35" i="1" s="1"/>
  <c r="O37" i="1"/>
  <c r="P37" i="1" s="1"/>
  <c r="O38" i="1"/>
  <c r="P38" i="1" s="1"/>
  <c r="O40" i="1"/>
  <c r="P40" i="1" s="1"/>
  <c r="O41" i="1"/>
  <c r="P41" i="1" s="1"/>
  <c r="O42" i="1"/>
  <c r="P42" i="1" s="1"/>
  <c r="O43" i="1"/>
  <c r="P43" i="1" s="1"/>
  <c r="O45" i="1"/>
  <c r="P45" i="1" s="1"/>
  <c r="O46" i="1"/>
  <c r="P46" i="1" s="1"/>
  <c r="O48" i="1"/>
  <c r="P48" i="1" s="1"/>
  <c r="O49" i="1"/>
  <c r="P49" i="1" s="1"/>
  <c r="O51" i="1"/>
  <c r="P51" i="1" s="1"/>
  <c r="O53" i="1"/>
  <c r="P53" i="1" s="1"/>
  <c r="O54" i="1"/>
  <c r="P54" i="1" s="1"/>
  <c r="O55" i="1"/>
  <c r="P55" i="1" s="1"/>
  <c r="O56" i="1"/>
  <c r="P56" i="1" s="1"/>
  <c r="O57" i="1"/>
  <c r="P57" i="1" s="1"/>
  <c r="L6" i="1"/>
  <c r="M6" i="1" s="1"/>
  <c r="L7" i="1"/>
  <c r="M7" i="1" s="1"/>
  <c r="L8" i="1"/>
  <c r="M8" i="1" s="1"/>
  <c r="L9" i="1"/>
  <c r="M9" i="1" s="1"/>
  <c r="L10" i="1"/>
  <c r="M10" i="1" s="1"/>
  <c r="L11" i="1"/>
  <c r="M11" i="1" s="1"/>
  <c r="L14" i="1"/>
  <c r="M14" i="1" s="1"/>
  <c r="L15" i="1"/>
  <c r="M15" i="1" s="1"/>
  <c r="L16" i="1"/>
  <c r="M16" i="1" s="1"/>
  <c r="L18" i="1"/>
  <c r="M18" i="1" s="1"/>
  <c r="L19" i="1"/>
  <c r="M19" i="1" s="1"/>
  <c r="L22" i="1"/>
  <c r="M22" i="1" s="1"/>
  <c r="L23" i="1"/>
  <c r="M23" i="1" s="1"/>
  <c r="L24" i="1"/>
  <c r="M24" i="1" s="1"/>
  <c r="L25" i="1"/>
  <c r="M25" i="1" s="1"/>
  <c r="L26" i="1"/>
  <c r="M26" i="1" s="1"/>
  <c r="L27" i="1"/>
  <c r="M27" i="1" s="1"/>
  <c r="L30" i="1"/>
  <c r="M30" i="1" s="1"/>
  <c r="L31" i="1"/>
  <c r="M31" i="1" s="1"/>
  <c r="L32" i="1"/>
  <c r="M32" i="1" s="1"/>
  <c r="L33" i="1"/>
  <c r="M33" i="1" s="1"/>
  <c r="L34" i="1"/>
  <c r="M34" i="1" s="1"/>
  <c r="L35" i="1"/>
  <c r="M35" i="1" s="1"/>
  <c r="L38" i="1"/>
  <c r="M38" i="1" s="1"/>
  <c r="L40" i="1"/>
  <c r="M40" i="1" s="1"/>
  <c r="L41" i="1"/>
  <c r="M41" i="1" s="1"/>
  <c r="L42" i="1"/>
  <c r="M42" i="1" s="1"/>
  <c r="L43" i="1"/>
  <c r="M43" i="1" s="1"/>
  <c r="L45" i="1"/>
  <c r="M45" i="1" s="1"/>
  <c r="L46" i="1"/>
  <c r="M46" i="1" s="1"/>
  <c r="L48" i="1"/>
  <c r="M48" i="1" s="1"/>
  <c r="L49" i="1"/>
  <c r="M49" i="1" s="1"/>
  <c r="L51" i="1"/>
  <c r="M51" i="1" s="1"/>
  <c r="L52" i="1"/>
  <c r="M52" i="1" s="1"/>
  <c r="L54" i="1"/>
  <c r="M54" i="1" s="1"/>
  <c r="L55" i="1"/>
  <c r="M55" i="1" s="1"/>
  <c r="L56" i="1"/>
  <c r="M56" i="1" s="1"/>
  <c r="L57" i="1"/>
  <c r="M57" i="1" s="1"/>
  <c r="I6" i="1"/>
  <c r="J6" i="1" s="1"/>
  <c r="I7" i="1"/>
  <c r="J7" i="1" s="1"/>
  <c r="I8" i="1"/>
  <c r="J8" i="1" s="1"/>
  <c r="I9" i="1"/>
  <c r="J9" i="1" s="1"/>
  <c r="I10" i="1"/>
  <c r="J10" i="1" s="1"/>
  <c r="I11" i="1"/>
  <c r="J11" i="1" s="1"/>
  <c r="I13" i="1"/>
  <c r="J13" i="1" s="1"/>
  <c r="I14" i="1"/>
  <c r="J14" i="1" s="1"/>
  <c r="I15" i="1"/>
  <c r="J15" i="1" s="1"/>
  <c r="I16" i="1"/>
  <c r="J16" i="1" s="1"/>
  <c r="I18" i="1"/>
  <c r="J18" i="1" s="1"/>
  <c r="I19" i="1"/>
  <c r="J19" i="1" s="1"/>
  <c r="S19" i="1" s="1"/>
  <c r="I21" i="1"/>
  <c r="J21" i="1" s="1"/>
  <c r="I22" i="1"/>
  <c r="J22" i="1" s="1"/>
  <c r="I23" i="1"/>
  <c r="J23" i="1" s="1"/>
  <c r="I24" i="1"/>
  <c r="J24" i="1" s="1"/>
  <c r="I25" i="1"/>
  <c r="J25" i="1" s="1"/>
  <c r="I26" i="1"/>
  <c r="J26" i="1" s="1"/>
  <c r="I27" i="1"/>
  <c r="J27" i="1" s="1"/>
  <c r="I30" i="1"/>
  <c r="J30" i="1" s="1"/>
  <c r="S30" i="1" s="1"/>
  <c r="I31" i="1"/>
  <c r="J31" i="1" s="1"/>
  <c r="I32" i="1"/>
  <c r="J32" i="1" s="1"/>
  <c r="I33" i="1"/>
  <c r="J33" i="1" s="1"/>
  <c r="I34" i="1"/>
  <c r="J34" i="1" s="1"/>
  <c r="I35" i="1"/>
  <c r="J35" i="1" s="1"/>
  <c r="I37" i="1"/>
  <c r="J37" i="1" s="1"/>
  <c r="I38" i="1"/>
  <c r="J38" i="1" s="1"/>
  <c r="I40" i="1"/>
  <c r="J40" i="1" s="1"/>
  <c r="I41" i="1"/>
  <c r="J41" i="1" s="1"/>
  <c r="I42" i="1"/>
  <c r="J42" i="1" s="1"/>
  <c r="I43" i="1"/>
  <c r="J43" i="1" s="1"/>
  <c r="I45" i="1"/>
  <c r="J45" i="1" s="1"/>
  <c r="I46" i="1"/>
  <c r="J46" i="1" s="1"/>
  <c r="I48" i="1"/>
  <c r="J48" i="1" s="1"/>
  <c r="I49" i="1"/>
  <c r="J49" i="1" s="1"/>
  <c r="I51" i="1"/>
  <c r="J51" i="1" s="1"/>
  <c r="I52" i="1"/>
  <c r="J52" i="1" s="1"/>
  <c r="I53" i="1"/>
  <c r="J53" i="1" s="1"/>
  <c r="I54" i="1"/>
  <c r="J54" i="1" s="1"/>
  <c r="I55" i="1"/>
  <c r="J55" i="1" s="1"/>
  <c r="I56" i="1"/>
  <c r="J56" i="1" s="1"/>
  <c r="I57" i="1"/>
  <c r="J57" i="1" s="1"/>
  <c r="I5" i="1"/>
  <c r="J5" i="1" s="1"/>
  <c r="S9" i="1" l="1"/>
  <c r="R26" i="1"/>
  <c r="T54" i="1"/>
  <c r="R16" i="1"/>
  <c r="R7" i="1"/>
  <c r="S41" i="1"/>
  <c r="S31" i="1"/>
  <c r="S21" i="1"/>
  <c r="T55" i="1"/>
  <c r="R27" i="1"/>
  <c r="R18" i="1"/>
  <c r="R8" i="1"/>
  <c r="R48" i="1"/>
  <c r="R57" i="1"/>
  <c r="T24" i="1"/>
  <c r="T43" i="1"/>
  <c r="T33" i="1"/>
  <c r="T34" i="1"/>
  <c r="T23" i="1"/>
  <c r="Q53" i="1"/>
  <c r="S52" i="1"/>
  <c r="S51" i="1"/>
  <c r="S40" i="1"/>
  <c r="T45" i="1"/>
  <c r="T14" i="1"/>
  <c r="Q32" i="1"/>
  <c r="Q22" i="1"/>
  <c r="Q11" i="1"/>
  <c r="S10" i="1"/>
  <c r="Q42" i="1"/>
  <c r="R37" i="1"/>
  <c r="R24" i="1"/>
  <c r="R56" i="1"/>
  <c r="R46" i="1"/>
  <c r="R35" i="1"/>
  <c r="R25" i="1"/>
  <c r="R15" i="1"/>
  <c r="R6" i="1"/>
  <c r="Q41" i="1"/>
  <c r="R14" i="1"/>
  <c r="Q52" i="1"/>
  <c r="Q31" i="1"/>
  <c r="T53" i="1"/>
  <c r="Q21" i="1"/>
  <c r="T42" i="1"/>
  <c r="T22" i="1"/>
  <c r="Q10" i="1"/>
  <c r="T32" i="1"/>
  <c r="R55" i="1"/>
  <c r="T11" i="1"/>
  <c r="R45" i="1"/>
  <c r="S49" i="1"/>
  <c r="R38" i="1"/>
  <c r="R34" i="1"/>
  <c r="Q51" i="1"/>
  <c r="Q40" i="1"/>
  <c r="Q30" i="1"/>
  <c r="Q19" i="1"/>
  <c r="Q9" i="1"/>
  <c r="R54" i="1"/>
  <c r="R43" i="1"/>
  <c r="R33" i="1"/>
  <c r="R23" i="1"/>
  <c r="S57" i="1"/>
  <c r="S48" i="1"/>
  <c r="S37" i="1"/>
  <c r="S26" i="1"/>
  <c r="S16" i="1"/>
  <c r="S7" i="1"/>
  <c r="T52" i="1"/>
  <c r="T41" i="1"/>
  <c r="T31" i="1"/>
  <c r="T21" i="1"/>
  <c r="T10" i="1"/>
  <c r="S38" i="1"/>
  <c r="S18" i="1"/>
  <c r="S8" i="1"/>
  <c r="Q49" i="1"/>
  <c r="Q38" i="1"/>
  <c r="Q27" i="1"/>
  <c r="Q18" i="1"/>
  <c r="Q8" i="1"/>
  <c r="R53" i="1"/>
  <c r="R42" i="1"/>
  <c r="R32" i="1"/>
  <c r="R22" i="1"/>
  <c r="R11" i="1"/>
  <c r="S56" i="1"/>
  <c r="S46" i="1"/>
  <c r="S35" i="1"/>
  <c r="S25" i="1"/>
  <c r="S15" i="1"/>
  <c r="S6" i="1"/>
  <c r="T51" i="1"/>
  <c r="T40" i="1"/>
  <c r="T30" i="1"/>
  <c r="T19" i="1"/>
  <c r="T9" i="1"/>
  <c r="S27" i="1"/>
  <c r="Q57" i="1"/>
  <c r="Q48" i="1"/>
  <c r="Q37" i="1"/>
  <c r="Q26" i="1"/>
  <c r="Q16" i="1"/>
  <c r="Q7" i="1"/>
  <c r="R52" i="1"/>
  <c r="R41" i="1"/>
  <c r="R31" i="1"/>
  <c r="R21" i="1"/>
  <c r="R10" i="1"/>
  <c r="S55" i="1"/>
  <c r="S45" i="1"/>
  <c r="S34" i="1"/>
  <c r="S24" i="1"/>
  <c r="S14" i="1"/>
  <c r="T49" i="1"/>
  <c r="T38" i="1"/>
  <c r="T27" i="1"/>
  <c r="T18" i="1"/>
  <c r="T8" i="1"/>
  <c r="Q56" i="1"/>
  <c r="Q46" i="1"/>
  <c r="Q35" i="1"/>
  <c r="Q25" i="1"/>
  <c r="Q15" i="1"/>
  <c r="Q6" i="1"/>
  <c r="R51" i="1"/>
  <c r="R40" i="1"/>
  <c r="R30" i="1"/>
  <c r="R19" i="1"/>
  <c r="R9" i="1"/>
  <c r="S54" i="1"/>
  <c r="S43" i="1"/>
  <c r="S33" i="1"/>
  <c r="S23" i="1"/>
  <c r="T57" i="1"/>
  <c r="T48" i="1"/>
  <c r="T37" i="1"/>
  <c r="T26" i="1"/>
  <c r="T16" i="1"/>
  <c r="T7" i="1"/>
  <c r="Q55" i="1"/>
  <c r="Q45" i="1"/>
  <c r="Q34" i="1"/>
  <c r="Q24" i="1"/>
  <c r="Q14" i="1"/>
  <c r="R49" i="1"/>
  <c r="S53" i="1"/>
  <c r="S42" i="1"/>
  <c r="S32" i="1"/>
  <c r="S22" i="1"/>
  <c r="S11" i="1"/>
  <c r="T56" i="1"/>
  <c r="T46" i="1"/>
  <c r="T35" i="1"/>
  <c r="T25" i="1"/>
  <c r="T15" i="1"/>
  <c r="T6" i="1"/>
  <c r="Q54" i="1"/>
  <c r="Q43" i="1"/>
  <c r="Q33" i="1"/>
  <c r="Q23" i="1"/>
  <c r="M13" i="1"/>
  <c r="Q13" i="1" s="1"/>
  <c r="M5" i="1"/>
  <c r="T5" i="1" s="1"/>
  <c r="U42" i="1" l="1"/>
  <c r="V42" i="1" s="1"/>
  <c r="U10" i="1"/>
  <c r="V10" i="1" s="1"/>
  <c r="U11" i="1"/>
  <c r="V11" i="1" s="1"/>
  <c r="U53" i="1"/>
  <c r="V53" i="1" s="1"/>
  <c r="U52" i="1"/>
  <c r="V52" i="1" s="1"/>
  <c r="U32" i="1"/>
  <c r="V32" i="1" s="1"/>
  <c r="U22" i="1"/>
  <c r="V22" i="1" s="1"/>
  <c r="U41" i="1"/>
  <c r="V41" i="1" s="1"/>
  <c r="U56" i="1"/>
  <c r="V56" i="1" s="1"/>
  <c r="U43" i="1"/>
  <c r="V43" i="1" s="1"/>
  <c r="U34" i="1"/>
  <c r="V34" i="1" s="1"/>
  <c r="U31" i="1"/>
  <c r="V31" i="1" s="1"/>
  <c r="U40" i="1"/>
  <c r="V40" i="1" s="1"/>
  <c r="U23" i="1"/>
  <c r="V23" i="1" s="1"/>
  <c r="U14" i="1"/>
  <c r="V14" i="1" s="1"/>
  <c r="U54" i="1"/>
  <c r="V54" i="1" s="1"/>
  <c r="U45" i="1"/>
  <c r="V45" i="1" s="1"/>
  <c r="U55" i="1"/>
  <c r="V55" i="1" s="1"/>
  <c r="U15" i="1"/>
  <c r="V15" i="1" s="1"/>
  <c r="U48" i="1"/>
  <c r="V48" i="1" s="1"/>
  <c r="U21" i="1"/>
  <c r="V21" i="1" s="1"/>
  <c r="U8" i="1"/>
  <c r="V8" i="1" s="1"/>
  <c r="U33" i="1"/>
  <c r="V33" i="1" s="1"/>
  <c r="U24" i="1"/>
  <c r="V24" i="1" s="1"/>
  <c r="U7" i="1"/>
  <c r="V7" i="1" s="1"/>
  <c r="U46" i="1"/>
  <c r="V46" i="1" s="1"/>
  <c r="S13" i="1"/>
  <c r="U18" i="1"/>
  <c r="V18" i="1" s="1"/>
  <c r="S5" i="1"/>
  <c r="U16" i="1"/>
  <c r="V16" i="1" s="1"/>
  <c r="U27" i="1"/>
  <c r="V27" i="1" s="1"/>
  <c r="U9" i="1"/>
  <c r="V9" i="1" s="1"/>
  <c r="U6" i="1"/>
  <c r="V6" i="1" s="1"/>
  <c r="U26" i="1"/>
  <c r="V26" i="1" s="1"/>
  <c r="U38" i="1"/>
  <c r="V38" i="1" s="1"/>
  <c r="U19" i="1"/>
  <c r="V19" i="1" s="1"/>
  <c r="U37" i="1"/>
  <c r="V37" i="1" s="1"/>
  <c r="U49" i="1"/>
  <c r="V49" i="1" s="1"/>
  <c r="U30" i="1"/>
  <c r="V30" i="1" s="1"/>
  <c r="R5" i="1"/>
  <c r="U25" i="1"/>
  <c r="V25" i="1" s="1"/>
  <c r="Q5" i="1"/>
  <c r="R13" i="1"/>
  <c r="T13" i="1"/>
  <c r="T59" i="1" s="1"/>
  <c r="U35" i="1"/>
  <c r="V35" i="1" s="1"/>
  <c r="U57" i="1"/>
  <c r="V57" i="1" s="1"/>
  <c r="U51" i="1"/>
  <c r="V51" i="1" s="1"/>
  <c r="W59" i="1" l="1"/>
  <c r="U13" i="1"/>
  <c r="V13" i="1" s="1"/>
  <c r="R59" i="1"/>
  <c r="S59" i="1"/>
  <c r="Q59" i="1"/>
  <c r="U5" i="1"/>
  <c r="V5" i="1" s="1"/>
</calcChain>
</file>

<file path=xl/sharedStrings.xml><?xml version="1.0" encoding="utf-8"?>
<sst xmlns="http://schemas.openxmlformats.org/spreadsheetml/2006/main" count="166" uniqueCount="68">
  <si>
    <t>ITEM</t>
  </si>
  <si>
    <t>CODIGO DANE</t>
  </si>
  <si>
    <t>DESCRIPCIÓN DEL BIEN Y/O SERVICIO</t>
  </si>
  <si>
    <t>UNIDAD MEDIDA</t>
  </si>
  <si>
    <t>NECESIDAD TOTAL</t>
  </si>
  <si>
    <t>CÓDIGO UNSPSC</t>
  </si>
  <si>
    <t>SERVICIO</t>
  </si>
  <si>
    <t>SISTEMA FRENO Y RUEDAS</t>
  </si>
  <si>
    <t>SISTEMA MECANICO</t>
  </si>
  <si>
    <t>Mantenimiento al sistema mecanico de elevacion consiste en:
1. desinstalacion e instalacion de las cadenas de elevacion.
2. limpieza cadena y mastil 
3. realizar pruebas de resistencia ensayos no destructivos a las horquillas y cadena
4. lubricacion y engrase cadena y mastil
5. mantenimiento o cambio de cilindros del mastil
6. mantenimiento o cambio de cilindros de inclinacion
7. limpieza y lubricacion de riel de direccion</t>
  </si>
  <si>
    <t>OTROS</t>
  </si>
  <si>
    <t>Demarcacion cintas relfectivas según Resolución Numero 3246 de 3 de agosto de 2018 para montacarga</t>
  </si>
  <si>
    <t>TRUCK LIFT, FORK, DIESEL, PNEUMATIC MODEL H60-XL-M</t>
  </si>
  <si>
    <t>SISTEMA DE MOTOR</t>
  </si>
  <si>
    <t>SISTEMA HIDRAULICO</t>
  </si>
  <si>
    <t>Cambio e instalación bombín de inyección</t>
  </si>
  <si>
    <t>SISTEMA ENFRIAMIENTO</t>
  </si>
  <si>
    <t>Cambio filtro de aire</t>
  </si>
  <si>
    <t>Cambio filtro aceite motor</t>
  </si>
  <si>
    <t>Cambio bomba de aceite</t>
  </si>
  <si>
    <t>Cambio bandas de frenos</t>
  </si>
  <si>
    <t>Mantenimiento de ruedas consiste en 
1. desinstalacion e instalacion 04 ruedas delanteras
2. desinstalacion e nstalacion ruedas 02 traseras 
3. lubricacion y engrase 02 eje trasero</t>
  </si>
  <si>
    <t>Cambio de volante</t>
  </si>
  <si>
    <t>Mantenimiento pintura consiste en ( aplicación de pintura amarilla según la normatividad vigente para la identificacion de montacargas)</t>
  </si>
  <si>
    <t>Marcacion e identificacion de letreros seguridad para montacargas en adesivo Adhesivo Laminado Mate, Poliestireno C-40.</t>
  </si>
  <si>
    <t xml:space="preserve">Instalacion, suministro y puesta en funcionamiento de dos espejos laterales tipo encava con sooprtes y un espejo retrovisor de cabina.                                          </t>
  </si>
  <si>
    <t xml:space="preserve">Instalacion de letrero procedimientos del operador para reducir riesgos de caídas,
choques o pérdida de la carga asi:
1. Asegúrese de que la carga se encuentre estable y bien acomodada sobre las horquillas.
2. No incline las horquillas hacia delante excepto cuando levanta o deposita una carga.
3. Tire la carga hacia atrás sólo lo suficiente para estabilizarla.
4. Mantenga la carga baja, solamente un poco por encima del suelo, y con las horquillas hacia atrás cuando se esté desplazando.
5. En lo posible, cruce diagonalmente las líneas férreas.
6. Ingrese directamente a los ascensores.
7. Mantenga la carga cuesta arriba cuando suba o baje por una superficie inclinada.
8. Maneje a una velocidad que le permita detenerse dentro del triángulo de estabilidad de manera segura.
9. Disminuya la velocidad en superficies húmedas o resbaladizas.
10. Disminuya la velocidad para girar.
11. Evite manejar sobre objetos sueltos o en superficies con su huecos o baches
</t>
  </si>
  <si>
    <t>Cambio e instalacion de cinturon de seguridad</t>
  </si>
  <si>
    <t>Cambio filtro de aire según muestra entregada</t>
  </si>
  <si>
    <t>Cambio filtro aceite motor según muestra entregada incluye aceite</t>
  </si>
  <si>
    <t>Cambio bomba de aceite según muestra entregada</t>
  </si>
  <si>
    <t>Cambio filtro transmision según muestra entregada incluye aceite</t>
  </si>
  <si>
    <t>Marcacion e identificacion de letreros seguridad para montacargas en adesivo Adhesivo Laminado Mate Las etiquetas estan fabricadas en vinil de alta resistencia y tienen un recubrimiento antisolventes de alta duración. (instalacion 04 etiqueta con letras HYSTER 8cm de alto por 50cm de largo; instalacion 02 etiqueta peligro ajuste cinturon con la respectiva grafica 3cmx10cm, instalacion 02 etiqueta peligro el equipo se puede voltear con su respectiva grafica 3cmx10cm, instalacion 02 etiquetas 3cmx23cm peligro partes moviles punto de corte mantega las manos lejos del mastil con su respectiva grafica o imagen, instalacion 02 etiquetas peligro alejar manos del mastil con su respectiva imagen o grafica, instalacion cinta reflectiva 3cm x 4mts, instalacion 02 etiquetas letrero calibrar hasta: capacidad nominal 3000 kg (6614lb) con una altura de 2.5mt (98in)</t>
  </si>
  <si>
    <t xml:space="preserve">Instalacion de letrero procedimientos del operador para reducir riesgos de caídas,
choques o pérdida de la carga asi:
1. Asegúrese de que la carga se encuentre estable y bien acomodada sobre las horquillas.
2. No incline las horquillas hacia delante excepto cuando levanta o deposita una carga.
3. Tire la carga hacia atrás sólo lo suficiente para estabilizarla.
4. Mantenga la carga baja, solamente un poco por encima del suelo, y con las horquillas hacia atrás cuando se esté desplazando.
5. En lo posible, cruce diagonalmente las líneas férreas.
6. Ingrese directamente a los ascensores.
7. Mantenga la carga cuesta arriba cuando suba o baje por una superficie inclinada.
8. Maneje a una velocidad que le permita detenerse dentro del triángulo de estabilidad de manera segura.
9. Disminuya la velocidad en superficies húmedas o resbaladizas.
10. Disminuya la velocidad para girar.
11. Evite manejar sobre objetos sueltos o en superficies con su huecos o baches
</t>
  </si>
  <si>
    <t>MONTACARGA 2015 HYSTER</t>
  </si>
  <si>
    <t xml:space="preserve">V/R  UNITARIO SIN IVA </t>
  </si>
  <si>
    <t>IVA (SI APLICA)</t>
  </si>
  <si>
    <t>V/R TOTAL UNITARIO</t>
  </si>
  <si>
    <t>HIDRAULIC DIESEL DE COLOMBIA SAS
NIT: 901520186</t>
  </si>
  <si>
    <t xml:space="preserve">Revisión y Mantenimiento Sistema Hidráulico: que comprende la revision del cabezal, interruptor indicador, sello, cartucho, filtro, tapon, sello o-ring, ensable del nucleo, valvula de derivación y valvula antiretorno </t>
  </si>
  <si>
    <t>Cambio de Aceite Hidráulico y Motor Eléctrico</t>
  </si>
  <si>
    <t xml:space="preserve">Mantenimiento y/o Reparación del Motor consiste en:
1. Desinstalación y desarme de cada una de las partes y componentes del motor
2. Rectificado de bloque motor 
3. Cambio e instalación de juego anillos 
4. Cambio e instalación juego de buje de bielas 
5. Cambio e instalación juego casquete de biela
6. Cambio e instalación juego de pistones
7. Cambio e instalación empaquetadura del motor
8. Mantenimiento y/o reparación de bomba de inyección.
9. Cambio e instalación bomba de agua y termostato
10. Cambio e instalación 04 válvulas de admisión
11. Cambio e instalación de 04 válvulas de escape
12. Cambio e instalación 04 inyectores
13. Rectificación de válvulas
14. cambio correa de reparticion
15. cambio correa del alternador
16 cambio mangueras de refrigeracion.
17 cambio mangueras de aceite
18. cambio de bujias de motor
</t>
  </si>
  <si>
    <t>Mantenimiento y/o Reparación Culata:  Consiste en (desintalacion, limpieza, desarme, extraccion de valvulas, extraccion de asientos, extraccion de guias, prueba hidroneumatica, rectificacion de culata e instalacion de asientos y guias de valvulas, sentado de valvulas y armado de la culata e instalacion culata en el motor).</t>
  </si>
  <si>
    <t xml:space="preserve">Mantenimiento y/o Reparación Inyectores: consiste en ( quitar la cubierta y conectores electricos, desinstalacion inyectores, realizacion banco de pruebas, cambio inyectores que se encuentran en mal estado, programacion inyectores, instalacion inyectores, instalacion de la cubierta y conectores electricos). </t>
  </si>
  <si>
    <t>Mantenimiento Tapiceria Sillas Conductor:  (cambio e instalacion de espuma a base de resina de melamina y tapizado en una membrana impermeable transpirable formada por una capa de politetrafluoroetileno expandido (ePTFE) que contiene más de 1.400 millones de poros por cm²</t>
  </si>
  <si>
    <t>Mantenimiento Tapicería Sillas Conductor: (cambio e instalacion de espuma a base de resina de melamina y tapizado en una membrana impermeable transpirable formada por una capa de politetrafluoroetileno expandido (ePTFE) que contiene más de 1.400 millones de poros por cm²</t>
  </si>
  <si>
    <t>Mantenimiento Radiador consiste en:
1. desinstalacion e instalacion del radiador
2. sondeo y soldadura
3. aplicación de capas de pintura negra.</t>
  </si>
  <si>
    <t>Cambio Refrigerante</t>
  </si>
  <si>
    <t>COMPAÑÍA INTERNACIONAL DE MANTENIMIENTO "CIMA SAS"
NIT: 830097194-8</t>
  </si>
  <si>
    <t xml:space="preserve">MENOR VALOR </t>
  </si>
  <si>
    <t>PROMEDIO</t>
  </si>
  <si>
    <t xml:space="preserve">MEDIANA </t>
  </si>
  <si>
    <t xml:space="preserve">MEDIA GEOMETRICA </t>
  </si>
  <si>
    <t xml:space="preserve">DESVIACIÓN ESTANDAR </t>
  </si>
  <si>
    <t xml:space="preserve">% DISPERSIÓN </t>
  </si>
  <si>
    <t xml:space="preserve">PRECIO REFERENCIA </t>
  </si>
  <si>
    <t xml:space="preserve">METRICAS </t>
  </si>
  <si>
    <t>M&amp;M ENERGY SOLUTIONS SAS
NIT: 900556510-6</t>
  </si>
  <si>
    <t>Cambio y Suministro del Juego de Llantas: con las siguientes dimensiones 18x7-8 llantas solidas conformadas a presion/neumaticas</t>
  </si>
  <si>
    <t>Mantenimiento de ruedas consiste en 
1. desinstalacion e instalacion 04 ruedas delanteras
2. desinstalacion e instalacion ruedas 02 traseras 
3. lubricacion y engrase 02 eje trasero</t>
  </si>
  <si>
    <t>Cambio ruedas traseras ref 6,50 -10. 
Diámetro exterior (mm): 594
Ancho de sección (mm): 181
Rin (inch) : 5.00F-10 no se suministra el rin</t>
  </si>
  <si>
    <t>Cambio ruedas delanteras ref 700-12 
Diámetro exterior (mm): 669
Ancho de sección (mm): 196
Rin (inch) : 5.00S-12  no se suministra el rin</t>
  </si>
  <si>
    <t>Mantenimiento de Baterías:  revision del sistema de cague y sistema electrico del montacargas, mantenimiento del cargador de baterias y fuente de energia del vehiculo,cambio celdas de bateria.</t>
  </si>
  <si>
    <t>Mantenimiento Cilidro Hidraulico: verificar el fluido presurizado, que le da fuerza al cilindro hidráulico. Verificar La fuerza que propulsa el cilindro es el pistón.</t>
  </si>
  <si>
    <t>Demarcacion cintas reflectivas según Resolución Numero 3246 de 3 de agosto de 2018 para montacarga</t>
  </si>
  <si>
    <t>Cambio y Suministro del juego de Llantas: con las siguientes dimensiones 23x10-12 llantas solidas conformadas a presion/neumaticas</t>
  </si>
  <si>
    <t xml:space="preserve">Menor Valor </t>
  </si>
  <si>
    <t xml:space="preserve">Media Geométrica </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</si>
</sst>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1" formatCode="_-* #,##0_-;\-* #,##0_-;_-* &quot;-&quot;_-;_-@_-"/>
    <numFmt numFmtId="44" formatCode="_-&quot;$&quot;\ * #,##0.00_-;\-&quot;$&quot;\ * #,##0.00_-;_-&quot;$&quot;\ * &quot;-&quot;??_-;_-@_-"/>
    <numFmt numFmtId="43" formatCode="_-* #,##0.00_-;\-* #,##0.00_-;_-* &quot;-&quot;??_-;_-@_-"/>
    <numFmt numFmtId="164" formatCode="_(* #,##0.00_);_(* \(#,##0.00\);_(* &quot;-&quot;??_);_(@_)"/>
    <numFmt numFmtId="166" formatCode="_-* #,##0.00\ &quot;€&quot;_-;\-* #,##0.00\ &quot;€&quot;_-;_-* &quot;-&quot;??\ &quot;€&quot;_-;_-@_-"/>
    <numFmt numFmtId="167" formatCode="_-* #,##0.00\ _€_-;\-* #,##0.00\ _€_-;_-* &quot;-&quot;??\ _€_-;_-@_-"/>
    <numFmt numFmtId="168" formatCode="_ &quot;$&quot;\ * #,##0.00_ ;_ &quot;$&quot;\ * \-#,##0.00_ ;_ &quot;$&quot;\ * &quot;-&quot;??_ ;_ @_ "/>
    <numFmt numFmtId="169" formatCode="_ * #,##0.00_ ;_ * \-#,##0.00_ ;_ * &quot;-&quot;??_ ;_ @_ "/>
    <numFmt numFmtId="170" formatCode="_ [$€-2]\ * #,##0.00_ ;_ [$€-2]\ * \-#,##0.00_ ;_ [$€-2]\ * &quot;-&quot;??_ "/>
    <numFmt numFmtId="171" formatCode="_-* #,##0.00_-;\-* #,##0.00_-;_-* &quot;-&quot;_-;_-@_-"/>
  </numFmts>
  <fonts count="10" x14ac:knownFonts="1">
    <font>
      <sz val="11"/>
      <color theme="1"/>
      <name val="Calibri"/>
      <family val="2"/>
      <scheme val="minor"/>
    </font>
    <font>
      <sz val="11"/>
      <color theme="1"/>
      <name val="Calibri"/>
      <family val="2"/>
      <scheme val="minor"/>
    </font>
    <font>
      <b/>
      <sz val="11"/>
      <color theme="1"/>
      <name val="Arial Narrow"/>
      <family val="2"/>
    </font>
    <font>
      <sz val="11"/>
      <color theme="1"/>
      <name val="Arial Narrow"/>
      <family val="2"/>
    </font>
    <font>
      <b/>
      <sz val="10"/>
      <name val="Arial Narrow"/>
      <family val="2"/>
    </font>
    <font>
      <sz val="10"/>
      <name val="Arial"/>
      <family val="2"/>
    </font>
    <font>
      <sz val="10"/>
      <name val="Helv"/>
      <family val="2"/>
    </font>
    <font>
      <sz val="11"/>
      <color rgb="FF000000"/>
      <name val="Calibri"/>
      <family val="2"/>
      <charset val="204"/>
    </font>
    <font>
      <sz val="14"/>
      <color theme="1"/>
      <name val="Calibri"/>
      <family val="2"/>
      <scheme val="minor"/>
    </font>
    <font>
      <b/>
      <sz val="9"/>
      <color theme="1"/>
      <name val="Arial Narrow"/>
      <family val="2"/>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9"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70">
    <xf numFmtId="0" fontId="0" fillId="0" borderId="0"/>
    <xf numFmtId="41"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0" fontId="5" fillId="0" borderId="0"/>
    <xf numFmtId="0" fontId="5" fillId="0" borderId="0" applyFont="0" applyFill="0" applyBorder="0" applyAlignment="0" applyProtection="0"/>
    <xf numFmtId="166" fontId="1" fillId="0" borderId="0" applyFont="0" applyFill="0" applyBorder="0" applyAlignment="0" applyProtection="0"/>
    <xf numFmtId="0" fontId="5" fillId="0" borderId="0" applyFont="0" applyFill="0" applyBorder="0" applyAlignment="0" applyProtection="0"/>
    <xf numFmtId="0" fontId="5" fillId="0" borderId="0"/>
    <xf numFmtId="0" fontId="1" fillId="0" borderId="0"/>
    <xf numFmtId="0" fontId="5" fillId="0" borderId="0"/>
    <xf numFmtId="0" fontId="5" fillId="0" borderId="0"/>
    <xf numFmtId="166" fontId="5" fillId="0" borderId="0" applyFont="0" applyFill="0" applyBorder="0" applyAlignment="0" applyProtection="0"/>
    <xf numFmtId="0" fontId="6" fillId="0" borderId="0"/>
    <xf numFmtId="0" fontId="5" fillId="0" borderId="0" applyFont="0" applyFill="0" applyBorder="0" applyAlignment="0" applyProtection="0"/>
    <xf numFmtId="0" fontId="1" fillId="0" borderId="0"/>
    <xf numFmtId="0" fontId="7" fillId="0" borderId="0"/>
    <xf numFmtId="0" fontId="5" fillId="0" borderId="0"/>
    <xf numFmtId="0" fontId="5" fillId="0" borderId="0"/>
    <xf numFmtId="43" fontId="1" fillId="0" borderId="0" applyFont="0" applyFill="0" applyBorder="0" applyAlignment="0" applyProtection="0"/>
    <xf numFmtId="43" fontId="1" fillId="0" borderId="0" applyFont="0" applyFill="0" applyBorder="0" applyAlignment="0" applyProtection="0"/>
    <xf numFmtId="0" fontId="5" fillId="0" borderId="0"/>
    <xf numFmtId="43" fontId="1" fillId="0" borderId="0" applyFont="0" applyFill="0" applyBorder="0" applyAlignment="0" applyProtection="0"/>
    <xf numFmtId="169" fontId="5" fillId="0" borderId="0" applyFont="0" applyFill="0" applyBorder="0" applyAlignment="0" applyProtection="0"/>
    <xf numFmtId="43" fontId="1" fillId="0" borderId="0" applyFont="0" applyFill="0" applyBorder="0" applyAlignment="0" applyProtection="0"/>
    <xf numFmtId="169" fontId="5"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8" fontId="5" fillId="0" borderId="0" applyFont="0" applyFill="0" applyBorder="0" applyAlignment="0" applyProtection="0"/>
    <xf numFmtId="0" fontId="5" fillId="0" borderId="0"/>
    <xf numFmtId="0" fontId="5" fillId="0" borderId="0"/>
    <xf numFmtId="0" fontId="5" fillId="0" borderId="0"/>
    <xf numFmtId="0" fontId="5" fillId="0" borderId="0"/>
    <xf numFmtId="0" fontId="8" fillId="0" borderId="0"/>
    <xf numFmtId="0" fontId="5" fillId="0" borderId="0"/>
    <xf numFmtId="9" fontId="1" fillId="0" borderId="0" applyFont="0" applyFill="0" applyBorder="0" applyAlignment="0" applyProtection="0"/>
    <xf numFmtId="170"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1" fillId="0" borderId="0"/>
    <xf numFmtId="169" fontId="5" fillId="0" borderId="0" applyFont="0" applyFill="0" applyBorder="0" applyAlignment="0" applyProtection="0"/>
    <xf numFmtId="0" fontId="5" fillId="0" borderId="0" applyFont="0" applyFill="0" applyBorder="0" applyAlignment="0" applyProtection="0"/>
    <xf numFmtId="169"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41">
    <xf numFmtId="0" fontId="0" fillId="0" borderId="0" xfId="0"/>
    <xf numFmtId="0" fontId="3" fillId="0" borderId="0" xfId="0" applyFo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xf numFmtId="0" fontId="3" fillId="0" borderId="1" xfId="0" applyFont="1" applyBorder="1" applyAlignment="1">
      <alignment wrapText="1"/>
    </xf>
    <xf numFmtId="0" fontId="2" fillId="2" borderId="1" xfId="0" applyFont="1" applyFill="1" applyBorder="1" applyAlignment="1">
      <alignment horizontal="center" vertical="center" wrapText="1"/>
    </xf>
    <xf numFmtId="41" fontId="4" fillId="2" borderId="3" xfId="1" applyFont="1" applyFill="1" applyBorder="1" applyAlignment="1">
      <alignment horizontal="center" vertical="center" wrapText="1"/>
    </xf>
    <xf numFmtId="41" fontId="4" fillId="2" borderId="1" xfId="1" applyFont="1" applyFill="1" applyBorder="1" applyAlignment="1">
      <alignment horizontal="center" vertical="center" wrapText="1"/>
    </xf>
    <xf numFmtId="41" fontId="4" fillId="4" borderId="3" xfId="1" applyFont="1" applyFill="1" applyBorder="1" applyAlignment="1">
      <alignment horizontal="center" vertical="center" wrapText="1"/>
    </xf>
    <xf numFmtId="41" fontId="4" fillId="4" borderId="1" xfId="1" applyFont="1" applyFill="1" applyBorder="1" applyAlignment="1">
      <alignment horizontal="center" vertical="center" wrapText="1"/>
    </xf>
    <xf numFmtId="41" fontId="3" fillId="0" borderId="1" xfId="1" applyFont="1" applyBorder="1" applyAlignment="1">
      <alignment horizontal="center" vertical="center"/>
    </xf>
    <xf numFmtId="41" fontId="3" fillId="0" borderId="0" xfId="1" applyFont="1" applyAlignment="1">
      <alignment horizontal="center" vertical="center"/>
    </xf>
    <xf numFmtId="41" fontId="2" fillId="0" borderId="1" xfId="1" applyFont="1" applyBorder="1" applyAlignment="1">
      <alignment horizontal="center" vertical="center"/>
    </xf>
    <xf numFmtId="41" fontId="2" fillId="0" borderId="0" xfId="1" applyFont="1" applyAlignment="1">
      <alignment horizontal="center" vertical="center"/>
    </xf>
    <xf numFmtId="0" fontId="3" fillId="0" borderId="0" xfId="0" applyFont="1" applyAlignment="1">
      <alignment horizontal="center" vertical="center"/>
    </xf>
    <xf numFmtId="171" fontId="9" fillId="5" borderId="1" xfId="4" applyNumberFormat="1" applyFont="1" applyFill="1" applyBorder="1" applyAlignment="1">
      <alignment horizontal="center" vertical="center" wrapText="1"/>
    </xf>
    <xf numFmtId="41" fontId="9" fillId="4" borderId="1" xfId="4" applyNumberFormat="1" applyFont="1" applyFill="1" applyBorder="1" applyAlignment="1">
      <alignment horizontal="center" vertical="center" wrapText="1"/>
    </xf>
    <xf numFmtId="171" fontId="9" fillId="4" borderId="1" xfId="4" applyNumberFormat="1" applyFont="1" applyFill="1" applyBorder="1" applyAlignment="1">
      <alignment horizontal="center" vertical="center" wrapText="1"/>
    </xf>
    <xf numFmtId="9" fontId="9" fillId="4" borderId="1" xfId="2" applyFont="1" applyFill="1" applyBorder="1" applyAlignment="1">
      <alignment horizontal="center" vertical="center" wrapText="1"/>
    </xf>
    <xf numFmtId="41" fontId="3" fillId="0" borderId="0" xfId="0" applyNumberFormat="1" applyFont="1" applyAlignment="1">
      <alignment horizontal="center" vertical="center"/>
    </xf>
    <xf numFmtId="9" fontId="3" fillId="0" borderId="0" xfId="2" applyFont="1"/>
    <xf numFmtId="41" fontId="3" fillId="0" borderId="1" xfId="0" applyNumberFormat="1" applyFont="1" applyBorder="1" applyAlignment="1">
      <alignment horizontal="center" vertical="center"/>
    </xf>
    <xf numFmtId="171" fontId="3" fillId="0" borderId="0" xfId="1" applyNumberFormat="1" applyFont="1"/>
    <xf numFmtId="171" fontId="9" fillId="5" borderId="1" xfId="1" applyNumberFormat="1" applyFont="1" applyFill="1" applyBorder="1" applyAlignment="1">
      <alignment horizontal="center" vertical="center" wrapText="1"/>
    </xf>
    <xf numFmtId="171" fontId="3" fillId="0" borderId="1" xfId="1" applyNumberFormat="1" applyFont="1" applyBorder="1"/>
    <xf numFmtId="9" fontId="3" fillId="0" borderId="1" xfId="2" applyFont="1" applyBorder="1" applyAlignment="1">
      <alignment horizontal="center"/>
    </xf>
    <xf numFmtId="0" fontId="3" fillId="0" borderId="1" xfId="0" applyFont="1" applyBorder="1" applyAlignment="1">
      <alignment horizontal="justify" vertical="justify" wrapText="1"/>
    </xf>
    <xf numFmtId="0" fontId="3" fillId="0" borderId="1" xfId="0" applyFont="1" applyBorder="1" applyAlignment="1">
      <alignment horizontal="left" vertical="center"/>
    </xf>
    <xf numFmtId="41" fontId="3" fillId="0" borderId="2" xfId="1" applyFont="1" applyBorder="1" applyAlignment="1">
      <alignment horizontal="center" vertical="center" wrapText="1"/>
    </xf>
    <xf numFmtId="0" fontId="2" fillId="2"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2" borderId="1" xfId="0" applyFont="1" applyFill="1" applyBorder="1" applyAlignment="1">
      <alignment horizontal="center"/>
    </xf>
    <xf numFmtId="0" fontId="2" fillId="3" borderId="1" xfId="0" applyFont="1" applyFill="1" applyBorder="1" applyAlignment="1">
      <alignment horizontal="center" vertical="center"/>
    </xf>
    <xf numFmtId="0" fontId="3" fillId="0" borderId="1" xfId="0" applyFont="1" applyBorder="1" applyAlignment="1">
      <alignment horizontal="left" vertical="center" wrapText="1"/>
    </xf>
    <xf numFmtId="41" fontId="3" fillId="0" borderId="1" xfId="1" applyFont="1" applyBorder="1" applyAlignment="1">
      <alignment horizontal="left" vertical="center"/>
    </xf>
    <xf numFmtId="41" fontId="2" fillId="0" borderId="1" xfId="1" applyFont="1" applyBorder="1" applyAlignment="1">
      <alignment horizontal="left" vertical="center"/>
    </xf>
    <xf numFmtId="41" fontId="3" fillId="0" borderId="1" xfId="0" applyNumberFormat="1" applyFont="1" applyBorder="1" applyAlignment="1">
      <alignment horizontal="left" vertical="center"/>
    </xf>
    <xf numFmtId="9" fontId="3" fillId="0" borderId="1" xfId="2" applyFont="1" applyBorder="1" applyAlignment="1">
      <alignment horizontal="left" vertical="center"/>
    </xf>
    <xf numFmtId="171" fontId="3" fillId="0" borderId="1" xfId="1" applyNumberFormat="1" applyFont="1" applyBorder="1" applyAlignment="1">
      <alignment horizontal="left" vertical="center"/>
    </xf>
    <xf numFmtId="0" fontId="3" fillId="0" borderId="0" xfId="0" applyFont="1" applyAlignment="1">
      <alignment horizontal="left" vertical="center"/>
    </xf>
  </cellXfs>
  <cellStyles count="70">
    <cellStyle name="0,0_x000d__x000a_NA_x000d__x000a_" xfId="14"/>
    <cellStyle name="Estilo 1" xfId="17"/>
    <cellStyle name="Euro" xfId="43"/>
    <cellStyle name="Millares [0]" xfId="1" builtinId="6"/>
    <cellStyle name="Millares [0] 2" xfId="66"/>
    <cellStyle name="Millares [0] 3" xfId="6"/>
    <cellStyle name="Millares [0] 4" xfId="4"/>
    <cellStyle name="Millares 11" xfId="27"/>
    <cellStyle name="Millares 16" xfId="28"/>
    <cellStyle name="Millares 16 2" xfId="44"/>
    <cellStyle name="Millares 2" xfId="3"/>
    <cellStyle name="Millares 2 17" xfId="30"/>
    <cellStyle name="Millares 2 2" xfId="9"/>
    <cellStyle name="Millares 2 2 2" xfId="54"/>
    <cellStyle name="Millares 2 2 3" xfId="31"/>
    <cellStyle name="Millares 2 3" xfId="11"/>
    <cellStyle name="Millares 2 3 2" xfId="55"/>
    <cellStyle name="Millares 2 4" xfId="23"/>
    <cellStyle name="Millares 2 5" xfId="29"/>
    <cellStyle name="Millares 2 6" xfId="16"/>
    <cellStyle name="Millares 3" xfId="24"/>
    <cellStyle name="Millares 3 2" xfId="45"/>
    <cellStyle name="Millares 3 3" xfId="32"/>
    <cellStyle name="Millares 4" xfId="18"/>
    <cellStyle name="Millares 4 2" xfId="26"/>
    <cellStyle name="Millares 5" xfId="67"/>
    <cellStyle name="Millares 6" xfId="33"/>
    <cellStyle name="Millares 6 2" xfId="56"/>
    <cellStyle name="Millares 7" xfId="68"/>
    <cellStyle name="Millares 8" xfId="34"/>
    <cellStyle name="Millares 9" xfId="69"/>
    <cellStyle name="Moneda 2" xfId="7"/>
    <cellStyle name="Moneda 2 2" xfId="35"/>
    <cellStyle name="Moneda 3" xfId="10"/>
    <cellStyle name="Moneda 3 2" xfId="57"/>
    <cellStyle name="Moneda 3 3" xfId="46"/>
    <cellStyle name="Moneda 4" xfId="47"/>
    <cellStyle name="Moneda 4 2" xfId="58"/>
    <cellStyle name="Moneda 5" xfId="5"/>
    <cellStyle name="Normal" xfId="0" builtinId="0"/>
    <cellStyle name="Normal 10" xfId="36"/>
    <cellStyle name="Normal 14" xfId="37"/>
    <cellStyle name="Normal 14 2" xfId="38"/>
    <cellStyle name="Normal 15" xfId="39"/>
    <cellStyle name="Normal 16" xfId="40"/>
    <cellStyle name="Normal 2" xfId="8"/>
    <cellStyle name="Normal 2 10" xfId="25"/>
    <cellStyle name="Normal 2 2" xfId="12"/>
    <cellStyle name="Normal 2 2 2" xfId="48"/>
    <cellStyle name="Normal 2 2 2 2" xfId="60"/>
    <cellStyle name="Normal 2 2 3" xfId="59"/>
    <cellStyle name="Normal 2 3" xfId="15"/>
    <cellStyle name="Normal 2 4" xfId="21"/>
    <cellStyle name="Normal 25" xfId="64"/>
    <cellStyle name="Normal 3" xfId="13"/>
    <cellStyle name="Normal 3 2" xfId="61"/>
    <cellStyle name="Normal 3 3" xfId="49"/>
    <cellStyle name="Normal 4" xfId="41"/>
    <cellStyle name="Normal 4 2" xfId="62"/>
    <cellStyle name="Normal 44" xfId="20"/>
    <cellStyle name="Normal 5" xfId="19"/>
    <cellStyle name="Normal 5 2" xfId="63"/>
    <cellStyle name="Normal 5 3" xfId="50"/>
    <cellStyle name="Normal 6" xfId="22"/>
    <cellStyle name="Normal 6 2" xfId="53"/>
    <cellStyle name="Normal 6 3" xfId="65"/>
    <cellStyle name="Normal 7" xfId="52"/>
    <cellStyle name="Normal 8" xfId="51"/>
    <cellStyle name="Porcentaje" xfId="2" builtinId="5"/>
    <cellStyle name="Porcentual 2 2" xfId="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X59"/>
  <sheetViews>
    <sheetView tabSelected="1" topLeftCell="A34" zoomScale="90" zoomScaleNormal="90" workbookViewId="0">
      <selection activeCell="J42" sqref="J42"/>
    </sheetView>
  </sheetViews>
  <sheetFormatPr baseColWidth="10" defaultColWidth="11.5546875" defaultRowHeight="13.8" x14ac:dyDescent="0.25"/>
  <cols>
    <col min="1" max="1" width="11.5546875" style="1"/>
    <col min="2" max="2" width="5.6640625" style="2" customWidth="1"/>
    <col min="3" max="3" width="8.6640625" style="2" hidden="1" customWidth="1"/>
    <col min="4" max="4" width="11.5546875" style="2"/>
    <col min="5" max="5" width="39.33203125" style="1" customWidth="1"/>
    <col min="6" max="6" width="11.5546875" style="2"/>
    <col min="7" max="7" width="13.5546875" style="2" customWidth="1"/>
    <col min="8" max="8" width="14.33203125" style="12" hidden="1" customWidth="1"/>
    <col min="9" max="9" width="11.5546875" style="12" hidden="1" customWidth="1"/>
    <col min="10" max="10" width="22.5546875" style="14" customWidth="1"/>
    <col min="11" max="12" width="11.5546875" style="12" hidden="1" customWidth="1"/>
    <col min="13" max="13" width="28.44140625" style="14" customWidth="1"/>
    <col min="14" max="15" width="11.5546875" style="12" hidden="1" customWidth="1"/>
    <col min="16" max="16" width="20.6640625" style="14" customWidth="1"/>
    <col min="17" max="17" width="11.5546875" style="15" customWidth="1"/>
    <col min="18" max="18" width="13" style="15" customWidth="1"/>
    <col min="19" max="19" width="11.5546875" style="15" customWidth="1"/>
    <col min="20" max="20" width="15.6640625" style="15" customWidth="1"/>
    <col min="21" max="21" width="14.109375" style="1" customWidth="1"/>
    <col min="22" max="22" width="14.44140625" style="21" customWidth="1"/>
    <col min="23" max="23" width="18" style="23" customWidth="1"/>
    <col min="24" max="24" width="15.6640625" style="15" customWidth="1"/>
    <col min="25" max="16384" width="11.5546875" style="1"/>
  </cols>
  <sheetData>
    <row r="2" spans="2:24" ht="40.200000000000003" customHeight="1" x14ac:dyDescent="0.25">
      <c r="H2" s="29" t="s">
        <v>38</v>
      </c>
      <c r="I2" s="29"/>
      <c r="J2" s="29"/>
      <c r="K2" s="29" t="s">
        <v>48</v>
      </c>
      <c r="L2" s="29"/>
      <c r="M2" s="29"/>
      <c r="N2" s="29" t="s">
        <v>57</v>
      </c>
      <c r="O2" s="29"/>
      <c r="P2" s="29"/>
    </row>
    <row r="3" spans="2:24" ht="41.4" x14ac:dyDescent="0.25">
      <c r="B3" s="6" t="s">
        <v>0</v>
      </c>
      <c r="C3" s="6" t="s">
        <v>1</v>
      </c>
      <c r="D3" s="6" t="s">
        <v>5</v>
      </c>
      <c r="E3" s="6" t="s">
        <v>2</v>
      </c>
      <c r="F3" s="6" t="s">
        <v>3</v>
      </c>
      <c r="G3" s="6" t="s">
        <v>4</v>
      </c>
      <c r="H3" s="7" t="s">
        <v>35</v>
      </c>
      <c r="I3" s="8" t="s">
        <v>36</v>
      </c>
      <c r="J3" s="8" t="s">
        <v>37</v>
      </c>
      <c r="K3" s="9" t="s">
        <v>35</v>
      </c>
      <c r="L3" s="10" t="s">
        <v>36</v>
      </c>
      <c r="M3" s="10" t="s">
        <v>37</v>
      </c>
      <c r="N3" s="7" t="s">
        <v>35</v>
      </c>
      <c r="O3" s="8" t="s">
        <v>36</v>
      </c>
      <c r="P3" s="8" t="s">
        <v>37</v>
      </c>
      <c r="Q3" s="17" t="s">
        <v>49</v>
      </c>
      <c r="R3" s="17" t="s">
        <v>50</v>
      </c>
      <c r="S3" s="17" t="s">
        <v>51</v>
      </c>
      <c r="T3" s="17" t="s">
        <v>52</v>
      </c>
      <c r="U3" s="18" t="s">
        <v>53</v>
      </c>
      <c r="V3" s="19" t="s">
        <v>54</v>
      </c>
      <c r="W3" s="24" t="s">
        <v>55</v>
      </c>
      <c r="X3" s="16" t="s">
        <v>56</v>
      </c>
    </row>
    <row r="4" spans="2:24" ht="17.399999999999999" customHeight="1" x14ac:dyDescent="0.25">
      <c r="B4" s="31" t="s">
        <v>34</v>
      </c>
      <c r="C4" s="31"/>
      <c r="D4" s="31"/>
      <c r="E4" s="31"/>
      <c r="F4" s="31"/>
      <c r="G4" s="31"/>
      <c r="H4" s="11"/>
      <c r="I4" s="11"/>
      <c r="J4" s="13"/>
      <c r="K4" s="11"/>
      <c r="L4" s="11"/>
      <c r="M4" s="13"/>
      <c r="N4" s="11"/>
      <c r="O4" s="11"/>
      <c r="P4" s="13"/>
      <c r="X4" s="1"/>
    </row>
    <row r="5" spans="2:24" ht="78" customHeight="1" x14ac:dyDescent="0.25">
      <c r="B5" s="3">
        <v>1</v>
      </c>
      <c r="C5" s="3">
        <v>87141</v>
      </c>
      <c r="D5" s="3">
        <v>60104900</v>
      </c>
      <c r="E5" s="27" t="s">
        <v>39</v>
      </c>
      <c r="F5" s="3" t="s">
        <v>6</v>
      </c>
      <c r="G5" s="3">
        <v>1</v>
      </c>
      <c r="H5" s="11">
        <v>5100000</v>
      </c>
      <c r="I5" s="11">
        <f>H5*0.19</f>
        <v>969000</v>
      </c>
      <c r="J5" s="13">
        <f>H5+I5</f>
        <v>6069000</v>
      </c>
      <c r="K5" s="11">
        <v>600000</v>
      </c>
      <c r="L5" s="11">
        <f>K5*0.19</f>
        <v>114000</v>
      </c>
      <c r="M5" s="13">
        <f>K5+L5</f>
        <v>714000</v>
      </c>
      <c r="N5" s="11">
        <v>3400000</v>
      </c>
      <c r="O5" s="11">
        <f>N5*0.19</f>
        <v>646000</v>
      </c>
      <c r="P5" s="13">
        <f>N5+O5</f>
        <v>4046000</v>
      </c>
      <c r="Q5" s="22">
        <f>MIN(J5,M5,P5)</f>
        <v>714000</v>
      </c>
      <c r="R5" s="22">
        <f>AVERAGE(J5,M5,P5)</f>
        <v>3609666.6666666665</v>
      </c>
      <c r="S5" s="22">
        <f>MEDIAN(J5,M5,P5)</f>
        <v>4046000</v>
      </c>
      <c r="T5" s="11">
        <f>GEOMEAN(J5,M5,P5)</f>
        <v>2597848.0337518514</v>
      </c>
      <c r="U5" s="4">
        <f>STDEVA(Q5,T5)</f>
        <v>1332081.7193908782</v>
      </c>
      <c r="V5" s="26">
        <f>U5/T5</f>
        <v>0.51276352661285796</v>
      </c>
      <c r="W5" s="25">
        <v>2597848</v>
      </c>
      <c r="X5" s="4" t="s">
        <v>67</v>
      </c>
    </row>
    <row r="6" spans="2:24" ht="58.8" customHeight="1" x14ac:dyDescent="0.25">
      <c r="B6" s="3">
        <v>2</v>
      </c>
      <c r="C6" s="3">
        <v>87141</v>
      </c>
      <c r="D6" s="3">
        <v>72154302</v>
      </c>
      <c r="E6" s="27" t="s">
        <v>62</v>
      </c>
      <c r="F6" s="3" t="s">
        <v>6</v>
      </c>
      <c r="G6" s="3">
        <v>1</v>
      </c>
      <c r="H6" s="11">
        <v>340000</v>
      </c>
      <c r="I6" s="11">
        <f t="shared" ref="I6:I57" si="0">H6*0.19</f>
        <v>64600</v>
      </c>
      <c r="J6" s="13">
        <f t="shared" ref="J6:J57" si="1">H6+I6</f>
        <v>404600</v>
      </c>
      <c r="K6" s="11">
        <v>700000</v>
      </c>
      <c r="L6" s="11">
        <f t="shared" ref="L6:L57" si="2">K6*0.19</f>
        <v>133000</v>
      </c>
      <c r="M6" s="13">
        <f t="shared" ref="M6:M57" si="3">K6+L6</f>
        <v>833000</v>
      </c>
      <c r="N6" s="11">
        <v>300000</v>
      </c>
      <c r="O6" s="11">
        <f t="shared" ref="O6:O57" si="4">N6*0.19</f>
        <v>57000</v>
      </c>
      <c r="P6" s="13">
        <f t="shared" ref="P6:P57" si="5">N6+O6</f>
        <v>357000</v>
      </c>
      <c r="Q6" s="22">
        <f t="shared" ref="Q6:Q57" si="6">MIN(J6,M6,P6)</f>
        <v>357000</v>
      </c>
      <c r="R6" s="22">
        <f t="shared" ref="R6:R57" si="7">AVERAGE(J6,M6,P6)</f>
        <v>531533.33333333337</v>
      </c>
      <c r="S6" s="22">
        <f t="shared" ref="S6:S57" si="8">MEDIAN(J6,M6,P6)</f>
        <v>404600</v>
      </c>
      <c r="T6" s="11">
        <f t="shared" ref="T6:T57" si="9">GEOMEAN(J6,M6,P6)</f>
        <v>493680.94566826266</v>
      </c>
      <c r="U6" s="4">
        <f t="shared" ref="U6:U57" si="10">STDEVA(Q6,T6)</f>
        <v>96648.023541018745</v>
      </c>
      <c r="V6" s="26">
        <f t="shared" ref="V6:V57" si="11">U6/T6</f>
        <v>0.1957702122981328</v>
      </c>
      <c r="W6" s="25">
        <v>357000</v>
      </c>
      <c r="X6" s="3" t="s">
        <v>66</v>
      </c>
    </row>
    <row r="7" spans="2:24" ht="21.6" customHeight="1" x14ac:dyDescent="0.25">
      <c r="B7" s="3">
        <v>3</v>
      </c>
      <c r="C7" s="3">
        <v>87141</v>
      </c>
      <c r="D7" s="3">
        <v>40161505</v>
      </c>
      <c r="E7" s="27" t="s">
        <v>17</v>
      </c>
      <c r="F7" s="3" t="s">
        <v>6</v>
      </c>
      <c r="G7" s="3">
        <v>1</v>
      </c>
      <c r="H7" s="11">
        <v>255000</v>
      </c>
      <c r="I7" s="11">
        <f t="shared" si="0"/>
        <v>48450</v>
      </c>
      <c r="J7" s="13">
        <f t="shared" si="1"/>
        <v>303450</v>
      </c>
      <c r="K7" s="11">
        <v>140000</v>
      </c>
      <c r="L7" s="11">
        <f t="shared" si="2"/>
        <v>26600</v>
      </c>
      <c r="M7" s="13">
        <f t="shared" si="3"/>
        <v>166600</v>
      </c>
      <c r="N7" s="11">
        <v>230000</v>
      </c>
      <c r="O7" s="11">
        <f t="shared" si="4"/>
        <v>43700</v>
      </c>
      <c r="P7" s="13">
        <f t="shared" si="5"/>
        <v>273700</v>
      </c>
      <c r="Q7" s="22">
        <f t="shared" si="6"/>
        <v>166600</v>
      </c>
      <c r="R7" s="22">
        <f t="shared" si="7"/>
        <v>247916.66666666666</v>
      </c>
      <c r="S7" s="22">
        <f t="shared" si="8"/>
        <v>273700</v>
      </c>
      <c r="T7" s="11">
        <f t="shared" si="9"/>
        <v>240074.28573705521</v>
      </c>
      <c r="U7" s="4">
        <f t="shared" si="10"/>
        <v>51954.165687509623</v>
      </c>
      <c r="V7" s="26">
        <f t="shared" si="11"/>
        <v>0.21640870669678119</v>
      </c>
      <c r="W7" s="25">
        <v>166600</v>
      </c>
      <c r="X7" s="3" t="s">
        <v>66</v>
      </c>
    </row>
    <row r="8" spans="2:24" ht="21.6" customHeight="1" x14ac:dyDescent="0.25">
      <c r="B8" s="3">
        <v>4</v>
      </c>
      <c r="C8" s="3">
        <v>87141</v>
      </c>
      <c r="D8" s="3">
        <v>40161504</v>
      </c>
      <c r="E8" s="27" t="s">
        <v>18</v>
      </c>
      <c r="F8" s="3" t="s">
        <v>6</v>
      </c>
      <c r="G8" s="3">
        <v>1</v>
      </c>
      <c r="H8" s="11">
        <v>170000</v>
      </c>
      <c r="I8" s="11">
        <f t="shared" si="0"/>
        <v>32300</v>
      </c>
      <c r="J8" s="13">
        <f t="shared" si="1"/>
        <v>202300</v>
      </c>
      <c r="K8" s="11">
        <v>150000</v>
      </c>
      <c r="L8" s="11">
        <f t="shared" si="2"/>
        <v>28500</v>
      </c>
      <c r="M8" s="13">
        <f t="shared" si="3"/>
        <v>178500</v>
      </c>
      <c r="N8" s="11">
        <v>140000</v>
      </c>
      <c r="O8" s="11">
        <f t="shared" si="4"/>
        <v>26600</v>
      </c>
      <c r="P8" s="13">
        <f t="shared" si="5"/>
        <v>166600</v>
      </c>
      <c r="Q8" s="22">
        <f t="shared" si="6"/>
        <v>166600</v>
      </c>
      <c r="R8" s="22">
        <f t="shared" si="7"/>
        <v>182466.66666666666</v>
      </c>
      <c r="S8" s="22">
        <f t="shared" si="8"/>
        <v>178500</v>
      </c>
      <c r="T8" s="11">
        <f t="shared" si="9"/>
        <v>181873.6154120453</v>
      </c>
      <c r="U8" s="4">
        <f t="shared" si="10"/>
        <v>10800.077031092596</v>
      </c>
      <c r="V8" s="26">
        <f t="shared" si="11"/>
        <v>5.9382318906590112E-2</v>
      </c>
      <c r="W8" s="25">
        <v>166600</v>
      </c>
      <c r="X8" s="3" t="s">
        <v>66</v>
      </c>
    </row>
    <row r="9" spans="2:24" ht="21.6" customHeight="1" x14ac:dyDescent="0.25">
      <c r="B9" s="3">
        <v>5</v>
      </c>
      <c r="C9" s="3">
        <v>87141</v>
      </c>
      <c r="D9" s="3">
        <v>78181500</v>
      </c>
      <c r="E9" s="27" t="s">
        <v>19</v>
      </c>
      <c r="F9" s="3" t="s">
        <v>6</v>
      </c>
      <c r="G9" s="3">
        <v>1</v>
      </c>
      <c r="H9" s="11">
        <v>1700000</v>
      </c>
      <c r="I9" s="11">
        <f t="shared" si="0"/>
        <v>323000</v>
      </c>
      <c r="J9" s="13">
        <f t="shared" si="1"/>
        <v>2023000</v>
      </c>
      <c r="K9" s="11">
        <v>1800000</v>
      </c>
      <c r="L9" s="11">
        <f t="shared" si="2"/>
        <v>342000</v>
      </c>
      <c r="M9" s="13">
        <f t="shared" si="3"/>
        <v>2142000</v>
      </c>
      <c r="N9" s="11">
        <v>980000</v>
      </c>
      <c r="O9" s="11">
        <f t="shared" si="4"/>
        <v>186200</v>
      </c>
      <c r="P9" s="13">
        <f t="shared" si="5"/>
        <v>1166200</v>
      </c>
      <c r="Q9" s="22">
        <f t="shared" si="6"/>
        <v>1166200</v>
      </c>
      <c r="R9" s="22">
        <f t="shared" si="7"/>
        <v>1777066.6666666667</v>
      </c>
      <c r="S9" s="22">
        <f t="shared" si="8"/>
        <v>2023000</v>
      </c>
      <c r="T9" s="11">
        <f t="shared" si="9"/>
        <v>1716048.1212156208</v>
      </c>
      <c r="U9" s="4">
        <f t="shared" si="10"/>
        <v>388801.33513424738</v>
      </c>
      <c r="V9" s="26">
        <f t="shared" si="11"/>
        <v>0.22656785105701277</v>
      </c>
      <c r="W9" s="25">
        <v>1166200</v>
      </c>
      <c r="X9" s="3" t="s">
        <v>66</v>
      </c>
    </row>
    <row r="10" spans="2:24" ht="63" customHeight="1" x14ac:dyDescent="0.25">
      <c r="B10" s="3">
        <v>6</v>
      </c>
      <c r="C10" s="3">
        <v>87141</v>
      </c>
      <c r="D10" s="3">
        <v>25172800</v>
      </c>
      <c r="E10" s="27" t="s">
        <v>63</v>
      </c>
      <c r="F10" s="3" t="s">
        <v>6</v>
      </c>
      <c r="G10" s="3">
        <v>1</v>
      </c>
      <c r="H10" s="11">
        <v>850000</v>
      </c>
      <c r="I10" s="11">
        <f t="shared" si="0"/>
        <v>161500</v>
      </c>
      <c r="J10" s="13">
        <f t="shared" si="1"/>
        <v>1011500</v>
      </c>
      <c r="K10" s="11">
        <v>350000</v>
      </c>
      <c r="L10" s="11">
        <f t="shared" si="2"/>
        <v>66500</v>
      </c>
      <c r="M10" s="13">
        <f t="shared" si="3"/>
        <v>416500</v>
      </c>
      <c r="N10" s="11">
        <v>490000</v>
      </c>
      <c r="O10" s="11">
        <f t="shared" si="4"/>
        <v>93100</v>
      </c>
      <c r="P10" s="13">
        <f t="shared" si="5"/>
        <v>583100</v>
      </c>
      <c r="Q10" s="22">
        <f t="shared" si="6"/>
        <v>416500</v>
      </c>
      <c r="R10" s="22">
        <f t="shared" si="7"/>
        <v>670366.66666666663</v>
      </c>
      <c r="S10" s="22">
        <f t="shared" si="8"/>
        <v>583100</v>
      </c>
      <c r="T10" s="11">
        <f t="shared" si="9"/>
        <v>626288.79931937193</v>
      </c>
      <c r="U10" s="4">
        <f t="shared" si="10"/>
        <v>148343.08261571155</v>
      </c>
      <c r="V10" s="26">
        <f t="shared" si="11"/>
        <v>0.23686050712854112</v>
      </c>
      <c r="W10" s="25">
        <v>416500</v>
      </c>
      <c r="X10" s="3" t="s">
        <v>66</v>
      </c>
    </row>
    <row r="11" spans="2:24" ht="21.6" customHeight="1" x14ac:dyDescent="0.25">
      <c r="B11" s="3">
        <v>7</v>
      </c>
      <c r="C11" s="3">
        <v>87141</v>
      </c>
      <c r="D11" s="3">
        <v>25172800</v>
      </c>
      <c r="E11" s="5" t="s">
        <v>40</v>
      </c>
      <c r="F11" s="3" t="s">
        <v>6</v>
      </c>
      <c r="G11" s="3">
        <v>1</v>
      </c>
      <c r="H11" s="11">
        <v>850000</v>
      </c>
      <c r="I11" s="11">
        <f t="shared" si="0"/>
        <v>161500</v>
      </c>
      <c r="J11" s="13">
        <f t="shared" si="1"/>
        <v>1011500</v>
      </c>
      <c r="K11" s="11">
        <v>1800000</v>
      </c>
      <c r="L11" s="11">
        <f t="shared" si="2"/>
        <v>342000</v>
      </c>
      <c r="M11" s="13">
        <f t="shared" si="3"/>
        <v>2142000</v>
      </c>
      <c r="N11" s="11">
        <v>1340000</v>
      </c>
      <c r="O11" s="11">
        <f t="shared" si="4"/>
        <v>254600</v>
      </c>
      <c r="P11" s="13">
        <f t="shared" si="5"/>
        <v>1594600</v>
      </c>
      <c r="Q11" s="22">
        <f t="shared" si="6"/>
        <v>1011500</v>
      </c>
      <c r="R11" s="22">
        <f t="shared" si="7"/>
        <v>1582700</v>
      </c>
      <c r="S11" s="22">
        <f t="shared" si="8"/>
        <v>1594600</v>
      </c>
      <c r="T11" s="11">
        <f t="shared" si="9"/>
        <v>1511746.7296972089</v>
      </c>
      <c r="U11" s="4">
        <f t="shared" si="10"/>
        <v>353727.85483529064</v>
      </c>
      <c r="V11" s="26">
        <f t="shared" si="11"/>
        <v>0.23398618821959655</v>
      </c>
      <c r="W11" s="25">
        <v>1011500</v>
      </c>
      <c r="X11" s="3" t="s">
        <v>67</v>
      </c>
    </row>
    <row r="12" spans="2:24" x14ac:dyDescent="0.25">
      <c r="B12" s="32" t="s">
        <v>7</v>
      </c>
      <c r="C12" s="32"/>
      <c r="D12" s="32"/>
      <c r="E12" s="32"/>
      <c r="F12" s="32"/>
      <c r="G12" s="32"/>
      <c r="H12" s="11"/>
      <c r="I12" s="11"/>
      <c r="J12" s="13"/>
      <c r="K12" s="11"/>
      <c r="L12" s="11"/>
      <c r="M12" s="13"/>
      <c r="N12" s="11"/>
      <c r="O12" s="11"/>
      <c r="P12" s="13"/>
      <c r="Q12" s="22"/>
      <c r="R12" s="22"/>
      <c r="S12" s="22"/>
      <c r="T12" s="11"/>
      <c r="U12" s="4"/>
      <c r="V12" s="26"/>
      <c r="W12" s="25">
        <v>0</v>
      </c>
      <c r="X12" s="4"/>
    </row>
    <row r="13" spans="2:24" x14ac:dyDescent="0.25">
      <c r="B13" s="3">
        <v>8</v>
      </c>
      <c r="C13" s="3">
        <v>87141</v>
      </c>
      <c r="D13" s="3">
        <v>78181500</v>
      </c>
      <c r="E13" s="4" t="s">
        <v>20</v>
      </c>
      <c r="F13" s="3" t="s">
        <v>6</v>
      </c>
      <c r="G13" s="3">
        <v>2</v>
      </c>
      <c r="H13" s="11">
        <v>340000</v>
      </c>
      <c r="I13" s="11">
        <f t="shared" si="0"/>
        <v>64600</v>
      </c>
      <c r="J13" s="13">
        <f t="shared" si="1"/>
        <v>404600</v>
      </c>
      <c r="K13" s="11">
        <v>600000</v>
      </c>
      <c r="L13" s="11">
        <f t="shared" si="2"/>
        <v>114000</v>
      </c>
      <c r="M13" s="13">
        <f t="shared" si="3"/>
        <v>714000</v>
      </c>
      <c r="N13" s="11">
        <v>280000</v>
      </c>
      <c r="O13" s="11">
        <f t="shared" si="4"/>
        <v>53200</v>
      </c>
      <c r="P13" s="13">
        <f t="shared" si="5"/>
        <v>333200</v>
      </c>
      <c r="Q13" s="22">
        <f t="shared" si="6"/>
        <v>333200</v>
      </c>
      <c r="R13" s="22">
        <f t="shared" si="7"/>
        <v>483933.33333333331</v>
      </c>
      <c r="S13" s="22">
        <f t="shared" si="8"/>
        <v>404600</v>
      </c>
      <c r="T13" s="11">
        <f t="shared" si="9"/>
        <v>458292.792956241</v>
      </c>
      <c r="U13" s="4">
        <f t="shared" si="10"/>
        <v>88453.962176922912</v>
      </c>
      <c r="V13" s="26">
        <f t="shared" si="11"/>
        <v>0.19300753478217741</v>
      </c>
      <c r="W13" s="25">
        <v>333200</v>
      </c>
      <c r="X13" s="3" t="s">
        <v>66</v>
      </c>
    </row>
    <row r="14" spans="2:24" ht="55.2" x14ac:dyDescent="0.25">
      <c r="B14" s="3">
        <v>9</v>
      </c>
      <c r="C14" s="3">
        <v>87141</v>
      </c>
      <c r="D14" s="3">
        <v>78181500</v>
      </c>
      <c r="E14" s="5" t="s">
        <v>21</v>
      </c>
      <c r="F14" s="3" t="s">
        <v>6</v>
      </c>
      <c r="G14" s="3">
        <v>1</v>
      </c>
      <c r="H14" s="11">
        <v>680000</v>
      </c>
      <c r="I14" s="11">
        <f t="shared" si="0"/>
        <v>129200</v>
      </c>
      <c r="J14" s="13">
        <f t="shared" si="1"/>
        <v>809200</v>
      </c>
      <c r="K14" s="11">
        <v>200000</v>
      </c>
      <c r="L14" s="11">
        <f t="shared" si="2"/>
        <v>38000</v>
      </c>
      <c r="M14" s="13">
        <f t="shared" si="3"/>
        <v>238000</v>
      </c>
      <c r="N14" s="11">
        <v>430000</v>
      </c>
      <c r="O14" s="11">
        <f t="shared" si="4"/>
        <v>81700</v>
      </c>
      <c r="P14" s="13">
        <f t="shared" si="5"/>
        <v>511700</v>
      </c>
      <c r="Q14" s="22">
        <f t="shared" si="6"/>
        <v>238000</v>
      </c>
      <c r="R14" s="22">
        <f t="shared" si="7"/>
        <v>519633.33333333331</v>
      </c>
      <c r="S14" s="22">
        <f t="shared" si="8"/>
        <v>511700</v>
      </c>
      <c r="T14" s="11">
        <f t="shared" si="9"/>
        <v>461901.5462076696</v>
      </c>
      <c r="U14" s="4">
        <f t="shared" si="10"/>
        <v>158322.30164159616</v>
      </c>
      <c r="V14" s="26">
        <f t="shared" si="11"/>
        <v>0.34276200835754489</v>
      </c>
      <c r="W14" s="25">
        <v>238000</v>
      </c>
      <c r="X14" s="3" t="s">
        <v>66</v>
      </c>
    </row>
    <row r="15" spans="2:24" ht="45.6" customHeight="1" x14ac:dyDescent="0.25">
      <c r="B15" s="3">
        <v>10</v>
      </c>
      <c r="C15" s="3">
        <v>87141</v>
      </c>
      <c r="D15" s="3">
        <v>78181500</v>
      </c>
      <c r="E15" s="5" t="s">
        <v>58</v>
      </c>
      <c r="F15" s="3" t="s">
        <v>6</v>
      </c>
      <c r="G15" s="3">
        <v>2</v>
      </c>
      <c r="H15" s="11">
        <v>2237200</v>
      </c>
      <c r="I15" s="11">
        <f t="shared" si="0"/>
        <v>425068</v>
      </c>
      <c r="J15" s="13">
        <f t="shared" si="1"/>
        <v>2662268</v>
      </c>
      <c r="K15" s="11">
        <v>1600000</v>
      </c>
      <c r="L15" s="11">
        <f t="shared" si="2"/>
        <v>304000</v>
      </c>
      <c r="M15" s="13">
        <f t="shared" si="3"/>
        <v>1904000</v>
      </c>
      <c r="N15" s="11">
        <v>2000000</v>
      </c>
      <c r="O15" s="11">
        <f t="shared" si="4"/>
        <v>380000</v>
      </c>
      <c r="P15" s="13">
        <f t="shared" si="5"/>
        <v>2380000</v>
      </c>
      <c r="Q15" s="22">
        <f t="shared" si="6"/>
        <v>1904000</v>
      </c>
      <c r="R15" s="22">
        <f t="shared" si="7"/>
        <v>2315422.6666666665</v>
      </c>
      <c r="S15" s="22">
        <f t="shared" si="8"/>
        <v>2380000</v>
      </c>
      <c r="T15" s="11">
        <f t="shared" si="9"/>
        <v>2293499.0137768807</v>
      </c>
      <c r="U15" s="4">
        <f t="shared" si="10"/>
        <v>275417.39390710485</v>
      </c>
      <c r="V15" s="26">
        <f t="shared" si="11"/>
        <v>0.12008611830774407</v>
      </c>
      <c r="W15" s="25">
        <v>1904000</v>
      </c>
      <c r="X15" s="3" t="s">
        <v>66</v>
      </c>
    </row>
    <row r="16" spans="2:24" ht="54" customHeight="1" x14ac:dyDescent="0.25">
      <c r="B16" s="3">
        <v>11</v>
      </c>
      <c r="C16" s="3">
        <v>87141</v>
      </c>
      <c r="D16" s="3">
        <v>78181500</v>
      </c>
      <c r="E16" s="5" t="s">
        <v>65</v>
      </c>
      <c r="F16" s="3" t="s">
        <v>6</v>
      </c>
      <c r="G16" s="3">
        <v>2</v>
      </c>
      <c r="H16" s="11">
        <v>5500000</v>
      </c>
      <c r="I16" s="11">
        <f t="shared" si="0"/>
        <v>1045000</v>
      </c>
      <c r="J16" s="13">
        <f t="shared" si="1"/>
        <v>6545000</v>
      </c>
      <c r="K16" s="11">
        <v>1600000</v>
      </c>
      <c r="L16" s="11">
        <f t="shared" si="2"/>
        <v>304000</v>
      </c>
      <c r="M16" s="13">
        <f t="shared" si="3"/>
        <v>1904000</v>
      </c>
      <c r="N16" s="11">
        <v>5000000</v>
      </c>
      <c r="O16" s="11">
        <f t="shared" si="4"/>
        <v>950000</v>
      </c>
      <c r="P16" s="13">
        <f t="shared" si="5"/>
        <v>5950000</v>
      </c>
      <c r="Q16" s="22">
        <f t="shared" si="6"/>
        <v>1904000</v>
      </c>
      <c r="R16" s="22">
        <f t="shared" si="7"/>
        <v>4799666.666666667</v>
      </c>
      <c r="S16" s="22">
        <f t="shared" si="8"/>
        <v>5950000</v>
      </c>
      <c r="T16" s="11">
        <f t="shared" si="9"/>
        <v>4201114.519038015</v>
      </c>
      <c r="U16" s="4">
        <f t="shared" si="10"/>
        <v>1624305.2535738549</v>
      </c>
      <c r="V16" s="26">
        <f t="shared" si="11"/>
        <v>0.38663674751379873</v>
      </c>
      <c r="W16" s="25">
        <v>4201115</v>
      </c>
      <c r="X16" s="4" t="s">
        <v>67</v>
      </c>
    </row>
    <row r="17" spans="2:24" x14ac:dyDescent="0.25">
      <c r="B17" s="32" t="s">
        <v>8</v>
      </c>
      <c r="C17" s="32"/>
      <c r="D17" s="32"/>
      <c r="E17" s="32"/>
      <c r="F17" s="32"/>
      <c r="G17" s="32"/>
      <c r="H17" s="11"/>
      <c r="I17" s="11"/>
      <c r="J17" s="13"/>
      <c r="K17" s="11"/>
      <c r="L17" s="11"/>
      <c r="M17" s="13"/>
      <c r="N17" s="11"/>
      <c r="O17" s="11"/>
      <c r="P17" s="13"/>
      <c r="Q17" s="22"/>
      <c r="R17" s="22"/>
      <c r="S17" s="22"/>
      <c r="T17" s="11"/>
      <c r="U17" s="4"/>
      <c r="V17" s="26"/>
      <c r="W17" s="25">
        <v>0</v>
      </c>
      <c r="X17" s="4"/>
    </row>
    <row r="18" spans="2:24" ht="165" customHeight="1" x14ac:dyDescent="0.25">
      <c r="B18" s="3">
        <v>12</v>
      </c>
      <c r="C18" s="3">
        <v>87141</v>
      </c>
      <c r="D18" s="3">
        <v>78181500</v>
      </c>
      <c r="E18" s="5" t="s">
        <v>9</v>
      </c>
      <c r="F18" s="3" t="s">
        <v>6</v>
      </c>
      <c r="G18" s="3">
        <v>1</v>
      </c>
      <c r="H18" s="11">
        <v>4250000</v>
      </c>
      <c r="I18" s="11">
        <f t="shared" si="0"/>
        <v>807500</v>
      </c>
      <c r="J18" s="13">
        <f t="shared" si="1"/>
        <v>5057500</v>
      </c>
      <c r="K18" s="11">
        <v>4500000</v>
      </c>
      <c r="L18" s="11">
        <f t="shared" si="2"/>
        <v>855000</v>
      </c>
      <c r="M18" s="13">
        <f t="shared" si="3"/>
        <v>5355000</v>
      </c>
      <c r="N18" s="11">
        <v>2800000</v>
      </c>
      <c r="O18" s="11">
        <f t="shared" si="4"/>
        <v>532000</v>
      </c>
      <c r="P18" s="13">
        <f t="shared" si="5"/>
        <v>3332000</v>
      </c>
      <c r="Q18" s="22">
        <f t="shared" si="6"/>
        <v>3332000</v>
      </c>
      <c r="R18" s="22">
        <f t="shared" si="7"/>
        <v>4581500</v>
      </c>
      <c r="S18" s="22">
        <f t="shared" si="8"/>
        <v>5057500</v>
      </c>
      <c r="T18" s="11">
        <f t="shared" si="9"/>
        <v>4485389.0633132234</v>
      </c>
      <c r="U18" s="4">
        <f t="shared" si="10"/>
        <v>815569.22801518044</v>
      </c>
      <c r="V18" s="26">
        <f t="shared" si="11"/>
        <v>0.1818279789117655</v>
      </c>
      <c r="W18" s="25">
        <v>3332000</v>
      </c>
      <c r="X18" s="3" t="s">
        <v>66</v>
      </c>
    </row>
    <row r="19" spans="2:24" ht="15.6" customHeight="1" x14ac:dyDescent="0.25">
      <c r="B19" s="3">
        <v>13</v>
      </c>
      <c r="C19" s="3">
        <v>87141</v>
      </c>
      <c r="D19" s="3">
        <v>78181500</v>
      </c>
      <c r="E19" s="4" t="s">
        <v>22</v>
      </c>
      <c r="F19" s="3" t="s">
        <v>6</v>
      </c>
      <c r="G19" s="3">
        <v>1</v>
      </c>
      <c r="H19" s="11">
        <v>255000</v>
      </c>
      <c r="I19" s="11">
        <f t="shared" si="0"/>
        <v>48450</v>
      </c>
      <c r="J19" s="13">
        <f t="shared" si="1"/>
        <v>303450</v>
      </c>
      <c r="K19" s="11">
        <v>2800000</v>
      </c>
      <c r="L19" s="11">
        <f t="shared" si="2"/>
        <v>532000</v>
      </c>
      <c r="M19" s="13">
        <f t="shared" si="3"/>
        <v>3332000</v>
      </c>
      <c r="N19" s="11">
        <v>400000</v>
      </c>
      <c r="O19" s="11">
        <f t="shared" si="4"/>
        <v>76000</v>
      </c>
      <c r="P19" s="13">
        <f t="shared" si="5"/>
        <v>476000</v>
      </c>
      <c r="Q19" s="22">
        <f t="shared" si="6"/>
        <v>303450</v>
      </c>
      <c r="R19" s="22">
        <f t="shared" si="7"/>
        <v>1370483.3333333333</v>
      </c>
      <c r="S19" s="22">
        <f t="shared" si="8"/>
        <v>476000</v>
      </c>
      <c r="T19" s="11">
        <f t="shared" si="9"/>
        <v>783669.65249045566</v>
      </c>
      <c r="U19" s="4">
        <f t="shared" si="10"/>
        <v>339566.57273504848</v>
      </c>
      <c r="V19" s="26">
        <f t="shared" si="11"/>
        <v>0.43330320582904552</v>
      </c>
      <c r="W19" s="25">
        <v>783670</v>
      </c>
      <c r="X19" s="4" t="s">
        <v>67</v>
      </c>
    </row>
    <row r="20" spans="2:24" x14ac:dyDescent="0.25">
      <c r="B20" s="32" t="s">
        <v>10</v>
      </c>
      <c r="C20" s="32"/>
      <c r="D20" s="32"/>
      <c r="E20" s="32"/>
      <c r="F20" s="32"/>
      <c r="G20" s="32"/>
      <c r="H20" s="11"/>
      <c r="I20" s="11"/>
      <c r="J20" s="13"/>
      <c r="K20" s="11"/>
      <c r="L20" s="11"/>
      <c r="M20" s="13"/>
      <c r="N20" s="11"/>
      <c r="O20" s="11"/>
      <c r="P20" s="13"/>
      <c r="Q20" s="22"/>
      <c r="R20" s="22"/>
      <c r="S20" s="22"/>
      <c r="T20" s="11"/>
      <c r="U20" s="4"/>
      <c r="V20" s="26"/>
      <c r="W20" s="25">
        <v>0</v>
      </c>
      <c r="X20" s="4"/>
    </row>
    <row r="21" spans="2:24" x14ac:dyDescent="0.25">
      <c r="B21" s="3">
        <v>14</v>
      </c>
      <c r="C21" s="3">
        <v>87141</v>
      </c>
      <c r="D21" s="3">
        <v>78181500</v>
      </c>
      <c r="E21" s="4" t="s">
        <v>44</v>
      </c>
      <c r="F21" s="3" t="s">
        <v>6</v>
      </c>
      <c r="G21" s="3">
        <v>1</v>
      </c>
      <c r="H21" s="11">
        <v>1700000</v>
      </c>
      <c r="I21" s="11">
        <f>H21*0.19</f>
        <v>323000</v>
      </c>
      <c r="J21" s="13">
        <f>H21+I21</f>
        <v>2023000</v>
      </c>
      <c r="K21" s="11">
        <v>600000</v>
      </c>
      <c r="L21" s="11">
        <f t="shared" si="2"/>
        <v>114000</v>
      </c>
      <c r="M21" s="13">
        <f t="shared" si="3"/>
        <v>714000</v>
      </c>
      <c r="N21" s="11">
        <v>980000</v>
      </c>
      <c r="O21" s="11">
        <f t="shared" si="4"/>
        <v>186200</v>
      </c>
      <c r="P21" s="13">
        <f t="shared" si="5"/>
        <v>1166200</v>
      </c>
      <c r="Q21" s="22">
        <f t="shared" si="6"/>
        <v>714000</v>
      </c>
      <c r="R21" s="22">
        <f t="shared" si="7"/>
        <v>1301066.6666666667</v>
      </c>
      <c r="S21" s="22">
        <f t="shared" si="8"/>
        <v>1166200</v>
      </c>
      <c r="T21" s="11">
        <f t="shared" si="9"/>
        <v>1189841.3121730753</v>
      </c>
      <c r="U21" s="4">
        <f t="shared" si="10"/>
        <v>336470.61860628653</v>
      </c>
      <c r="V21" s="26">
        <f t="shared" si="11"/>
        <v>0.28278612884248489</v>
      </c>
      <c r="W21" s="25">
        <v>714000</v>
      </c>
      <c r="X21" s="3" t="s">
        <v>66</v>
      </c>
    </row>
    <row r="22" spans="2:24" x14ac:dyDescent="0.25">
      <c r="B22" s="3">
        <v>15</v>
      </c>
      <c r="C22" s="3">
        <v>87141</v>
      </c>
      <c r="D22" s="3">
        <v>78181500</v>
      </c>
      <c r="E22" s="4" t="s">
        <v>23</v>
      </c>
      <c r="F22" s="3" t="s">
        <v>6</v>
      </c>
      <c r="G22" s="3">
        <v>1</v>
      </c>
      <c r="H22" s="11">
        <v>6800000</v>
      </c>
      <c r="I22" s="11">
        <f t="shared" si="0"/>
        <v>1292000</v>
      </c>
      <c r="J22" s="13">
        <f t="shared" si="1"/>
        <v>8092000</v>
      </c>
      <c r="K22" s="11">
        <v>2400000</v>
      </c>
      <c r="L22" s="11">
        <f t="shared" si="2"/>
        <v>456000</v>
      </c>
      <c r="M22" s="13">
        <f t="shared" si="3"/>
        <v>2856000</v>
      </c>
      <c r="N22" s="11">
        <v>350000</v>
      </c>
      <c r="O22" s="11">
        <f t="shared" si="4"/>
        <v>66500</v>
      </c>
      <c r="P22" s="13">
        <f t="shared" si="5"/>
        <v>416500</v>
      </c>
      <c r="Q22" s="22">
        <f t="shared" si="6"/>
        <v>416500</v>
      </c>
      <c r="R22" s="22">
        <f t="shared" si="7"/>
        <v>3788166.6666666665</v>
      </c>
      <c r="S22" s="22">
        <f t="shared" si="8"/>
        <v>2856000</v>
      </c>
      <c r="T22" s="11">
        <f t="shared" si="9"/>
        <v>2127206.7103109015</v>
      </c>
      <c r="U22" s="4">
        <f t="shared" si="10"/>
        <v>1209652.3154821692</v>
      </c>
      <c r="V22" s="26">
        <f t="shared" si="11"/>
        <v>0.56865762486494442</v>
      </c>
      <c r="W22" s="25">
        <v>2127207</v>
      </c>
      <c r="X22" s="4" t="s">
        <v>67</v>
      </c>
    </row>
    <row r="23" spans="2:24" x14ac:dyDescent="0.25">
      <c r="B23" s="3">
        <v>16</v>
      </c>
      <c r="C23" s="3">
        <v>87141</v>
      </c>
      <c r="D23" s="3">
        <v>78181500</v>
      </c>
      <c r="E23" s="4" t="s">
        <v>24</v>
      </c>
      <c r="F23" s="3" t="s">
        <v>6</v>
      </c>
      <c r="G23" s="3">
        <v>1</v>
      </c>
      <c r="H23" s="11">
        <v>850000</v>
      </c>
      <c r="I23" s="11">
        <f t="shared" si="0"/>
        <v>161500</v>
      </c>
      <c r="J23" s="13">
        <f t="shared" si="1"/>
        <v>1011500</v>
      </c>
      <c r="K23" s="11">
        <v>300000</v>
      </c>
      <c r="L23" s="11">
        <f t="shared" si="2"/>
        <v>57000</v>
      </c>
      <c r="M23" s="13">
        <f t="shared" si="3"/>
        <v>357000</v>
      </c>
      <c r="N23" s="11">
        <v>700000</v>
      </c>
      <c r="O23" s="11">
        <f t="shared" si="4"/>
        <v>133000</v>
      </c>
      <c r="P23" s="13">
        <f t="shared" si="5"/>
        <v>833000</v>
      </c>
      <c r="Q23" s="22">
        <f t="shared" si="6"/>
        <v>357000</v>
      </c>
      <c r="R23" s="22">
        <f t="shared" si="7"/>
        <v>733833.33333333337</v>
      </c>
      <c r="S23" s="22">
        <f t="shared" si="8"/>
        <v>833000</v>
      </c>
      <c r="T23" s="11">
        <f t="shared" si="9"/>
        <v>670028.12794958253</v>
      </c>
      <c r="U23" s="4">
        <f t="shared" si="10"/>
        <v>221344.31197527994</v>
      </c>
      <c r="V23" s="26">
        <f t="shared" si="11"/>
        <v>0.33035077594822315</v>
      </c>
      <c r="W23" s="25">
        <v>357000</v>
      </c>
      <c r="X23" s="3" t="s">
        <v>66</v>
      </c>
    </row>
    <row r="24" spans="2:24" x14ac:dyDescent="0.25">
      <c r="B24" s="3">
        <v>17</v>
      </c>
      <c r="C24" s="3">
        <v>87141</v>
      </c>
      <c r="D24" s="3">
        <v>78181500</v>
      </c>
      <c r="E24" s="4" t="s">
        <v>25</v>
      </c>
      <c r="F24" s="3" t="s">
        <v>6</v>
      </c>
      <c r="G24" s="3">
        <v>1</v>
      </c>
      <c r="H24" s="11">
        <v>850000</v>
      </c>
      <c r="I24" s="11">
        <f t="shared" si="0"/>
        <v>161500</v>
      </c>
      <c r="J24" s="13">
        <f t="shared" si="1"/>
        <v>1011500</v>
      </c>
      <c r="K24" s="11">
        <v>380000</v>
      </c>
      <c r="L24" s="11">
        <f t="shared" si="2"/>
        <v>72200</v>
      </c>
      <c r="M24" s="13">
        <f t="shared" si="3"/>
        <v>452200</v>
      </c>
      <c r="N24" s="11">
        <v>450000</v>
      </c>
      <c r="O24" s="11">
        <f t="shared" si="4"/>
        <v>85500</v>
      </c>
      <c r="P24" s="13">
        <f t="shared" si="5"/>
        <v>535500</v>
      </c>
      <c r="Q24" s="22">
        <f t="shared" si="6"/>
        <v>452200</v>
      </c>
      <c r="R24" s="22">
        <f t="shared" si="7"/>
        <v>666400</v>
      </c>
      <c r="S24" s="22">
        <f t="shared" si="8"/>
        <v>535500</v>
      </c>
      <c r="T24" s="11">
        <f t="shared" si="9"/>
        <v>625679.56858532224</v>
      </c>
      <c r="U24" s="4">
        <f t="shared" si="10"/>
        <v>122668.57934399819</v>
      </c>
      <c r="V24" s="26">
        <f t="shared" si="11"/>
        <v>0.19605655275168252</v>
      </c>
      <c r="W24" s="25">
        <v>452200</v>
      </c>
      <c r="X24" s="3" t="s">
        <v>66</v>
      </c>
    </row>
    <row r="25" spans="2:24" ht="15.6" customHeight="1" x14ac:dyDescent="0.25">
      <c r="B25" s="3">
        <v>18</v>
      </c>
      <c r="C25" s="3">
        <v>87141</v>
      </c>
      <c r="D25" s="3">
        <v>78181500</v>
      </c>
      <c r="E25" s="5" t="s">
        <v>26</v>
      </c>
      <c r="F25" s="3" t="s">
        <v>6</v>
      </c>
      <c r="G25" s="3">
        <v>1</v>
      </c>
      <c r="H25" s="11">
        <v>850000</v>
      </c>
      <c r="I25" s="11">
        <f t="shared" si="0"/>
        <v>161500</v>
      </c>
      <c r="J25" s="13">
        <f t="shared" si="1"/>
        <v>1011500</v>
      </c>
      <c r="K25" s="11">
        <v>280000</v>
      </c>
      <c r="L25" s="11">
        <f t="shared" si="2"/>
        <v>53200</v>
      </c>
      <c r="M25" s="13">
        <f t="shared" si="3"/>
        <v>333200</v>
      </c>
      <c r="N25" s="11">
        <v>450000</v>
      </c>
      <c r="O25" s="11">
        <f t="shared" si="4"/>
        <v>85500</v>
      </c>
      <c r="P25" s="13">
        <f t="shared" si="5"/>
        <v>535500</v>
      </c>
      <c r="Q25" s="22">
        <f t="shared" si="6"/>
        <v>333200</v>
      </c>
      <c r="R25" s="22">
        <f t="shared" si="7"/>
        <v>626733.33333333337</v>
      </c>
      <c r="S25" s="22">
        <f t="shared" si="8"/>
        <v>535500</v>
      </c>
      <c r="T25" s="11">
        <f t="shared" si="9"/>
        <v>565123.60978365783</v>
      </c>
      <c r="U25" s="4">
        <f t="shared" si="10"/>
        <v>163994.75719528718</v>
      </c>
      <c r="V25" s="26">
        <f t="shared" si="11"/>
        <v>0.29019271953275516</v>
      </c>
      <c r="W25" s="25">
        <v>333200</v>
      </c>
      <c r="X25" s="3" t="s">
        <v>66</v>
      </c>
    </row>
    <row r="26" spans="2:24" x14ac:dyDescent="0.25">
      <c r="B26" s="3">
        <v>21</v>
      </c>
      <c r="C26" s="3">
        <v>87141</v>
      </c>
      <c r="D26" s="3">
        <v>78181500</v>
      </c>
      <c r="E26" s="4" t="s">
        <v>11</v>
      </c>
      <c r="F26" s="3" t="s">
        <v>6</v>
      </c>
      <c r="G26" s="3">
        <v>1</v>
      </c>
      <c r="H26" s="11">
        <v>510000</v>
      </c>
      <c r="I26" s="11">
        <f t="shared" si="0"/>
        <v>96900</v>
      </c>
      <c r="J26" s="13">
        <f t="shared" si="1"/>
        <v>606900</v>
      </c>
      <c r="K26" s="11">
        <v>160000</v>
      </c>
      <c r="L26" s="11">
        <f t="shared" si="2"/>
        <v>30400</v>
      </c>
      <c r="M26" s="13">
        <f t="shared" si="3"/>
        <v>190400</v>
      </c>
      <c r="N26" s="11">
        <v>240000</v>
      </c>
      <c r="O26" s="11">
        <f t="shared" si="4"/>
        <v>45600</v>
      </c>
      <c r="P26" s="13">
        <f t="shared" si="5"/>
        <v>285600</v>
      </c>
      <c r="Q26" s="22">
        <f t="shared" si="6"/>
        <v>190400</v>
      </c>
      <c r="R26" s="22">
        <f t="shared" si="7"/>
        <v>360966.66666666669</v>
      </c>
      <c r="S26" s="22">
        <f t="shared" si="8"/>
        <v>285600</v>
      </c>
      <c r="T26" s="11">
        <f t="shared" si="9"/>
        <v>320760.41119833384</v>
      </c>
      <c r="U26" s="4">
        <f t="shared" si="10"/>
        <v>92178.73075660858</v>
      </c>
      <c r="V26" s="26">
        <f t="shared" si="11"/>
        <v>0.28737564717614811</v>
      </c>
      <c r="W26" s="25">
        <v>190400</v>
      </c>
      <c r="X26" s="3" t="s">
        <v>66</v>
      </c>
    </row>
    <row r="27" spans="2:24" x14ac:dyDescent="0.25">
      <c r="B27" s="3">
        <v>22</v>
      </c>
      <c r="C27" s="3">
        <v>87141</v>
      </c>
      <c r="D27" s="3">
        <v>78181500</v>
      </c>
      <c r="E27" s="4" t="s">
        <v>27</v>
      </c>
      <c r="F27" s="3" t="s">
        <v>6</v>
      </c>
      <c r="G27" s="3">
        <v>1</v>
      </c>
      <c r="H27" s="11">
        <v>680000</v>
      </c>
      <c r="I27" s="11">
        <f t="shared" si="0"/>
        <v>129200</v>
      </c>
      <c r="J27" s="13">
        <f t="shared" si="1"/>
        <v>809200</v>
      </c>
      <c r="K27" s="11">
        <v>250000</v>
      </c>
      <c r="L27" s="11">
        <f t="shared" si="2"/>
        <v>47500</v>
      </c>
      <c r="M27" s="13">
        <f t="shared" si="3"/>
        <v>297500</v>
      </c>
      <c r="N27" s="11">
        <v>340000</v>
      </c>
      <c r="O27" s="11">
        <f t="shared" si="4"/>
        <v>64600</v>
      </c>
      <c r="P27" s="13">
        <f t="shared" si="5"/>
        <v>404600</v>
      </c>
      <c r="Q27" s="22">
        <f t="shared" si="6"/>
        <v>297500</v>
      </c>
      <c r="R27" s="22">
        <f t="shared" si="7"/>
        <v>503766.66666666669</v>
      </c>
      <c r="S27" s="22">
        <f t="shared" si="8"/>
        <v>404600</v>
      </c>
      <c r="T27" s="11">
        <f t="shared" si="9"/>
        <v>460104.24575010029</v>
      </c>
      <c r="U27" s="4">
        <f t="shared" si="10"/>
        <v>114978.56481961945</v>
      </c>
      <c r="V27" s="26">
        <f t="shared" si="11"/>
        <v>0.24989676987694781</v>
      </c>
      <c r="W27" s="25">
        <v>297500</v>
      </c>
      <c r="X27" s="3" t="s">
        <v>66</v>
      </c>
    </row>
    <row r="28" spans="2:24" x14ac:dyDescent="0.25">
      <c r="B28" s="33" t="s">
        <v>12</v>
      </c>
      <c r="C28" s="33"/>
      <c r="D28" s="33"/>
      <c r="E28" s="33"/>
      <c r="F28" s="33"/>
      <c r="G28" s="33"/>
      <c r="H28" s="11"/>
      <c r="I28" s="11"/>
      <c r="J28" s="13"/>
      <c r="K28" s="11"/>
      <c r="L28" s="11"/>
      <c r="M28" s="13"/>
      <c r="N28" s="11"/>
      <c r="O28" s="11"/>
      <c r="P28" s="13"/>
      <c r="Q28" s="22"/>
      <c r="R28" s="22"/>
      <c r="S28" s="22"/>
      <c r="T28" s="11"/>
      <c r="U28" s="4"/>
      <c r="V28" s="26"/>
      <c r="W28" s="25">
        <v>0</v>
      </c>
      <c r="X28" s="4"/>
    </row>
    <row r="29" spans="2:24" x14ac:dyDescent="0.25">
      <c r="B29" s="30" t="s">
        <v>13</v>
      </c>
      <c r="C29" s="30"/>
      <c r="D29" s="30"/>
      <c r="E29" s="30"/>
      <c r="F29" s="30"/>
      <c r="G29" s="30"/>
      <c r="H29" s="11"/>
      <c r="I29" s="11"/>
      <c r="J29" s="13"/>
      <c r="K29" s="11"/>
      <c r="L29" s="11"/>
      <c r="M29" s="13"/>
      <c r="N29" s="11"/>
      <c r="O29" s="11"/>
      <c r="P29" s="13"/>
      <c r="Q29" s="22"/>
      <c r="R29" s="22"/>
      <c r="S29" s="22"/>
      <c r="T29" s="11"/>
      <c r="U29" s="4"/>
      <c r="V29" s="26"/>
      <c r="W29" s="25">
        <v>0</v>
      </c>
      <c r="X29" s="4"/>
    </row>
    <row r="30" spans="2:24" ht="69" customHeight="1" x14ac:dyDescent="0.25">
      <c r="B30" s="3">
        <v>1</v>
      </c>
      <c r="C30" s="3">
        <v>87157</v>
      </c>
      <c r="D30" s="3">
        <v>72154302</v>
      </c>
      <c r="E30" s="5" t="s">
        <v>42</v>
      </c>
      <c r="F30" s="3" t="s">
        <v>6</v>
      </c>
      <c r="G30" s="3">
        <v>1</v>
      </c>
      <c r="H30" s="11">
        <v>5100000</v>
      </c>
      <c r="I30" s="11">
        <f t="shared" si="0"/>
        <v>969000</v>
      </c>
      <c r="J30" s="13">
        <f t="shared" si="1"/>
        <v>6069000</v>
      </c>
      <c r="K30" s="11">
        <v>2400000</v>
      </c>
      <c r="L30" s="11">
        <f t="shared" si="2"/>
        <v>456000</v>
      </c>
      <c r="M30" s="13">
        <f t="shared" si="3"/>
        <v>2856000</v>
      </c>
      <c r="N30" s="11">
        <v>2800000</v>
      </c>
      <c r="O30" s="11">
        <f t="shared" si="4"/>
        <v>532000</v>
      </c>
      <c r="P30" s="13">
        <f t="shared" si="5"/>
        <v>3332000</v>
      </c>
      <c r="Q30" s="22">
        <f t="shared" si="6"/>
        <v>2856000</v>
      </c>
      <c r="R30" s="22">
        <f t="shared" si="7"/>
        <v>4085666.6666666665</v>
      </c>
      <c r="S30" s="22">
        <f t="shared" si="8"/>
        <v>3332000</v>
      </c>
      <c r="T30" s="11">
        <f t="shared" si="9"/>
        <v>3865391.1185166505</v>
      </c>
      <c r="U30" s="4">
        <f t="shared" si="10"/>
        <v>713747.30477259844</v>
      </c>
      <c r="V30" s="26">
        <f t="shared" si="11"/>
        <v>0.18465073336394999</v>
      </c>
      <c r="W30" s="25">
        <v>2856000</v>
      </c>
      <c r="X30" s="3" t="s">
        <v>66</v>
      </c>
    </row>
    <row r="31" spans="2:24" ht="108.6" customHeight="1" x14ac:dyDescent="0.25">
      <c r="B31" s="3">
        <v>2</v>
      </c>
      <c r="C31" s="3">
        <v>87157</v>
      </c>
      <c r="D31" s="3">
        <v>78181500</v>
      </c>
      <c r="E31" s="5" t="s">
        <v>43</v>
      </c>
      <c r="F31" s="3" t="s">
        <v>6</v>
      </c>
      <c r="G31" s="3">
        <v>1</v>
      </c>
      <c r="H31" s="11">
        <v>340000</v>
      </c>
      <c r="I31" s="11">
        <f t="shared" si="0"/>
        <v>64600</v>
      </c>
      <c r="J31" s="13">
        <f t="shared" si="1"/>
        <v>404600</v>
      </c>
      <c r="K31" s="11">
        <v>2600000</v>
      </c>
      <c r="L31" s="11">
        <f t="shared" si="2"/>
        <v>494000</v>
      </c>
      <c r="M31" s="13">
        <f t="shared" si="3"/>
        <v>3094000</v>
      </c>
      <c r="N31" s="11">
        <v>300000</v>
      </c>
      <c r="O31" s="11">
        <f t="shared" si="4"/>
        <v>57000</v>
      </c>
      <c r="P31" s="13">
        <f t="shared" si="5"/>
        <v>357000</v>
      </c>
      <c r="Q31" s="22">
        <f t="shared" si="6"/>
        <v>357000</v>
      </c>
      <c r="R31" s="22">
        <f t="shared" si="7"/>
        <v>1285200</v>
      </c>
      <c r="S31" s="22">
        <f t="shared" si="8"/>
        <v>404600</v>
      </c>
      <c r="T31" s="11">
        <f t="shared" si="9"/>
        <v>764548.07876059401</v>
      </c>
      <c r="U31" s="4">
        <f t="shared" si="10"/>
        <v>288180.01015116501</v>
      </c>
      <c r="V31" s="26">
        <f t="shared" si="11"/>
        <v>0.3769285649351608</v>
      </c>
      <c r="W31" s="25">
        <v>764548</v>
      </c>
      <c r="X31" s="4" t="s">
        <v>67</v>
      </c>
    </row>
    <row r="32" spans="2:24" ht="303.60000000000002" x14ac:dyDescent="0.25">
      <c r="B32" s="3">
        <v>3</v>
      </c>
      <c r="C32" s="3">
        <v>87157</v>
      </c>
      <c r="D32" s="3">
        <v>72154302</v>
      </c>
      <c r="E32" s="5" t="s">
        <v>41</v>
      </c>
      <c r="F32" s="3" t="s">
        <v>6</v>
      </c>
      <c r="G32" s="3">
        <v>1</v>
      </c>
      <c r="H32" s="11">
        <v>17000000</v>
      </c>
      <c r="I32" s="11">
        <f t="shared" si="0"/>
        <v>3230000</v>
      </c>
      <c r="J32" s="13">
        <f t="shared" si="1"/>
        <v>20230000</v>
      </c>
      <c r="K32" s="11">
        <v>12500000</v>
      </c>
      <c r="L32" s="11">
        <f t="shared" si="2"/>
        <v>2375000</v>
      </c>
      <c r="M32" s="13">
        <f t="shared" si="3"/>
        <v>14875000</v>
      </c>
      <c r="N32" s="11">
        <v>16700000</v>
      </c>
      <c r="O32" s="11">
        <f t="shared" si="4"/>
        <v>3173000</v>
      </c>
      <c r="P32" s="13">
        <f t="shared" si="5"/>
        <v>19873000</v>
      </c>
      <c r="Q32" s="22">
        <f t="shared" si="6"/>
        <v>14875000</v>
      </c>
      <c r="R32" s="22">
        <f t="shared" si="7"/>
        <v>18326000</v>
      </c>
      <c r="S32" s="22">
        <f t="shared" si="8"/>
        <v>19873000</v>
      </c>
      <c r="T32" s="11">
        <f t="shared" si="9"/>
        <v>18151203.669411372</v>
      </c>
      <c r="U32" s="4">
        <f t="shared" si="10"/>
        <v>2316625.8311890312</v>
      </c>
      <c r="V32" s="26">
        <f t="shared" si="11"/>
        <v>0.12762932273703903</v>
      </c>
      <c r="W32" s="25">
        <v>14875000</v>
      </c>
      <c r="X32" s="3" t="s">
        <v>66</v>
      </c>
    </row>
    <row r="33" spans="2:24" x14ac:dyDescent="0.25">
      <c r="B33" s="3">
        <v>4</v>
      </c>
      <c r="C33" s="3">
        <v>87157</v>
      </c>
      <c r="D33" s="3">
        <v>72154501</v>
      </c>
      <c r="E33" s="4" t="s">
        <v>28</v>
      </c>
      <c r="F33" s="3" t="s">
        <v>6</v>
      </c>
      <c r="G33" s="3">
        <v>1</v>
      </c>
      <c r="H33" s="11">
        <v>170000</v>
      </c>
      <c r="I33" s="11">
        <f t="shared" si="0"/>
        <v>32300</v>
      </c>
      <c r="J33" s="13">
        <f t="shared" si="1"/>
        <v>202300</v>
      </c>
      <c r="K33" s="11">
        <v>120000</v>
      </c>
      <c r="L33" s="11">
        <f t="shared" si="2"/>
        <v>22800</v>
      </c>
      <c r="M33" s="13">
        <f t="shared" si="3"/>
        <v>142800</v>
      </c>
      <c r="N33" s="11">
        <v>300000</v>
      </c>
      <c r="O33" s="11">
        <f t="shared" si="4"/>
        <v>57000</v>
      </c>
      <c r="P33" s="13">
        <f t="shared" si="5"/>
        <v>357000</v>
      </c>
      <c r="Q33" s="22">
        <f t="shared" si="6"/>
        <v>142800</v>
      </c>
      <c r="R33" s="22">
        <f t="shared" si="7"/>
        <v>234033.33333333334</v>
      </c>
      <c r="S33" s="22">
        <f t="shared" si="8"/>
        <v>202300</v>
      </c>
      <c r="T33" s="11">
        <f t="shared" si="9"/>
        <v>217669.42771574587</v>
      </c>
      <c r="U33" s="4">
        <f t="shared" si="10"/>
        <v>52940.680041360007</v>
      </c>
      <c r="V33" s="26">
        <f t="shared" si="11"/>
        <v>0.24321596559023967</v>
      </c>
      <c r="W33" s="25">
        <v>142800</v>
      </c>
      <c r="X33" s="3" t="s">
        <v>66</v>
      </c>
    </row>
    <row r="34" spans="2:24" x14ac:dyDescent="0.25">
      <c r="B34" s="3">
        <v>5</v>
      </c>
      <c r="C34" s="3">
        <v>87157</v>
      </c>
      <c r="D34" s="3">
        <v>72154501</v>
      </c>
      <c r="E34" s="4" t="s">
        <v>29</v>
      </c>
      <c r="F34" s="3" t="s">
        <v>6</v>
      </c>
      <c r="G34" s="3">
        <v>1</v>
      </c>
      <c r="H34" s="11">
        <v>170000</v>
      </c>
      <c r="I34" s="11">
        <f t="shared" si="0"/>
        <v>32300</v>
      </c>
      <c r="J34" s="13">
        <f t="shared" si="1"/>
        <v>202300</v>
      </c>
      <c r="K34" s="11">
        <v>90000</v>
      </c>
      <c r="L34" s="11">
        <f t="shared" si="2"/>
        <v>17100</v>
      </c>
      <c r="M34" s="13">
        <f t="shared" si="3"/>
        <v>107100</v>
      </c>
      <c r="N34" s="11">
        <v>300000</v>
      </c>
      <c r="O34" s="11">
        <f t="shared" si="4"/>
        <v>57000</v>
      </c>
      <c r="P34" s="13">
        <f t="shared" si="5"/>
        <v>357000</v>
      </c>
      <c r="Q34" s="22">
        <f t="shared" si="6"/>
        <v>107100</v>
      </c>
      <c r="R34" s="22">
        <f t="shared" si="7"/>
        <v>222133.33333333334</v>
      </c>
      <c r="S34" s="22">
        <f t="shared" si="8"/>
        <v>202300</v>
      </c>
      <c r="T34" s="11">
        <f t="shared" si="9"/>
        <v>197765.79976613438</v>
      </c>
      <c r="U34" s="4">
        <f t="shared" si="10"/>
        <v>64110.401836335375</v>
      </c>
      <c r="V34" s="26">
        <f t="shared" si="11"/>
        <v>0.32417335005419734</v>
      </c>
      <c r="W34" s="25">
        <v>107100</v>
      </c>
      <c r="X34" s="3" t="s">
        <v>66</v>
      </c>
    </row>
    <row r="35" spans="2:24" x14ac:dyDescent="0.25">
      <c r="B35" s="3">
        <v>6</v>
      </c>
      <c r="C35" s="3">
        <v>87157</v>
      </c>
      <c r="D35" s="3">
        <v>72154501</v>
      </c>
      <c r="E35" s="4" t="s">
        <v>30</v>
      </c>
      <c r="F35" s="3" t="s">
        <v>6</v>
      </c>
      <c r="G35" s="3">
        <v>1</v>
      </c>
      <c r="H35" s="11">
        <v>1700000</v>
      </c>
      <c r="I35" s="11">
        <f t="shared" si="0"/>
        <v>323000</v>
      </c>
      <c r="J35" s="13">
        <f t="shared" si="1"/>
        <v>2023000</v>
      </c>
      <c r="K35" s="11">
        <v>1800000</v>
      </c>
      <c r="L35" s="11">
        <f t="shared" si="2"/>
        <v>342000</v>
      </c>
      <c r="M35" s="13">
        <f t="shared" si="3"/>
        <v>2142000</v>
      </c>
      <c r="N35" s="11">
        <v>4000000</v>
      </c>
      <c r="O35" s="11">
        <f t="shared" si="4"/>
        <v>760000</v>
      </c>
      <c r="P35" s="13">
        <f t="shared" si="5"/>
        <v>4760000</v>
      </c>
      <c r="Q35" s="22">
        <f t="shared" si="6"/>
        <v>2023000</v>
      </c>
      <c r="R35" s="22">
        <f t="shared" si="7"/>
        <v>2975000</v>
      </c>
      <c r="S35" s="22">
        <f t="shared" si="8"/>
        <v>2142000</v>
      </c>
      <c r="T35" s="11">
        <f t="shared" si="9"/>
        <v>2742462.9389763875</v>
      </c>
      <c r="U35" s="4">
        <f t="shared" si="10"/>
        <v>508737.12296260585</v>
      </c>
      <c r="V35" s="26">
        <f t="shared" si="11"/>
        <v>0.18550373670773826</v>
      </c>
      <c r="W35" s="25">
        <v>2023000</v>
      </c>
      <c r="X35" s="3" t="s">
        <v>66</v>
      </c>
    </row>
    <row r="36" spans="2:24" x14ac:dyDescent="0.25">
      <c r="B36" s="30" t="s">
        <v>14</v>
      </c>
      <c r="C36" s="30"/>
      <c r="D36" s="30"/>
      <c r="E36" s="30"/>
      <c r="F36" s="30"/>
      <c r="G36" s="30"/>
      <c r="H36" s="11"/>
      <c r="I36" s="11"/>
      <c r="J36" s="13"/>
      <c r="K36" s="11"/>
      <c r="L36" s="11"/>
      <c r="M36" s="13"/>
      <c r="N36" s="11"/>
      <c r="O36" s="11"/>
      <c r="P36" s="13"/>
      <c r="Q36" s="22"/>
      <c r="R36" s="22"/>
      <c r="S36" s="22"/>
      <c r="T36" s="11"/>
      <c r="U36" s="4"/>
      <c r="V36" s="26"/>
      <c r="W36" s="25">
        <v>0</v>
      </c>
      <c r="X36" s="4"/>
    </row>
    <row r="37" spans="2:24" x14ac:dyDescent="0.25">
      <c r="B37" s="3">
        <v>7</v>
      </c>
      <c r="C37" s="3">
        <v>87157</v>
      </c>
      <c r="D37" s="3">
        <v>72154501</v>
      </c>
      <c r="E37" s="4" t="s">
        <v>31</v>
      </c>
      <c r="F37" s="3" t="s">
        <v>6</v>
      </c>
      <c r="G37" s="3">
        <v>1</v>
      </c>
      <c r="H37" s="11">
        <v>340000</v>
      </c>
      <c r="I37" s="11">
        <f t="shared" si="0"/>
        <v>64600</v>
      </c>
      <c r="J37" s="13">
        <f t="shared" si="1"/>
        <v>404600</v>
      </c>
      <c r="K37" s="11">
        <v>120000</v>
      </c>
      <c r="L37" s="11">
        <f t="shared" si="2"/>
        <v>22800</v>
      </c>
      <c r="M37" s="13">
        <f t="shared" si="3"/>
        <v>142800</v>
      </c>
      <c r="N37" s="11">
        <v>340000</v>
      </c>
      <c r="O37" s="11">
        <f t="shared" si="4"/>
        <v>64600</v>
      </c>
      <c r="P37" s="13">
        <f t="shared" si="5"/>
        <v>404600</v>
      </c>
      <c r="Q37" s="22">
        <f t="shared" si="6"/>
        <v>142800</v>
      </c>
      <c r="R37" s="22">
        <f t="shared" si="7"/>
        <v>317333.33333333331</v>
      </c>
      <c r="S37" s="22">
        <f t="shared" si="8"/>
        <v>404600</v>
      </c>
      <c r="T37" s="11">
        <f t="shared" si="9"/>
        <v>285930.17370441888</v>
      </c>
      <c r="U37" s="4">
        <f t="shared" si="10"/>
        <v>101208.31641880309</v>
      </c>
      <c r="V37" s="26">
        <f t="shared" si="11"/>
        <v>0.35396165122267742</v>
      </c>
      <c r="W37" s="25">
        <v>142800</v>
      </c>
      <c r="X37" s="3" t="s">
        <v>66</v>
      </c>
    </row>
    <row r="38" spans="2:24" x14ac:dyDescent="0.25">
      <c r="B38" s="3">
        <v>8</v>
      </c>
      <c r="C38" s="3">
        <v>87157</v>
      </c>
      <c r="D38" s="3">
        <v>72154501</v>
      </c>
      <c r="E38" s="4" t="s">
        <v>15</v>
      </c>
      <c r="F38" s="3" t="s">
        <v>6</v>
      </c>
      <c r="G38" s="3">
        <v>1</v>
      </c>
      <c r="H38" s="11">
        <v>3400000</v>
      </c>
      <c r="I38" s="11">
        <f t="shared" si="0"/>
        <v>646000</v>
      </c>
      <c r="J38" s="13">
        <f t="shared" si="1"/>
        <v>4046000</v>
      </c>
      <c r="K38" s="11">
        <v>220000</v>
      </c>
      <c r="L38" s="11">
        <f t="shared" si="2"/>
        <v>41800</v>
      </c>
      <c r="M38" s="13">
        <f t="shared" si="3"/>
        <v>261800</v>
      </c>
      <c r="N38" s="11">
        <v>3000000</v>
      </c>
      <c r="O38" s="11">
        <f t="shared" si="4"/>
        <v>570000</v>
      </c>
      <c r="P38" s="13">
        <f t="shared" si="5"/>
        <v>3570000</v>
      </c>
      <c r="Q38" s="22">
        <f t="shared" si="6"/>
        <v>261800</v>
      </c>
      <c r="R38" s="22">
        <f t="shared" si="7"/>
        <v>2625933.3333333335</v>
      </c>
      <c r="S38" s="22">
        <f t="shared" si="8"/>
        <v>3570000</v>
      </c>
      <c r="T38" s="11">
        <f t="shared" si="9"/>
        <v>1557953.8146496986</v>
      </c>
      <c r="U38" s="4">
        <f t="shared" si="10"/>
        <v>916519.15179961338</v>
      </c>
      <c r="V38" s="26">
        <f t="shared" si="11"/>
        <v>0.58828390365711203</v>
      </c>
      <c r="W38" s="25">
        <v>1557954</v>
      </c>
      <c r="X38" s="4" t="s">
        <v>67</v>
      </c>
    </row>
    <row r="39" spans="2:24" x14ac:dyDescent="0.25">
      <c r="B39" s="30" t="s">
        <v>7</v>
      </c>
      <c r="C39" s="30"/>
      <c r="D39" s="30"/>
      <c r="E39" s="30"/>
      <c r="F39" s="30"/>
      <c r="G39" s="30"/>
      <c r="H39" s="11"/>
      <c r="I39" s="11"/>
      <c r="J39" s="13"/>
      <c r="K39" s="11"/>
      <c r="L39" s="11"/>
      <c r="M39" s="13"/>
      <c r="N39" s="11"/>
      <c r="O39" s="11"/>
      <c r="P39" s="13"/>
      <c r="Q39" s="22"/>
      <c r="R39" s="22"/>
      <c r="S39" s="22"/>
      <c r="T39" s="11"/>
      <c r="U39" s="4"/>
      <c r="V39" s="26"/>
      <c r="W39" s="25">
        <v>0</v>
      </c>
      <c r="X39" s="4"/>
    </row>
    <row r="40" spans="2:24" s="40" customFormat="1" ht="33.6" customHeight="1" x14ac:dyDescent="0.3">
      <c r="B40" s="28">
        <v>9</v>
      </c>
      <c r="C40" s="28">
        <v>87157</v>
      </c>
      <c r="D40" s="28">
        <v>72154501</v>
      </c>
      <c r="E40" s="34" t="s">
        <v>20</v>
      </c>
      <c r="F40" s="28" t="s">
        <v>6</v>
      </c>
      <c r="G40" s="28">
        <v>2</v>
      </c>
      <c r="H40" s="35">
        <v>850000</v>
      </c>
      <c r="I40" s="35">
        <f t="shared" si="0"/>
        <v>161500</v>
      </c>
      <c r="J40" s="36">
        <f t="shared" si="1"/>
        <v>1011500</v>
      </c>
      <c r="K40" s="35">
        <v>420000</v>
      </c>
      <c r="L40" s="35">
        <f t="shared" si="2"/>
        <v>79800</v>
      </c>
      <c r="M40" s="36">
        <f t="shared" si="3"/>
        <v>499800</v>
      </c>
      <c r="N40" s="35">
        <v>750000</v>
      </c>
      <c r="O40" s="35">
        <f t="shared" si="4"/>
        <v>142500</v>
      </c>
      <c r="P40" s="36">
        <f t="shared" si="5"/>
        <v>892500</v>
      </c>
      <c r="Q40" s="37">
        <f t="shared" si="6"/>
        <v>499800</v>
      </c>
      <c r="R40" s="37">
        <f t="shared" si="7"/>
        <v>801266.66666666663</v>
      </c>
      <c r="S40" s="37">
        <f t="shared" si="8"/>
        <v>892500</v>
      </c>
      <c r="T40" s="35">
        <f t="shared" si="9"/>
        <v>766990.74097523338</v>
      </c>
      <c r="U40" s="28">
        <f t="shared" si="10"/>
        <v>188932.38481384621</v>
      </c>
      <c r="V40" s="38">
        <f t="shared" si="11"/>
        <v>0.24632942057894666</v>
      </c>
      <c r="W40" s="39">
        <v>499800</v>
      </c>
      <c r="X40" s="28" t="s">
        <v>66</v>
      </c>
    </row>
    <row r="41" spans="2:24" ht="79.8" customHeight="1" x14ac:dyDescent="0.25">
      <c r="B41" s="3">
        <v>10</v>
      </c>
      <c r="C41" s="3">
        <v>87157</v>
      </c>
      <c r="D41" s="3">
        <v>72154501</v>
      </c>
      <c r="E41" s="5" t="s">
        <v>59</v>
      </c>
      <c r="F41" s="3" t="s">
        <v>6</v>
      </c>
      <c r="G41" s="3">
        <v>1</v>
      </c>
      <c r="H41" s="11">
        <v>3400000</v>
      </c>
      <c r="I41" s="11">
        <f t="shared" si="0"/>
        <v>646000</v>
      </c>
      <c r="J41" s="13">
        <f t="shared" si="1"/>
        <v>4046000</v>
      </c>
      <c r="K41" s="11">
        <v>200000</v>
      </c>
      <c r="L41" s="11">
        <f t="shared" si="2"/>
        <v>38000</v>
      </c>
      <c r="M41" s="13">
        <f t="shared" si="3"/>
        <v>238000</v>
      </c>
      <c r="N41" s="11">
        <v>2900000</v>
      </c>
      <c r="O41" s="11">
        <f t="shared" si="4"/>
        <v>551000</v>
      </c>
      <c r="P41" s="13">
        <f t="shared" si="5"/>
        <v>3451000</v>
      </c>
      <c r="Q41" s="22">
        <f t="shared" si="6"/>
        <v>238000</v>
      </c>
      <c r="R41" s="22">
        <f t="shared" si="7"/>
        <v>2578333.3333333335</v>
      </c>
      <c r="S41" s="22">
        <f t="shared" si="8"/>
        <v>3451000</v>
      </c>
      <c r="T41" s="11">
        <f t="shared" si="9"/>
        <v>1492276.3799057908</v>
      </c>
      <c r="U41" s="4">
        <f t="shared" si="10"/>
        <v>886907.3337134989</v>
      </c>
      <c r="V41" s="26">
        <f t="shared" si="11"/>
        <v>0.59433181792335976</v>
      </c>
      <c r="W41" s="25">
        <v>1492276</v>
      </c>
      <c r="X41" s="4" t="s">
        <v>67</v>
      </c>
    </row>
    <row r="42" spans="2:24" ht="48.6" customHeight="1" x14ac:dyDescent="0.25">
      <c r="B42" s="3">
        <v>11</v>
      </c>
      <c r="C42" s="3">
        <v>87157</v>
      </c>
      <c r="D42" s="3">
        <v>72154501</v>
      </c>
      <c r="E42" s="5" t="s">
        <v>60</v>
      </c>
      <c r="F42" s="3" t="s">
        <v>6</v>
      </c>
      <c r="G42" s="3">
        <v>2</v>
      </c>
      <c r="H42" s="11">
        <v>2000000</v>
      </c>
      <c r="I42" s="11">
        <f t="shared" si="0"/>
        <v>380000</v>
      </c>
      <c r="J42" s="13">
        <f t="shared" si="1"/>
        <v>2380000</v>
      </c>
      <c r="K42" s="11">
        <v>1700000</v>
      </c>
      <c r="L42" s="11">
        <f t="shared" si="2"/>
        <v>323000</v>
      </c>
      <c r="M42" s="13">
        <f t="shared" si="3"/>
        <v>2023000</v>
      </c>
      <c r="N42" s="11">
        <v>2300000</v>
      </c>
      <c r="O42" s="11">
        <f t="shared" si="4"/>
        <v>437000</v>
      </c>
      <c r="P42" s="13">
        <f t="shared" si="5"/>
        <v>2737000</v>
      </c>
      <c r="Q42" s="22">
        <f t="shared" si="6"/>
        <v>2023000</v>
      </c>
      <c r="R42" s="22">
        <f t="shared" si="7"/>
        <v>2380000</v>
      </c>
      <c r="S42" s="22">
        <f t="shared" si="8"/>
        <v>2380000</v>
      </c>
      <c r="T42" s="11">
        <f t="shared" si="9"/>
        <v>2362014.4260393791</v>
      </c>
      <c r="U42" s="4">
        <f t="shared" si="10"/>
        <v>239719.39957251021</v>
      </c>
      <c r="V42" s="26">
        <f t="shared" si="11"/>
        <v>0.10148938843463001</v>
      </c>
      <c r="W42" s="25">
        <v>2023000</v>
      </c>
      <c r="X42" s="3" t="s">
        <v>66</v>
      </c>
    </row>
    <row r="43" spans="2:24" ht="60.6" customHeight="1" x14ac:dyDescent="0.25">
      <c r="B43" s="3">
        <v>12</v>
      </c>
      <c r="C43" s="3">
        <v>87157</v>
      </c>
      <c r="D43" s="3">
        <v>72154501</v>
      </c>
      <c r="E43" s="5" t="s">
        <v>61</v>
      </c>
      <c r="F43" s="3" t="s">
        <v>6</v>
      </c>
      <c r="G43" s="3">
        <v>4</v>
      </c>
      <c r="H43" s="11">
        <v>1530000</v>
      </c>
      <c r="I43" s="11">
        <f t="shared" si="0"/>
        <v>290700</v>
      </c>
      <c r="J43" s="13">
        <f t="shared" si="1"/>
        <v>1820700</v>
      </c>
      <c r="K43" s="11">
        <v>1800000</v>
      </c>
      <c r="L43" s="11">
        <f t="shared" si="2"/>
        <v>342000</v>
      </c>
      <c r="M43" s="13">
        <f t="shared" si="3"/>
        <v>2142000</v>
      </c>
      <c r="N43" s="11">
        <v>1900000</v>
      </c>
      <c r="O43" s="11">
        <f t="shared" si="4"/>
        <v>361000</v>
      </c>
      <c r="P43" s="13">
        <f t="shared" si="5"/>
        <v>2261000</v>
      </c>
      <c r="Q43" s="22">
        <f t="shared" si="6"/>
        <v>1820700</v>
      </c>
      <c r="R43" s="22">
        <f t="shared" si="7"/>
        <v>2074566.6666666667</v>
      </c>
      <c r="S43" s="22">
        <f t="shared" si="8"/>
        <v>2142000</v>
      </c>
      <c r="T43" s="11">
        <f t="shared" si="9"/>
        <v>2065948.4165885097</v>
      </c>
      <c r="U43" s="4">
        <f t="shared" si="10"/>
        <v>173416.81844499859</v>
      </c>
      <c r="V43" s="26">
        <f t="shared" si="11"/>
        <v>8.3940536488012085E-2</v>
      </c>
      <c r="W43" s="25">
        <v>1820700</v>
      </c>
      <c r="X43" s="3" t="s">
        <v>66</v>
      </c>
    </row>
    <row r="44" spans="2:24" x14ac:dyDescent="0.25">
      <c r="B44" s="30" t="s">
        <v>8</v>
      </c>
      <c r="C44" s="30"/>
      <c r="D44" s="30"/>
      <c r="E44" s="30"/>
      <c r="F44" s="30"/>
      <c r="G44" s="30"/>
      <c r="H44" s="11"/>
      <c r="I44" s="11"/>
      <c r="J44" s="13"/>
      <c r="K44" s="11"/>
      <c r="L44" s="11"/>
      <c r="M44" s="13"/>
      <c r="N44" s="11"/>
      <c r="O44" s="11"/>
      <c r="P44" s="13"/>
      <c r="Q44" s="22"/>
      <c r="R44" s="22"/>
      <c r="S44" s="22"/>
      <c r="T44" s="11"/>
      <c r="U44" s="4"/>
      <c r="V44" s="26"/>
      <c r="W44" s="25">
        <v>0</v>
      </c>
      <c r="X44" s="4"/>
    </row>
    <row r="45" spans="2:24" ht="151.80000000000001" x14ac:dyDescent="0.25">
      <c r="B45" s="3">
        <v>13</v>
      </c>
      <c r="C45" s="3">
        <v>87157</v>
      </c>
      <c r="D45" s="3">
        <v>72154501</v>
      </c>
      <c r="E45" s="5" t="s">
        <v>9</v>
      </c>
      <c r="F45" s="3" t="s">
        <v>6</v>
      </c>
      <c r="G45" s="3">
        <v>1</v>
      </c>
      <c r="H45" s="11">
        <v>4250000</v>
      </c>
      <c r="I45" s="11">
        <f t="shared" si="0"/>
        <v>807500</v>
      </c>
      <c r="J45" s="13">
        <f t="shared" si="1"/>
        <v>5057500</v>
      </c>
      <c r="K45" s="11">
        <v>4500000</v>
      </c>
      <c r="L45" s="11">
        <f t="shared" si="2"/>
        <v>855000</v>
      </c>
      <c r="M45" s="13">
        <f t="shared" si="3"/>
        <v>5355000</v>
      </c>
      <c r="N45" s="11">
        <v>3400000</v>
      </c>
      <c r="O45" s="11">
        <f t="shared" si="4"/>
        <v>646000</v>
      </c>
      <c r="P45" s="13">
        <f t="shared" si="5"/>
        <v>4046000</v>
      </c>
      <c r="Q45" s="22">
        <f t="shared" si="6"/>
        <v>4046000</v>
      </c>
      <c r="R45" s="22">
        <f t="shared" si="7"/>
        <v>4819500</v>
      </c>
      <c r="S45" s="22">
        <f t="shared" si="8"/>
        <v>5057500</v>
      </c>
      <c r="T45" s="11">
        <f t="shared" si="9"/>
        <v>4785276.9925114075</v>
      </c>
      <c r="U45" s="4">
        <f t="shared" si="10"/>
        <v>522747.77458001277</v>
      </c>
      <c r="V45" s="26">
        <f t="shared" si="11"/>
        <v>0.1092408601211744</v>
      </c>
      <c r="W45" s="25">
        <v>4046000</v>
      </c>
      <c r="X45" s="3" t="s">
        <v>66</v>
      </c>
    </row>
    <row r="46" spans="2:24" x14ac:dyDescent="0.25">
      <c r="B46" s="3">
        <v>14</v>
      </c>
      <c r="C46" s="3">
        <v>87157</v>
      </c>
      <c r="D46" s="3">
        <v>72154501</v>
      </c>
      <c r="E46" s="5" t="s">
        <v>22</v>
      </c>
      <c r="F46" s="3" t="s">
        <v>6</v>
      </c>
      <c r="G46" s="3">
        <v>1</v>
      </c>
      <c r="H46" s="11">
        <v>1700000</v>
      </c>
      <c r="I46" s="11">
        <f t="shared" si="0"/>
        <v>323000</v>
      </c>
      <c r="J46" s="13">
        <f t="shared" si="1"/>
        <v>2023000</v>
      </c>
      <c r="K46" s="11">
        <v>1800000</v>
      </c>
      <c r="L46" s="11">
        <f t="shared" si="2"/>
        <v>342000</v>
      </c>
      <c r="M46" s="13">
        <f t="shared" si="3"/>
        <v>2142000</v>
      </c>
      <c r="N46" s="11">
        <v>1700000</v>
      </c>
      <c r="O46" s="11">
        <f t="shared" si="4"/>
        <v>323000</v>
      </c>
      <c r="P46" s="13">
        <f t="shared" si="5"/>
        <v>2023000</v>
      </c>
      <c r="Q46" s="22">
        <f t="shared" si="6"/>
        <v>2023000</v>
      </c>
      <c r="R46" s="22">
        <f t="shared" si="7"/>
        <v>2062666.6666666667</v>
      </c>
      <c r="S46" s="22">
        <f t="shared" si="8"/>
        <v>2023000</v>
      </c>
      <c r="T46" s="11">
        <f t="shared" si="9"/>
        <v>2061913.3508156037</v>
      </c>
      <c r="U46" s="4">
        <f t="shared" si="10"/>
        <v>27515.894240404476</v>
      </c>
      <c r="V46" s="26">
        <f t="shared" si="11"/>
        <v>1.3344835382883755E-2</v>
      </c>
      <c r="W46" s="25">
        <v>2023000</v>
      </c>
      <c r="X46" s="3" t="s">
        <v>66</v>
      </c>
    </row>
    <row r="47" spans="2:24" x14ac:dyDescent="0.25">
      <c r="B47" s="30" t="s">
        <v>16</v>
      </c>
      <c r="C47" s="30"/>
      <c r="D47" s="30"/>
      <c r="E47" s="30"/>
      <c r="F47" s="30"/>
      <c r="G47" s="30"/>
      <c r="H47" s="11"/>
      <c r="I47" s="11"/>
      <c r="J47" s="13"/>
      <c r="K47" s="11"/>
      <c r="L47" s="11"/>
      <c r="M47" s="13"/>
      <c r="N47" s="11"/>
      <c r="O47" s="11"/>
      <c r="P47" s="13"/>
      <c r="Q47" s="22"/>
      <c r="R47" s="22"/>
      <c r="S47" s="22"/>
      <c r="T47" s="11"/>
      <c r="U47" s="4"/>
      <c r="V47" s="26"/>
      <c r="W47" s="25">
        <v>0</v>
      </c>
      <c r="X47" s="4"/>
    </row>
    <row r="48" spans="2:24" ht="25.2" customHeight="1" x14ac:dyDescent="0.25">
      <c r="B48" s="3">
        <v>15</v>
      </c>
      <c r="C48" s="3">
        <v>87157</v>
      </c>
      <c r="D48" s="3">
        <v>72154501</v>
      </c>
      <c r="E48" s="5" t="s">
        <v>47</v>
      </c>
      <c r="F48" s="3" t="s">
        <v>6</v>
      </c>
      <c r="G48" s="3">
        <v>1</v>
      </c>
      <c r="H48" s="11">
        <v>680000</v>
      </c>
      <c r="I48" s="11">
        <f t="shared" si="0"/>
        <v>129200</v>
      </c>
      <c r="J48" s="13">
        <f t="shared" si="1"/>
        <v>809200</v>
      </c>
      <c r="K48" s="11">
        <v>280000</v>
      </c>
      <c r="L48" s="11">
        <f t="shared" si="2"/>
        <v>53200</v>
      </c>
      <c r="M48" s="13">
        <f t="shared" si="3"/>
        <v>333200</v>
      </c>
      <c r="N48" s="11">
        <v>600000</v>
      </c>
      <c r="O48" s="11">
        <f t="shared" si="4"/>
        <v>114000</v>
      </c>
      <c r="P48" s="13">
        <f t="shared" si="5"/>
        <v>714000</v>
      </c>
      <c r="Q48" s="22">
        <f t="shared" si="6"/>
        <v>333200</v>
      </c>
      <c r="R48" s="22">
        <f t="shared" si="7"/>
        <v>618800</v>
      </c>
      <c r="S48" s="22">
        <f t="shared" si="8"/>
        <v>714000</v>
      </c>
      <c r="T48" s="11">
        <f t="shared" si="9"/>
        <v>577412.73686068086</v>
      </c>
      <c r="U48" s="4">
        <f t="shared" si="10"/>
        <v>172684.48228631334</v>
      </c>
      <c r="V48" s="26">
        <f t="shared" si="11"/>
        <v>0.29906593890736938</v>
      </c>
      <c r="W48" s="25">
        <v>333200</v>
      </c>
      <c r="X48" s="3" t="s">
        <v>66</v>
      </c>
    </row>
    <row r="49" spans="2:24" ht="64.8" customHeight="1" x14ac:dyDescent="0.25">
      <c r="B49" s="3">
        <v>16</v>
      </c>
      <c r="C49" s="3">
        <v>87157</v>
      </c>
      <c r="D49" s="3">
        <v>72154501</v>
      </c>
      <c r="E49" s="5" t="s">
        <v>46</v>
      </c>
      <c r="F49" s="3" t="s">
        <v>6</v>
      </c>
      <c r="G49" s="3">
        <v>1</v>
      </c>
      <c r="H49" s="11">
        <v>1700000</v>
      </c>
      <c r="I49" s="11">
        <f t="shared" si="0"/>
        <v>323000</v>
      </c>
      <c r="J49" s="13">
        <f t="shared" si="1"/>
        <v>2023000</v>
      </c>
      <c r="K49" s="11">
        <v>260000</v>
      </c>
      <c r="L49" s="11">
        <f t="shared" si="2"/>
        <v>49400</v>
      </c>
      <c r="M49" s="13">
        <f t="shared" si="3"/>
        <v>309400</v>
      </c>
      <c r="N49" s="11">
        <v>1800000</v>
      </c>
      <c r="O49" s="11">
        <f t="shared" si="4"/>
        <v>342000</v>
      </c>
      <c r="P49" s="13">
        <f t="shared" si="5"/>
        <v>2142000</v>
      </c>
      <c r="Q49" s="22">
        <f t="shared" si="6"/>
        <v>309400</v>
      </c>
      <c r="R49" s="22">
        <f t="shared" si="7"/>
        <v>1491466.6666666667</v>
      </c>
      <c r="S49" s="22">
        <f t="shared" si="8"/>
        <v>2023000</v>
      </c>
      <c r="T49" s="11">
        <f t="shared" si="9"/>
        <v>1102669.1380718213</v>
      </c>
      <c r="U49" s="4">
        <f t="shared" si="10"/>
        <v>560925.98683659243</v>
      </c>
      <c r="V49" s="26">
        <f t="shared" si="11"/>
        <v>0.50869836424138415</v>
      </c>
      <c r="W49" s="25">
        <v>1102669</v>
      </c>
      <c r="X49" s="4" t="s">
        <v>67</v>
      </c>
    </row>
    <row r="50" spans="2:24" x14ac:dyDescent="0.25">
      <c r="B50" s="30" t="s">
        <v>10</v>
      </c>
      <c r="C50" s="30"/>
      <c r="D50" s="30"/>
      <c r="E50" s="30"/>
      <c r="F50" s="30"/>
      <c r="G50" s="30"/>
      <c r="H50" s="11"/>
      <c r="I50" s="11"/>
      <c r="J50" s="13"/>
      <c r="K50" s="11"/>
      <c r="L50" s="11"/>
      <c r="M50" s="13"/>
      <c r="N50" s="11"/>
      <c r="O50" s="11"/>
      <c r="P50" s="13"/>
      <c r="Q50" s="22"/>
      <c r="R50" s="22"/>
      <c r="S50" s="22"/>
      <c r="T50" s="11"/>
      <c r="U50" s="4"/>
      <c r="V50" s="26"/>
      <c r="W50" s="25">
        <v>0</v>
      </c>
      <c r="X50" s="4"/>
    </row>
    <row r="51" spans="2:24" ht="82.8" x14ac:dyDescent="0.25">
      <c r="B51" s="3">
        <v>17</v>
      </c>
      <c r="C51" s="3">
        <v>87157</v>
      </c>
      <c r="D51" s="3">
        <v>72154501</v>
      </c>
      <c r="E51" s="5" t="s">
        <v>45</v>
      </c>
      <c r="F51" s="3" t="s">
        <v>6</v>
      </c>
      <c r="G51" s="3">
        <v>1</v>
      </c>
      <c r="H51" s="11">
        <v>1700000</v>
      </c>
      <c r="I51" s="11">
        <f t="shared" si="0"/>
        <v>323000</v>
      </c>
      <c r="J51" s="13">
        <f t="shared" si="1"/>
        <v>2023000</v>
      </c>
      <c r="K51" s="11">
        <v>600000</v>
      </c>
      <c r="L51" s="11">
        <f t="shared" si="2"/>
        <v>114000</v>
      </c>
      <c r="M51" s="13">
        <f t="shared" si="3"/>
        <v>714000</v>
      </c>
      <c r="N51" s="11">
        <v>1600000</v>
      </c>
      <c r="O51" s="11">
        <f t="shared" si="4"/>
        <v>304000</v>
      </c>
      <c r="P51" s="13">
        <f t="shared" si="5"/>
        <v>1904000</v>
      </c>
      <c r="Q51" s="22">
        <f t="shared" si="6"/>
        <v>714000</v>
      </c>
      <c r="R51" s="22">
        <f t="shared" si="7"/>
        <v>1547000</v>
      </c>
      <c r="S51" s="22">
        <f t="shared" si="8"/>
        <v>1904000</v>
      </c>
      <c r="T51" s="11">
        <f t="shared" si="9"/>
        <v>1401050.1454182342</v>
      </c>
      <c r="U51" s="4">
        <f t="shared" si="10"/>
        <v>485817.81684043701</v>
      </c>
      <c r="V51" s="26">
        <f t="shared" si="11"/>
        <v>0.34675262582797362</v>
      </c>
      <c r="W51" s="25">
        <v>714000</v>
      </c>
      <c r="X51" s="3" t="s">
        <v>66</v>
      </c>
    </row>
    <row r="52" spans="2:24" ht="41.4" x14ac:dyDescent="0.25">
      <c r="B52" s="3">
        <v>18</v>
      </c>
      <c r="C52" s="3">
        <v>87157</v>
      </c>
      <c r="D52" s="3">
        <v>72154501</v>
      </c>
      <c r="E52" s="5" t="s">
        <v>23</v>
      </c>
      <c r="F52" s="3" t="s">
        <v>6</v>
      </c>
      <c r="G52" s="3">
        <v>1</v>
      </c>
      <c r="H52" s="11">
        <v>6800000</v>
      </c>
      <c r="I52" s="11">
        <f>H52*0.19</f>
        <v>1292000</v>
      </c>
      <c r="J52" s="13">
        <f>H52+I52</f>
        <v>8092000</v>
      </c>
      <c r="K52" s="11">
        <v>2400000</v>
      </c>
      <c r="L52" s="11">
        <f t="shared" si="2"/>
        <v>456000</v>
      </c>
      <c r="M52" s="13">
        <f t="shared" si="3"/>
        <v>2856000</v>
      </c>
      <c r="N52" s="11">
        <v>5200000</v>
      </c>
      <c r="O52" s="11">
        <f t="shared" si="4"/>
        <v>988000</v>
      </c>
      <c r="P52" s="13">
        <f t="shared" si="5"/>
        <v>6188000</v>
      </c>
      <c r="Q52" s="22">
        <f t="shared" si="6"/>
        <v>2856000</v>
      </c>
      <c r="R52" s="22">
        <f t="shared" si="7"/>
        <v>5712000</v>
      </c>
      <c r="S52" s="22">
        <f t="shared" si="8"/>
        <v>6188000</v>
      </c>
      <c r="T52" s="11">
        <f t="shared" si="9"/>
        <v>5229435.2990339864</v>
      </c>
      <c r="U52" s="4">
        <f t="shared" si="10"/>
        <v>1678272.1946544528</v>
      </c>
      <c r="V52" s="26">
        <f t="shared" si="11"/>
        <v>0.3209279967503324</v>
      </c>
      <c r="W52" s="25">
        <v>2856000</v>
      </c>
      <c r="X52" s="3" t="s">
        <v>66</v>
      </c>
    </row>
    <row r="53" spans="2:24" ht="234.6" x14ac:dyDescent="0.25">
      <c r="B53" s="3">
        <v>19</v>
      </c>
      <c r="C53" s="3">
        <v>87157</v>
      </c>
      <c r="D53" s="3">
        <v>72154501</v>
      </c>
      <c r="E53" s="5" t="s">
        <v>32</v>
      </c>
      <c r="F53" s="3" t="s">
        <v>6</v>
      </c>
      <c r="G53" s="3">
        <v>1</v>
      </c>
      <c r="H53" s="11">
        <v>850000</v>
      </c>
      <c r="I53" s="11">
        <f>H53*0.19</f>
        <v>161500</v>
      </c>
      <c r="J53" s="13">
        <f>H53+I53</f>
        <v>1011500</v>
      </c>
      <c r="K53" s="11">
        <v>300000</v>
      </c>
      <c r="L53" s="11">
        <f t="shared" si="2"/>
        <v>57000</v>
      </c>
      <c r="M53" s="13">
        <f t="shared" si="3"/>
        <v>357000</v>
      </c>
      <c r="N53" s="11">
        <v>700000</v>
      </c>
      <c r="O53" s="11">
        <f t="shared" si="4"/>
        <v>133000</v>
      </c>
      <c r="P53" s="13">
        <f t="shared" si="5"/>
        <v>833000</v>
      </c>
      <c r="Q53" s="22">
        <f t="shared" si="6"/>
        <v>357000</v>
      </c>
      <c r="R53" s="22">
        <f t="shared" si="7"/>
        <v>733833.33333333337</v>
      </c>
      <c r="S53" s="22">
        <f t="shared" si="8"/>
        <v>833000</v>
      </c>
      <c r="T53" s="11">
        <f t="shared" si="9"/>
        <v>670028.12794958253</v>
      </c>
      <c r="U53" s="4">
        <f t="shared" si="10"/>
        <v>221344.31197527994</v>
      </c>
      <c r="V53" s="26">
        <f t="shared" si="11"/>
        <v>0.33035077594822315</v>
      </c>
      <c r="W53" s="25">
        <v>357000</v>
      </c>
      <c r="X53" s="3" t="s">
        <v>66</v>
      </c>
    </row>
    <row r="54" spans="2:24" ht="41.4" x14ac:dyDescent="0.25">
      <c r="B54" s="3">
        <v>20</v>
      </c>
      <c r="C54" s="3">
        <v>87157</v>
      </c>
      <c r="D54" s="3">
        <v>72154501</v>
      </c>
      <c r="E54" s="5" t="s">
        <v>25</v>
      </c>
      <c r="F54" s="3" t="s">
        <v>6</v>
      </c>
      <c r="G54" s="3">
        <v>1</v>
      </c>
      <c r="H54" s="11">
        <v>850000</v>
      </c>
      <c r="I54" s="11">
        <f>H54*0.19</f>
        <v>161500</v>
      </c>
      <c r="J54" s="13">
        <f>H54+I54</f>
        <v>1011500</v>
      </c>
      <c r="K54" s="11">
        <v>380000</v>
      </c>
      <c r="L54" s="11">
        <f t="shared" si="2"/>
        <v>72200</v>
      </c>
      <c r="M54" s="13">
        <f t="shared" si="3"/>
        <v>452200</v>
      </c>
      <c r="N54" s="11">
        <v>700000</v>
      </c>
      <c r="O54" s="11">
        <f t="shared" si="4"/>
        <v>133000</v>
      </c>
      <c r="P54" s="13">
        <f t="shared" si="5"/>
        <v>833000</v>
      </c>
      <c r="Q54" s="22">
        <f t="shared" si="6"/>
        <v>452200</v>
      </c>
      <c r="R54" s="22">
        <f t="shared" si="7"/>
        <v>765566.66666666663</v>
      </c>
      <c r="S54" s="22">
        <f t="shared" si="8"/>
        <v>833000</v>
      </c>
      <c r="T54" s="11">
        <f t="shared" si="9"/>
        <v>724959.61718787975</v>
      </c>
      <c r="U54" s="4">
        <f t="shared" si="10"/>
        <v>192870.17494739662</v>
      </c>
      <c r="V54" s="26">
        <f t="shared" si="11"/>
        <v>0.26604264620357826</v>
      </c>
      <c r="W54" s="25">
        <v>452200</v>
      </c>
      <c r="X54" s="3" t="s">
        <v>66</v>
      </c>
    </row>
    <row r="55" spans="2:24" ht="18" customHeight="1" x14ac:dyDescent="0.25">
      <c r="B55" s="3">
        <v>21</v>
      </c>
      <c r="C55" s="3">
        <v>87157</v>
      </c>
      <c r="D55" s="3">
        <v>72154501</v>
      </c>
      <c r="E55" s="5" t="s">
        <v>33</v>
      </c>
      <c r="F55" s="3" t="s">
        <v>6</v>
      </c>
      <c r="G55" s="3">
        <v>1</v>
      </c>
      <c r="H55" s="11">
        <v>850000</v>
      </c>
      <c r="I55" s="11">
        <f>H55*0.19</f>
        <v>161500</v>
      </c>
      <c r="J55" s="13">
        <f>H55+I55</f>
        <v>1011500</v>
      </c>
      <c r="K55" s="11">
        <v>280000</v>
      </c>
      <c r="L55" s="11">
        <f t="shared" si="2"/>
        <v>53200</v>
      </c>
      <c r="M55" s="13">
        <f t="shared" si="3"/>
        <v>333200</v>
      </c>
      <c r="N55" s="11">
        <v>700000</v>
      </c>
      <c r="O55" s="11">
        <f t="shared" si="4"/>
        <v>133000</v>
      </c>
      <c r="P55" s="13">
        <f t="shared" si="5"/>
        <v>833000</v>
      </c>
      <c r="Q55" s="22">
        <f t="shared" si="6"/>
        <v>333200</v>
      </c>
      <c r="R55" s="22">
        <f t="shared" si="7"/>
        <v>725900</v>
      </c>
      <c r="S55" s="22">
        <f t="shared" si="8"/>
        <v>833000</v>
      </c>
      <c r="T55" s="11">
        <f t="shared" si="9"/>
        <v>654794.90842080256</v>
      </c>
      <c r="U55" s="4">
        <f t="shared" si="10"/>
        <v>227401.94053941616</v>
      </c>
      <c r="V55" s="26">
        <f t="shared" si="11"/>
        <v>0.34728727669531112</v>
      </c>
      <c r="W55" s="25">
        <v>333200</v>
      </c>
      <c r="X55" s="3" t="s">
        <v>66</v>
      </c>
    </row>
    <row r="56" spans="2:24" ht="41.4" x14ac:dyDescent="0.25">
      <c r="B56" s="3">
        <v>22</v>
      </c>
      <c r="C56" s="3">
        <v>87157</v>
      </c>
      <c r="D56" s="3">
        <v>72154501</v>
      </c>
      <c r="E56" s="5" t="s">
        <v>64</v>
      </c>
      <c r="F56" s="3" t="s">
        <v>6</v>
      </c>
      <c r="G56" s="3">
        <v>1</v>
      </c>
      <c r="H56" s="11">
        <v>510000</v>
      </c>
      <c r="I56" s="11">
        <f t="shared" si="0"/>
        <v>96900</v>
      </c>
      <c r="J56" s="13">
        <f t="shared" si="1"/>
        <v>606900</v>
      </c>
      <c r="K56" s="11">
        <v>160000</v>
      </c>
      <c r="L56" s="11">
        <f t="shared" si="2"/>
        <v>30400</v>
      </c>
      <c r="M56" s="13">
        <f t="shared" si="3"/>
        <v>190400</v>
      </c>
      <c r="N56" s="11">
        <v>430000</v>
      </c>
      <c r="O56" s="11">
        <f t="shared" si="4"/>
        <v>81700</v>
      </c>
      <c r="P56" s="13">
        <f t="shared" si="5"/>
        <v>511700</v>
      </c>
      <c r="Q56" s="22">
        <f t="shared" si="6"/>
        <v>190400</v>
      </c>
      <c r="R56" s="22">
        <f t="shared" si="7"/>
        <v>436333.33333333331</v>
      </c>
      <c r="S56" s="22">
        <f t="shared" si="8"/>
        <v>511700</v>
      </c>
      <c r="T56" s="11">
        <f t="shared" si="9"/>
        <v>389582.85222493386</v>
      </c>
      <c r="U56" s="4">
        <f t="shared" si="10"/>
        <v>140843.54550432862</v>
      </c>
      <c r="V56" s="26">
        <f t="shared" si="11"/>
        <v>0.36152398571949884</v>
      </c>
      <c r="W56" s="25">
        <v>389583</v>
      </c>
      <c r="X56" s="4" t="s">
        <v>67</v>
      </c>
    </row>
    <row r="57" spans="2:24" ht="25.8" customHeight="1" x14ac:dyDescent="0.25">
      <c r="B57" s="3">
        <v>23</v>
      </c>
      <c r="C57" s="3">
        <v>87157</v>
      </c>
      <c r="D57" s="3">
        <v>72154501</v>
      </c>
      <c r="E57" s="5" t="s">
        <v>27</v>
      </c>
      <c r="F57" s="3" t="s">
        <v>6</v>
      </c>
      <c r="G57" s="3">
        <v>1</v>
      </c>
      <c r="H57" s="11">
        <v>680000</v>
      </c>
      <c r="I57" s="11">
        <f t="shared" si="0"/>
        <v>129200</v>
      </c>
      <c r="J57" s="13">
        <f t="shared" si="1"/>
        <v>809200</v>
      </c>
      <c r="K57" s="11">
        <v>250000</v>
      </c>
      <c r="L57" s="11">
        <f t="shared" si="2"/>
        <v>47500</v>
      </c>
      <c r="M57" s="13">
        <f t="shared" si="3"/>
        <v>297500</v>
      </c>
      <c r="N57" s="11">
        <v>570000</v>
      </c>
      <c r="O57" s="11">
        <f t="shared" si="4"/>
        <v>108300</v>
      </c>
      <c r="P57" s="13">
        <f t="shared" si="5"/>
        <v>678300</v>
      </c>
      <c r="Q57" s="22">
        <f t="shared" si="6"/>
        <v>297500</v>
      </c>
      <c r="R57" s="22">
        <f t="shared" si="7"/>
        <v>595000</v>
      </c>
      <c r="S57" s="22">
        <f t="shared" si="8"/>
        <v>678300</v>
      </c>
      <c r="T57" s="11">
        <f t="shared" si="9"/>
        <v>546581.44830077281</v>
      </c>
      <c r="U57" s="4">
        <f t="shared" si="10"/>
        <v>176127.18116124297</v>
      </c>
      <c r="V57" s="26">
        <f t="shared" si="11"/>
        <v>0.32223410016712406</v>
      </c>
      <c r="W57" s="25">
        <v>297500</v>
      </c>
      <c r="X57" s="3" t="s">
        <v>66</v>
      </c>
    </row>
    <row r="59" spans="2:24" x14ac:dyDescent="0.25">
      <c r="Q59" s="20">
        <f>SUM(Q5:Q58)</f>
        <v>52032750</v>
      </c>
      <c r="R59" s="20">
        <f t="shared" ref="R59:T59" si="12">SUM(R5:R58)</f>
        <v>88066822.666666687</v>
      </c>
      <c r="S59" s="20">
        <f t="shared" si="12"/>
        <v>91094500</v>
      </c>
      <c r="T59" s="20">
        <f t="shared" si="12"/>
        <v>78624030.706140459</v>
      </c>
      <c r="W59" s="23">
        <f>SUM(W5:W58)</f>
        <v>62355070</v>
      </c>
    </row>
  </sheetData>
  <sheetProtection algorithmName="SHA-512" hashValue="kBsnOUVvLLbVz71TnDeWZJbZxHPWjbOIDikG7J6hvv5fE+JxBMGChArw0lEk9+n0NF8quWABMqbO2L/lRnwSqA==" saltValue="/bwRBuIrkYX+KLpu+zS+/A==" spinCount="100000" sheet="1" formatCells="0" formatColumns="0" formatRows="0" insertColumns="0" insertRows="0" insertHyperlinks="0" deleteColumns="0" deleteRows="0" sort="0" autoFilter="0" pivotTables="0"/>
  <mergeCells count="14">
    <mergeCell ref="N2:P2"/>
    <mergeCell ref="B44:G44"/>
    <mergeCell ref="B47:G47"/>
    <mergeCell ref="B50:G50"/>
    <mergeCell ref="H2:J2"/>
    <mergeCell ref="K2:M2"/>
    <mergeCell ref="B4:G4"/>
    <mergeCell ref="B12:G12"/>
    <mergeCell ref="B17:G17"/>
    <mergeCell ref="B20:G20"/>
    <mergeCell ref="B28:G28"/>
    <mergeCell ref="B29:G29"/>
    <mergeCell ref="B36:G36"/>
    <mergeCell ref="B39:G3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Analisis Cotizaciones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Ps.Yelene Cecilia Angulo Ariza</dc:creator>
  <cp:lastModifiedBy>Ps.Yelene Cecilia Angulo Ariza</cp:lastModifiedBy>
  <dcterms:created xsi:type="dcterms:W3CDTF">2022-05-13T14:31:42Z</dcterms:created>
  <dcterms:modified xsi:type="dcterms:W3CDTF">2022-05-17T00:03:04Z</dcterms:modified>
</cp:coreProperties>
</file>