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07"/>
  <workbookPr/>
  <mc:AlternateContent xmlns:mc="http://schemas.openxmlformats.org/markup-compatibility/2006">
    <mc:Choice Requires="x15">
      <x15ac:absPath xmlns:x15ac="http://schemas.microsoft.com/office/spreadsheetml/2010/11/ac" url="D:\HIDRICA\0_PROYECTOS 2022\PLAZA DE MERCADO_ EL CARMEN\00_ENTREGA (2022-02-18)\00_ENTREGA (2022-02-18)\ANEXOS\ANEXO 1. MEMORIAS DE CÁLCULO\Desagüe\"/>
    </mc:Choice>
  </mc:AlternateContent>
  <xr:revisionPtr revIDLastSave="0" documentId="13_ncr:1_{3CA25028-B50F-46F0-91C9-7DE3AAC72747}" xr6:coauthVersionLast="47" xr6:coauthVersionMax="47" xr10:uidLastSave="{00000000-0000-0000-0000-000000000000}"/>
  <bookViews>
    <workbookView xWindow="-105" yWindow="-105" windowWidth="23250" windowHeight="12570" firstSheet="1" activeTab="1" xr2:uid="{00000000-000D-0000-FFFF-FFFF00000000}"/>
  </bookViews>
  <sheets>
    <sheet name="Bajantes ALL" sheetId="3" r:id="rId1"/>
    <sheet name="Canaleta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1" i="3" l="1"/>
  <c r="E21" i="3" s="1"/>
  <c r="H21" i="3" l="1"/>
  <c r="F21" i="3"/>
  <c r="D19" i="3"/>
  <c r="E19" i="3" s="1"/>
  <c r="D20" i="3"/>
  <c r="E20" i="3" s="1"/>
  <c r="F20" i="3" l="1"/>
  <c r="H20" i="3"/>
  <c r="F19" i="3"/>
  <c r="H19" i="3"/>
  <c r="D18" i="3"/>
  <c r="E18" i="3" s="1"/>
  <c r="D17" i="3"/>
  <c r="E17" i="3" s="1"/>
  <c r="D5" i="4"/>
  <c r="D4" i="4"/>
  <c r="D3" i="4"/>
  <c r="D2" i="4"/>
  <c r="F18" i="3" l="1"/>
  <c r="H18" i="3"/>
  <c r="H17" i="3"/>
  <c r="F17" i="3"/>
  <c r="D15" i="4"/>
  <c r="E15" i="4" s="1"/>
  <c r="F15" i="4" s="1"/>
  <c r="D11" i="4"/>
  <c r="E11" i="4" s="1"/>
  <c r="F11" i="4" s="1"/>
  <c r="D12" i="4"/>
  <c r="E12" i="4" s="1"/>
  <c r="F12" i="4" s="1"/>
  <c r="D13" i="4"/>
  <c r="E13" i="4" s="1"/>
  <c r="F13" i="4" s="1"/>
  <c r="D14" i="4"/>
  <c r="E14" i="4" s="1"/>
  <c r="F14" i="4" s="1"/>
  <c r="D10" i="4" l="1"/>
  <c r="E10" i="4" s="1"/>
  <c r="F10" i="4" s="1"/>
  <c r="D16" i="3" l="1"/>
  <c r="D15" i="3"/>
  <c r="D14" i="3"/>
  <c r="D13" i="3" l="1"/>
  <c r="E13" i="3" s="1"/>
  <c r="E14" i="3"/>
  <c r="E15" i="3"/>
  <c r="E16" i="3"/>
  <c r="F13" i="3" l="1"/>
  <c r="H13" i="3"/>
  <c r="F15" i="3"/>
  <c r="H15" i="3"/>
  <c r="F14" i="3"/>
  <c r="H14" i="3"/>
  <c r="F16" i="3"/>
  <c r="H16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Se debe considerar una intesidad para un período de retorno de 10 años y una duración de 10 min</t>
        </r>
      </text>
    </comment>
    <comment ref="H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De acuerdo con la literatura se adopta un coeficiente de escorrentía igual a 0.9 en zonas con superficie en concreto o techada.</t>
        </r>
      </text>
    </comment>
    <comment ref="F1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Teniendo en cuenta la tabla 12.6.3</t>
        </r>
      </text>
    </comment>
    <comment ref="H1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Teniendo en cuenta lo presentado en la tabla 12.6.2 para pendiente del 1%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Se debe considerar una intesidad para un período de retorno de 10 años y una duración de 10 min</t>
        </r>
      </text>
    </comment>
    <comment ref="D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De acuerdo con la literatura se adopta un coeficiente de escorrentía igual a 0.9 en zonas con superficie en concreto o techada.</t>
        </r>
      </text>
    </comment>
    <comment ref="F9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Teniendo en cuenta los datos presentados en la Tabla 12.6.6 para pendiente del 1%</t>
        </r>
      </text>
    </comment>
  </commentList>
</comments>
</file>

<file path=xl/sharedStrings.xml><?xml version="1.0" encoding="utf-8"?>
<sst xmlns="http://schemas.openxmlformats.org/spreadsheetml/2006/main" count="71" uniqueCount="56">
  <si>
    <t>DISEÑO BAJANTE DE AGUAS LLUVIAS ALOJAMIENTO DE TROPA</t>
  </si>
  <si>
    <r>
      <t xml:space="preserve">Tabla 12.6.3 Dimensión del tubo principal vertical </t>
    </r>
    <r>
      <rPr>
        <sz val="11"/>
        <color theme="1"/>
        <rFont val="Calibri"/>
        <family val="2"/>
        <scheme val="minor"/>
      </rPr>
      <t>NTC 1500:2020</t>
    </r>
  </si>
  <si>
    <r>
      <t xml:space="preserve">Tabla 12.6.2 Dimensión del tubo de drenaje de aguas lluvias </t>
    </r>
    <r>
      <rPr>
        <sz val="11"/>
        <color theme="1"/>
        <rFont val="Calibri"/>
        <family val="2"/>
        <scheme val="minor"/>
      </rPr>
      <t>NTC 1500:2020</t>
    </r>
  </si>
  <si>
    <t>Estación</t>
  </si>
  <si>
    <t xml:space="preserve">Rionegro La Macarena </t>
  </si>
  <si>
    <t>Dimensión de la bajante vertical (pulg)</t>
  </si>
  <si>
    <t>Capacidad (L/m)</t>
  </si>
  <si>
    <t>Capacidad (gpm)</t>
  </si>
  <si>
    <t>Diámetro del tubo (pulgada)</t>
  </si>
  <si>
    <t>Capacidad L/m</t>
  </si>
  <si>
    <t>Tr (años)</t>
  </si>
  <si>
    <t>Drenaje vertical</t>
  </si>
  <si>
    <t>Pendiente del drenaje horizontal</t>
  </si>
  <si>
    <t>Duración (min)</t>
  </si>
  <si>
    <t>5.2 mm/m</t>
  </si>
  <si>
    <t>10.4 mm/m</t>
  </si>
  <si>
    <t>20.8 mm/m</t>
  </si>
  <si>
    <t>41.6 mm/m</t>
  </si>
  <si>
    <t>Intensidad (mm/h)</t>
  </si>
  <si>
    <t>(1/16 pulgada/pie)</t>
  </si>
  <si>
    <t>(1/8 pulgada/pie)</t>
  </si>
  <si>
    <t>(1/4 pulgada/pie)</t>
  </si>
  <si>
    <t>(1/2 pulgada/pie)</t>
  </si>
  <si>
    <t>C</t>
  </si>
  <si>
    <t>Tubería</t>
  </si>
  <si>
    <t>PVC</t>
  </si>
  <si>
    <t>Bajante</t>
  </si>
  <si>
    <t>Área
(m²)</t>
  </si>
  <si>
    <t>Caudal (L/s)</t>
  </si>
  <si>
    <t>Caudal (L/m)</t>
  </si>
  <si>
    <t>Diámetro (pulgadas)</t>
  </si>
  <si>
    <t>Vertical</t>
  </si>
  <si>
    <t>Horizontal</t>
  </si>
  <si>
    <t>Calculado</t>
  </si>
  <si>
    <t>Seleccionado</t>
  </si>
  <si>
    <t>Pendiente seleccionada</t>
  </si>
  <si>
    <t>PLAZA DE MERCADO EL CARMEN</t>
  </si>
  <si>
    <t>SIFÓN</t>
  </si>
  <si>
    <t>TABLA 12.6.6 Dimensión de canaleta horizontal NTC 1500:2020</t>
  </si>
  <si>
    <t>Dimensión de canaleta (mm)</t>
  </si>
  <si>
    <t>Pendiente (mm/m)</t>
  </si>
  <si>
    <t xml:space="preserve">38.1 x 63.5 </t>
  </si>
  <si>
    <t>Área de la cubierta (m2)</t>
  </si>
  <si>
    <t>57.15 x76.2</t>
  </si>
  <si>
    <t>Canaleta</t>
  </si>
  <si>
    <t>Área (m2)</t>
  </si>
  <si>
    <t>Dimensión de la canaleta cálculada (m)</t>
  </si>
  <si>
    <t>Dimensión de la canaleta seleccionada (m)</t>
  </si>
  <si>
    <t xml:space="preserve">PLAZA DE MERCADO EL CARMEN </t>
  </si>
  <si>
    <t>0.10 x 0.10</t>
  </si>
  <si>
    <t>101.6 x 63.5</t>
  </si>
  <si>
    <t>76.2 x 88.9</t>
  </si>
  <si>
    <t>76.2 x 127</t>
  </si>
  <si>
    <t>114.3 x 152.4</t>
  </si>
  <si>
    <t>127 x 203.0</t>
  </si>
  <si>
    <t>101.6 x 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</si>
</sst>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99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1" fontId="4" fillId="2" borderId="1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6" xfId="0" applyFont="1" applyBorder="1"/>
    <xf numFmtId="0" fontId="1" fillId="0" borderId="10" xfId="0" applyFont="1" applyBorder="1"/>
    <xf numFmtId="0" fontId="1" fillId="0" borderId="11" xfId="0" applyFon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9" fontId="0" fillId="0" borderId="13" xfId="1" applyFont="1" applyBorder="1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9" fontId="0" fillId="0" borderId="8" xfId="1" applyFont="1" applyBorder="1" applyAlignment="1">
      <alignment horizontal="center"/>
    </xf>
    <xf numFmtId="9" fontId="0" fillId="0" borderId="9" xfId="1" applyFont="1" applyBorder="1" applyAlignment="1">
      <alignment horizontal="center"/>
    </xf>
    <xf numFmtId="0" fontId="1" fillId="0" borderId="31" xfId="0" applyFont="1" applyBorder="1" applyAlignment="1">
      <alignment horizontal="center" vertical="center" wrapText="1"/>
    </xf>
    <xf numFmtId="1" fontId="4" fillId="2" borderId="12" xfId="0" applyNumberFormat="1" applyFon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1" fontId="4" fillId="2" borderId="7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7" xfId="0" applyBorder="1"/>
    <xf numFmtId="0" fontId="0" fillId="0" borderId="35" xfId="0" applyBorder="1"/>
    <xf numFmtId="0" fontId="1" fillId="0" borderId="30" xfId="0" applyFont="1" applyBorder="1" applyAlignment="1">
      <alignment horizontal="center" vertical="center" wrapText="1"/>
    </xf>
    <xf numFmtId="2" fontId="0" fillId="0" borderId="17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2" fontId="0" fillId="0" borderId="19" xfId="0" applyNumberFormat="1" applyBorder="1" applyAlignment="1">
      <alignment horizontal="center"/>
    </xf>
    <xf numFmtId="9" fontId="0" fillId="0" borderId="41" xfId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476250</xdr:colOff>
      <xdr:row>20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924300" y="393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1"/>
  <sheetViews>
    <sheetView showGridLines="0" topLeftCell="F1" zoomScale="80" zoomScaleNormal="80" workbookViewId="0">
      <selection activeCell="F26" sqref="F26"/>
    </sheetView>
  </sheetViews>
  <sheetFormatPr defaultColWidth="11.42578125" defaultRowHeight="15"/>
  <cols>
    <col min="1" max="1" width="15.7109375" customWidth="1"/>
    <col min="5" max="5" width="12" bestFit="1" customWidth="1"/>
    <col min="6" max="6" width="12" customWidth="1"/>
    <col min="7" max="7" width="17.85546875" customWidth="1"/>
    <col min="8" max="8" width="20.7109375" customWidth="1"/>
    <col min="9" max="9" width="12.140625" bestFit="1" customWidth="1"/>
    <col min="10" max="10" width="16.7109375" customWidth="1"/>
    <col min="11" max="11" width="2.28515625" customWidth="1"/>
    <col min="12" max="12" width="33.5703125" customWidth="1"/>
    <col min="13" max="13" width="15.85546875" customWidth="1"/>
    <col min="14" max="14" width="15.28515625" customWidth="1"/>
    <col min="15" max="15" width="1.7109375" customWidth="1"/>
    <col min="16" max="16" width="13.28515625" customWidth="1"/>
    <col min="17" max="17" width="14.140625" bestFit="1" customWidth="1"/>
    <col min="18" max="18" width="15.85546875" bestFit="1" customWidth="1"/>
    <col min="19" max="21" width="14.85546875" bestFit="1" customWidth="1"/>
  </cols>
  <sheetData>
    <row r="1" spans="1:21" ht="15.75" thickBot="1">
      <c r="B1" s="73" t="s">
        <v>0</v>
      </c>
      <c r="C1" s="74"/>
      <c r="D1" s="74"/>
      <c r="E1" s="74"/>
      <c r="F1" s="74"/>
      <c r="G1" s="74"/>
      <c r="H1" s="74"/>
      <c r="I1" s="74"/>
      <c r="J1" s="75"/>
    </row>
    <row r="2" spans="1:21">
      <c r="B2" s="56"/>
      <c r="C2" s="57"/>
      <c r="D2" s="57"/>
      <c r="E2" s="57"/>
      <c r="F2" s="57"/>
      <c r="G2" s="57"/>
      <c r="H2" s="58"/>
      <c r="I2" s="58"/>
      <c r="J2" s="59"/>
      <c r="L2" s="76" t="s">
        <v>1</v>
      </c>
      <c r="M2" s="76"/>
      <c r="N2" s="76"/>
      <c r="P2" s="89" t="s">
        <v>2</v>
      </c>
      <c r="Q2" s="90"/>
      <c r="R2" s="90"/>
      <c r="S2" s="90"/>
      <c r="T2" s="90"/>
      <c r="U2" s="91"/>
    </row>
    <row r="3" spans="1:21" ht="14.45" customHeight="1">
      <c r="B3" s="13"/>
      <c r="C3" s="14"/>
      <c r="D3" s="14"/>
      <c r="E3" s="14"/>
      <c r="F3" s="14"/>
      <c r="G3" s="1" t="s">
        <v>3</v>
      </c>
      <c r="H3" s="3" t="s">
        <v>4</v>
      </c>
      <c r="I3" s="14"/>
      <c r="J3" s="15"/>
      <c r="L3" s="3" t="s">
        <v>5</v>
      </c>
      <c r="M3" s="3" t="s">
        <v>6</v>
      </c>
      <c r="N3" s="3" t="s">
        <v>7</v>
      </c>
      <c r="P3" s="95" t="s">
        <v>8</v>
      </c>
      <c r="Q3" s="88" t="s">
        <v>9</v>
      </c>
      <c r="R3" s="76"/>
      <c r="S3" s="76"/>
      <c r="T3" s="76"/>
      <c r="U3" s="77"/>
    </row>
    <row r="4" spans="1:21">
      <c r="B4" s="13"/>
      <c r="C4" s="14"/>
      <c r="D4" s="14"/>
      <c r="E4" s="14"/>
      <c r="F4" s="14"/>
      <c r="G4" s="1" t="s">
        <v>10</v>
      </c>
      <c r="H4" s="2">
        <v>10</v>
      </c>
      <c r="I4" s="32"/>
      <c r="J4" s="55"/>
      <c r="L4" s="2">
        <v>2</v>
      </c>
      <c r="M4" s="2">
        <v>113.5</v>
      </c>
      <c r="N4" s="2">
        <v>30</v>
      </c>
      <c r="P4" s="96"/>
      <c r="Q4" s="86" t="s">
        <v>11</v>
      </c>
      <c r="R4" s="92" t="s">
        <v>12</v>
      </c>
      <c r="S4" s="93"/>
      <c r="T4" s="93"/>
      <c r="U4" s="94"/>
    </row>
    <row r="5" spans="1:21">
      <c r="B5" s="4"/>
      <c r="G5" s="1" t="s">
        <v>13</v>
      </c>
      <c r="H5" s="2">
        <v>10</v>
      </c>
      <c r="I5" s="32"/>
      <c r="J5" s="55"/>
      <c r="L5" s="2">
        <v>3</v>
      </c>
      <c r="M5" s="2">
        <v>348.2</v>
      </c>
      <c r="N5" s="2">
        <v>92</v>
      </c>
      <c r="P5" s="96"/>
      <c r="Q5" s="87"/>
      <c r="R5" s="21" t="s">
        <v>14</v>
      </c>
      <c r="S5" s="23" t="s">
        <v>15</v>
      </c>
      <c r="T5" s="23" t="s">
        <v>16</v>
      </c>
      <c r="U5" s="20" t="s">
        <v>17</v>
      </c>
    </row>
    <row r="6" spans="1:21" ht="15.75" thickBot="1">
      <c r="B6" s="4"/>
      <c r="G6" s="1" t="s">
        <v>18</v>
      </c>
      <c r="H6" s="2">
        <v>129.09</v>
      </c>
      <c r="I6" s="32"/>
      <c r="J6" s="55"/>
      <c r="L6" s="2">
        <v>4</v>
      </c>
      <c r="M6" s="2">
        <v>726.7</v>
      </c>
      <c r="N6" s="2">
        <v>192</v>
      </c>
      <c r="P6" s="97"/>
      <c r="Q6" s="98"/>
      <c r="R6" s="22" t="s">
        <v>19</v>
      </c>
      <c r="S6" s="22" t="s">
        <v>20</v>
      </c>
      <c r="T6" s="22" t="s">
        <v>21</v>
      </c>
      <c r="U6" s="24" t="s">
        <v>22</v>
      </c>
    </row>
    <row r="7" spans="1:21">
      <c r="B7" s="4"/>
      <c r="G7" s="1" t="s">
        <v>23</v>
      </c>
      <c r="H7" s="2">
        <v>0.9</v>
      </c>
      <c r="I7" s="32"/>
      <c r="J7" s="55"/>
      <c r="L7" s="2">
        <v>6</v>
      </c>
      <c r="M7" s="2">
        <v>2130.9</v>
      </c>
      <c r="N7" s="2">
        <v>563</v>
      </c>
      <c r="P7" s="19">
        <v>2</v>
      </c>
      <c r="Q7" s="53">
        <v>128.69999999999999</v>
      </c>
      <c r="R7" s="53">
        <v>56.8</v>
      </c>
      <c r="S7" s="53">
        <v>83.27</v>
      </c>
      <c r="T7" s="53">
        <v>117.3</v>
      </c>
      <c r="U7" s="61">
        <v>166.54</v>
      </c>
    </row>
    <row r="8" spans="1:21">
      <c r="B8" s="4"/>
      <c r="G8" s="1" t="s">
        <v>24</v>
      </c>
      <c r="H8" s="2" t="s">
        <v>25</v>
      </c>
      <c r="I8" s="32"/>
      <c r="J8" s="55"/>
      <c r="P8" s="7">
        <v>3</v>
      </c>
      <c r="Q8" s="11">
        <v>329.3</v>
      </c>
      <c r="R8" s="11">
        <v>147.6</v>
      </c>
      <c r="S8" s="11">
        <v>208.2</v>
      </c>
      <c r="T8" s="11">
        <v>299</v>
      </c>
      <c r="U8" s="61">
        <v>420.1</v>
      </c>
    </row>
    <row r="9" spans="1:21">
      <c r="B9" s="4"/>
      <c r="J9" s="5"/>
      <c r="P9" s="17">
        <v>4</v>
      </c>
      <c r="Q9" s="11">
        <v>681.3</v>
      </c>
      <c r="R9" s="11">
        <v>306.60000000000002</v>
      </c>
      <c r="S9" s="11">
        <v>435.3</v>
      </c>
      <c r="T9" s="11">
        <v>616</v>
      </c>
      <c r="U9" s="62">
        <v>874.3</v>
      </c>
    </row>
    <row r="10" spans="1:21">
      <c r="B10" s="84" t="s">
        <v>26</v>
      </c>
      <c r="C10" s="86" t="s">
        <v>27</v>
      </c>
      <c r="D10" s="86" t="s">
        <v>28</v>
      </c>
      <c r="E10" s="82" t="s">
        <v>29</v>
      </c>
      <c r="F10" s="76" t="s">
        <v>30</v>
      </c>
      <c r="G10" s="76"/>
      <c r="H10" s="76"/>
      <c r="I10" s="76"/>
      <c r="J10" s="77"/>
      <c r="P10" s="17">
        <v>5</v>
      </c>
      <c r="Q10" s="11">
        <v>1177.0999999999999</v>
      </c>
      <c r="R10" s="11">
        <v>442.8</v>
      </c>
      <c r="S10" s="11">
        <v>624.5</v>
      </c>
      <c r="T10" s="11">
        <v>885.7</v>
      </c>
      <c r="U10" s="62">
        <v>1252.8</v>
      </c>
    </row>
    <row r="11" spans="1:21" ht="14.45" customHeight="1">
      <c r="B11" s="85"/>
      <c r="C11" s="87"/>
      <c r="D11" s="87"/>
      <c r="E11" s="83"/>
      <c r="F11" s="81" t="s">
        <v>31</v>
      </c>
      <c r="G11" s="81"/>
      <c r="H11" s="78" t="s">
        <v>32</v>
      </c>
      <c r="I11" s="79"/>
      <c r="J11" s="80"/>
      <c r="P11" s="17">
        <v>6</v>
      </c>
      <c r="Q11" s="11">
        <v>2036.3</v>
      </c>
      <c r="R11" s="11">
        <v>919.8</v>
      </c>
      <c r="S11" s="11">
        <v>1302</v>
      </c>
      <c r="T11" s="11">
        <v>1843.3</v>
      </c>
      <c r="U11" s="62">
        <v>2607.9</v>
      </c>
    </row>
    <row r="12" spans="1:21" ht="30.75" thickBot="1">
      <c r="B12" s="85"/>
      <c r="C12" s="87"/>
      <c r="D12" s="87"/>
      <c r="E12" s="83"/>
      <c r="F12" s="69" t="s">
        <v>33</v>
      </c>
      <c r="G12" s="69" t="s">
        <v>34</v>
      </c>
      <c r="H12" s="69" t="s">
        <v>33</v>
      </c>
      <c r="I12" s="69" t="s">
        <v>34</v>
      </c>
      <c r="J12" s="60" t="s">
        <v>35</v>
      </c>
      <c r="P12" s="17">
        <v>8</v>
      </c>
      <c r="Q12" s="63">
        <v>4227.8</v>
      </c>
      <c r="R12" s="63">
        <v>1911.4</v>
      </c>
      <c r="S12" s="63">
        <v>2702.5</v>
      </c>
      <c r="T12" s="63">
        <v>3822.8</v>
      </c>
      <c r="U12" s="64">
        <v>5408.8</v>
      </c>
    </row>
    <row r="13" spans="1:21" ht="14.45" customHeight="1">
      <c r="A13" s="70" t="s">
        <v>36</v>
      </c>
      <c r="B13" s="36">
        <v>1</v>
      </c>
      <c r="C13" s="38">
        <v>319.43</v>
      </c>
      <c r="D13" s="38">
        <f>$H$7*$H$6*C13/3600</f>
        <v>10.308804675000003</v>
      </c>
      <c r="E13" s="38">
        <f>D13*60</f>
        <v>618.52828050000016</v>
      </c>
      <c r="F13" s="54">
        <f t="shared" ref="F13:F16" si="0">IF(E13&lt;=$M$4,($L$4),IF(E13&lt;=$M$5,($L$5),IF(E13&lt;=$M$6,($L$6),IF(E13&lt;=$M$7,($L$7),"Búsqueda manual"))))</f>
        <v>4</v>
      </c>
      <c r="G13" s="54">
        <v>6</v>
      </c>
      <c r="H13" s="37">
        <f>IF(E13&lt;=$S$7,$P$7,IF(AND(E13&lt;=$S$8,E13&gt;$S$7),$P$8,IF(AND(E13&lt;=$S$9,E13&gt;$S$8),$P$9,IF(AND(E13&lt;=$S$10,E13&gt;$S$9),$P$10,IF(AND(E13&lt;=$S$11,E13&gt;$S$10),$P$11,IF(AND(E13&lt;=$S$12,E13&gt;$S$11),$P$12,IF(AND(E13&lt;=$S$13,E13&gt;$S$12),$P$13,IF(AND(E13&lt;=$S$14,E13&gt;$S$13),$P$14,IF(AND(E13&lt;=$S$15,E13&gt;$S$14),$P$15,"BUSQUEDA MANUAL")))))))))</f>
        <v>5</v>
      </c>
      <c r="I13" s="37">
        <v>6</v>
      </c>
      <c r="J13" s="49">
        <v>0.01</v>
      </c>
      <c r="P13" s="17">
        <v>10</v>
      </c>
      <c r="Q13" s="11">
        <v>7759</v>
      </c>
      <c r="R13" s="11">
        <v>3508.7</v>
      </c>
      <c r="S13" s="11">
        <v>4962.2</v>
      </c>
      <c r="T13" s="11">
        <v>7021.2</v>
      </c>
      <c r="U13" s="62">
        <v>9928</v>
      </c>
    </row>
    <row r="14" spans="1:21">
      <c r="A14" s="71"/>
      <c r="B14" s="7">
        <v>2</v>
      </c>
      <c r="C14" s="11">
        <v>364.04</v>
      </c>
      <c r="D14" s="11">
        <f t="shared" ref="D14:D16" si="1">$H$7*$H$6*C14/3600</f>
        <v>11.748480900000001</v>
      </c>
      <c r="E14" s="11">
        <f t="shared" ref="E14:E16" si="2">D14*60</f>
        <v>704.90885400000002</v>
      </c>
      <c r="F14" s="16">
        <f t="shared" si="0"/>
        <v>4</v>
      </c>
      <c r="G14" s="16">
        <v>6</v>
      </c>
      <c r="H14" s="2">
        <f t="shared" ref="H14:H16" si="3">IF(E14&lt;=$S$7,$P$7,IF(AND(E14&lt;=$S$8,E14&gt;$S$7),$P$8,IF(AND(E14&lt;=$S$9,E14&gt;$S$8),$P$9,IF(AND(E14&lt;=$S$10,E14&gt;$S$9),$P$10,IF(AND(E14&lt;=$S$11,E14&gt;$S$10),$P$11,IF(AND(E14&lt;=$S$12,E14&gt;$S$11),$P$12,IF(AND(E14&lt;=$S$13,E14&gt;$S$12),$P$13,IF(AND(E14&lt;=$S$14,E14&gt;$S$13),$P$14,IF(AND(E14&lt;=$S$15,E14&gt;$S$14),$P$15,"BUSQUEDA MANUAL")))))))))</f>
        <v>6</v>
      </c>
      <c r="I14" s="2">
        <v>6</v>
      </c>
      <c r="J14" s="50">
        <v>0.01</v>
      </c>
      <c r="P14" s="17">
        <v>12</v>
      </c>
      <c r="Q14" s="11">
        <v>12384.5</v>
      </c>
      <c r="R14" s="11">
        <v>5601.8</v>
      </c>
      <c r="S14" s="11">
        <v>7922</v>
      </c>
      <c r="T14" s="11">
        <v>11203.6</v>
      </c>
      <c r="U14" s="62">
        <v>15847.8</v>
      </c>
    </row>
    <row r="15" spans="1:21" ht="15.75" thickBot="1">
      <c r="A15" s="71"/>
      <c r="B15" s="7">
        <v>3</v>
      </c>
      <c r="C15" s="11">
        <v>299.04000000000002</v>
      </c>
      <c r="D15" s="11">
        <f t="shared" si="1"/>
        <v>9.6507684000000005</v>
      </c>
      <c r="E15" s="11">
        <f t="shared" si="2"/>
        <v>579.04610400000001</v>
      </c>
      <c r="F15" s="16">
        <f t="shared" si="0"/>
        <v>4</v>
      </c>
      <c r="G15" s="16">
        <v>6</v>
      </c>
      <c r="H15" s="2">
        <f t="shared" si="3"/>
        <v>5</v>
      </c>
      <c r="I15" s="2">
        <v>6</v>
      </c>
      <c r="J15" s="50">
        <v>0.01</v>
      </c>
      <c r="P15" s="18">
        <v>15</v>
      </c>
      <c r="Q15" s="12">
        <v>20980.22</v>
      </c>
      <c r="R15" s="12">
        <v>9942.7999999999993</v>
      </c>
      <c r="S15" s="12">
        <v>13421.6</v>
      </c>
      <c r="T15" s="12">
        <v>18985.599999999999</v>
      </c>
      <c r="U15" s="65">
        <v>26847</v>
      </c>
    </row>
    <row r="16" spans="1:21">
      <c r="A16" s="71"/>
      <c r="B16" s="7">
        <v>4</v>
      </c>
      <c r="C16" s="11">
        <v>315.58999999999997</v>
      </c>
      <c r="D16" s="11">
        <f t="shared" si="1"/>
        <v>10.184878274999999</v>
      </c>
      <c r="E16" s="11">
        <f t="shared" si="2"/>
        <v>611.09269649999999</v>
      </c>
      <c r="F16" s="16">
        <f t="shared" si="0"/>
        <v>4</v>
      </c>
      <c r="G16" s="2">
        <v>6</v>
      </c>
      <c r="H16" s="2">
        <f t="shared" si="3"/>
        <v>5</v>
      </c>
      <c r="I16" s="2">
        <v>6</v>
      </c>
      <c r="J16" s="50">
        <v>0.01</v>
      </c>
    </row>
    <row r="17" spans="1:10" ht="13.9" customHeight="1">
      <c r="A17" s="71"/>
      <c r="B17" s="7">
        <v>5</v>
      </c>
      <c r="C17" s="11">
        <v>319.43</v>
      </c>
      <c r="D17" s="11">
        <f t="shared" ref="D17:D18" si="4">$H$7*$H$6*C17/3600</f>
        <v>10.308804675000003</v>
      </c>
      <c r="E17" s="11">
        <f t="shared" ref="E17:E18" si="5">D17*60</f>
        <v>618.52828050000016</v>
      </c>
      <c r="F17" s="16">
        <f t="shared" ref="F17:F18" si="6">IF(E17&lt;=$M$4,($L$4),IF(E17&lt;=$M$5,($L$5),IF(E17&lt;=$M$6,($L$6),IF(E17&lt;=$M$7,($L$7),"Búsqueda manual"))))</f>
        <v>4</v>
      </c>
      <c r="G17" s="2">
        <v>6</v>
      </c>
      <c r="H17" s="2">
        <f t="shared" ref="H17:H18" si="7">IF(E17&lt;=$S$7,$P$7,IF(AND(E17&lt;=$S$8,E17&gt;$S$7),$P$8,IF(AND(E17&lt;=$S$9,E17&gt;$S$8),$P$9,IF(AND(E17&lt;=$S$10,E17&gt;$S$9),$P$10,IF(AND(E17&lt;=$S$11,E17&gt;$S$10),$P$11,IF(AND(E17&lt;=$S$12,E17&gt;$S$11),$P$12,IF(AND(E17&lt;=$S$13,E17&gt;$S$12),$P$13,IF(AND(E17&lt;=$S$14,E17&gt;$S$13),$P$14,IF(AND(E17&lt;=$S$15,E17&gt;$S$14),$P$15,"BUSQUEDA MANUAL")))))))))</f>
        <v>5</v>
      </c>
      <c r="I17" s="2">
        <v>6</v>
      </c>
      <c r="J17" s="50">
        <v>0.01</v>
      </c>
    </row>
    <row r="18" spans="1:10">
      <c r="A18" s="71"/>
      <c r="B18" s="7">
        <v>6</v>
      </c>
      <c r="C18" s="11">
        <v>364.04</v>
      </c>
      <c r="D18" s="11">
        <f t="shared" si="4"/>
        <v>11.748480900000001</v>
      </c>
      <c r="E18" s="11">
        <f t="shared" si="5"/>
        <v>704.90885400000002</v>
      </c>
      <c r="F18" s="16">
        <f t="shared" si="6"/>
        <v>4</v>
      </c>
      <c r="G18" s="2">
        <v>6</v>
      </c>
      <c r="H18" s="2">
        <f t="shared" si="7"/>
        <v>6</v>
      </c>
      <c r="I18" s="2">
        <v>6</v>
      </c>
      <c r="J18" s="50">
        <v>0.01</v>
      </c>
    </row>
    <row r="19" spans="1:10">
      <c r="A19" s="71"/>
      <c r="B19" s="7">
        <v>7</v>
      </c>
      <c r="C19" s="11">
        <v>299.04000000000002</v>
      </c>
      <c r="D19" s="11">
        <f t="shared" ref="D19:D20" si="8">$H$7*$H$6*C19/3600</f>
        <v>9.6507684000000005</v>
      </c>
      <c r="E19" s="11">
        <f t="shared" ref="E19:E20" si="9">D19*60</f>
        <v>579.04610400000001</v>
      </c>
      <c r="F19" s="16">
        <f t="shared" ref="F19:F20" si="10">IF(E19&lt;=$M$4,($L$4),IF(E19&lt;=$M$5,($L$5),IF(E19&lt;=$M$6,($L$6),IF(E19&lt;=$M$7,($L$7),"Búsqueda manual"))))</f>
        <v>4</v>
      </c>
      <c r="G19" s="2">
        <v>6</v>
      </c>
      <c r="H19" s="2">
        <f t="shared" ref="H19:H20" si="11">IF(E19&lt;=$S$7,$P$7,IF(AND(E19&lt;=$S$8,E19&gt;$S$7),$P$8,IF(AND(E19&lt;=$S$9,E19&gt;$S$8),$P$9,IF(AND(E19&lt;=$S$10,E19&gt;$S$9),$P$10,IF(AND(E19&lt;=$S$11,E19&gt;$S$10),$P$11,IF(AND(E19&lt;=$S$12,E19&gt;$S$11),$P$12,IF(AND(E19&lt;=$S$13,E19&gt;$S$12),$P$13,IF(AND(E19&lt;=$S$14,E19&gt;$S$13),$P$14,IF(AND(E19&lt;=$S$15,E19&gt;$S$14),$P$15,"BUSQUEDA MANUAL")))))))))</f>
        <v>5</v>
      </c>
      <c r="I19" s="2">
        <v>6</v>
      </c>
      <c r="J19" s="50">
        <v>0.01</v>
      </c>
    </row>
    <row r="20" spans="1:10">
      <c r="A20" s="71"/>
      <c r="B20" s="7">
        <v>8</v>
      </c>
      <c r="C20" s="11">
        <v>315.58999999999997</v>
      </c>
      <c r="D20" s="11">
        <f t="shared" si="8"/>
        <v>10.184878274999999</v>
      </c>
      <c r="E20" s="11">
        <f t="shared" si="9"/>
        <v>611.09269649999999</v>
      </c>
      <c r="F20" s="16">
        <f t="shared" si="10"/>
        <v>4</v>
      </c>
      <c r="G20" s="2">
        <v>6</v>
      </c>
      <c r="H20" s="2">
        <f t="shared" si="11"/>
        <v>5</v>
      </c>
      <c r="I20" s="2">
        <v>6</v>
      </c>
      <c r="J20" s="50">
        <v>0.01</v>
      </c>
    </row>
    <row r="21" spans="1:10" ht="15.75" thickBot="1">
      <c r="A21" s="72"/>
      <c r="B21" s="8" t="s">
        <v>37</v>
      </c>
      <c r="C21" s="12">
        <v>93.68</v>
      </c>
      <c r="D21" s="12">
        <f t="shared" ref="D21" si="12">$H$7*$H$6*C21/3600</f>
        <v>3.0232878000000007</v>
      </c>
      <c r="E21" s="12">
        <f t="shared" ref="E21" si="13">D21*60</f>
        <v>181.39726800000005</v>
      </c>
      <c r="F21" s="52">
        <f t="shared" ref="F21" si="14">IF(E21&lt;=$M$4,($L$4),IF(E21&lt;=$M$5,($L$5),IF(E21&lt;=$M$6,($L$6),IF(E21&lt;=$M$7,($L$7),"Búsqueda manual"))))</f>
        <v>3</v>
      </c>
      <c r="G21" s="9">
        <v>3</v>
      </c>
      <c r="H21" s="9">
        <f t="shared" ref="H21" si="15">IF(E21&lt;=$S$7,$P$7,IF(AND(E21&lt;=$S$8,E21&gt;$S$7),$P$8,IF(AND(E21&lt;=$S$9,E21&gt;$S$8),$P$9,IF(AND(E21&lt;=$S$10,E21&gt;$S$9),$P$10,IF(AND(E21&lt;=$S$11,E21&gt;$S$10),$P$11,IF(AND(E21&lt;=$S$12,E21&gt;$S$11),$P$12,IF(AND(E21&lt;=$S$13,E21&gt;$S$12),$P$13,IF(AND(E21&lt;=$S$14,E21&gt;$S$13),$P$14,IF(AND(E21&lt;=$S$15,E21&gt;$S$14),$P$15,"BUSQUEDA MANUAL")))))))))</f>
        <v>3</v>
      </c>
      <c r="I21" s="9">
        <v>3</v>
      </c>
      <c r="J21" s="44">
        <v>0.01</v>
      </c>
    </row>
  </sheetData>
  <mergeCells count="15">
    <mergeCell ref="L2:N2"/>
    <mergeCell ref="Q3:U3"/>
    <mergeCell ref="P2:U2"/>
    <mergeCell ref="R4:U4"/>
    <mergeCell ref="P3:P6"/>
    <mergeCell ref="Q4:Q6"/>
    <mergeCell ref="A13:A21"/>
    <mergeCell ref="B1:J1"/>
    <mergeCell ref="F10:J10"/>
    <mergeCell ref="H11:J11"/>
    <mergeCell ref="F11:G11"/>
    <mergeCell ref="E10:E12"/>
    <mergeCell ref="B10:B12"/>
    <mergeCell ref="C10:C12"/>
    <mergeCell ref="D10:D12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2"/>
  <sheetViews>
    <sheetView tabSelected="1" workbookViewId="0">
      <selection activeCell="F19" sqref="F19"/>
    </sheetView>
  </sheetViews>
  <sheetFormatPr defaultColWidth="11.42578125" defaultRowHeight="15"/>
  <cols>
    <col min="1" max="1" width="13" bestFit="1" customWidth="1"/>
    <col min="2" max="2" width="11.7109375" customWidth="1"/>
    <col min="3" max="3" width="21.28515625" bestFit="1" customWidth="1"/>
    <col min="4" max="4" width="20.28515625" bestFit="1" customWidth="1"/>
    <col min="6" max="6" width="25.85546875" customWidth="1"/>
    <col min="7" max="7" width="24.7109375" customWidth="1"/>
    <col min="11" max="11" width="25.28515625" bestFit="1" customWidth="1"/>
    <col min="12" max="12" width="17.28515625" bestFit="1" customWidth="1"/>
    <col min="13" max="13" width="15" bestFit="1" customWidth="1"/>
    <col min="15" max="15" width="14.28515625" customWidth="1"/>
    <col min="16" max="16" width="14.5703125" bestFit="1" customWidth="1"/>
  </cols>
  <sheetData>
    <row r="1" spans="1:13" ht="15.75" thickBot="1"/>
    <row r="2" spans="1:13">
      <c r="C2" s="33" t="s">
        <v>3</v>
      </c>
      <c r="D2" s="25" t="str">
        <f>+'Bajantes ALL'!H3</f>
        <v xml:space="preserve">Rionegro La Macarena </v>
      </c>
      <c r="E2" s="14"/>
      <c r="F2" s="14"/>
      <c r="G2" s="14"/>
      <c r="H2" s="14"/>
      <c r="I2" s="14"/>
      <c r="K2" s="89" t="s">
        <v>38</v>
      </c>
      <c r="L2" s="90"/>
      <c r="M2" s="91"/>
    </row>
    <row r="3" spans="1:13" ht="15.75" thickBot="1">
      <c r="C3" s="34" t="s">
        <v>10</v>
      </c>
      <c r="D3" s="6">
        <f>+'Bajantes ALL'!H4</f>
        <v>10</v>
      </c>
      <c r="E3" s="32"/>
      <c r="F3" s="32"/>
      <c r="G3" s="32"/>
      <c r="H3" s="32"/>
      <c r="I3" s="32"/>
      <c r="K3" s="39" t="s">
        <v>39</v>
      </c>
      <c r="L3" s="40" t="s">
        <v>40</v>
      </c>
      <c r="M3" s="41" t="s">
        <v>6</v>
      </c>
    </row>
    <row r="4" spans="1:13">
      <c r="C4" s="34" t="s">
        <v>13</v>
      </c>
      <c r="D4" s="6">
        <f>+'Bajantes ALL'!H5</f>
        <v>10</v>
      </c>
      <c r="E4" s="32"/>
      <c r="F4" s="32"/>
      <c r="G4" s="32"/>
      <c r="H4" s="32"/>
      <c r="I4" s="32"/>
      <c r="K4" s="19" t="s">
        <v>41</v>
      </c>
      <c r="L4" s="29">
        <v>20.83</v>
      </c>
      <c r="M4" s="30">
        <v>98.41</v>
      </c>
    </row>
    <row r="5" spans="1:13">
      <c r="C5" s="34" t="s">
        <v>18</v>
      </c>
      <c r="D5" s="6">
        <f>+'Bajantes ALL'!H6</f>
        <v>129.09</v>
      </c>
      <c r="E5" s="32"/>
      <c r="F5" s="32"/>
      <c r="G5" s="32"/>
      <c r="H5" s="32"/>
      <c r="I5" s="32"/>
      <c r="K5" s="7" t="s">
        <v>41</v>
      </c>
      <c r="L5" s="26">
        <v>41.65</v>
      </c>
      <c r="M5" s="31">
        <v>151.4</v>
      </c>
    </row>
    <row r="6" spans="1:13">
      <c r="C6" s="34" t="s">
        <v>23</v>
      </c>
      <c r="D6" s="6">
        <v>0.9</v>
      </c>
      <c r="E6" s="32"/>
      <c r="F6" s="32"/>
      <c r="G6" s="32"/>
      <c r="H6" s="32"/>
      <c r="I6" s="32"/>
      <c r="K6" s="7">
        <v>101.6</v>
      </c>
      <c r="L6" s="26">
        <v>10.41</v>
      </c>
      <c r="M6" s="31">
        <v>147.61000000000001</v>
      </c>
    </row>
    <row r="7" spans="1:13" ht="15.75" thickBot="1">
      <c r="C7" s="35" t="s">
        <v>42</v>
      </c>
      <c r="D7" s="10"/>
      <c r="K7" s="7" t="s">
        <v>43</v>
      </c>
      <c r="L7" s="26">
        <v>20.83</v>
      </c>
      <c r="M7" s="31">
        <v>208.17</v>
      </c>
    </row>
    <row r="8" spans="1:13" ht="15.75" thickBot="1">
      <c r="K8" s="7" t="s">
        <v>43</v>
      </c>
      <c r="L8" s="26">
        <v>41.65</v>
      </c>
      <c r="M8" s="31">
        <v>329.3</v>
      </c>
    </row>
    <row r="9" spans="1:13" ht="28.15" customHeight="1" thickBot="1">
      <c r="B9" s="45" t="s">
        <v>44</v>
      </c>
      <c r="C9" s="46" t="s">
        <v>45</v>
      </c>
      <c r="D9" s="46" t="s">
        <v>28</v>
      </c>
      <c r="E9" s="46" t="s">
        <v>29</v>
      </c>
      <c r="F9" s="51" t="s">
        <v>46</v>
      </c>
      <c r="G9" s="47" t="s">
        <v>47</v>
      </c>
      <c r="H9" s="48" t="s">
        <v>35</v>
      </c>
      <c r="I9" s="43"/>
      <c r="K9" s="17">
        <v>127</v>
      </c>
      <c r="L9" s="26">
        <v>10.41</v>
      </c>
      <c r="M9" s="31">
        <v>280.10000000000002</v>
      </c>
    </row>
    <row r="10" spans="1:13">
      <c r="A10" s="70" t="s">
        <v>48</v>
      </c>
      <c r="B10" s="36">
        <v>1</v>
      </c>
      <c r="C10" s="38">
        <v>72.48</v>
      </c>
      <c r="D10" s="38">
        <f>$D$6*$D$5*C10/3600</f>
        <v>2.3391108000000007</v>
      </c>
      <c r="E10" s="38">
        <f>D10*60</f>
        <v>140.34664800000004</v>
      </c>
      <c r="F10" s="38" t="str">
        <f>IF(E10&lt;=$M$6,("0.10 x 0.10"),IF(AND(E10&lt;=$M$9,E10&gt;$M$6),("0.13 x 0.13"),IF(AND(E10&lt;=$M$12,E10&gt;$M$9),("0.15 x 0.15"),IF(AND(E10&lt;=$M$16,E10&gt;$M$12),("0.20 x 0.20"),IF(AND(E10&lt;=$M$20,E10&gt;$M$16),("0.25 x 0.25"),"BUSQUEDA MANUAL")))))</f>
        <v>0.10 x 0.10</v>
      </c>
      <c r="G10" s="38" t="s">
        <v>49</v>
      </c>
      <c r="H10" s="49">
        <v>0.01</v>
      </c>
      <c r="I10" s="42"/>
      <c r="K10" s="7" t="s">
        <v>50</v>
      </c>
      <c r="L10" s="26">
        <v>20.83</v>
      </c>
      <c r="M10" s="31">
        <v>401.21</v>
      </c>
    </row>
    <row r="11" spans="1:13">
      <c r="A11" s="71"/>
      <c r="B11" s="7">
        <v>2</v>
      </c>
      <c r="C11" s="11"/>
      <c r="D11" s="11">
        <f t="shared" ref="D11:D15" si="0">$D$6*$D$5*C11/3600</f>
        <v>0</v>
      </c>
      <c r="E11" s="11">
        <f t="shared" ref="E11:E15" si="1">D11*60</f>
        <v>0</v>
      </c>
      <c r="F11" s="11" t="str">
        <f t="shared" ref="F11:F15" si="2">IF(E11&lt;=$M$6,("0.10 x 0.10"),IF(AND(E11&lt;=$M$9,E11&gt;$M$6),("0.13 x 0.13"),IF(AND(E11&lt;=$M$12,E11&gt;$M$9),("0.15 x 0.15"),IF(AND(E11&lt;=$M$16,E11&gt;$M$12),("0.20 x 0.20"),IF(AND(E11&lt;=$M$20,E11&gt;$M$16),("0.25 x 0.25"),"BUSQUEDA MANUAL")))))</f>
        <v>0.10 x 0.10</v>
      </c>
      <c r="G11" s="11"/>
      <c r="H11" s="50">
        <v>0.01</v>
      </c>
      <c r="I11" s="42"/>
      <c r="K11" s="7" t="s">
        <v>51</v>
      </c>
      <c r="L11" s="26">
        <v>41.65</v>
      </c>
      <c r="M11" s="31">
        <v>594.25</v>
      </c>
    </row>
    <row r="12" spans="1:13">
      <c r="A12" s="71"/>
      <c r="B12" s="66">
        <v>3</v>
      </c>
      <c r="C12" s="67"/>
      <c r="D12" s="67">
        <f t="shared" si="0"/>
        <v>0</v>
      </c>
      <c r="E12" s="67">
        <f t="shared" si="1"/>
        <v>0</v>
      </c>
      <c r="F12" s="67" t="str">
        <f t="shared" si="2"/>
        <v>0.10 x 0.10</v>
      </c>
      <c r="G12" s="67"/>
      <c r="H12" s="68">
        <v>0.01</v>
      </c>
      <c r="K12" s="7">
        <v>152.4</v>
      </c>
      <c r="L12" s="26">
        <v>10.41</v>
      </c>
      <c r="M12" s="31">
        <v>416.35</v>
      </c>
    </row>
    <row r="13" spans="1:13">
      <c r="A13" s="71"/>
      <c r="B13" s="7">
        <v>4</v>
      </c>
      <c r="C13" s="11"/>
      <c r="D13" s="11">
        <f t="shared" si="0"/>
        <v>0</v>
      </c>
      <c r="E13" s="11">
        <f t="shared" si="1"/>
        <v>0</v>
      </c>
      <c r="F13" s="11" t="str">
        <f t="shared" si="2"/>
        <v>0.10 x 0.10</v>
      </c>
      <c r="G13" s="11"/>
      <c r="H13" s="50">
        <v>0.01</v>
      </c>
      <c r="K13" s="7" t="s">
        <v>52</v>
      </c>
      <c r="L13" s="26">
        <v>20.83</v>
      </c>
      <c r="M13" s="31">
        <v>594.25</v>
      </c>
    </row>
    <row r="14" spans="1:13">
      <c r="A14" s="71"/>
      <c r="B14" s="66">
        <v>5</v>
      </c>
      <c r="C14" s="67"/>
      <c r="D14" s="67">
        <f t="shared" si="0"/>
        <v>0</v>
      </c>
      <c r="E14" s="67">
        <f t="shared" si="1"/>
        <v>0</v>
      </c>
      <c r="F14" s="67" t="str">
        <f t="shared" si="2"/>
        <v>0.10 x 0.10</v>
      </c>
      <c r="G14" s="67"/>
      <c r="H14" s="68">
        <v>0.01</v>
      </c>
      <c r="K14" s="7" t="s">
        <v>52</v>
      </c>
      <c r="L14" s="26">
        <v>41.65</v>
      </c>
      <c r="M14" s="31">
        <v>851.62</v>
      </c>
    </row>
    <row r="15" spans="1:13" ht="15.75" thickBot="1">
      <c r="A15" s="72"/>
      <c r="B15" s="8">
        <v>6</v>
      </c>
      <c r="C15" s="12"/>
      <c r="D15" s="12">
        <f t="shared" si="0"/>
        <v>0</v>
      </c>
      <c r="E15" s="12">
        <f t="shared" si="1"/>
        <v>0</v>
      </c>
      <c r="F15" s="12" t="str">
        <f t="shared" si="2"/>
        <v>0.10 x 0.10</v>
      </c>
      <c r="G15" s="12"/>
      <c r="H15" s="44">
        <v>0.01</v>
      </c>
      <c r="K15" s="7">
        <v>203.2</v>
      </c>
      <c r="L15" s="26">
        <v>5.21</v>
      </c>
      <c r="M15" s="31">
        <v>651.02</v>
      </c>
    </row>
    <row r="16" spans="1:13">
      <c r="K16" s="7">
        <v>203.2</v>
      </c>
      <c r="L16" s="26">
        <v>10.41</v>
      </c>
      <c r="M16" s="31">
        <v>934.9</v>
      </c>
    </row>
    <row r="17" spans="11:13">
      <c r="K17" s="7" t="s">
        <v>53</v>
      </c>
      <c r="L17" s="26">
        <v>20.83</v>
      </c>
      <c r="M17" s="31">
        <v>1317.18</v>
      </c>
    </row>
    <row r="18" spans="11:13">
      <c r="K18" s="7" t="s">
        <v>53</v>
      </c>
      <c r="L18" s="26">
        <v>41.65</v>
      </c>
      <c r="M18" s="31">
        <v>1869.79</v>
      </c>
    </row>
    <row r="19" spans="11:13">
      <c r="K19" s="7">
        <v>254</v>
      </c>
      <c r="L19" s="26">
        <v>5.21</v>
      </c>
      <c r="M19" s="31">
        <v>15252.83</v>
      </c>
    </row>
    <row r="20" spans="11:13">
      <c r="K20" s="7">
        <v>254</v>
      </c>
      <c r="L20" s="26">
        <v>10.41</v>
      </c>
      <c r="M20" s="31">
        <v>1786.52</v>
      </c>
    </row>
    <row r="21" spans="11:13">
      <c r="K21" s="7" t="s">
        <v>54</v>
      </c>
      <c r="L21" s="26">
        <v>20.83</v>
      </c>
      <c r="M21" s="31">
        <v>2464.0300000000002</v>
      </c>
    </row>
    <row r="22" spans="11:13" ht="15.75" thickBot="1">
      <c r="K22" s="8" t="s">
        <v>55</v>
      </c>
      <c r="L22" s="27">
        <v>41.65</v>
      </c>
      <c r="M22" s="28">
        <v>3993.17</v>
      </c>
    </row>
  </sheetData>
  <mergeCells count="2">
    <mergeCell ref="K2:M2"/>
    <mergeCell ref="A10:A1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Microsoft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Julio Cesar Parra Aceros</cp:lastModifiedBy>
  <cp:revision/>
  <dcterms:created xsi:type="dcterms:W3CDTF">2017-04-11T16:04:44Z</dcterms:created>
  <dcterms:modified xsi:type="dcterms:W3CDTF">2022-04-13T11:28:03Z</dcterms:modified>
  <cp:category/>
  <cp:contentStatus/>
</cp:coreProperties>
</file>