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640" windowHeight="8835"/>
  </bookViews>
  <sheets>
    <sheet name="PRESUPUESTO PLAZA 20042022" sheetId="1" r:id="rId1"/>
  </sheets>
  <externalReferences>
    <externalReference r:id="rId2"/>
    <externalReference r:id="rId3"/>
  </externalReferences>
  <definedNames>
    <definedName name="\a">#REF!</definedName>
    <definedName name="\b">#REF!</definedName>
    <definedName name="\c">#REF!</definedName>
    <definedName name="\l">#REF!</definedName>
    <definedName name="_Fill" hidden="1">#REF!</definedName>
    <definedName name="_Order1" hidden="1">255</definedName>
    <definedName name="_Sort" hidden="1">#REF!</definedName>
    <definedName name="a">#REF!</definedName>
    <definedName name="A_impresión_IM">#REF!</definedName>
    <definedName name="AccessDatabase" hidden="1">"C:\C-314\VOLUMENES\volfin4.mdb"</definedName>
    <definedName name="aiu_mat">[1]PRESUPUESTO!$AD$891</definedName>
    <definedName name="_xlnm.Print_Area" localSheetId="0">'PRESUPUESTO PLAZA 20042022'!$A$1:$H$182</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fmr">#REF!</definedName>
    <definedName name="g">#REF!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#REF!</definedName>
    <definedName name="SEM_02">#N/A</definedName>
    <definedName name="servicios">[1]PRESUPUESTO!$AD$884</definedName>
    <definedName name="SMLMV">#REF!</definedName>
    <definedName name="subcontratos">[1]PRESUPUESTO!$AD$877</definedName>
    <definedName name="_xlnm.Print_Titles" localSheetId="0">'PRESUPUESTO PLAZA 20042022'!$3:$4</definedName>
    <definedName name="total_hh">[1]PRESUPUESTO!$AC$327</definedName>
    <definedName name="valor_final">#REF!</definedName>
    <definedName name="wef">#REF!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56" i="1" l="1"/>
  <c r="G96" i="1"/>
  <c r="G90" i="1"/>
  <c r="G88" i="1"/>
  <c r="G84" i="1"/>
  <c r="G61" i="1"/>
  <c r="G59" i="1"/>
  <c r="G57" i="1"/>
  <c r="I40" i="1"/>
  <c r="G33" i="1"/>
  <c r="I33" i="1"/>
  <c r="I24" i="1"/>
  <c r="G20" i="1"/>
  <c r="G14" i="1"/>
  <c r="G11" i="1"/>
  <c r="G5" i="1" l="1"/>
  <c r="G24" i="1"/>
  <c r="G40" i="1"/>
  <c r="F165" i="1"/>
  <c r="F44" i="1" l="1"/>
  <c r="K50" i="1" s="1"/>
  <c r="F171" i="1" s="1"/>
  <c r="F181" i="1" s="1"/>
  <c r="F168" i="1"/>
  <c r="F166" i="1"/>
  <c r="F167" i="1"/>
  <c r="F175" i="1" l="1"/>
  <c r="F177" i="1" s="1"/>
  <c r="F47" i="1"/>
  <c r="F46" i="1"/>
  <c r="F45" i="1"/>
  <c r="F169" i="1"/>
  <c r="F172" i="1" s="1"/>
  <c r="F176" i="1" l="1"/>
  <c r="F178" i="1"/>
  <c r="F179" i="1" s="1"/>
  <c r="F182" i="1" s="1"/>
  <c r="F48" i="1"/>
  <c r="F52" i="1" s="1"/>
  <c r="J52" i="1" s="1"/>
</calcChain>
</file>

<file path=xl/sharedStrings.xml><?xml version="1.0" encoding="utf-8"?>
<sst xmlns="http://schemas.openxmlformats.org/spreadsheetml/2006/main" count="456" uniqueCount="186">
  <si>
    <t>PRESUPUESTO CONSTRUCCION PLAZA DE MERCADO CARMEN DE VIBORAL</t>
  </si>
  <si>
    <t>PRESUPUESTO RECURSOS DEPARTAMENTO PARA LA PROSPERIDAD SOCIAL</t>
  </si>
  <si>
    <t>PRESUPUESTO OFICIAL</t>
  </si>
  <si>
    <t>ITEM</t>
  </si>
  <si>
    <t>ESPECIFICACIONES</t>
  </si>
  <si>
    <t>UND.</t>
  </si>
  <si>
    <t>CANT.</t>
  </si>
  <si>
    <r>
      <rPr>
        <b/>
        <sz val="8"/>
        <rFont val="Arial"/>
        <family val="2"/>
      </rPr>
      <t>VALOR
UNITARIO</t>
    </r>
  </si>
  <si>
    <t>VALOR TOTAL</t>
  </si>
  <si>
    <t>VALOR CAP.</t>
  </si>
  <si>
    <t>MOVIMIENTOS DE TIERRA Y LLENOS</t>
  </si>
  <si>
    <t xml:space="preserve">APU </t>
  </si>
  <si>
    <t>MEMORIA</t>
  </si>
  <si>
    <r>
      <rPr>
        <b/>
        <sz val="8"/>
        <rFont val="Arial"/>
        <family val="2"/>
      </rPr>
      <t>Excavación  manual  de  material  heterogéneo de  0-2 m.</t>
    </r>
    <r>
      <rPr>
        <sz val="8"/>
        <rFont val="Arial"/>
        <family val="2"/>
      </rPr>
      <t>,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r>
  </si>
  <si>
    <t>m3</t>
  </si>
  <si>
    <t>OK</t>
  </si>
  <si>
    <t>P</t>
  </si>
  <si>
    <r>
      <rPr>
        <b/>
        <sz val="8"/>
        <rFont val="Arial"/>
        <family val="2"/>
      </rPr>
      <t xml:space="preserve">Excavación  mecanica  </t>
    </r>
    <r>
      <rPr>
        <sz val="8"/>
        <rFont val="Arial"/>
        <family val="2"/>
      </rPr>
      <t>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r>
  </si>
  <si>
    <t>m2</t>
  </si>
  <si>
    <r>
      <rPr>
        <b/>
        <sz val="8"/>
        <rFont val="Arial"/>
        <family val="2"/>
      </rPr>
      <t>Llenos    con    material    de    préstamo</t>
    </r>
    <r>
      <rPr>
        <sz val="8"/>
        <rFont val="Arial"/>
        <family val="2"/>
      </rPr>
      <t>,    compactados mecánicamente hasta obtener una densidad del 95% de la máxima obtenida en el ensayo del próctor modificado. Incluye el   suministro,   transporte,   colocación   de   material,   la compactación de la misma y transporte interno. Y su medida
será en sitio ya compactado.</t>
    </r>
  </si>
  <si>
    <r>
      <rPr>
        <b/>
        <sz val="8"/>
        <rFont val="Arial"/>
        <family val="2"/>
      </rPr>
      <t xml:space="preserve">Llenos    con    material    proveniente    de    excavación </t>
    </r>
    <r>
      <rPr>
        <sz val="8"/>
        <rFont val="Arial"/>
        <family val="2"/>
      </rPr>
      <t>compactados mecánicamente. Incluye transporte interno. Su medida será en sitio ya compactado.</t>
    </r>
  </si>
  <si>
    <t>Suministro, transporte y colocación de base granular de máximo Ø 1½", reacomodado con medios mecánicos y compactado al 95% mínimo del ensayo del proctor modificado, según normas para la construcción de pavimentos en el Valle de Aburrá, y todo lo necesario para su correcta construcción y funcionamiento Su medida sera tomada en sitio ya compactado.</t>
  </si>
  <si>
    <t>en revision</t>
  </si>
  <si>
    <t>4.0</t>
  </si>
  <si>
    <t>CONCRETOS Y ACEROS</t>
  </si>
  <si>
    <r>
      <rPr>
        <b/>
        <sz val="8"/>
        <rFont val="Arial"/>
        <family val="2"/>
      </rPr>
      <t xml:space="preserve">Concreto preparado en obra de 21 MPa </t>
    </r>
    <r>
      <rPr>
        <sz val="8"/>
        <rFont val="Arial"/>
        <family val="2"/>
      </rPr>
      <t>para estructuras con  acabado  a  la  vista.  Incluye  suministro,  transporte  e instalación del concreto,  mano de obra, vibrado, protección y curado,  para  estructuras  de  acuerdo  con  las  diferentes dimensiones establecidas en los planos y diseños. No incluye
acero de refuerzo. Según diseño.</t>
    </r>
  </si>
  <si>
    <r>
      <rPr>
        <b/>
        <sz val="8"/>
        <rFont val="Arial"/>
        <family val="2"/>
      </rPr>
      <t xml:space="preserve">Suministro   de   acero   estructural   Grado   60   </t>
    </r>
    <r>
      <rPr>
        <sz val="8"/>
        <rFont val="Arial"/>
        <family val="2"/>
      </rPr>
      <t>(fy=4,200 kg/cm²). Incluye Figurado y Colocación. Según diseño.</t>
    </r>
  </si>
  <si>
    <t>kg</t>
  </si>
  <si>
    <t>El precio debe coincidir con el concertado $6,397</t>
  </si>
  <si>
    <t>MAMPOSTERÍA, REVOQUE, ESTUCO Y PINTURA</t>
  </si>
  <si>
    <r>
      <rPr>
        <b/>
        <sz val="8"/>
        <rFont val="Arial"/>
        <family val="2"/>
      </rPr>
      <t>Construcción de mampostería en ladrillo de 10x20x40cm</t>
    </r>
    <r>
      <rPr>
        <sz val="8"/>
        <rFont val="Arial"/>
        <family val="2"/>
      </rPr>
      <t>, revitado ambas caras. Incluye el suministro y transporte del ladrillo, el mortero de pega 1:4 espesor máx.=0.01 m y todos los   demás   elementos    necesarios   para    su   correcta construcción y funcionamiento. Se deben lavar muy bien los muros una vez han sido  brechadas debidamente  todas las juntas,    garantizando    una   apariencia    adecuada    para
mampostería a la vista.</t>
    </r>
  </si>
  <si>
    <r>
      <rPr>
        <b/>
        <sz val="8"/>
        <rFont val="Arial"/>
        <family val="2"/>
      </rPr>
      <t xml:space="preserve">Colocación de revoque  </t>
    </r>
    <r>
      <rPr>
        <sz val="8"/>
        <rFont val="Arial"/>
        <family val="2"/>
      </rPr>
      <t>con mortero  1:4 impermeabilizado con  Sika  1  o  equivalente,  en  muros.  Incluye  suministro  y transporte de los materiales, fajas, ranuras, filetes, y todos los demás elementos necesarios para su correcta construcción.</t>
    </r>
  </si>
  <si>
    <r>
      <rPr>
        <b/>
        <sz val="8"/>
        <rFont val="Arial"/>
        <family val="2"/>
      </rPr>
      <t xml:space="preserve">Instalación de estuco plástico </t>
    </r>
    <r>
      <rPr>
        <sz val="8"/>
        <rFont val="Arial"/>
        <family val="2"/>
      </rPr>
      <t>para interiores y exteriores sobre muros revocados. Incluye suministro y transporte de los materiales,   fajas,   ranuras,   filetes,   y   todos   los   demás elementos necesarios para su correcta construcción.</t>
    </r>
  </si>
  <si>
    <r>
      <rPr>
        <b/>
        <sz val="8"/>
        <rFont val="Arial"/>
        <family val="2"/>
      </rPr>
      <t xml:space="preserve">Aplicación de pintura a base de agua en muros interiores con vinilo tipo 1 </t>
    </r>
    <r>
      <rPr>
        <sz val="8"/>
        <rFont val="Arial"/>
        <family val="2"/>
      </rPr>
      <t>de primera calidad sobre muros revocados, estucados  o  revitados,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r>
  </si>
  <si>
    <r>
      <rPr>
        <b/>
        <sz val="8"/>
        <rFont val="Arial"/>
        <family val="2"/>
      </rPr>
      <t xml:space="preserve">Aplicación de pintura a base de agua en muros exteriores con vinilo tipo Koraza o similar </t>
    </r>
    <r>
      <rPr>
        <sz val="8"/>
        <rFont val="Arial"/>
        <family val="2"/>
      </rPr>
      <t>primera calidad sobre muros revocados,   estucados   o   revitados,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r>
  </si>
  <si>
    <t>PISOS Y ENCHAPES</t>
  </si>
  <si>
    <r>
      <rPr>
        <b/>
        <sz val="8"/>
        <rFont val="Arial"/>
        <family val="2"/>
      </rPr>
      <t xml:space="preserve">Construcción  de  mortero  para  acabados  en  piso  </t>
    </r>
    <r>
      <rPr>
        <sz val="8"/>
        <rFont val="Arial"/>
        <family val="2"/>
      </rPr>
      <t>de espesor  de 0.08 m., . Incluye suministro y transporte de los materiales,  nivelación   del  terreno  y  adecuación   de  la superficie,  malla  electrosoldada  D-84,  curado  y  todo  lo necesario  para  su  correcta  construcción  y  funcionamiento. Según diseño. Las excavaciones o descapotes se pagarán en
su ítem respectivo.</t>
    </r>
  </si>
  <si>
    <r>
      <rPr>
        <b/>
        <sz val="8"/>
        <rFont val="Arial"/>
        <family val="2"/>
      </rPr>
      <t xml:space="preserve">Construcción de zócalo en media caña en granito pulido </t>
    </r>
    <r>
      <rPr>
        <sz val="8"/>
        <rFont val="Arial"/>
        <family val="2"/>
      </rPr>
      <t>y brillado de color igual al de la baldosa, desarrollo de 20 cm, con una altura de 10 cm sobre el nivel de piso acabado y embebido en muro. Incluye mortero de nivelación, cemento color, grano No. 1, varilla de aluminio de 3 mm a lo largo del muro  y  mediacañas  cada  0,90m,  cortes  en  piso  y  muro, remates,  pulida  y  brillada,  y  todos  los  demás  elementos necesarios para su correcto vaciado. La capa de desgaste no debe ser inferior a 10 mm después de pulida.</t>
    </r>
  </si>
  <si>
    <t>m</t>
  </si>
  <si>
    <r>
      <rPr>
        <b/>
        <sz val="8"/>
        <rFont val="Arial"/>
        <family val="2"/>
      </rPr>
      <t>Instalación   de   Enchape   cerámico   de   20,5x30,5   cm</t>
    </r>
    <r>
      <rPr>
        <sz val="8"/>
        <rFont val="Arial"/>
        <family val="2"/>
      </rPr>
      <t>, Macedonia de Corona o equivalente, combinado 70% color blanco y 30% a color. Incluye suministro y transporte de los materiales,  adhesivo  para  cerámica   tipo  pegacor  o  su equivalente, remate en varilla de PVC intermatex acolillado color  blanco  y  todos  los  elementos  necesarios  para  su correcta instalación y funcionamiento.</t>
    </r>
  </si>
  <si>
    <t>CAJAS, TANQUES, SUMIDEROS Y MH</t>
  </si>
  <si>
    <r>
      <rPr>
        <b/>
        <sz val="8"/>
        <rFont val="Arial"/>
        <family val="2"/>
      </rPr>
      <t xml:space="preserve">Construcción  de  cajas  de  registro  de  0.8m  x  0.8m medidas  externas  </t>
    </r>
    <r>
      <rPr>
        <sz val="8"/>
        <rFont val="Arial"/>
        <family val="2"/>
      </rPr>
      <t>altura  0.90m  espesor  de  0.10m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t>
    </r>
  </si>
  <si>
    <t>un</t>
  </si>
  <si>
    <t>Concertado</t>
  </si>
  <si>
    <r>
      <rPr>
        <b/>
        <sz val="8"/>
        <rFont val="Arial"/>
        <family val="2"/>
      </rPr>
      <t xml:space="preserve">Construcción  de  sumidero  de  aguas  lluvias   1.10m  x 0.80m medidas externas </t>
    </r>
    <r>
      <rPr>
        <sz val="8"/>
        <rFont val="Arial"/>
        <family val="2"/>
      </rPr>
      <t>y altura 0.90m espesor de 0.10m en  concreto  de  21  MPa.  Incluye  suministro,  transporte  y colocación  del concreto, reja metálica, formaleta, vibrado  y todo   lo   necesario   para   su   correcta   construcción   y funcionamiento, según diseño  y especificaciones de E.P.M. La excavación, llenos y entresuelo  se pagarán  en  su ítem
respectivo.</t>
    </r>
  </si>
  <si>
    <r>
      <rPr>
        <b/>
        <sz val="8"/>
        <rFont val="Arial"/>
        <family val="2"/>
      </rPr>
      <t xml:space="preserve">Construcción de tanque para almacenamiento de agua de
4  x  4  x  4m  medidas  internas  </t>
    </r>
    <r>
      <rPr>
        <sz val="8"/>
        <rFont val="Arial"/>
        <family val="2"/>
      </rPr>
      <t>en  concreto  de  21MPa. espesor de 0.2m con impermeabilizante integral tipo Sika o equivalente, enchapado en ceramica de paredes internas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t>
    </r>
  </si>
  <si>
    <r>
      <rPr>
        <b/>
        <sz val="8"/>
        <rFont val="Arial"/>
        <family val="2"/>
      </rPr>
      <t>Construcción  de  base  y  cañuela  para  MH  de  diametro hasta  de  1,50m</t>
    </r>
    <r>
      <rPr>
        <sz val="8"/>
        <rFont val="Arial"/>
        <family val="2"/>
      </rPr>
      <t>.  El  cuello,  cono  y  la  tapa  se  pagan  por
aparte.</t>
    </r>
  </si>
  <si>
    <r>
      <rPr>
        <b/>
        <sz val="8"/>
        <rFont val="Arial"/>
        <family val="2"/>
      </rPr>
      <t xml:space="preserve">Suministro transporte e instalación de Cilindro MH </t>
    </r>
    <r>
      <rPr>
        <sz val="8"/>
        <rFont val="Arial"/>
        <family val="2"/>
      </rPr>
      <t>(incluye ganchos) para diámetro hasta de 1,50 m</t>
    </r>
  </si>
  <si>
    <r>
      <rPr>
        <b/>
        <sz val="8"/>
        <rFont val="Arial"/>
        <family val="2"/>
      </rPr>
      <t>Suministro, transporte e instalación de Cono en concreto de 21 MPa para MH</t>
    </r>
    <r>
      <rPr>
        <sz val="8"/>
        <rFont val="Arial"/>
        <family val="2"/>
      </rPr>
      <t>, según normas EPM. MH de díámetro
hasta de 1,50 m</t>
    </r>
  </si>
  <si>
    <r>
      <rPr>
        <b/>
        <sz val="8"/>
        <rFont val="Arial"/>
        <family val="2"/>
      </rPr>
      <t xml:space="preserve">Suministro, transporte e instalación de Cuello </t>
    </r>
    <r>
      <rPr>
        <sz val="8"/>
        <rFont val="Arial"/>
        <family val="2"/>
      </rPr>
      <t>en concreto de  21  Mpa para  MH de  diametro  hasta  de 1,50  m según
diseños y normas EPM.</t>
    </r>
  </si>
  <si>
    <r>
      <rPr>
        <b/>
        <sz val="8"/>
        <rFont val="Arial"/>
        <family val="2"/>
      </rPr>
      <t xml:space="preserve">Suministro, transporte e instalación de Tapa en concreto de 21 MPa </t>
    </r>
    <r>
      <rPr>
        <sz val="8"/>
        <rFont val="Arial"/>
        <family val="2"/>
      </rPr>
      <t>para MH de 1,20; 1,50 y 2,0m de diámetro, según
normas EPM.</t>
    </r>
  </si>
  <si>
    <t>APARATOS HIDROSANITARIOS</t>
  </si>
  <si>
    <r>
      <rPr>
        <b/>
        <sz val="8"/>
        <rFont val="Arial"/>
        <family val="2"/>
      </rPr>
      <t xml:space="preserve">Instalación  de  Sanitario  Integral  </t>
    </r>
    <r>
      <rPr>
        <sz val="8"/>
        <rFont val="Arial"/>
        <family val="2"/>
      </rPr>
      <t>Uso  Institucional  color Blanco con fluxómetro anti-vandálico,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r>
  </si>
  <si>
    <r>
      <rPr>
        <b/>
        <sz val="8"/>
        <rFont val="Arial"/>
        <family val="2"/>
      </rPr>
      <t xml:space="preserve">Suministro,  transporte  y  Colocación  de  lavamanos  </t>
    </r>
    <r>
      <rPr>
        <sz val="8"/>
        <rFont val="Arial"/>
        <family val="2"/>
      </rPr>
      <t>Uso institucional. Incluye Grifería  galaxia, abasto  metálico, sifón botella  y  todos  los  demás  elementos  necesarios  para  su correcta instalación y funcionamiento.</t>
    </r>
  </si>
  <si>
    <r>
      <rPr>
        <b/>
        <sz val="8"/>
        <rFont val="Arial"/>
        <family val="2"/>
      </rPr>
      <t xml:space="preserve">Suministro,  transporte  y  colocación  de  orinal  mediano </t>
    </r>
    <r>
      <rPr>
        <sz val="8"/>
        <rFont val="Arial"/>
        <family val="2"/>
      </rPr>
      <t>línea institucional de corona o equivalente con fluxómetro anti vandálico,  color  blanco  con  grifería  automatica  de  push antivandalica  ref  71300.  Incluye  grifería,  abasto  metálico  y todos los elementos necesarios para su correcta instalación y
funcionamiento.</t>
    </r>
  </si>
  <si>
    <r>
      <rPr>
        <b/>
        <sz val="8"/>
        <rFont val="Arial"/>
        <family val="2"/>
      </rPr>
      <t xml:space="preserve">Modulos elaborados en lámina de Acero inoxidable </t>
    </r>
    <r>
      <rPr>
        <sz val="8"/>
        <rFont val="Arial"/>
        <family val="2"/>
      </rPr>
      <t>para divisiones de baños AISI SAE 304 con estructura interna en polímero de alta densidad inyectado.</t>
    </r>
  </si>
  <si>
    <r>
      <rPr>
        <b/>
        <sz val="8"/>
        <rFont val="Arial"/>
        <family val="2"/>
      </rPr>
      <t>Suministro, transporte y colocación de barra de seguridad para personas con movilidad reducida</t>
    </r>
    <r>
      <rPr>
        <sz val="8"/>
        <rFont val="Arial"/>
        <family val="2"/>
      </rPr>
      <t>, con una longitud de 60 cm. y un diámetro  de  1¼" en acero inoxidable. Incluye pernos para anclaje, escudos en acero inoxidable y todos los elementos   necesarios   para   su   correcta   instalación   y funcionamiento, según diseño.</t>
    </r>
  </si>
  <si>
    <r>
      <rPr>
        <b/>
        <sz val="8"/>
        <rFont val="Arial"/>
        <family val="2"/>
      </rPr>
      <t xml:space="preserve">Suministro,   transporte   y   colocación   de  lavaescobas </t>
    </r>
    <r>
      <rPr>
        <sz val="8"/>
        <rFont val="Arial"/>
        <family val="2"/>
      </rPr>
      <t>prefabricado en concreto forrado en granito de 42 x 60 x 25 cm. fondo gris. Incluye mortero 1:4, llave bocamanguera, sifón y  todo  los  demás  elementos  necesarios  para  su  correcta instalación y funcionamiento.</t>
    </r>
  </si>
  <si>
    <t>CUBIERTA</t>
  </si>
  <si>
    <r>
      <rPr>
        <b/>
        <sz val="8"/>
        <rFont val="Arial"/>
        <family val="2"/>
      </rPr>
      <t xml:space="preserve">Construcción   de   estructura   metálica   para   soporte principal  de cubierta.  </t>
    </r>
    <r>
      <rPr>
        <sz val="8"/>
        <rFont val="Arial"/>
        <family val="2"/>
      </rPr>
      <t>Incluye columnas,  cerchas, correas, viga perimetral amarre, platinas de apoyo, pernos de anclaje, arrostramientos principal y secundario, pintura anticorrosiva cromato de zinc y esmalte de primera calidad para intemperie y todo lo necesario para su correcta construcción.</t>
    </r>
  </si>
  <si>
    <t>Kg</t>
  </si>
  <si>
    <t>Concertado Ing Ianos 07042022</t>
  </si>
  <si>
    <r>
      <rPr>
        <b/>
        <sz val="8"/>
        <rFont val="Arial"/>
        <family val="2"/>
      </rPr>
      <t>Suministro   e  instalación  de  teja  termo-acustica  tipo Panel Sandwch de 18mm con aislamiento en poliuretano</t>
    </r>
    <r>
      <rPr>
        <sz val="8"/>
        <rFont val="Arial"/>
        <family val="2"/>
      </rPr>
      <t xml:space="preserve"> y laminas de acero de 0.035mm</t>
    </r>
  </si>
  <si>
    <t>En planos se habla de (Teja metaldeck sanwich deck tipo c)</t>
  </si>
  <si>
    <r>
      <rPr>
        <b/>
        <sz val="8"/>
        <rFont val="Arial"/>
        <family val="2"/>
      </rPr>
      <t xml:space="preserve">Suministro e instalación de canoa en lámina galvanizada calibre 20 grafada, </t>
    </r>
    <r>
      <rPr>
        <sz val="8"/>
        <rFont val="Arial"/>
        <family val="2"/>
      </rPr>
      <t>desarrollo de 120 cm y soldada en las uniones, incluye pintura anticorrosiva y de acabado y todos los  elementos  necesarios  para  su  correcta  instalación  y funcionamiento.</t>
    </r>
  </si>
  <si>
    <t>Total Costos Directos</t>
  </si>
  <si>
    <t>Administración</t>
  </si>
  <si>
    <t>Imprevistos</t>
  </si>
  <si>
    <t>Utilidad</t>
  </si>
  <si>
    <t>Total Obra</t>
  </si>
  <si>
    <t>PGIO (2,63%)</t>
  </si>
  <si>
    <t>TOTAL PRESUPUESTO</t>
  </si>
  <si>
    <t>DEBE CERRAR AL VALOR DEL CONVENIO DPS</t>
  </si>
  <si>
    <t>COFINANCIACION MUNICIPIO CARMEN DE VIBORAL</t>
  </si>
  <si>
    <r>
      <rPr>
        <b/>
        <sz val="8"/>
        <rFont val="Arial"/>
        <family val="2"/>
      </rPr>
      <t xml:space="preserve">Construcción de entibado temporal en tablón de madera </t>
    </r>
    <r>
      <rPr>
        <sz val="8"/>
        <rFont val="Arial"/>
        <family val="2"/>
      </rPr>
      <t>(4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t>
    </r>
  </si>
  <si>
    <r>
      <rPr>
        <b/>
        <sz val="8"/>
        <rFont val="Arial"/>
        <family val="2"/>
      </rPr>
      <t>Colocación   de   Piso   en   Baldosa   antideslizante   para interiores tipo trafico alto</t>
    </r>
    <r>
      <rPr>
        <sz val="8"/>
        <rFont val="Arial"/>
        <family val="2"/>
      </rPr>
      <t>, acabado satinado tipo y calidad Atmósferas o equivalente. Incluye suministro y transporte de los materiales, adhesivo  o equivalente, juntas de dilatación  y todos  los  demás  elementos  necesarios  para  su  correcta construcción y funcionamiento. Muestras previas y color para la aprobación del arquitecto y la interventoría. Los ensayos que  se  requieran  serán  por  cuenta  del  contratista  y  las muestras se escogerán del material puesto en obra. Incluye morteo de nivelación y pulida.</t>
    </r>
  </si>
  <si>
    <t>INSTALACIONES HIDROSANITARIAS</t>
  </si>
  <si>
    <r>
      <rPr>
        <b/>
        <sz val="8"/>
        <rFont val="Arial"/>
        <family val="2"/>
      </rPr>
      <t>Suministro, transporte e instalación de salidas de abasto en diametro  de 1/2"</t>
    </r>
    <r>
      <rPr>
        <sz val="8"/>
        <rFont val="Arial"/>
        <family val="2"/>
      </rPr>
      <t>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r>
  </si>
  <si>
    <r>
      <rPr>
        <b/>
        <sz val="8"/>
        <rFont val="Arial"/>
        <family val="2"/>
      </rPr>
      <t>Suministro,  transporte  e  instalación  de  tubería  presión diámetro 1/2"</t>
    </r>
    <r>
      <rPr>
        <sz val="8"/>
        <rFont val="Arial"/>
        <family val="2"/>
      </rPr>
      <t>, RDE 9, 500 PSI,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de  abasto existente.  Incluye además  las perforaciones (canchas) de paredes o pisos que lo requieran  incluyendo cargue,  transporte  y  botada  de  escombros  en  botaderos oficiales o donde indique la interventoría.</t>
    </r>
  </si>
  <si>
    <r>
      <rPr>
        <b/>
        <sz val="8"/>
        <rFont val="Arial"/>
        <family val="2"/>
      </rPr>
      <t xml:space="preserve">Suministro, transporte e instalación de válvula compuerta marca  RW  1/2"  </t>
    </r>
    <r>
      <rPr>
        <sz val="8"/>
        <rFont val="Arial"/>
        <family val="2"/>
      </rPr>
      <t>o  equivalente.  Se  entregará  debidamente instalada  sin  presencia  de  fugas  ni  fisuras,  sometida  al sistema   ya   presurizado.   Incluye   todos   los   elementos requeridos para su correcta instalación y funcionamiento.</t>
    </r>
  </si>
  <si>
    <r>
      <rPr>
        <b/>
        <sz val="8"/>
        <rFont val="Arial"/>
        <family val="2"/>
      </rPr>
      <t xml:space="preserve">Suministro, transporte  e instalación de medidor en 1/2" </t>
    </r>
    <r>
      <rPr>
        <sz val="8"/>
        <rFont val="Arial"/>
        <family val="2"/>
      </rPr>
      <t>con  acometida  de  1/2"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1/2".  La rotura de pavimento, cargue, transporte,  botada de escombros y pavimentación o parcheo no  están  incluidas  pues  se  tendrán en  cuenta en  su ítem respectivo.</t>
    </r>
  </si>
  <si>
    <r>
      <rPr>
        <b/>
        <sz val="8"/>
        <rFont val="Arial"/>
        <family val="2"/>
      </rPr>
      <t>Suministro,  transporte  e  instalación  de  tubería  presión diámetro 1"</t>
    </r>
    <r>
      <rPr>
        <sz val="8"/>
        <rFont val="Arial"/>
        <family val="2"/>
      </rPr>
      <t>, RDE 9, 500 PSI,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de  abasto existente.  Incluye además  las perforaciones (canchas) de paredes o pisos que lo requieran  incluyendo cargue,  transporte  y  botada  de  escombros  en  botaderos oficiales o donde indique la interventoría.</t>
    </r>
  </si>
  <si>
    <r>
      <rPr>
        <b/>
        <sz val="8"/>
        <rFont val="Arial"/>
        <family val="2"/>
      </rPr>
      <t xml:space="preserve">Suministro, transporte e instalación de válvula compuerta marca  RW  1"  </t>
    </r>
    <r>
      <rPr>
        <sz val="8"/>
        <rFont val="Arial"/>
        <family val="2"/>
      </rPr>
      <t>o  equivalente.  Se  entregará  debidamente instalada  sin  presencia  de  fugas  ni  fisuras,  sometida  al sistema   ya   presurizado.   Incluye   todos   los   elementos requeridos para su correcta instalación y funcionamiento.</t>
    </r>
  </si>
  <si>
    <r>
      <rPr>
        <b/>
        <sz val="8"/>
        <rFont val="Arial"/>
        <family val="2"/>
      </rPr>
      <t xml:space="preserve">Suministro, transporte e instalación de medidor en 1" </t>
    </r>
    <r>
      <rPr>
        <sz val="8"/>
        <rFont val="Arial"/>
        <family val="2"/>
      </rPr>
      <t>con acometida de 1"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La  rotura  de  pavimento,  cargue, transporte, botada de escombros y pavimentación o parcheo no  están  incluidas  pues  se  tendrán en  cuenta en  su ítem respectivo.</t>
    </r>
  </si>
  <si>
    <r>
      <rPr>
        <b/>
        <sz val="8"/>
        <rFont val="Arial"/>
        <family val="2"/>
      </rPr>
      <t>Suministro, transporte e instalación de salida sanitaria de 1-1/2"</t>
    </r>
    <r>
      <rPr>
        <sz val="8"/>
        <rFont val="Arial"/>
        <family val="2"/>
      </rPr>
      <t>.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r>
  </si>
  <si>
    <r>
      <rPr>
        <b/>
        <sz val="8"/>
        <rFont val="Arial"/>
        <family val="2"/>
      </rPr>
      <t>Suministro, transporte  e instalación de tubería sanitaria de 1-1/2"</t>
    </r>
    <r>
      <rPr>
        <sz val="8"/>
        <rFont val="Arial"/>
        <family val="2"/>
      </rPr>
      <t>.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r>
  </si>
  <si>
    <r>
      <rPr>
        <b/>
        <sz val="8"/>
        <rFont val="Arial"/>
        <family val="2"/>
      </rPr>
      <t>Suministro, transporte e instalación de salida sanitaria de 2"</t>
    </r>
    <r>
      <rPr>
        <sz val="8"/>
        <rFont val="Arial"/>
        <family val="2"/>
      </rPr>
      <t>.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r>
  </si>
  <si>
    <r>
      <rPr>
        <b/>
        <sz val="8"/>
        <rFont val="Arial"/>
        <family val="2"/>
      </rPr>
      <t>Suministro, transporte  e instalación de tubería sanitaria de 2"</t>
    </r>
    <r>
      <rPr>
        <sz val="8"/>
        <rFont val="Arial"/>
        <family val="2"/>
      </rPr>
      <t>. Incluye todos los accesorios en PVC de diámetro 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r>
  </si>
  <si>
    <r>
      <rPr>
        <b/>
        <sz val="8"/>
        <rFont val="Arial"/>
        <family val="2"/>
      </rPr>
      <t>Suministro, transporte e instalación de salida sanitaria de 3"</t>
    </r>
    <r>
      <rPr>
        <sz val="8"/>
        <rFont val="Arial"/>
        <family val="2"/>
      </rPr>
      <t>.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r>
  </si>
  <si>
    <r>
      <rPr>
        <b/>
        <sz val="8"/>
        <rFont val="Arial"/>
        <family val="2"/>
      </rPr>
      <t>Suministro, transporte  e instalación de tubería sanitaria de 3"</t>
    </r>
    <r>
      <rPr>
        <sz val="8"/>
        <rFont val="Arial"/>
        <family val="2"/>
      </rPr>
      <t>. Incluye todos los accesorios en PVC de diámetro 3"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r>
  </si>
  <si>
    <t>Se modifica cantidad</t>
  </si>
  <si>
    <r>
      <rPr>
        <b/>
        <sz val="8"/>
        <rFont val="Arial"/>
        <family val="2"/>
      </rPr>
      <t>Suministro, transporte e instalación de salida sanitaria de 4"</t>
    </r>
    <r>
      <rPr>
        <sz val="8"/>
        <rFont val="Arial"/>
        <family val="2"/>
      </rPr>
      <t>.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r>
  </si>
  <si>
    <r>
      <rPr>
        <b/>
        <sz val="8"/>
        <rFont val="Arial"/>
        <family val="2"/>
      </rPr>
      <t>Suministro, transporte  e instalación de tubería sanitaria de 4"</t>
    </r>
    <r>
      <rPr>
        <sz val="8"/>
        <rFont val="Arial"/>
        <family val="2"/>
      </rPr>
      <t>. Incluye todos los accesorios en PVC de diámetro 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r>
  </si>
  <si>
    <r>
      <rPr>
        <b/>
        <sz val="8"/>
        <rFont val="Arial"/>
        <family val="2"/>
      </rPr>
      <t>Suministro, transporte e instalación de salida sanitaria de 6"</t>
    </r>
    <r>
      <rPr>
        <sz val="8"/>
        <rFont val="Arial"/>
        <family val="2"/>
      </rPr>
      <t>.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 o supervisión de obra.</t>
    </r>
  </si>
  <si>
    <r>
      <rPr>
        <b/>
        <sz val="8"/>
        <rFont val="Arial"/>
        <family val="2"/>
      </rPr>
      <t xml:space="preserve">Suministro, transporte  e instalación de tubería sanitaria de 6". </t>
    </r>
    <r>
      <rPr>
        <sz val="8"/>
        <rFont val="Arial"/>
        <family val="2"/>
      </rPr>
      <t>Incluye todos los accesorios en PVC de diámetro 6"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conexión a red sanitaria existente. Incluye  además  las  perforaciones  (canchas)  de  paredes  o pisos  que  lo  requieran   incluyendo  cargue,  transporte  y botada de escombros en botaderos oficiales o donde indique
la interventoría.</t>
    </r>
  </si>
  <si>
    <r>
      <rPr>
        <b/>
        <sz val="8"/>
        <rFont val="Arial"/>
        <family val="2"/>
      </rPr>
      <t>Suministro,  transporte  e  instalación  de  Tubería  PVC- NOVAFORT   con   un  Diámetro   8"  (200   mm)</t>
    </r>
    <r>
      <rPr>
        <sz val="8"/>
        <rFont val="Arial"/>
        <family val="2"/>
      </rPr>
      <t>.  Incluye suministro y transporte de los materiales, bocas, accesorios, acondicionador de superficie y adhesivo Novafort  y todos los elementos   necesarios   para   su   correcta   instalación   y funcionamiento.  La  excavación,  encamado,  atraques  y  los llenos se pagaran en su ítem respectivo.</t>
    </r>
  </si>
  <si>
    <r>
      <rPr>
        <b/>
        <sz val="8"/>
        <rFont val="Arial"/>
        <family val="2"/>
      </rPr>
      <t>Suministro, transporte e instalación de Kit silla YEE o silla TEE  8"  (200  mm)  x  4"  (110  mm)</t>
    </r>
    <r>
      <rPr>
        <sz val="8"/>
        <rFont val="Arial"/>
        <family val="2"/>
      </rPr>
      <t>.  Incluye  suministro  y transporte de los materiales, caucho, abrazaderas metálicas acondicionador de superficie y adhesivo Novafort y todos los elementos   necesarios   para   su   correcta   instalación   y funcionamiento.  La  excavación,  encamado,  atraques  y  los llenos se pagaran en su ítem respectivo.</t>
    </r>
  </si>
  <si>
    <r>
      <rPr>
        <b/>
        <sz val="8"/>
        <rFont val="Arial"/>
        <family val="2"/>
      </rPr>
      <t>Suministro, transporte e instalación de Kit silla YEE o silla TEE  8"  (200  mm)  x  6"  (160  mm)</t>
    </r>
    <r>
      <rPr>
        <sz val="8"/>
        <rFont val="Arial"/>
        <family val="2"/>
      </rPr>
      <t>.  Incluye  suministro  y transporte de los materiales, caucho, abrazaderas metálicas acondicionador de superficie y adhesivo Novafort y todos los elementos   necesarios   para   su   correcta   instalación   y funcionamiento.  La  excavación,  encamado,  atraques  y  los llenos se pagaran en su ítem respectivo.</t>
    </r>
  </si>
  <si>
    <r>
      <rPr>
        <b/>
        <sz val="8"/>
        <rFont val="Arial"/>
        <family val="2"/>
      </rPr>
      <t xml:space="preserve">Suministro, transporte e instalación de Kit silla YEE o silla TEE  10"  (250  mm)  x  6"  (160  mm).  </t>
    </r>
    <r>
      <rPr>
        <sz val="8"/>
        <rFont val="Arial"/>
        <family val="2"/>
      </rPr>
      <t>Incluye  suministro  y transporte de los materiales, caucho, abrazaderas metálicas acondicionador de superficie y adhesivo Novafort y todos los elementos   necesarios   para   su   correcta   instalación   y funcionamiento.  La  excavación,  encamado,  atraques  y  los llenos se pagaran en su ítem respectivo.</t>
    </r>
  </si>
  <si>
    <r>
      <rPr>
        <b/>
        <sz val="8"/>
        <rFont val="Arial"/>
        <family val="2"/>
      </rPr>
      <t xml:space="preserve">Suministro, transporte e instalación de Kit silla YEE o silla TEE  12"  (315  mm)  x  6"  (160  mm).  </t>
    </r>
    <r>
      <rPr>
        <sz val="8"/>
        <rFont val="Arial"/>
        <family val="2"/>
      </rPr>
      <t>Incluye  suministro  y transporte de los materiales, caucho, abrazaderas metálicas acondicionador de superficie y adhesivo Novafort y todos los elementos   necesarios   para   su   correcta   instalación   y funcionamiento.  La  excavación,  encamado,  atraques  y  los llenos se pagaran en su ítem respectivo.</t>
    </r>
  </si>
  <si>
    <t>URBANISMO</t>
  </si>
  <si>
    <r>
      <rPr>
        <b/>
        <sz val="8"/>
        <rFont val="Arial"/>
        <family val="2"/>
      </rPr>
      <t>Construcción de Anden en concreto preparado en obra de
21  MPa</t>
    </r>
    <r>
      <rPr>
        <sz val="8"/>
        <rFont val="Arial"/>
        <family val="2"/>
      </rPr>
      <t>.  con  un  espesor  de  0.10m.  Incluye  suministro, transporte e instalación del concreto,  mano de obra, vibrado, protección  y  curado,  para  estructuras  de  acuerdo  con  las diferentes dimensiones establecidas en los planos y diseños. Según diseño.</t>
    </r>
  </si>
  <si>
    <r>
      <rPr>
        <b/>
        <sz val="8"/>
        <rFont val="Arial"/>
        <family val="2"/>
      </rPr>
      <t xml:space="preserve">Suministro,   transporte   y   colocación   deTableta   tipo loserna lisa de dimension 0.6 x 0.3 x 0.04 m </t>
    </r>
    <r>
      <rPr>
        <sz val="8"/>
        <rFont val="Arial"/>
        <family val="2"/>
      </rPr>
      <t>color a definir por  la  interventoría.  Incluye  suministro  y  transporte  de  los materiales, cortes a máquina. Seguir recomendación del MEP MEDELLÍN  y  patrones  de  instalación  del  ICPC.  Incluye: mortero   para   cama   de   asiento   con   espesor   de   4cm compactados, sello con boquilla con látex, cortes con equipo manual   y/o   mecanico   y   todas   las   demás   actividades necesarias para su correcta colocación y funcionamiento.</t>
    </r>
  </si>
  <si>
    <r>
      <rPr>
        <b/>
        <sz val="8"/>
        <rFont val="Arial"/>
        <family val="2"/>
      </rPr>
      <t xml:space="preserve">Suministro,  transporte  y  colocación  de  Cerramiento  en malla eslabonada </t>
    </r>
    <r>
      <rPr>
        <sz val="8"/>
        <rFont val="Arial"/>
        <family val="2"/>
      </rPr>
      <t>calibre 10 ojo No. 5, tubería galvanizada de  1.9"  calibre  14,  cerramiento  tipo  Inder.  altura  de  3.0m medidos a partir de la cara superior de la viga de fundación, dos hilas de mampostería en bloque de 20x20x40, columna cada  2m  de  20cmx20cm,  viga  de  fundación  en  concreto ciclópeo 40% piedra y concreto de 21Mpa al 60% de 40cm x 30cm, incluye acero de refuerzo y todo lo necesario para su correcta construcción. Según diseño.</t>
    </r>
  </si>
  <si>
    <r>
      <rPr>
        <b/>
        <sz val="8"/>
        <rFont val="Arial"/>
        <family val="2"/>
      </rPr>
      <t>Suministro,  transporte   e  instalación  de  tubería  PVC Ventilación  en  bajantes  con  un  diámetro  de  4"</t>
    </r>
    <r>
      <rPr>
        <sz val="8"/>
        <rFont val="Arial"/>
        <family val="2"/>
      </rPr>
      <t>,  agua lluvias.  Incluye  suministro  y  transporte  de  los  materiales, bocas, accesorios, pegante, limpiador, wash primer, acabado en esmalte mate, color a definir por parte de interventoría, andamios,  abrazaderas  y  todos  los  elementos  necesarios para su correcta instalación y funcionamiento.</t>
    </r>
  </si>
  <si>
    <t>PUERTAS Y VENTANAS</t>
  </si>
  <si>
    <r>
      <rPr>
        <b/>
        <sz val="8"/>
        <rFont val="Arial"/>
        <family val="2"/>
      </rPr>
      <t>Suministro,  transporte  y  colocación  de  Puerta  metálica (marco y ala) calibre 20 de 0.8x2.10 m</t>
    </r>
    <r>
      <rPr>
        <sz val="8"/>
        <rFont val="Arial"/>
        <family val="2"/>
      </rPr>
      <t>. Incluye chapa de seguridad tipo Yale o equivalente, anticorrosivo y esmalte de acabado  y  todo  los  demás  elementos  requeridos  para  su correcta fabricación e instalación, según diseño.</t>
    </r>
  </si>
  <si>
    <r>
      <rPr>
        <b/>
        <sz val="8"/>
        <rFont val="Arial"/>
        <family val="2"/>
      </rPr>
      <t xml:space="preserve">Suministro,  transporte  y  colocación  de  Puerta  metálica (marco y ala) calibre 20 de 0.9x2.10 m. </t>
    </r>
    <r>
      <rPr>
        <sz val="8"/>
        <rFont val="Arial"/>
        <family val="2"/>
      </rPr>
      <t>Incluye chapa de seguridad tipo Yale o equivalente, anticorrosivo y esmalte de acabado  y  todo  los  demás  elementos  requeridos  para  su correcta fabricación e instalación, según diseño.</t>
    </r>
  </si>
  <si>
    <r>
      <rPr>
        <b/>
        <sz val="8"/>
        <rFont val="Arial"/>
        <family val="2"/>
      </rPr>
      <t>Puerta de interior en madera  entamborada</t>
    </r>
    <r>
      <rPr>
        <sz val="8"/>
        <rFont val="Arial"/>
        <family val="2"/>
      </rPr>
      <t>, sencilla, con alma alveolada, triple de 4mm, bastidor de madera maciza, y paneles  de  tablero  contrachapado  de  madera  nacional; marco metálico para pintar; con herrajes de colgar y de cierre.</t>
    </r>
  </si>
  <si>
    <t>Puerta interior en madera entamborada en triplex de 4mm.  Sistema corredizo.  Incluye riel superior y balineras de rodamiento.  Manija de desplazamiento, chapa, topes y guis de carril.  Todo lo Necesario para su correcto funcionamiento</t>
  </si>
  <si>
    <t>Cortina enrrollable de barilla eslabonada  en aluminio.  Incluye rieles laterales y balineras de corredera.  Cajon superior para enrollado.  Ballestas de traccion para enrollado. Chapa y anclajes de seguridad laterales.</t>
  </si>
  <si>
    <t>INSTALACIONES ELECTRICAS</t>
  </si>
  <si>
    <t>Suministro, transporte e instalación de poste de concreto octagonal de 12m x 750kgf, de acuerdo a la norma RA7-035. Incluye: ahoyada, hincada, aplomada, todos los elementos necesarios para su correcta instalación.</t>
  </si>
  <si>
    <t>APU</t>
  </si>
  <si>
    <t>Suministro, transporte e instalación de subestación trifásica en poste según norma EPM RA2-026. Incluye: herrajes, protecciones, fusibles, conectores, barraje primario y demás elementos requeridos para su correcta operación. No incluye puesta a tierra.</t>
  </si>
  <si>
    <t>Suministro, transporte e instalación de transformador trifásico en poste 75kVA aislado en aceite 13200/220-127V. Incluye: elementos de fijación, DPS's primarios, bujes protectores de vida silvestre, numeración y chequeo por parte de EPM.</t>
  </si>
  <si>
    <t>Suministro, transporte e instalación de bajante en TMG ⌀4"x6m. Incluye: capacete con grapa de puesta a tierra, elementos de fijación y marcación.</t>
  </si>
  <si>
    <t>Suministro, transporte e instalación de caja según norma RS3-003, con tapa según norma RS4-001. Incluye: marcación externa e interna.</t>
  </si>
  <si>
    <t>Suministro, transporte e instalación de tubería de 2x∅4" PVC-DB zona dura. Incluye: accesorios PVC (terminales, curvas, uniones), soldadura PVC, banda plástica riesgo eléctrico y demás requeridos para su correcta operación.</t>
  </si>
  <si>
    <t>Suministro, transporte e instalación  de acometida trifásica en cable de aluminio serie AA8000 6#4/0AWG-LSZH (Fases) + 2#2/0AWG-LSZH (Neutro). Incluye: terminales de ojo, cintas, marcación y de mas elementos para su correcta instalación</t>
  </si>
  <si>
    <t>Suministro, transporte e instalación de armario de medidores fabricado en lamina Cold Rolled Cal. 18, pintura electrostática con espacio para alojar breaker industrial 3x250A, 3 medidores 3F-4H 5/100 Activa Cl. 1 Reactiva Cl. 2, 2 breaker industriales 3x60A, 1 breaker industrial 3x100A, 3 reservas no equipadas, construido cumpliendo norma EPM RA8-012. Incluye: elementos de fijación, marcación y demás requeridos para su correcta operación.</t>
  </si>
  <si>
    <t>CANALIZACIONES, ALIMENTADORES Y DISTRIBUCIÓN</t>
  </si>
  <si>
    <t>Suministro, transporte e instalación  de alimentación trifásica en cable de cobre 3#2AWG-LSZH (Fases) + 1#4AWG-LSZH (Neutro) + 1#6AWG-LSZH (Tierra). Incluye: terminales de ojo, cintas, marcación y de mas elementos para su correcta instalación</t>
  </si>
  <si>
    <t>Suministro, transporte e instalación de ML Zonas Comunes fabricado en lamina Cold Rolled Cal. 18, pintura electrostática con espacio para alojar breaker industrial 3x100A, 1 breaker industrial 3x80A, 2 breakers industriales 3x60A, 1 breaker industrial 3x40A, 1 DPS tipo 1+2 FV40B+C/4-150S. Incluye: elementos de fijación, marcación y demás requeridos para su correcta operación.</t>
  </si>
  <si>
    <t>Suministro, transporte e instalación de canaleta metálica cerrada de 30cmx8cm con tapa. Incluye: curvas, tees, elementos de fijación, cable de cobre desnudo #4 AWG a lo largo de todo el recorrido, marcación y demás requeridos para su correcta operación.</t>
  </si>
  <si>
    <t>Suministro, transporte e instalación de tubería EMT Ø2''. Incluye: uniones, entradas a caja, curvas, elementos de fijación y marcación.</t>
  </si>
  <si>
    <t>Suministro, transporte e instalación de tablero de 42 circuitos trifásico 5H, 225 Amperios, 208/120 voltios, con espacio para totalizador, barraje en cobre electrolítico 99% de pureza, barras de neutro y tierra, para interruptores tipo QUICK-LAG. Incluye: puerta bisagrada, chapa con llave, elementos de fijación, tapa breaker, marcación, diagrama unifilar y demás accesorios necesarios para su correcta instalación.</t>
  </si>
  <si>
    <t>Suministro, transporte e instalación de tablero de 12 circuitos trifásico 5H, 225 Amperios, 208/120 voltios, con espacio para totalizador, barraje en cobre electrolítico 99% de pureza, barras de neutro y tierra, para interruptores tipo QUICK-LAG. Incluye: puerta bisagrada, chapa con llave, elementos de fijación, tapa breaker, marcación, diagrama unifilar y demás accesorios necesarios para su correcta instalación.</t>
  </si>
  <si>
    <t>Suministro, transporte e instalación de alimentador trifásico en cables de cobre 3No6(F) + 1No8(T) + 1No8(T) AWG-LSZH. Incluye: conectores, cintas, marcación, elementos de fijación y demás accesorios funcionamiento.</t>
  </si>
  <si>
    <t>Suministro, transporte e instalación de alimentador trifásico en cables de cobre 3No4(F) + 1No6(T) + 1No6(T) AWG-LSZH. Incluye: conectores, cintas, marcación, elementos de fijación y demás accesorios funcionamiento.</t>
  </si>
  <si>
    <t>Suministro, transporte e instalación de breaker industrial de 3x80A - Icc=10kA: Incluye: elementos de fijación.</t>
  </si>
  <si>
    <t>Suministro, transporte e instalación de breaker industrial de 3x60A - Icc=10kA: Incluye: elementos de fijación.</t>
  </si>
  <si>
    <t>Suministro, transporte e instalación de breaker monopolar enchufable 1x15A, 1x20A o 1x30A - Icc=10kA.</t>
  </si>
  <si>
    <t>Suministro, transporte e instalación de breaker bipolar enchufable de 2x15A, 2x20A o 2x30A - Icc=10kA.</t>
  </si>
  <si>
    <t xml:space="preserve">Canaleta metálica de 12x5cm con división central, pestañas para tapar hacia afuera, calibre 22 USG, lamina cold-rolled, pintura electroestática en polvo horneable color gris texturizada. Incluye accesorios (curvas, derivaciones, etc.), elementos de fijación, puente eléctrico en cable de cobre N° 12 AWG y terminales de ojo en todas las uniones. Se debe garantizar la continuidad de las divisiones centrales. </t>
  </si>
  <si>
    <t>Suministro, transporte e instalación de tubería EMT Ø3''. Incluye: uniones, entradas a caja, curvas, elementos de fijación y marcación.</t>
  </si>
  <si>
    <t>Suministro, transporte e instalación de tubería EMT Ø1 1/2''. Incluye: uniones, entradas a caja, curvas, elementos de fijación y marcación.</t>
  </si>
  <si>
    <t>SALIDAS DE FUERZA E ILUMINACIÓN</t>
  </si>
  <si>
    <t xml:space="preserve">Suministro, transporte e instalación de salida eléctrica para toma corriente doble con polo a tierra color blanco, 125V, 15A (NEMA 5-15R) en caja caja metálica 12x12x5cm. Incluye: 3m de tubo EMT de 3/4, 9m de cable de cobre 3xNo.12 AWG-LSZH, caja metálica 12x12x5, aparato con placa, conectores tipo resorte, marcación, elementos de fijación y demás requeridos para su correcta operación.  </t>
  </si>
  <si>
    <t xml:space="preserve">Suministro, transporte e instalación de salida eléctrica para toma corriente doble con polo a tierra GFCI, 125V, 15A (NEMA 5-15R) en caja pvc 12x12x5cm. Incluye: 3m de tubo PVC de 3/4, 9m de cable de cobre 3xNo.12 AWG-LSZH, caja PVC 12x12x5, aparato con placa, conectores tipo resorte, marcación, elementos de fijación y demás requeridos para su correcta operación.  </t>
  </si>
  <si>
    <t xml:space="preserve">Suministro, transporte e instalación de salida eléctrica para iluminación con toma corriente doble con polo a tierra color blanco, 125V, 15A (NEMA 5-15R) en caja caja metálica 12x12x5cm. Incluye: 3m de tubo EMT de 3/4, 9m de cable de cobre 3xNo.12 AWG-LSZH, caja metálica 12x12x5, aparato con placa, conectores tipo resorte, marcación, elementos de fijación y demás requeridos para su correcta operación.  </t>
  </si>
  <si>
    <t xml:space="preserve">un </t>
  </si>
  <si>
    <t xml:space="preserve">Suministro, transporte e instalación de salida eléctrica para interruptor sencillo 125V - 10A color blanco en caja metálica tipo Rawelt. Incluye: 3m de tubo EMT de 3/4, 9m de cable de cobre 3xNo.12 AWG-LSZH, caja metálica tipo Rawelt 2x4, aparato con placa, conectores tipo resorte, marcación, elementos de fijación y demás requeridos para su correcta operación.  </t>
  </si>
  <si>
    <t>Suministro, transporte e instalación de tubería EMT Ø3/4''. Incluye: uniones, entradas a caja, curvas, elementos de fijación y marcación.</t>
  </si>
  <si>
    <t>Suministro, transporte e instalación de coraza americana de ⌀3/4''. Incluye: elementos de fijación, marcación y demás elementos para su correcta instalación.</t>
  </si>
  <si>
    <t>Suministro, transporte e instalación de conector curvo o recto ⌀3/4'' para coraza.</t>
  </si>
  <si>
    <t>Suministro, transporte e instalación de caja de paso metálica 12x12x5cm con tapa troquel universal y/o tapa lisa. Incluye: elementos de fijación y marcación.</t>
  </si>
  <si>
    <t>Suministro, transporte e instalación de cable de cobre #12 AWG-LSZH. Incluye: elementos de fijación y marcación.</t>
  </si>
  <si>
    <t>Suministro, transporte e instalación de cable de cobre #10 AWG-LSZH. Incluye: elementos de fijación y marcación.</t>
  </si>
  <si>
    <t xml:space="preserve">Suministro, transporte e instalación de salida eléctrica para toma corriente doble con polo a tierra intemperie, 125V, 15A (NEMA 5-15R) en caja pvc 12x12x5cm. Incluye: 3m de tubo PVC de 3/4, 9m de cable de cobre 3xNo.12 AWG-LSZH, caja PVC 12x12x5, aparato con placa, conectores tipo resorte, marcación, elementos de fijación y demás requeridos para su correcta operación.  </t>
  </si>
  <si>
    <t>Suministro, transporte e instalación de tubería PVC Ø3/4''. Incluye: uniones, entradas a caja, curvas, elementos de fijación y marcación.</t>
  </si>
  <si>
    <t>LUMINARIAS</t>
  </si>
  <si>
    <t>Suministro, transporte e instalación de luminaria hermética LED 50W DL HIGH FLUX, 140 lm/W, 7000 lm, 50000h L70, IP65, IK05. Incluye: elementos de fijación, cable encauchetado 3x16AWG y clavija.</t>
  </si>
  <si>
    <t>Suministro, transporte e instalación de panel LED redondo de 18W tipo cilindro de sobreponer, color 6500K , 1080lm, 60lm/W, ángulo de apertura 140°, CRI&gt;70. Incluye: elementos de fijación, cable encauchetado 3x16AWG y clavija.</t>
  </si>
  <si>
    <t>Suministro, transporte e instalación de luminaria LED de emergencia con botón de prueba e indicador de carga, simétrica dirigible de 2x1.6W, flujo luminoso 2x130lm, 6000K y autonomía de 90min. Incluye: elementos de fijación, cable encauchetado 3x16AWG y clavija.</t>
  </si>
  <si>
    <t>MALLA DE PUESTA A TIERRA Y SISTEMA DE PROTECCIÓN CONTRA RAYOS</t>
  </si>
  <si>
    <t>Suministro, transporte e instalación de varilla de puesta a tierra de 5/8''x2400mm.</t>
  </si>
  <si>
    <t>Suministro, transporte e instalación de cable de cobre desnudo No.1/0AWG.</t>
  </si>
  <si>
    <t>Suministro, transporte e instalación de soldadura exotérmica de 115gr.</t>
  </si>
  <si>
    <t>Suministro, transporte e instalación de caja de inspección según norma EPM RS3-001.</t>
  </si>
  <si>
    <t>ILUMINACIÓN URBANISMO</t>
  </si>
  <si>
    <t>Suministro, transporte e instalación de gabinete para control de iluminación exterior y puntos fijos fabricado en lamina cold rolled Cal. 18, pintura electrostática con espacio para alojar 8 contactores AC3 de 30A, 8 muletillas de 2 posiciones, 8 pilotos verdes, 16 borneras de 6mm2 y dimensiones aproximadas de 80x80x25cm. Incluye: equipamiento eléctrico, marcación y elementos de fijación.</t>
  </si>
  <si>
    <t>Suministro, transporte e instalación de herraje para caja según norma RS3-001. Incluye: herraje, marcación y demás elementos requeridos para su correcta instalación.</t>
  </si>
  <si>
    <t xml:space="preserve">Suministro, transporte e instalación de tubería de 1∅2" PVC-DB , incluye  entradas tipo campana PVC de 2" y todos los elementos necesarios para su correcta instalación y puesta en marcha. </t>
  </si>
  <si>
    <t>Suministro, transporte e instalación de poste de concreto ornamental tipo Carabobo. Incluye: ahoyada, hincada y aplomada.</t>
  </si>
  <si>
    <t>Suministro, transporte e instalación de brazo ornamental sencillo tipo Carabobo (Largo).</t>
  </si>
  <si>
    <t>Suministro, transporte e instalación de luminaria de alumbrado público LED de 48W, 132,7 lm/W, 3557 lm, 100000 h L70, IP66, IK09. Incluye: 12m de cable encauchetado 3x14AWG, fotocelda, empalmes y cintas.</t>
  </si>
  <si>
    <t>Suministro, transporte e instalación de alimentador para alumbrado público exterior en cables 2No.8(F) + 1No.8(T)  AWG-THWN. Incluye: Cintas, marcación y demás accesorios para su correcta instalación.</t>
  </si>
  <si>
    <t>COMUNICACIONES</t>
  </si>
  <si>
    <t>Suministro, transporte e instalación de bajante en TMG ⌀2"x4.5m. Incluye: capacete con grapa de puesta a tierra, elementos de fijación y marcación.</t>
  </si>
  <si>
    <t>Suministro, transporte e instalación de caja según norma TEL -NIN114. Incluye: marcación externa e interna.</t>
  </si>
  <si>
    <t>Suministro, transporte e instalación de tubería de 2x∅2" PVC-DB zona dura. Incluye: accesorios PVC (terminales, curvas, uniones), soldadura PVC, banda plástica riesgo eléctrico y demás requeridos para su correcta operación.</t>
  </si>
  <si>
    <t>RED CONTRA INCENDIOS</t>
  </si>
  <si>
    <t>Suministro, transporte e instalación de tubería ASTM A53 con costura sch 40 diámetro 1 1/2", incluye todos los accesorios con certificación UL/FM ranurados que se requieran para su correcta instalación . Estos deberán estar correctamente ranurados, sin presentar fugas, fisuras o cualquier otra clase de anomalía. Incluye además los soportes de la tubería sobre concreto o cercha, incluye la pintura anticorrosiva y esmaltada para señalizarción.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</si>
  <si>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instalaciónde tubería ASTM A53 con costura sch 40 diámetro 2", incluye todos los accesorios con certificación UL/FM ranurados que se requieran para su correcta instalación . Estos deberán estar correctamente ranurados, sin presentar fugas, fisuras o cualquier otra clase de anomalía. Incluye además los soportes de la tubería sobre concreto o cercha, incluye la pintura anticorrosiva y esmaltada para señalizarción.  Incluye las perforaciones (canchas) de paredes o pisos que lo requieran incluyendo cargue, transporte y botada de escombros en botaderos oficiales o donde indique la interventoría. Está se instalará para la red contra incendios que se encuentre expuesta.</t>
  </si>
  <si>
    <t>Suministro, transporte e instalación de tubería 4" DE HIERRO DUCTIL CENTRIFUGADA EN CEMENTO O CPVC esta última bajo la norma AWWWC900 o AWWAC906 listada para sistemas contra incendio de diámetro 4", se debe apretar y bloquear toda la tubería subterránea, donde sea requerido, de acuerdo al requerimiento de NFPA 24  anclándola en los puntos de cambio de dirección, usando solamente bloques de diseño aprobado.  Incluye todos los accesorios codos , tees, niples de transición de HIERRO DUCTIL a la tubería de acero al carbono ASTM A53, deberán ser en hierro dúltil y podrán ser unidos con flanches . Todos los accesorios y tuberías deberán estar correctamente instalados, sin presentar fugas, fisuras o cualquier otra clase de anomalía. Incluye además los soportes de la tubería sobre concreto anclajes, incluye la pintura anticorrosiva y esmaltada para señalización.</t>
  </si>
  <si>
    <t>Suministro, transporte e instalación de HIDRANTE con tubería 4" DE HIERRO DUCTIL , se debe apretar y bloquear toda la tubería subterránea, donde sea requerido, de acuerdo al requerimiento de NFPA 24  anclándola en los puntos de cambio de dirección, usando solamente bloques de diseño aprobado.  Incluye todos los accesorios codos , tees, niples de transición de HIERRO DUCTIL a la tubería de acero al carbono ASTM A53, deberán ser en hierro dúltil y podrán ser unidos bridas y uniones dresser para transición. Todos los accesorios y tuberías deberán estar correctamente instalados, sin presentar fugas, fisuras o cualquier otra clase de anomalía. Incluye además los soportes de la tubería sobre concreto anclajes, incluye la pintura anticorrosiva y esmaltada para señalización.</t>
  </si>
  <si>
    <t>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</si>
  <si>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e instalación de  TUBERÍA PVC-PRESIÓN, con un DIÁMETRO DE 2 1/2" RDE 21, 200 PSI. Incluye todos los accesorios en PVC de diámetro 2 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</si>
  <si>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Suministro, transporte y colocación de GABINETE PARA RED CONTRAINCENDIO DE 0,77x0,99x0,22 con canastilla para soporte de manguera de incendio. Incluye manguera de doble chaqueta, de 11/2" de 100 pies, 250psi, aprobada por FM y listada por UL, pitón en bronce aprobado por Fm y certificado por UL, un hacha ,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t>
  </si>
  <si>
    <t>Suministro, transporte e instalación de Válvula de prueba de acuerdo a NFPA 13 del sistema de regaderas ser una válvula aprobada por U.L o F.M .  Debe instalarse con un orificio de descarga de 1/2" o 3/4" (dependerá del orificio del rociador) equivalente a la descarga de un rociador (al abrir la válvula de prueba la alarma de flujo debe activarse). Incluye  todos los elementos requeridos para su correcta instalación y funcionamiento.</t>
  </si>
  <si>
    <t>PGIO</t>
  </si>
  <si>
    <t>OSCAR LOPEZ</t>
  </si>
  <si>
    <t>ARQUITECTO</t>
  </si>
  <si>
    <t>SECRETARIO DE PLANEACION</t>
  </si>
  <si>
    <t>MUNICIPIO - EL CARMEN DE VIBORAL - ANTIOQUIA</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</si>
</sst>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4" formatCode="_(&quot;$&quot;\ * #,##0.00_);_(&quot;$&quot;\ * \(#,##0.00\);_(&quot;$&quot;\ * &quot;-&quot;??_);_(@_)"/>
    <numFmt numFmtId="164" formatCode="0.0"/>
    <numFmt numFmtId="165" formatCode="\$\ #,##0.00"/>
    <numFmt numFmtId="166" formatCode="\$\ #,##0"/>
    <numFmt numFmtId="167" formatCode="_-&quot;$&quot;* #,##0.00_-;\-&quot;$&quot;* #,##0.00_-;_-&quot;$&quot;* &quot;-&quot;??_-;_-@_-"/>
    <numFmt numFmtId="168" formatCode="&quot;$&quot;#,##0.00"/>
    <numFmt numFmtId="169" formatCode="0.000%"/>
    <numFmt numFmtId="170" formatCode="&quot;$&quot;#,##0"/>
  </numFmts>
  <fonts count="12" x14ac:knownFonts="1">
    <font>
      <sz val="11"/>
      <color theme="1"/>
      <name val="Calibri"/>
      <family val="2"/>
      <scheme val="minor"/>
    </font>
    <font>
      <sz val="11"/>
      <color theme="1"/>
      <name val="Calibri"/>
      <family val="2"/>
      <scheme val="minor"/>
    </font>
    <font>
      <b/>
      <sz val="8"/>
      <name val="Arial"/>
      <family val="2"/>
    </font>
    <font>
      <sz val="8"/>
      <color theme="1"/>
      <name val="Arial"/>
      <family val="2"/>
    </font>
    <font>
      <b/>
      <sz val="8"/>
      <color rgb="FF000000"/>
      <name val="Arial"/>
      <family val="2"/>
    </font>
    <font>
      <sz val="8"/>
      <color rgb="FF000000"/>
      <name val="Arial"/>
      <family val="2"/>
    </font>
    <font>
      <sz val="8"/>
      <name val="Arial"/>
      <family val="2"/>
    </font>
    <font>
      <b/>
      <sz val="8"/>
      <color theme="1"/>
      <name val="Arial"/>
      <family val="2"/>
    </font>
    <font>
      <sz val="8"/>
      <color rgb="FFFF0000"/>
      <name val="Arial"/>
      <family val="2"/>
    </font>
    <font>
      <sz val="10"/>
      <color rgb="FF000000"/>
      <name val="Times New Roman"/>
      <family val="1"/>
    </font>
    <font>
      <b/>
      <sz val="16"/>
      <color theme="1"/>
      <name val="Arial"/>
      <family val="2"/>
    </font>
    <font>
      <b/>
      <sz val="9"/>
      <name val="Arial"/>
      <family val="2"/>
    </font>
  </fonts>
  <fills count="11">
    <fill>
      <patternFill patternType="none"/>
    </fill>
    <fill>
      <patternFill patternType="gray125"/>
    </fill>
    <fill>
      <patternFill patternType="solid">
        <fgColor rgb="FFD9D9D9"/>
      </patternFill>
    </fill>
    <fill>
      <patternFill patternType="solid">
        <fgColor rgb="FFC5D9F0"/>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rgb="FFFF0000"/>
        <bgColor indexed="64"/>
      </patternFill>
    </fill>
    <fill>
      <patternFill patternType="solid">
        <fgColor theme="0" tint="-0.249977111117893"/>
        <bgColor indexed="64"/>
      </patternFill>
    </fill>
    <fill>
      <patternFill patternType="solid">
        <fgColor rgb="FF92D050"/>
        <bgColor indexed="64"/>
      </patternFill>
    </fill>
    <fill>
      <patternFill patternType="solid">
        <fgColor rgb="FFC0C0C0"/>
      </patternFill>
    </fill>
  </fills>
  <borders count="2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style="thin">
        <color rgb="FF000000"/>
      </left>
      <right style="thin">
        <color indexed="64"/>
      </right>
      <top/>
      <bottom/>
      <diagonal/>
    </border>
    <border>
      <left style="thin">
        <color indexed="64"/>
      </left>
      <right style="thin">
        <color indexed="64"/>
      </right>
      <top style="thin">
        <color indexed="64"/>
      </top>
      <bottom/>
      <diagonal/>
    </border>
    <border>
      <left style="thin">
        <color rgb="FF000000"/>
      </left>
      <right/>
      <top style="thin">
        <color rgb="FF000000"/>
      </top>
      <bottom style="thin">
        <color indexed="64"/>
      </bottom>
      <diagonal/>
    </border>
    <border>
      <left/>
      <right style="thin">
        <color indexed="64"/>
      </right>
      <top style="thin">
        <color rgb="FF000000"/>
      </top>
      <bottom style="thin">
        <color indexed="64"/>
      </bottom>
      <diagonal/>
    </border>
    <border>
      <left/>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s>
  <cellStyleXfs count="4">
    <xf numFmtId="0" fontId="0" fillId="0" borderId="0"/>
    <xf numFmtId="44" fontId="1" fillId="0" borderId="0" applyFont="0" applyFill="0" applyBorder="0" applyAlignment="0" applyProtection="0"/>
    <xf numFmtId="0" fontId="9" fillId="0" borderId="0"/>
    <xf numFmtId="9" fontId="1" fillId="0" borderId="0" applyFont="0" applyFill="0" applyBorder="0" applyAlignment="0" applyProtection="0"/>
  </cellStyleXfs>
  <cellXfs count="138">
    <xf numFmtId="0" fontId="0" fillId="0" borderId="0" xfId="0"/>
    <xf numFmtId="0" fontId="3" fillId="0" borderId="0" xfId="0" applyFont="1" applyAlignment="1">
      <alignment horizontal="center" vertical="center" wrapText="1"/>
    </xf>
    <xf numFmtId="0" fontId="3" fillId="0" borderId="0" xfId="0" applyFont="1"/>
    <xf numFmtId="0" fontId="2" fillId="3" borderId="4" xfId="0" applyFont="1" applyFill="1" applyBorder="1" applyAlignment="1">
      <alignment horizontal="center" vertical="center" wrapText="1"/>
    </xf>
    <xf numFmtId="0" fontId="2" fillId="3" borderId="4" xfId="0" applyFont="1" applyFill="1" applyBorder="1" applyAlignment="1">
      <alignment horizontal="left" vertical="center" wrapText="1"/>
    </xf>
    <xf numFmtId="0" fontId="3" fillId="3" borderId="4" xfId="0" applyFont="1" applyFill="1" applyBorder="1" applyAlignment="1">
      <alignment horizontal="left" vertical="center" wrapText="1"/>
    </xf>
    <xf numFmtId="0" fontId="2" fillId="3" borderId="5" xfId="0" applyFont="1" applyFill="1" applyBorder="1" applyAlignment="1">
      <alignment horizontal="center" vertical="center" wrapText="1"/>
    </xf>
    <xf numFmtId="164" fontId="4" fillId="3" borderId="3" xfId="0" applyNumberFormat="1" applyFont="1" applyFill="1" applyBorder="1" applyAlignment="1">
      <alignment horizontal="center" vertical="center" shrinkToFit="1"/>
    </xf>
    <xf numFmtId="165" fontId="4" fillId="3" borderId="5" xfId="0" applyNumberFormat="1" applyFont="1" applyFill="1" applyBorder="1" applyAlignment="1">
      <alignment horizontal="center" vertical="center" shrinkToFit="1"/>
    </xf>
    <xf numFmtId="0" fontId="3" fillId="0" borderId="0" xfId="0" applyFont="1" applyAlignment="1">
      <alignment horizontal="center" vertical="center"/>
    </xf>
    <xf numFmtId="0" fontId="3" fillId="4" borderId="4" xfId="0" applyFont="1" applyFill="1" applyBorder="1" applyAlignment="1">
      <alignment horizontal="left" vertical="center" wrapText="1"/>
    </xf>
    <xf numFmtId="0" fontId="6" fillId="4" borderId="4" xfId="0" applyFont="1" applyFill="1" applyBorder="1" applyAlignment="1">
      <alignment horizontal="center" vertical="center" wrapText="1"/>
    </xf>
    <xf numFmtId="2" fontId="5" fillId="4" borderId="4" xfId="0" applyNumberFormat="1" applyFont="1" applyFill="1" applyBorder="1" applyAlignment="1">
      <alignment horizontal="center" vertical="center" shrinkToFit="1"/>
    </xf>
    <xf numFmtId="166" fontId="5" fillId="4" borderId="4" xfId="0" applyNumberFormat="1" applyFont="1" applyFill="1" applyBorder="1" applyAlignment="1">
      <alignment horizontal="right" vertical="center" shrinkToFit="1"/>
    </xf>
    <xf numFmtId="165" fontId="5" fillId="4" borderId="4" xfId="0" applyNumberFormat="1" applyFont="1" applyFill="1" applyBorder="1" applyAlignment="1">
      <alignment horizontal="center" vertical="center" shrinkToFit="1"/>
    </xf>
    <xf numFmtId="44" fontId="3" fillId="0" borderId="0" xfId="1" applyFont="1" applyFill="1" applyAlignment="1">
      <alignment horizontal="center" vertical="center"/>
    </xf>
    <xf numFmtId="44" fontId="3" fillId="0" borderId="0" xfId="0" applyNumberFormat="1" applyFont="1" applyAlignment="1">
      <alignment horizontal="center" vertical="center"/>
    </xf>
    <xf numFmtId="0" fontId="6" fillId="4" borderId="4" xfId="0" applyFont="1" applyFill="1" applyBorder="1" applyAlignment="1">
      <alignment horizontal="left" vertical="center" wrapText="1"/>
    </xf>
    <xf numFmtId="2" fontId="5" fillId="0" borderId="4" xfId="0" applyNumberFormat="1" applyFont="1" applyBorder="1" applyAlignment="1">
      <alignment horizontal="center" vertical="center" shrinkToFit="1"/>
    </xf>
    <xf numFmtId="0" fontId="6" fillId="4" borderId="8" xfId="0" applyFont="1" applyFill="1" applyBorder="1" applyAlignment="1">
      <alignment horizontal="center" vertical="center" wrapText="1"/>
    </xf>
    <xf numFmtId="2" fontId="5" fillId="4" borderId="8" xfId="0" applyNumberFormat="1" applyFont="1" applyFill="1" applyBorder="1" applyAlignment="1">
      <alignment horizontal="center" vertical="center" shrinkToFit="1"/>
    </xf>
    <xf numFmtId="166" fontId="5" fillId="4" borderId="8" xfId="0" applyNumberFormat="1" applyFont="1" applyFill="1" applyBorder="1" applyAlignment="1">
      <alignment horizontal="right" vertical="center" shrinkToFit="1"/>
    </xf>
    <xf numFmtId="165" fontId="5" fillId="4" borderId="8" xfId="0" applyNumberFormat="1" applyFont="1" applyFill="1" applyBorder="1" applyAlignment="1">
      <alignment horizontal="center" vertical="center" shrinkToFit="1"/>
    </xf>
    <xf numFmtId="0" fontId="6" fillId="0" borderId="1" xfId="0" applyFont="1" applyBorder="1" applyAlignment="1">
      <alignment horizontal="left" vertical="center" wrapText="1"/>
    </xf>
    <xf numFmtId="0" fontId="6" fillId="0" borderId="10" xfId="0" applyFont="1" applyBorder="1" applyAlignment="1">
      <alignment horizontal="center" vertical="center" wrapText="1"/>
    </xf>
    <xf numFmtId="2" fontId="5" fillId="0" borderId="10" xfId="0" applyNumberFormat="1" applyFont="1" applyBorder="1" applyAlignment="1">
      <alignment horizontal="center" vertical="center" shrinkToFit="1"/>
    </xf>
    <xf numFmtId="166" fontId="5" fillId="0" borderId="10" xfId="0" applyNumberFormat="1" applyFont="1" applyBorder="1" applyAlignment="1">
      <alignment horizontal="right" vertical="center" shrinkToFit="1"/>
    </xf>
    <xf numFmtId="165" fontId="5" fillId="0" borderId="8" xfId="0" applyNumberFormat="1" applyFont="1" applyBorder="1" applyAlignment="1">
      <alignment horizontal="center" vertical="center" shrinkToFit="1"/>
    </xf>
    <xf numFmtId="0" fontId="3" fillId="0" borderId="11" xfId="0" applyFont="1" applyBorder="1" applyAlignment="1">
      <alignment horizontal="left" vertical="top" wrapText="1"/>
    </xf>
    <xf numFmtId="44" fontId="7" fillId="5" borderId="0" xfId="1" applyFont="1" applyFill="1" applyAlignment="1">
      <alignment horizontal="center" vertical="center"/>
    </xf>
    <xf numFmtId="0" fontId="2" fillId="6" borderId="3" xfId="0" applyFont="1" applyFill="1" applyBorder="1" applyAlignment="1">
      <alignment horizontal="center" vertical="center" wrapText="1"/>
    </xf>
    <xf numFmtId="166" fontId="4" fillId="6" borderId="5" xfId="0" applyNumberFormat="1" applyFont="1" applyFill="1" applyBorder="1" applyAlignment="1">
      <alignment horizontal="center" vertical="center" shrinkToFit="1"/>
    </xf>
    <xf numFmtId="164" fontId="4" fillId="6" borderId="3" xfId="0" applyNumberFormat="1" applyFont="1" applyFill="1" applyBorder="1" applyAlignment="1">
      <alignment horizontal="center" vertical="center" shrinkToFit="1"/>
    </xf>
    <xf numFmtId="0" fontId="3" fillId="4" borderId="14" xfId="0" applyFont="1" applyFill="1" applyBorder="1" applyAlignment="1">
      <alignment horizontal="left" vertical="center" wrapText="1"/>
    </xf>
    <xf numFmtId="0" fontId="6" fillId="4" borderId="14" xfId="0" applyFont="1" applyFill="1" applyBorder="1" applyAlignment="1">
      <alignment horizontal="center" vertical="center" wrapText="1"/>
    </xf>
    <xf numFmtId="166" fontId="5" fillId="4" borderId="14" xfId="0" applyNumberFormat="1" applyFont="1" applyFill="1" applyBorder="1" applyAlignment="1">
      <alignment horizontal="right" vertical="center" shrinkToFit="1"/>
    </xf>
    <xf numFmtId="165" fontId="5" fillId="4" borderId="14" xfId="0" applyNumberFormat="1" applyFont="1" applyFill="1" applyBorder="1" applyAlignment="1">
      <alignment horizontal="center" vertical="center" shrinkToFit="1"/>
    </xf>
    <xf numFmtId="0" fontId="3" fillId="4" borderId="15" xfId="0" applyFont="1" applyFill="1" applyBorder="1" applyAlignment="1">
      <alignment horizontal="left" vertical="center" wrapText="1"/>
    </xf>
    <xf numFmtId="0" fontId="6" fillId="4" borderId="15" xfId="0" applyFont="1" applyFill="1" applyBorder="1" applyAlignment="1">
      <alignment horizontal="center" vertical="center" wrapText="1"/>
    </xf>
    <xf numFmtId="166" fontId="5" fillId="4" borderId="15" xfId="0" applyNumberFormat="1" applyFont="1" applyFill="1" applyBorder="1" applyAlignment="1">
      <alignment horizontal="right" vertical="center" shrinkToFit="1"/>
    </xf>
    <xf numFmtId="165" fontId="5" fillId="4" borderId="15" xfId="0" applyNumberFormat="1" applyFont="1" applyFill="1" applyBorder="1" applyAlignment="1">
      <alignment horizontal="center" vertical="center" shrinkToFit="1"/>
    </xf>
    <xf numFmtId="0" fontId="3" fillId="0" borderId="9" xfId="0" applyFont="1" applyBorder="1" applyAlignment="1">
      <alignment horizontal="left" vertical="top" wrapText="1"/>
    </xf>
    <xf numFmtId="166" fontId="4" fillId="6" borderId="1" xfId="0" applyNumberFormat="1" applyFont="1" applyFill="1" applyBorder="1" applyAlignment="1">
      <alignment horizontal="center" vertical="center" shrinkToFit="1"/>
    </xf>
    <xf numFmtId="166" fontId="4" fillId="3" borderId="5" xfId="0" applyNumberFormat="1" applyFont="1" applyFill="1" applyBorder="1" applyAlignment="1">
      <alignment horizontal="center" vertical="center" shrinkToFit="1"/>
    </xf>
    <xf numFmtId="0" fontId="3" fillId="0" borderId="4" xfId="0" applyFont="1" applyBorder="1" applyAlignment="1">
      <alignment horizontal="left" vertical="center" wrapText="1"/>
    </xf>
    <xf numFmtId="0" fontId="6" fillId="0" borderId="4" xfId="0" applyFont="1" applyBorder="1" applyAlignment="1">
      <alignment horizontal="center" vertical="center" wrapText="1"/>
    </xf>
    <xf numFmtId="166" fontId="5" fillId="0" borderId="4" xfId="0" applyNumberFormat="1" applyFont="1" applyBorder="1" applyAlignment="1">
      <alignment horizontal="right" vertical="center" shrinkToFit="1"/>
    </xf>
    <xf numFmtId="165" fontId="5" fillId="0" borderId="4" xfId="0" applyNumberFormat="1" applyFont="1" applyBorder="1" applyAlignment="1">
      <alignment horizontal="center" vertical="center" shrinkToFit="1"/>
    </xf>
    <xf numFmtId="44" fontId="3" fillId="0" borderId="0" xfId="1" applyFont="1" applyAlignment="1">
      <alignment horizontal="center" vertical="center"/>
    </xf>
    <xf numFmtId="0" fontId="6" fillId="0" borderId="4" xfId="0" applyFont="1" applyBorder="1" applyAlignment="1">
      <alignment horizontal="center" vertical="top" wrapText="1"/>
    </xf>
    <xf numFmtId="0" fontId="3" fillId="0" borderId="14" xfId="0" applyFont="1" applyBorder="1" applyAlignment="1">
      <alignment horizontal="left" vertical="center" wrapText="1"/>
    </xf>
    <xf numFmtId="0" fontId="6" fillId="0" borderId="14" xfId="0" applyFont="1" applyBorder="1" applyAlignment="1">
      <alignment horizontal="center" vertical="center" wrapText="1"/>
    </xf>
    <xf numFmtId="166" fontId="5" fillId="0" borderId="14" xfId="0" applyNumberFormat="1" applyFont="1" applyBorder="1" applyAlignment="1">
      <alignment horizontal="right" vertical="center" shrinkToFit="1"/>
    </xf>
    <xf numFmtId="0" fontId="3" fillId="0" borderId="15" xfId="0" applyFont="1" applyBorder="1" applyAlignment="1">
      <alignment horizontal="left" vertical="center" wrapText="1"/>
    </xf>
    <xf numFmtId="0" fontId="6" fillId="0" borderId="15" xfId="0" applyFont="1" applyBorder="1" applyAlignment="1">
      <alignment horizontal="center" vertical="center" wrapText="1"/>
    </xf>
    <xf numFmtId="166" fontId="5" fillId="0" borderId="15" xfId="0" applyNumberFormat="1" applyFont="1" applyBorder="1" applyAlignment="1">
      <alignment horizontal="right" vertical="center" shrinkToFit="1"/>
    </xf>
    <xf numFmtId="0" fontId="6" fillId="0" borderId="14" xfId="0" applyFont="1" applyBorder="1" applyAlignment="1">
      <alignment horizontal="left" vertical="center" wrapText="1"/>
    </xf>
    <xf numFmtId="165" fontId="5" fillId="0" borderId="14" xfId="0" applyNumberFormat="1" applyFont="1" applyBorder="1" applyAlignment="1">
      <alignment horizontal="center" vertical="center" shrinkToFit="1"/>
    </xf>
    <xf numFmtId="0" fontId="3" fillId="0" borderId="6" xfId="0" applyFont="1" applyBorder="1" applyAlignment="1">
      <alignment horizontal="left" vertical="top" wrapText="1"/>
    </xf>
    <xf numFmtId="44" fontId="3" fillId="0" borderId="0" xfId="1" applyFont="1" applyAlignment="1">
      <alignment horizontal="center" vertical="center" wrapText="1"/>
    </xf>
    <xf numFmtId="44" fontId="3" fillId="7" borderId="0" xfId="0" applyNumberFormat="1" applyFont="1" applyFill="1" applyAlignment="1">
      <alignment horizontal="center" vertical="center"/>
    </xf>
    <xf numFmtId="167" fontId="3" fillId="0" borderId="0" xfId="0" applyNumberFormat="1" applyFont="1" applyAlignment="1">
      <alignment horizontal="center" vertical="center"/>
    </xf>
    <xf numFmtId="167" fontId="3" fillId="0" borderId="0" xfId="0" applyNumberFormat="1" applyFont="1"/>
    <xf numFmtId="0" fontId="6" fillId="0" borderId="15" xfId="0" applyFont="1" applyBorder="1" applyAlignment="1">
      <alignment horizontal="left" vertical="center" wrapText="1"/>
    </xf>
    <xf numFmtId="44" fontId="8" fillId="0" borderId="0" xfId="0" applyNumberFormat="1" applyFont="1" applyAlignment="1">
      <alignment horizontal="center" vertical="center"/>
    </xf>
    <xf numFmtId="0" fontId="8" fillId="0" borderId="0" xfId="0" applyFont="1" applyAlignment="1">
      <alignment horizontal="center" vertical="center" wrapText="1"/>
    </xf>
    <xf numFmtId="0" fontId="6" fillId="0" borderId="4" xfId="0" applyFont="1" applyBorder="1" applyAlignment="1">
      <alignment horizontal="left" vertical="center" wrapText="1"/>
    </xf>
    <xf numFmtId="166" fontId="4" fillId="3" borderId="4" xfId="0" applyNumberFormat="1" applyFont="1" applyFill="1" applyBorder="1" applyAlignment="1">
      <alignment horizontal="right" vertical="center" shrinkToFit="1"/>
    </xf>
    <xf numFmtId="10" fontId="5" fillId="0" borderId="4" xfId="0" applyNumberFormat="1" applyFont="1" applyBorder="1" applyAlignment="1">
      <alignment horizontal="center" vertical="center" shrinkToFit="1"/>
    </xf>
    <xf numFmtId="168" fontId="7" fillId="8" borderId="10" xfId="0" applyNumberFormat="1" applyFont="1" applyFill="1" applyBorder="1" applyAlignment="1">
      <alignment horizontal="right"/>
    </xf>
    <xf numFmtId="169" fontId="7" fillId="0" borderId="0" xfId="0" applyNumberFormat="1" applyFont="1"/>
    <xf numFmtId="166" fontId="7" fillId="8" borderId="10" xfId="0" applyNumberFormat="1" applyFont="1" applyFill="1" applyBorder="1" applyAlignment="1">
      <alignment vertical="center"/>
    </xf>
    <xf numFmtId="44" fontId="3" fillId="9" borderId="0" xfId="1" applyFont="1" applyFill="1" applyAlignment="1">
      <alignment horizontal="center" vertical="center"/>
    </xf>
    <xf numFmtId="167" fontId="7" fillId="5" borderId="0" xfId="0" applyNumberFormat="1" applyFont="1" applyFill="1" applyAlignment="1">
      <alignment horizontal="center" vertical="center" wrapText="1"/>
    </xf>
    <xf numFmtId="164" fontId="4" fillId="3" borderId="4" xfId="0" applyNumberFormat="1" applyFont="1" applyFill="1" applyBorder="1" applyAlignment="1">
      <alignment horizontal="center" vertical="center" shrinkToFit="1"/>
    </xf>
    <xf numFmtId="164" fontId="5" fillId="10" borderId="4" xfId="0" applyNumberFormat="1" applyFont="1" applyFill="1" applyBorder="1" applyAlignment="1">
      <alignment horizontal="center" vertical="center" shrinkToFit="1"/>
    </xf>
    <xf numFmtId="0" fontId="3" fillId="0" borderId="4" xfId="0" applyFont="1" applyBorder="1" applyAlignment="1">
      <alignment horizontal="center" vertical="center" wrapText="1"/>
    </xf>
    <xf numFmtId="0" fontId="3" fillId="0" borderId="16" xfId="0" applyFont="1" applyBorder="1" applyAlignment="1">
      <alignment horizontal="left" vertical="top" wrapText="1"/>
    </xf>
    <xf numFmtId="0" fontId="6" fillId="4" borderId="14" xfId="0" applyFont="1" applyFill="1" applyBorder="1" applyAlignment="1">
      <alignment horizontal="left" vertical="center" wrapText="1"/>
    </xf>
    <xf numFmtId="0" fontId="6" fillId="4" borderId="15" xfId="0" applyFont="1" applyFill="1" applyBorder="1" applyAlignment="1">
      <alignment horizontal="left" vertical="center" wrapText="1"/>
    </xf>
    <xf numFmtId="165" fontId="5" fillId="0" borderId="15" xfId="0" applyNumberFormat="1" applyFont="1" applyBorder="1" applyAlignment="1">
      <alignment horizontal="center" vertical="center" shrinkToFit="1"/>
    </xf>
    <xf numFmtId="44" fontId="3" fillId="5" borderId="0" xfId="0" applyNumberFormat="1" applyFont="1" applyFill="1" applyAlignment="1">
      <alignment horizontal="center" vertical="center"/>
    </xf>
    <xf numFmtId="164" fontId="5" fillId="10" borderId="3" xfId="0" applyNumberFormat="1" applyFont="1" applyFill="1" applyBorder="1" applyAlignment="1">
      <alignment horizontal="center" vertical="center" shrinkToFit="1"/>
    </xf>
    <xf numFmtId="2" fontId="5" fillId="0" borderId="4" xfId="2" applyNumberFormat="1" applyFont="1" applyBorder="1" applyAlignment="1">
      <alignment horizontal="center" vertical="center" shrinkToFit="1"/>
    </xf>
    <xf numFmtId="2" fontId="5" fillId="0" borderId="4" xfId="2" applyNumberFormat="1" applyFont="1" applyBorder="1" applyAlignment="1">
      <alignment horizontal="left" vertical="center" indent="1" shrinkToFit="1"/>
    </xf>
    <xf numFmtId="0" fontId="6" fillId="0" borderId="8" xfId="0" applyFont="1" applyBorder="1" applyAlignment="1">
      <alignment horizontal="center" vertical="center" wrapText="1"/>
    </xf>
    <xf numFmtId="2" fontId="5" fillId="0" borderId="8" xfId="2" applyNumberFormat="1" applyFont="1" applyBorder="1" applyAlignment="1">
      <alignment horizontal="left" vertical="center" indent="1" shrinkToFit="1"/>
    </xf>
    <xf numFmtId="166" fontId="5" fillId="0" borderId="8" xfId="0" applyNumberFormat="1" applyFont="1" applyBorder="1" applyAlignment="1">
      <alignment horizontal="right" vertical="center" shrinkToFit="1"/>
    </xf>
    <xf numFmtId="164" fontId="5" fillId="10" borderId="8" xfId="0" applyNumberFormat="1" applyFont="1" applyFill="1" applyBorder="1" applyAlignment="1">
      <alignment horizontal="center" vertical="center" shrinkToFit="1"/>
    </xf>
    <xf numFmtId="0" fontId="3" fillId="0" borderId="6" xfId="0" applyFont="1" applyBorder="1" applyAlignment="1">
      <alignment horizontal="center" vertical="center" wrapText="1"/>
    </xf>
    <xf numFmtId="2" fontId="5" fillId="0" borderId="10" xfId="2" applyNumberFormat="1" applyFont="1" applyBorder="1" applyAlignment="1">
      <alignment horizontal="left" vertical="center" indent="1" shrinkToFit="1"/>
    </xf>
    <xf numFmtId="165" fontId="5" fillId="0" borderId="10" xfId="0" applyNumberFormat="1" applyFont="1" applyBorder="1" applyAlignment="1">
      <alignment horizontal="center" vertical="center" shrinkToFit="1"/>
    </xf>
    <xf numFmtId="0" fontId="3" fillId="0" borderId="0" xfId="0" applyFont="1" applyAlignment="1">
      <alignment horizontal="left" vertical="top" wrapText="1"/>
    </xf>
    <xf numFmtId="0" fontId="6" fillId="0" borderId="17" xfId="0" applyFont="1" applyBorder="1" applyAlignment="1">
      <alignment horizontal="center" vertical="center" wrapText="1"/>
    </xf>
    <xf numFmtId="2" fontId="5" fillId="0" borderId="17" xfId="2" applyNumberFormat="1" applyFont="1" applyBorder="1" applyAlignment="1">
      <alignment horizontal="left" vertical="center" indent="1" shrinkToFit="1"/>
    </xf>
    <xf numFmtId="166" fontId="5" fillId="0" borderId="17" xfId="0" applyNumberFormat="1" applyFont="1" applyBorder="1" applyAlignment="1">
      <alignment horizontal="right" vertical="center" shrinkToFit="1"/>
    </xf>
    <xf numFmtId="164" fontId="4" fillId="3" borderId="18" xfId="0" applyNumberFormat="1" applyFont="1" applyFill="1" applyBorder="1" applyAlignment="1">
      <alignment horizontal="center" vertical="center" shrinkToFit="1"/>
    </xf>
    <xf numFmtId="166" fontId="4" fillId="3" borderId="19" xfId="0" applyNumberFormat="1" applyFont="1" applyFill="1" applyBorder="1" applyAlignment="1">
      <alignment horizontal="center" vertical="center" shrinkToFit="1"/>
    </xf>
    <xf numFmtId="0" fontId="3" fillId="0" borderId="15" xfId="0" applyFont="1" applyBorder="1" applyAlignment="1">
      <alignment horizontal="center" vertical="center" wrapText="1"/>
    </xf>
    <xf numFmtId="2" fontId="5" fillId="0" borderId="15" xfId="2" applyNumberFormat="1" applyFont="1" applyBorder="1" applyAlignment="1">
      <alignment horizontal="left" vertical="center" indent="1" shrinkToFit="1"/>
    </xf>
    <xf numFmtId="2" fontId="5" fillId="10" borderId="4" xfId="0" applyNumberFormat="1" applyFont="1" applyFill="1" applyBorder="1" applyAlignment="1">
      <alignment horizontal="center" vertical="center" shrinkToFit="1"/>
    </xf>
    <xf numFmtId="166" fontId="3" fillId="0" borderId="0" xfId="0" applyNumberFormat="1" applyFont="1"/>
    <xf numFmtId="166" fontId="4" fillId="3" borderId="21" xfId="0" applyNumberFormat="1" applyFont="1" applyFill="1" applyBorder="1" applyAlignment="1">
      <alignment horizontal="center" vertical="center" shrinkToFit="1"/>
    </xf>
    <xf numFmtId="166" fontId="7" fillId="8" borderId="10" xfId="0" applyNumberFormat="1" applyFont="1" applyFill="1" applyBorder="1"/>
    <xf numFmtId="0" fontId="3" fillId="0" borderId="0" xfId="0" applyFont="1" applyAlignment="1">
      <alignment horizontal="center"/>
    </xf>
    <xf numFmtId="44" fontId="3" fillId="0" borderId="0" xfId="1" applyFont="1"/>
    <xf numFmtId="170" fontId="7" fillId="8" borderId="10" xfId="0" applyNumberFormat="1" applyFont="1" applyFill="1" applyBorder="1" applyAlignment="1">
      <alignment horizontal="right"/>
    </xf>
    <xf numFmtId="10" fontId="3" fillId="0" borderId="0" xfId="3" applyNumberFormat="1" applyFont="1"/>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9" xfId="0" applyFont="1" applyBorder="1" applyAlignment="1">
      <alignment horizontal="left" vertical="top"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0" xfId="0" applyFont="1" applyAlignment="1">
      <alignment horizontal="center" vertical="center"/>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11"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7" fillId="8" borderId="10" xfId="0" applyFont="1" applyFill="1" applyBorder="1" applyAlignment="1">
      <alignment vertical="center"/>
    </xf>
    <xf numFmtId="0" fontId="2" fillId="3" borderId="1" xfId="0" applyFont="1" applyFill="1" applyBorder="1" applyAlignment="1">
      <alignment horizontal="left" vertical="center" wrapText="1"/>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6" fillId="0" borderId="1" xfId="0" applyFont="1" applyBorder="1" applyAlignment="1">
      <alignment horizontal="left" vertical="center" wrapText="1"/>
    </xf>
    <xf numFmtId="0" fontId="6" fillId="0" borderId="3" xfId="0" applyFont="1" applyBorder="1" applyAlignment="1">
      <alignment horizontal="left" vertical="center" wrapText="1"/>
    </xf>
    <xf numFmtId="0" fontId="7" fillId="8" borderId="10" xfId="0" applyFont="1" applyFill="1" applyBorder="1" applyAlignment="1"/>
    <xf numFmtId="0" fontId="2" fillId="3" borderId="18"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10" fillId="0" borderId="11" xfId="0" applyFont="1" applyBorder="1" applyAlignment="1">
      <alignment horizontal="center" vertical="center"/>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2" fillId="3" borderId="10" xfId="0" applyFont="1" applyFill="1" applyBorder="1" applyAlignment="1">
      <alignment horizontal="center" vertical="center" wrapText="1"/>
    </xf>
  </cellXfs>
  <cellStyles count="4">
    <cellStyle name="Moneda" xfId="1" builtinId="4"/>
    <cellStyle name="Normal" xfId="0" builtinId="0"/>
    <cellStyle name="Normal 2" xfId="2"/>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1437042</xdr:colOff>
      <xdr:row>167</xdr:row>
      <xdr:rowOff>79375</xdr:rowOff>
    </xdr:from>
    <xdr:to>
      <xdr:col>1</xdr:col>
      <xdr:colOff>4127499</xdr:colOff>
      <xdr:row>177</xdr:row>
      <xdr:rowOff>101185</xdr:rowOff>
    </xdr:to>
    <xdr:pic>
      <xdr:nvPicPr>
        <xdr:cNvPr id="2" name="Imagen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830" b="100000" l="2685" r="100000">
                      <a14:foregroundMark x1="4698" y1="9544" x2="4698" y2="9544"/>
                      <a14:foregroundMark x1="21700" y1="12863" x2="21700" y2="12863"/>
                      <a14:foregroundMark x1="23490" y1="13693" x2="23490" y2="13693"/>
                      <a14:foregroundMark x1="25503" y1="14523" x2="25503" y2="14523"/>
                      <a14:foregroundMark x1="28188" y1="16183" x2="28188" y2="16183"/>
                      <a14:foregroundMark x1="34004" y1="19917" x2="34004" y2="19917"/>
                      <a14:foregroundMark x1="36242" y1="22407" x2="36242" y2="22407"/>
                      <a14:foregroundMark x1="37360" y1="23651" x2="37360" y2="23651"/>
                      <a14:foregroundMark x1="39150" y1="25726" x2="39150" y2="25726"/>
                      <a14:foregroundMark x1="40940" y1="28631" x2="40940" y2="28631"/>
                      <a14:foregroundMark x1="41834" y1="31535" x2="41834" y2="31535"/>
                      <a14:foregroundMark x1="42729" y1="34025" x2="42729" y2="34025"/>
                      <a14:foregroundMark x1="43400" y1="39004" x2="43400" y2="39004"/>
                      <a14:foregroundMark x1="41163" y1="48963" x2="41163" y2="48963"/>
                      <a14:foregroundMark x1="40045" y1="51037" x2="40045" y2="51037"/>
                      <a14:foregroundMark x1="38926" y1="54357" x2="38926" y2="54357"/>
                      <a14:foregroundMark x1="32438" y1="60581" x2="32438" y2="60581"/>
                      <a14:foregroundMark x1="30425" y1="60166" x2="30425" y2="60166"/>
                      <a14:foregroundMark x1="28635" y1="58921" x2="28635" y2="58921"/>
                      <a14:foregroundMark x1="26174" y1="56017" x2="26174" y2="56017"/>
                      <a14:foregroundMark x1="25503" y1="51037" x2="25503" y2="51037"/>
                      <a14:foregroundMark x1="45190" y1="56017" x2="45190" y2="56017"/>
                      <a14:foregroundMark x1="54810" y1="58921" x2="54810" y2="58921"/>
                      <a14:foregroundMark x1="56152" y1="3320" x2="56152" y2="3320"/>
                      <a14:foregroundMark x1="67114" y1="56846" x2="67114" y2="56846"/>
                      <a14:foregroundMark x1="73154" y1="50622" x2="73154" y2="50622"/>
                      <a14:foregroundMark x1="80313" y1="57261" x2="80313" y2="57261"/>
                      <a14:foregroundMark x1="97092" y1="55187" x2="97092" y2="55187"/>
                      <a14:foregroundMark x1="97539" y1="53527" x2="97539" y2="53527"/>
                      <a14:foregroundMark x1="97987" y1="53942" x2="97987" y2="53942"/>
                      <a14:foregroundMark x1="33333" y1="59751" x2="33333" y2="59751"/>
                    </a14:backgroundRemoval>
                  </a14:imgEffect>
                </a14:imgLayer>
              </a14:imgProps>
            </a:ext>
          </a:extLst>
        </a:blip>
        <a:stretch>
          <a:fillRect/>
        </a:stretch>
      </xdr:blipFill>
      <xdr:spPr>
        <a:xfrm>
          <a:off x="2135542" y="75485625"/>
          <a:ext cx="2690457" cy="14505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ingcruz/Desktop/FORMULACI&#211;N%202018/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_SITP_08"/>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82"/>
  <sheetViews>
    <sheetView tabSelected="1" view="pageBreakPreview" topLeftCell="A98" zoomScale="93" zoomScaleNormal="80" zoomScaleSheetLayoutView="93" workbookViewId="0">
      <selection activeCell="E157" sqref="E157:F164"/>
    </sheetView>
  </sheetViews>
  <sheetFormatPr baseColWidth="10" defaultColWidth="10.5703125" defaultRowHeight="11.25" x14ac:dyDescent="0.2"/>
  <cols>
    <col min="1" max="1" width="10.5703125" style="2"/>
    <col min="2" max="2" width="87.85546875" style="2" customWidth="1"/>
    <col min="3" max="4" width="10.5703125" style="2"/>
    <col min="5" max="5" width="15" style="2" customWidth="1"/>
    <col min="6" max="6" width="17" style="2" customWidth="1"/>
    <col min="7" max="7" width="16.42578125" style="2" bestFit="1" customWidth="1"/>
    <col min="8" max="8" width="17.140625" style="9" hidden="1" customWidth="1"/>
    <col min="9" max="9" width="17.85546875" style="9" hidden="1" customWidth="1"/>
    <col min="10" max="10" width="20.85546875" style="1" hidden="1" customWidth="1"/>
    <col min="11" max="11" width="17.140625" style="2" customWidth="1"/>
    <col min="12" max="14" width="10.5703125" style="2"/>
    <col min="15" max="16" width="13.7109375" style="2" bestFit="1" customWidth="1"/>
    <col min="17" max="16384" width="10.5703125" style="2"/>
  </cols>
  <sheetData>
    <row r="1" spans="1:10" ht="62.25" customHeight="1" x14ac:dyDescent="0.2">
      <c r="A1" s="133" t="s">
        <v>0</v>
      </c>
      <c r="B1" s="133"/>
      <c r="C1" s="133"/>
      <c r="D1" s="133"/>
      <c r="E1" s="133"/>
      <c r="F1" s="133"/>
      <c r="G1" s="133"/>
    </row>
    <row r="2" spans="1:10" ht="12" x14ac:dyDescent="0.2">
      <c r="A2" s="134" t="s">
        <v>1</v>
      </c>
      <c r="B2" s="135"/>
      <c r="C2" s="135"/>
      <c r="D2" s="135"/>
      <c r="E2" s="135"/>
      <c r="F2" s="135"/>
      <c r="G2" s="136"/>
    </row>
    <row r="3" spans="1:10" x14ac:dyDescent="0.2">
      <c r="A3" s="111" t="s">
        <v>2</v>
      </c>
      <c r="B3" s="112"/>
      <c r="C3" s="112"/>
      <c r="D3" s="112"/>
      <c r="E3" s="112"/>
      <c r="F3" s="112"/>
      <c r="G3" s="113"/>
      <c r="H3" s="114"/>
      <c r="I3" s="114"/>
    </row>
    <row r="4" spans="1:10" ht="22.5" x14ac:dyDescent="0.2">
      <c r="A4" s="3" t="s">
        <v>3</v>
      </c>
      <c r="B4" s="4" t="s">
        <v>4</v>
      </c>
      <c r="C4" s="4" t="s">
        <v>5</v>
      </c>
      <c r="D4" s="4" t="s">
        <v>6</v>
      </c>
      <c r="E4" s="5" t="s">
        <v>7</v>
      </c>
      <c r="F4" s="3" t="s">
        <v>8</v>
      </c>
      <c r="G4" s="6" t="s">
        <v>9</v>
      </c>
      <c r="H4" s="114"/>
      <c r="I4" s="114"/>
    </row>
    <row r="5" spans="1:10" x14ac:dyDescent="0.2">
      <c r="A5" s="7">
        <v>3</v>
      </c>
      <c r="B5" s="115" t="s">
        <v>10</v>
      </c>
      <c r="C5" s="116"/>
      <c r="D5" s="116"/>
      <c r="E5" s="116"/>
      <c r="F5" s="117"/>
      <c r="G5" s="8">
        <f>SUM(F6:F10)</f>
        <v>0</v>
      </c>
      <c r="H5" s="9" t="s">
        <v>11</v>
      </c>
      <c r="I5" s="9" t="s">
        <v>12</v>
      </c>
    </row>
    <row r="6" spans="1:10" ht="45" x14ac:dyDescent="0.2">
      <c r="A6" s="82">
        <v>3.1</v>
      </c>
      <c r="B6" s="10" t="s">
        <v>13</v>
      </c>
      <c r="C6" s="11" t="s">
        <v>14</v>
      </c>
      <c r="D6" s="12">
        <v>268</v>
      </c>
      <c r="E6" s="13"/>
      <c r="F6" s="14"/>
      <c r="G6" s="108"/>
      <c r="H6" s="15" t="s">
        <v>15</v>
      </c>
      <c r="I6" s="16" t="s">
        <v>16</v>
      </c>
    </row>
    <row r="7" spans="1:10" ht="51.75" customHeight="1" x14ac:dyDescent="0.2">
      <c r="A7" s="82">
        <v>3.2</v>
      </c>
      <c r="B7" s="10" t="s">
        <v>17</v>
      </c>
      <c r="C7" s="11" t="s">
        <v>18</v>
      </c>
      <c r="D7" s="12">
        <v>266</v>
      </c>
      <c r="E7" s="13"/>
      <c r="F7" s="14"/>
      <c r="G7" s="109"/>
      <c r="H7" s="15" t="s">
        <v>15</v>
      </c>
      <c r="I7" s="16" t="s">
        <v>16</v>
      </c>
    </row>
    <row r="8" spans="1:10" ht="45" x14ac:dyDescent="0.2">
      <c r="A8" s="82">
        <v>3.5</v>
      </c>
      <c r="B8" s="17" t="s">
        <v>19</v>
      </c>
      <c r="C8" s="11" t="s">
        <v>14</v>
      </c>
      <c r="D8" s="18">
        <v>45.8</v>
      </c>
      <c r="E8" s="13"/>
      <c r="F8" s="14"/>
      <c r="G8" s="109"/>
      <c r="H8" s="15" t="s">
        <v>15</v>
      </c>
      <c r="I8" s="16" t="s">
        <v>16</v>
      </c>
    </row>
    <row r="9" spans="1:10" ht="22.5" x14ac:dyDescent="0.2">
      <c r="A9" s="82">
        <v>3.6</v>
      </c>
      <c r="B9" s="17" t="s">
        <v>20</v>
      </c>
      <c r="C9" s="19" t="s">
        <v>14</v>
      </c>
      <c r="D9" s="20">
        <v>20</v>
      </c>
      <c r="E9" s="21"/>
      <c r="F9" s="22"/>
      <c r="G9" s="110"/>
      <c r="H9" s="15" t="s">
        <v>15</v>
      </c>
      <c r="I9" s="16" t="s">
        <v>16</v>
      </c>
    </row>
    <row r="10" spans="1:10" ht="45" x14ac:dyDescent="0.2">
      <c r="A10" s="82">
        <v>3.7</v>
      </c>
      <c r="B10" s="23" t="s">
        <v>21</v>
      </c>
      <c r="C10" s="24" t="s">
        <v>14</v>
      </c>
      <c r="D10" s="25">
        <v>1060.5685000000001</v>
      </c>
      <c r="E10" s="26"/>
      <c r="F10" s="27"/>
      <c r="G10" s="28"/>
      <c r="H10" s="29" t="s">
        <v>22</v>
      </c>
      <c r="I10" s="16"/>
    </row>
    <row r="11" spans="1:10" x14ac:dyDescent="0.2">
      <c r="A11" s="30" t="s">
        <v>23</v>
      </c>
      <c r="B11" s="118" t="s">
        <v>24</v>
      </c>
      <c r="C11" s="119"/>
      <c r="D11" s="119"/>
      <c r="E11" s="119"/>
      <c r="F11" s="120"/>
      <c r="G11" s="31">
        <f>SUM(F12:F13)</f>
        <v>0</v>
      </c>
      <c r="H11" s="15" t="s">
        <v>15</v>
      </c>
      <c r="I11" s="16" t="s">
        <v>16</v>
      </c>
    </row>
    <row r="12" spans="1:10" ht="45" x14ac:dyDescent="0.2">
      <c r="A12" s="82">
        <v>4.0999999999999996</v>
      </c>
      <c r="B12" s="10" t="s">
        <v>25</v>
      </c>
      <c r="C12" s="11" t="s">
        <v>14</v>
      </c>
      <c r="D12" s="12">
        <v>742.42</v>
      </c>
      <c r="E12" s="13"/>
      <c r="F12" s="14"/>
      <c r="G12" s="108"/>
      <c r="H12" s="15" t="s">
        <v>15</v>
      </c>
      <c r="I12" s="16" t="s">
        <v>16</v>
      </c>
    </row>
    <row r="13" spans="1:10" ht="22.5" x14ac:dyDescent="0.2">
      <c r="A13" s="82">
        <v>4.2</v>
      </c>
      <c r="B13" s="17" t="s">
        <v>26</v>
      </c>
      <c r="C13" s="11" t="s">
        <v>27</v>
      </c>
      <c r="D13" s="18">
        <v>66463.823000000004</v>
      </c>
      <c r="E13" s="13"/>
      <c r="F13" s="14"/>
      <c r="G13" s="110"/>
      <c r="H13" s="15" t="s">
        <v>15</v>
      </c>
      <c r="I13" s="16" t="s">
        <v>16</v>
      </c>
      <c r="J13" s="1" t="s">
        <v>28</v>
      </c>
    </row>
    <row r="14" spans="1:10" x14ac:dyDescent="0.2">
      <c r="A14" s="32">
        <v>5</v>
      </c>
      <c r="B14" s="118" t="s">
        <v>29</v>
      </c>
      <c r="C14" s="121"/>
      <c r="D14" s="121"/>
      <c r="E14" s="121"/>
      <c r="F14" s="122"/>
      <c r="G14" s="31">
        <f>SUM(F15:F19)</f>
        <v>0</v>
      </c>
      <c r="H14" s="15" t="s">
        <v>15</v>
      </c>
      <c r="I14" s="16" t="s">
        <v>16</v>
      </c>
    </row>
    <row r="15" spans="1:10" ht="56.25" x14ac:dyDescent="0.2">
      <c r="A15" s="82">
        <v>5.0999999999999996</v>
      </c>
      <c r="B15" s="10" t="s">
        <v>30</v>
      </c>
      <c r="C15" s="11" t="s">
        <v>18</v>
      </c>
      <c r="D15" s="12">
        <v>1757.4</v>
      </c>
      <c r="E15" s="13"/>
      <c r="F15" s="14"/>
      <c r="G15" s="108"/>
      <c r="H15" s="15" t="s">
        <v>15</v>
      </c>
      <c r="I15" s="16" t="s">
        <v>16</v>
      </c>
    </row>
    <row r="16" spans="1:10" ht="33.75" x14ac:dyDescent="0.2">
      <c r="A16" s="82">
        <v>5.2</v>
      </c>
      <c r="B16" s="10" t="s">
        <v>31</v>
      </c>
      <c r="C16" s="11" t="s">
        <v>18</v>
      </c>
      <c r="D16" s="12">
        <v>3514.8</v>
      </c>
      <c r="E16" s="13"/>
      <c r="F16" s="14"/>
      <c r="G16" s="109"/>
      <c r="H16" s="15" t="s">
        <v>15</v>
      </c>
      <c r="I16" s="16" t="s">
        <v>16</v>
      </c>
    </row>
    <row r="17" spans="1:16" ht="22.5" x14ac:dyDescent="0.2">
      <c r="A17" s="82">
        <v>5.3</v>
      </c>
      <c r="B17" s="17" t="s">
        <v>32</v>
      </c>
      <c r="C17" s="11" t="s">
        <v>18</v>
      </c>
      <c r="D17" s="12">
        <v>3514.8</v>
      </c>
      <c r="E17" s="13"/>
      <c r="F17" s="14"/>
      <c r="G17" s="109"/>
      <c r="H17" s="15" t="s">
        <v>15</v>
      </c>
      <c r="I17" s="16" t="s">
        <v>16</v>
      </c>
    </row>
    <row r="18" spans="1:16" s="1" customFormat="1" ht="56.25" x14ac:dyDescent="0.2">
      <c r="A18" s="82">
        <v>5.4</v>
      </c>
      <c r="B18" s="33" t="s">
        <v>33</v>
      </c>
      <c r="C18" s="34" t="s">
        <v>18</v>
      </c>
      <c r="D18" s="12">
        <v>3088.8</v>
      </c>
      <c r="E18" s="35"/>
      <c r="F18" s="36"/>
      <c r="G18" s="109"/>
      <c r="H18" s="15" t="s">
        <v>15</v>
      </c>
      <c r="I18" s="16" t="s">
        <v>16</v>
      </c>
      <c r="K18" s="2"/>
      <c r="L18" s="2"/>
      <c r="M18" s="2"/>
      <c r="N18" s="2"/>
      <c r="O18" s="2"/>
      <c r="P18" s="2"/>
    </row>
    <row r="19" spans="1:16" s="1" customFormat="1" ht="56.25" x14ac:dyDescent="0.2">
      <c r="A19" s="82">
        <v>5.5</v>
      </c>
      <c r="B19" s="37" t="s">
        <v>34</v>
      </c>
      <c r="C19" s="38" t="s">
        <v>18</v>
      </c>
      <c r="D19" s="12">
        <v>426</v>
      </c>
      <c r="E19" s="39"/>
      <c r="F19" s="40"/>
      <c r="G19" s="41"/>
      <c r="H19" s="15" t="s">
        <v>15</v>
      </c>
      <c r="I19" s="16" t="s">
        <v>16</v>
      </c>
      <c r="K19" s="2"/>
      <c r="L19" s="2"/>
      <c r="M19" s="2"/>
      <c r="N19" s="2"/>
      <c r="O19" s="2"/>
      <c r="P19" s="2"/>
    </row>
    <row r="20" spans="1:16" s="1" customFormat="1" x14ac:dyDescent="0.2">
      <c r="A20" s="32">
        <v>6</v>
      </c>
      <c r="B20" s="118" t="s">
        <v>35</v>
      </c>
      <c r="C20" s="121"/>
      <c r="D20" s="121"/>
      <c r="E20" s="121"/>
      <c r="F20" s="122"/>
      <c r="G20" s="42">
        <f>SUM(F21:F23)</f>
        <v>0</v>
      </c>
      <c r="H20" s="15" t="s">
        <v>15</v>
      </c>
      <c r="I20" s="16" t="s">
        <v>16</v>
      </c>
      <c r="K20" s="2"/>
      <c r="L20" s="2"/>
      <c r="M20" s="2"/>
      <c r="N20" s="2"/>
      <c r="O20" s="2"/>
      <c r="P20" s="2"/>
    </row>
    <row r="21" spans="1:16" s="1" customFormat="1" ht="56.25" x14ac:dyDescent="0.2">
      <c r="A21" s="82">
        <v>6.1</v>
      </c>
      <c r="B21" s="10" t="s">
        <v>36</v>
      </c>
      <c r="C21" s="11" t="s">
        <v>18</v>
      </c>
      <c r="D21" s="12">
        <v>2443.54</v>
      </c>
      <c r="E21" s="13"/>
      <c r="F21" s="14"/>
      <c r="G21" s="108"/>
      <c r="H21" s="15" t="s">
        <v>15</v>
      </c>
      <c r="I21" s="16" t="s">
        <v>16</v>
      </c>
      <c r="K21" s="2"/>
      <c r="L21" s="2"/>
      <c r="M21" s="2"/>
      <c r="N21" s="2"/>
      <c r="O21" s="2"/>
      <c r="P21" s="2"/>
    </row>
    <row r="22" spans="1:16" s="1" customFormat="1" ht="56.25" x14ac:dyDescent="0.2">
      <c r="A22" s="82">
        <v>6.3</v>
      </c>
      <c r="B22" s="10" t="s">
        <v>37</v>
      </c>
      <c r="C22" s="11" t="s">
        <v>38</v>
      </c>
      <c r="D22" s="12">
        <v>678</v>
      </c>
      <c r="E22" s="13"/>
      <c r="F22" s="14"/>
      <c r="G22" s="109"/>
      <c r="H22" s="15" t="s">
        <v>15</v>
      </c>
      <c r="I22" s="16" t="s">
        <v>16</v>
      </c>
      <c r="K22" s="2"/>
      <c r="L22" s="2"/>
      <c r="M22" s="2"/>
      <c r="N22" s="2"/>
      <c r="O22" s="2"/>
      <c r="P22" s="2"/>
    </row>
    <row r="23" spans="1:16" s="1" customFormat="1" ht="45" x14ac:dyDescent="0.2">
      <c r="A23" s="82">
        <v>6.4</v>
      </c>
      <c r="B23" s="10" t="s">
        <v>39</v>
      </c>
      <c r="C23" s="11" t="s">
        <v>18</v>
      </c>
      <c r="D23" s="12">
        <v>855</v>
      </c>
      <c r="E23" s="13"/>
      <c r="F23" s="14"/>
      <c r="G23" s="110"/>
      <c r="H23" s="15" t="s">
        <v>15</v>
      </c>
      <c r="I23" s="16" t="s">
        <v>16</v>
      </c>
      <c r="K23" s="2"/>
      <c r="L23" s="2"/>
      <c r="M23" s="2"/>
      <c r="N23" s="2"/>
      <c r="O23" s="2"/>
      <c r="P23" s="2"/>
    </row>
    <row r="24" spans="1:16" s="1" customFormat="1" x14ac:dyDescent="0.2">
      <c r="A24" s="7">
        <v>8</v>
      </c>
      <c r="B24" s="115" t="s">
        <v>40</v>
      </c>
      <c r="C24" s="116"/>
      <c r="D24" s="116"/>
      <c r="E24" s="116"/>
      <c r="F24" s="117"/>
      <c r="G24" s="43">
        <f>SUM(F25:F32)</f>
        <v>0</v>
      </c>
      <c r="H24" s="9"/>
      <c r="I24" s="16">
        <f>+E24-H24</f>
        <v>0</v>
      </c>
      <c r="K24" s="2"/>
      <c r="L24" s="2"/>
      <c r="M24" s="2"/>
      <c r="N24" s="2"/>
      <c r="O24" s="2"/>
      <c r="P24" s="2"/>
    </row>
    <row r="25" spans="1:16" s="1" customFormat="1" ht="56.25" x14ac:dyDescent="0.2">
      <c r="A25" s="82">
        <v>8.1</v>
      </c>
      <c r="B25" s="44" t="s">
        <v>41</v>
      </c>
      <c r="C25" s="45" t="s">
        <v>42</v>
      </c>
      <c r="D25" s="18">
        <v>9</v>
      </c>
      <c r="E25" s="46"/>
      <c r="F25" s="47"/>
      <c r="G25" s="108"/>
      <c r="H25" s="48" t="s">
        <v>43</v>
      </c>
      <c r="I25" s="16"/>
      <c r="K25" s="2"/>
      <c r="L25" s="2"/>
      <c r="M25" s="2"/>
      <c r="N25" s="2"/>
      <c r="O25" s="2"/>
      <c r="P25" s="2"/>
    </row>
    <row r="26" spans="1:16" s="1" customFormat="1" ht="56.25" x14ac:dyDescent="0.2">
      <c r="A26" s="82">
        <v>8.1999999999999993</v>
      </c>
      <c r="B26" s="44" t="s">
        <v>44</v>
      </c>
      <c r="C26" s="45" t="s">
        <v>42</v>
      </c>
      <c r="D26" s="18">
        <v>6</v>
      </c>
      <c r="E26" s="46"/>
      <c r="F26" s="47"/>
      <c r="G26" s="109"/>
      <c r="H26" s="48" t="s">
        <v>43</v>
      </c>
      <c r="I26" s="16"/>
      <c r="K26" s="2"/>
      <c r="L26" s="2"/>
      <c r="M26" s="2"/>
      <c r="N26" s="2"/>
      <c r="O26" s="2"/>
      <c r="P26" s="2"/>
    </row>
    <row r="27" spans="1:16" s="1" customFormat="1" ht="67.5" x14ac:dyDescent="0.2">
      <c r="A27" s="82">
        <v>8.3000000000000007</v>
      </c>
      <c r="B27" s="44" t="s">
        <v>45</v>
      </c>
      <c r="C27" s="45" t="s">
        <v>42</v>
      </c>
      <c r="D27" s="18">
        <v>3</v>
      </c>
      <c r="E27" s="46"/>
      <c r="F27" s="47"/>
      <c r="G27" s="109"/>
      <c r="H27" s="48" t="s">
        <v>43</v>
      </c>
      <c r="I27" s="16"/>
      <c r="K27" s="2"/>
      <c r="L27" s="2"/>
      <c r="M27" s="2"/>
      <c r="N27" s="2"/>
      <c r="O27" s="2"/>
      <c r="P27" s="2"/>
    </row>
    <row r="28" spans="1:16" s="1" customFormat="1" ht="33.75" x14ac:dyDescent="0.2">
      <c r="A28" s="82">
        <v>8.4</v>
      </c>
      <c r="B28" s="44" t="s">
        <v>46</v>
      </c>
      <c r="C28" s="45" t="s">
        <v>42</v>
      </c>
      <c r="D28" s="18">
        <v>5</v>
      </c>
      <c r="E28" s="46"/>
      <c r="F28" s="47"/>
      <c r="G28" s="109"/>
      <c r="H28" s="48" t="s">
        <v>43</v>
      </c>
      <c r="I28" s="16"/>
      <c r="K28" s="2"/>
      <c r="L28" s="2"/>
      <c r="M28" s="2"/>
      <c r="N28" s="2"/>
      <c r="O28" s="2"/>
      <c r="P28" s="2"/>
    </row>
    <row r="29" spans="1:16" s="1" customFormat="1" x14ac:dyDescent="0.2">
      <c r="A29" s="82">
        <v>8.5</v>
      </c>
      <c r="B29" s="44" t="s">
        <v>47</v>
      </c>
      <c r="C29" s="49" t="s">
        <v>42</v>
      </c>
      <c r="D29" s="18">
        <v>5</v>
      </c>
      <c r="E29" s="46"/>
      <c r="F29" s="47"/>
      <c r="G29" s="109"/>
      <c r="H29" s="48" t="s">
        <v>43</v>
      </c>
      <c r="I29" s="16"/>
      <c r="K29" s="2"/>
      <c r="L29" s="2"/>
      <c r="M29" s="2"/>
      <c r="N29" s="2"/>
      <c r="O29" s="2"/>
      <c r="P29" s="2"/>
    </row>
    <row r="30" spans="1:16" s="1" customFormat="1" ht="33.75" x14ac:dyDescent="0.2">
      <c r="A30" s="82">
        <v>8.6</v>
      </c>
      <c r="B30" s="44" t="s">
        <v>48</v>
      </c>
      <c r="C30" s="45" t="s">
        <v>42</v>
      </c>
      <c r="D30" s="18">
        <v>5</v>
      </c>
      <c r="E30" s="46"/>
      <c r="F30" s="47"/>
      <c r="G30" s="109"/>
      <c r="H30" s="48" t="s">
        <v>43</v>
      </c>
      <c r="I30" s="16"/>
      <c r="K30" s="2"/>
      <c r="L30" s="2"/>
      <c r="M30" s="2"/>
      <c r="N30" s="2"/>
      <c r="O30" s="2"/>
      <c r="P30" s="2"/>
    </row>
    <row r="31" spans="1:16" s="1" customFormat="1" ht="33.75" x14ac:dyDescent="0.2">
      <c r="A31" s="82">
        <v>8.6999999999999993</v>
      </c>
      <c r="B31" s="44" t="s">
        <v>49</v>
      </c>
      <c r="C31" s="45" t="s">
        <v>42</v>
      </c>
      <c r="D31" s="18">
        <v>5</v>
      </c>
      <c r="E31" s="46"/>
      <c r="F31" s="47"/>
      <c r="G31" s="109"/>
      <c r="H31" s="48" t="s">
        <v>43</v>
      </c>
      <c r="I31" s="16"/>
      <c r="K31" s="2"/>
      <c r="L31" s="2"/>
      <c r="M31" s="2"/>
      <c r="N31" s="2"/>
      <c r="O31" s="2"/>
      <c r="P31" s="2"/>
    </row>
    <row r="32" spans="1:16" s="1" customFormat="1" ht="33.75" x14ac:dyDescent="0.2">
      <c r="A32" s="82">
        <v>8.8000000000000007</v>
      </c>
      <c r="B32" s="44" t="s">
        <v>50</v>
      </c>
      <c r="C32" s="45" t="s">
        <v>42</v>
      </c>
      <c r="D32" s="18">
        <v>5</v>
      </c>
      <c r="E32" s="46"/>
      <c r="F32" s="47"/>
      <c r="G32" s="110"/>
      <c r="H32" s="48" t="s">
        <v>43</v>
      </c>
      <c r="I32" s="16"/>
      <c r="K32" s="2"/>
      <c r="L32" s="2"/>
      <c r="M32" s="2"/>
      <c r="N32" s="2"/>
      <c r="O32" s="2"/>
      <c r="P32" s="2"/>
    </row>
    <row r="33" spans="1:16" s="1" customFormat="1" x14ac:dyDescent="0.2">
      <c r="A33" s="7">
        <v>9</v>
      </c>
      <c r="B33" s="115" t="s">
        <v>51</v>
      </c>
      <c r="C33" s="116"/>
      <c r="D33" s="116"/>
      <c r="E33" s="116"/>
      <c r="F33" s="117"/>
      <c r="G33" s="43">
        <f>SUM(F34:F39)</f>
        <v>0</v>
      </c>
      <c r="H33" s="9"/>
      <c r="I33" s="16">
        <f>+E33-H33</f>
        <v>0</v>
      </c>
      <c r="K33" s="2"/>
      <c r="L33" s="2"/>
      <c r="M33" s="2"/>
      <c r="N33" s="2"/>
      <c r="O33" s="2"/>
      <c r="P33" s="2"/>
    </row>
    <row r="34" spans="1:16" ht="45" x14ac:dyDescent="0.2">
      <c r="A34" s="82">
        <v>9.1</v>
      </c>
      <c r="B34" s="44" t="s">
        <v>52</v>
      </c>
      <c r="C34" s="45" t="s">
        <v>42</v>
      </c>
      <c r="D34" s="18">
        <v>6</v>
      </c>
      <c r="E34" s="46"/>
      <c r="F34" s="47"/>
      <c r="G34" s="108"/>
      <c r="H34" s="48" t="s">
        <v>43</v>
      </c>
      <c r="I34" s="16"/>
    </row>
    <row r="35" spans="1:16" ht="22.5" x14ac:dyDescent="0.2">
      <c r="A35" s="82">
        <v>9.1999999999999993</v>
      </c>
      <c r="B35" s="50" t="s">
        <v>53</v>
      </c>
      <c r="C35" s="51" t="s">
        <v>42</v>
      </c>
      <c r="D35" s="18">
        <v>7</v>
      </c>
      <c r="E35" s="52"/>
      <c r="F35" s="47"/>
      <c r="G35" s="109"/>
      <c r="H35" s="48" t="s">
        <v>43</v>
      </c>
      <c r="I35" s="16"/>
    </row>
    <row r="36" spans="1:16" ht="45" x14ac:dyDescent="0.2">
      <c r="A36" s="82">
        <v>9.3000000000000007</v>
      </c>
      <c r="B36" s="53" t="s">
        <v>54</v>
      </c>
      <c r="C36" s="54" t="s">
        <v>42</v>
      </c>
      <c r="D36" s="18">
        <v>2</v>
      </c>
      <c r="E36" s="55"/>
      <c r="F36" s="47"/>
      <c r="G36" s="109"/>
      <c r="H36" s="48" t="s">
        <v>43</v>
      </c>
      <c r="I36" s="16"/>
    </row>
    <row r="37" spans="1:16" ht="22.5" x14ac:dyDescent="0.2">
      <c r="A37" s="82">
        <v>9.4</v>
      </c>
      <c r="B37" s="44" t="s">
        <v>55</v>
      </c>
      <c r="C37" s="45" t="s">
        <v>18</v>
      </c>
      <c r="D37" s="18">
        <v>37.6</v>
      </c>
      <c r="E37" s="46"/>
      <c r="F37" s="47"/>
      <c r="G37" s="109"/>
      <c r="H37" s="48" t="s">
        <v>43</v>
      </c>
      <c r="I37" s="16"/>
    </row>
    <row r="38" spans="1:16" ht="33.75" x14ac:dyDescent="0.2">
      <c r="A38" s="82">
        <v>9.5</v>
      </c>
      <c r="B38" s="44" t="s">
        <v>56</v>
      </c>
      <c r="C38" s="45" t="s">
        <v>42</v>
      </c>
      <c r="D38" s="18">
        <v>3</v>
      </c>
      <c r="E38" s="46"/>
      <c r="F38" s="47"/>
      <c r="G38" s="109"/>
      <c r="H38" s="48" t="s">
        <v>43</v>
      </c>
      <c r="I38" s="16"/>
    </row>
    <row r="39" spans="1:16" ht="33.75" x14ac:dyDescent="0.2">
      <c r="A39" s="82">
        <v>9.6</v>
      </c>
      <c r="B39" s="44" t="s">
        <v>57</v>
      </c>
      <c r="C39" s="45" t="s">
        <v>42</v>
      </c>
      <c r="D39" s="18">
        <v>2</v>
      </c>
      <c r="E39" s="46"/>
      <c r="F39" s="47"/>
      <c r="G39" s="110"/>
      <c r="H39" s="48" t="s">
        <v>43</v>
      </c>
      <c r="I39" s="16"/>
    </row>
    <row r="40" spans="1:16" x14ac:dyDescent="0.2">
      <c r="A40" s="7">
        <v>12</v>
      </c>
      <c r="B40" s="115" t="s">
        <v>58</v>
      </c>
      <c r="C40" s="116"/>
      <c r="D40" s="116"/>
      <c r="E40" s="116"/>
      <c r="F40" s="117"/>
      <c r="G40" s="43">
        <f>SUM(F41:F43)</f>
        <v>0</v>
      </c>
      <c r="I40" s="16">
        <f>+E40-H40</f>
        <v>0</v>
      </c>
    </row>
    <row r="41" spans="1:16" ht="45" x14ac:dyDescent="0.2">
      <c r="A41" s="82">
        <v>12.1</v>
      </c>
      <c r="B41" s="56" t="s">
        <v>59</v>
      </c>
      <c r="C41" s="51" t="s">
        <v>60</v>
      </c>
      <c r="D41" s="18">
        <v>24511.15</v>
      </c>
      <c r="E41" s="46"/>
      <c r="F41" s="57"/>
      <c r="G41" s="58"/>
      <c r="H41" s="59" t="s">
        <v>61</v>
      </c>
      <c r="I41" s="60"/>
      <c r="L41" s="9"/>
      <c r="M41" s="9"/>
      <c r="N41" s="9"/>
      <c r="O41" s="61"/>
      <c r="P41" s="62"/>
    </row>
    <row r="42" spans="1:16" ht="33.75" x14ac:dyDescent="0.2">
      <c r="A42" s="82">
        <v>12.2</v>
      </c>
      <c r="B42" s="63" t="s">
        <v>62</v>
      </c>
      <c r="C42" s="54" t="s">
        <v>18</v>
      </c>
      <c r="D42" s="18">
        <v>2443</v>
      </c>
      <c r="E42" s="55"/>
      <c r="F42" s="57"/>
      <c r="G42" s="109"/>
      <c r="H42" s="48" t="s">
        <v>43</v>
      </c>
      <c r="I42" s="64"/>
      <c r="J42" s="65" t="s">
        <v>63</v>
      </c>
    </row>
    <row r="43" spans="1:16" ht="33.75" x14ac:dyDescent="0.2">
      <c r="A43" s="82">
        <v>12.3</v>
      </c>
      <c r="B43" s="66" t="s">
        <v>64</v>
      </c>
      <c r="C43" s="45" t="s">
        <v>38</v>
      </c>
      <c r="D43" s="18">
        <v>396.10304625691151</v>
      </c>
      <c r="E43" s="46"/>
      <c r="F43" s="57"/>
      <c r="G43" s="109"/>
      <c r="H43" s="48" t="s">
        <v>43</v>
      </c>
      <c r="I43" s="16"/>
    </row>
    <row r="44" spans="1:16" x14ac:dyDescent="0.2">
      <c r="C44" s="124" t="s">
        <v>65</v>
      </c>
      <c r="D44" s="125"/>
      <c r="E44" s="126"/>
      <c r="F44" s="67">
        <f>+G40+G33+G24+G20+G14+G11+G5</f>
        <v>0</v>
      </c>
      <c r="I44" s="16"/>
    </row>
    <row r="45" spans="1:16" x14ac:dyDescent="0.2">
      <c r="C45" s="127" t="s">
        <v>66</v>
      </c>
      <c r="D45" s="128"/>
      <c r="E45" s="68">
        <v>0.24</v>
      </c>
      <c r="F45" s="67">
        <f>F44*E45</f>
        <v>0</v>
      </c>
      <c r="I45" s="16"/>
    </row>
    <row r="46" spans="1:16" x14ac:dyDescent="0.2">
      <c r="C46" s="127" t="s">
        <v>67</v>
      </c>
      <c r="D46" s="128"/>
      <c r="E46" s="68">
        <v>0.01</v>
      </c>
      <c r="F46" s="67">
        <f>+F44*E46</f>
        <v>0</v>
      </c>
      <c r="I46" s="16"/>
    </row>
    <row r="47" spans="1:16" x14ac:dyDescent="0.2">
      <c r="C47" s="127" t="s">
        <v>68</v>
      </c>
      <c r="D47" s="128"/>
      <c r="E47" s="68">
        <v>0.04</v>
      </c>
      <c r="F47" s="67">
        <f>+F44*E47</f>
        <v>0</v>
      </c>
      <c r="I47" s="16"/>
    </row>
    <row r="48" spans="1:16" x14ac:dyDescent="0.2">
      <c r="C48" s="115" t="s">
        <v>69</v>
      </c>
      <c r="D48" s="116"/>
      <c r="E48" s="117"/>
      <c r="F48" s="67">
        <f>F47+F46+F45+F44</f>
        <v>0</v>
      </c>
      <c r="H48" s="61"/>
      <c r="I48" s="16"/>
    </row>
    <row r="50" spans="1:11" x14ac:dyDescent="0.2">
      <c r="C50" s="129" t="s">
        <v>70</v>
      </c>
      <c r="D50" s="129"/>
      <c r="E50" s="129"/>
      <c r="F50" s="69">
        <v>52482300</v>
      </c>
      <c r="G50" s="70"/>
      <c r="K50" s="107" t="e">
        <f>+F50/F44</f>
        <v>#DIV/0!</v>
      </c>
    </row>
    <row r="52" spans="1:11" ht="33.75" x14ac:dyDescent="0.2">
      <c r="C52" s="123" t="s">
        <v>71</v>
      </c>
      <c r="D52" s="123"/>
      <c r="E52" s="123"/>
      <c r="F52" s="71">
        <f>F50+F48</f>
        <v>52482300</v>
      </c>
      <c r="H52" s="72">
        <v>2624135504</v>
      </c>
      <c r="I52" s="1" t="s">
        <v>72</v>
      </c>
      <c r="J52" s="73">
        <f>F52-H52</f>
        <v>-2571653204</v>
      </c>
      <c r="K52" s="105">
        <v>2624135504.0007048</v>
      </c>
    </row>
    <row r="54" spans="1:11" ht="17.25" customHeight="1" x14ac:dyDescent="0.2">
      <c r="A54" s="134" t="s">
        <v>73</v>
      </c>
      <c r="B54" s="135"/>
      <c r="C54" s="135"/>
      <c r="D54" s="135"/>
      <c r="E54" s="135"/>
      <c r="F54" s="135"/>
      <c r="G54" s="136"/>
    </row>
    <row r="55" spans="1:11" x14ac:dyDescent="0.2">
      <c r="A55" s="111" t="s">
        <v>2</v>
      </c>
      <c r="B55" s="112"/>
      <c r="C55" s="112"/>
      <c r="D55" s="112"/>
      <c r="E55" s="112"/>
      <c r="F55" s="112"/>
      <c r="G55" s="113"/>
    </row>
    <row r="56" spans="1:11" ht="22.5" x14ac:dyDescent="0.2">
      <c r="A56" s="3" t="s">
        <v>3</v>
      </c>
      <c r="B56" s="4" t="s">
        <v>4</v>
      </c>
      <c r="C56" s="4" t="s">
        <v>5</v>
      </c>
      <c r="D56" s="4" t="s">
        <v>6</v>
      </c>
      <c r="E56" s="5" t="s">
        <v>7</v>
      </c>
      <c r="F56" s="3" t="s">
        <v>8</v>
      </c>
      <c r="G56" s="6" t="s">
        <v>9</v>
      </c>
    </row>
    <row r="57" spans="1:11" x14ac:dyDescent="0.2">
      <c r="A57" s="74">
        <v>3</v>
      </c>
      <c r="B57" s="115" t="s">
        <v>10</v>
      </c>
      <c r="C57" s="116"/>
      <c r="D57" s="116"/>
      <c r="E57" s="116"/>
      <c r="F57" s="117"/>
      <c r="G57" s="8">
        <f>SUM(F58:F58)</f>
        <v>0</v>
      </c>
    </row>
    <row r="58" spans="1:11" ht="45" x14ac:dyDescent="0.2">
      <c r="A58" s="82">
        <v>3.3</v>
      </c>
      <c r="B58" s="76" t="s">
        <v>74</v>
      </c>
      <c r="C58" s="45" t="s">
        <v>18</v>
      </c>
      <c r="D58" s="18">
        <v>620</v>
      </c>
      <c r="E58" s="46"/>
      <c r="F58" s="47"/>
      <c r="G58" s="77"/>
      <c r="H58" s="48" t="s">
        <v>43</v>
      </c>
      <c r="I58" s="16"/>
    </row>
    <row r="59" spans="1:11" x14ac:dyDescent="0.2">
      <c r="A59" s="32">
        <v>6</v>
      </c>
      <c r="B59" s="118" t="s">
        <v>35</v>
      </c>
      <c r="C59" s="121"/>
      <c r="D59" s="121"/>
      <c r="E59" s="121"/>
      <c r="F59" s="122"/>
      <c r="G59" s="42">
        <f>SUM(F60)</f>
        <v>0</v>
      </c>
      <c r="H59" s="48"/>
      <c r="I59" s="16"/>
    </row>
    <row r="60" spans="1:11" ht="56.25" x14ac:dyDescent="0.2">
      <c r="A60" s="82">
        <v>6.2</v>
      </c>
      <c r="B60" s="17" t="s">
        <v>75</v>
      </c>
      <c r="C60" s="11" t="s">
        <v>18</v>
      </c>
      <c r="D60" s="12">
        <v>2443.54</v>
      </c>
      <c r="E60" s="13"/>
      <c r="F60" s="14"/>
      <c r="G60" s="77"/>
      <c r="H60" s="48" t="s">
        <v>43</v>
      </c>
      <c r="I60" s="16"/>
    </row>
    <row r="61" spans="1:11" x14ac:dyDescent="0.2">
      <c r="A61" s="32">
        <v>7</v>
      </c>
      <c r="B61" s="118" t="s">
        <v>76</v>
      </c>
      <c r="C61" s="121"/>
      <c r="D61" s="121"/>
      <c r="E61" s="121"/>
      <c r="F61" s="122"/>
      <c r="G61" s="31">
        <f>SUM(F62:F83)-1</f>
        <v>-1</v>
      </c>
      <c r="H61" s="48"/>
      <c r="I61" s="16"/>
    </row>
    <row r="62" spans="1:11" ht="67.5" x14ac:dyDescent="0.2">
      <c r="A62" s="82">
        <v>7.1</v>
      </c>
      <c r="B62" s="17" t="s">
        <v>77</v>
      </c>
      <c r="C62" s="11" t="s">
        <v>42</v>
      </c>
      <c r="D62" s="12">
        <v>165</v>
      </c>
      <c r="E62" s="13"/>
      <c r="F62" s="14"/>
      <c r="G62" s="77"/>
      <c r="H62" s="48" t="s">
        <v>43</v>
      </c>
      <c r="I62" s="16"/>
    </row>
    <row r="63" spans="1:11" ht="78.75" x14ac:dyDescent="0.2">
      <c r="A63" s="82">
        <v>7.2</v>
      </c>
      <c r="B63" s="78" t="s">
        <v>78</v>
      </c>
      <c r="C63" s="34" t="s">
        <v>38</v>
      </c>
      <c r="D63" s="12">
        <v>330</v>
      </c>
      <c r="E63" s="35"/>
      <c r="F63" s="36"/>
      <c r="G63" s="77"/>
      <c r="H63" s="48" t="s">
        <v>43</v>
      </c>
      <c r="I63" s="16"/>
    </row>
    <row r="64" spans="1:11" ht="33.75" x14ac:dyDescent="0.2">
      <c r="A64" s="82">
        <v>7.3</v>
      </c>
      <c r="B64" s="79" t="s">
        <v>79</v>
      </c>
      <c r="C64" s="38" t="s">
        <v>42</v>
      </c>
      <c r="D64" s="12">
        <v>138</v>
      </c>
      <c r="E64" s="39"/>
      <c r="F64" s="40"/>
      <c r="G64" s="77"/>
      <c r="H64" s="48" t="s">
        <v>43</v>
      </c>
      <c r="I64" s="16"/>
    </row>
    <row r="65" spans="1:9" ht="67.5" x14ac:dyDescent="0.2">
      <c r="A65" s="82">
        <v>7.4</v>
      </c>
      <c r="B65" s="17" t="s">
        <v>80</v>
      </c>
      <c r="C65" s="11" t="s">
        <v>42</v>
      </c>
      <c r="D65" s="12">
        <v>90</v>
      </c>
      <c r="E65" s="13"/>
      <c r="F65" s="14"/>
      <c r="G65" s="77"/>
      <c r="H65" s="48" t="s">
        <v>43</v>
      </c>
      <c r="I65" s="16"/>
    </row>
    <row r="66" spans="1:9" ht="78.75" x14ac:dyDescent="0.2">
      <c r="A66" s="82">
        <v>7.5</v>
      </c>
      <c r="B66" s="17" t="s">
        <v>81</v>
      </c>
      <c r="C66" s="11" t="s">
        <v>38</v>
      </c>
      <c r="D66" s="12">
        <v>282</v>
      </c>
      <c r="E66" s="13"/>
      <c r="F66" s="14"/>
      <c r="G66" s="77"/>
      <c r="H66" s="48" t="s">
        <v>43</v>
      </c>
      <c r="I66" s="16"/>
    </row>
    <row r="67" spans="1:9" ht="33.75" x14ac:dyDescent="0.2">
      <c r="A67" s="82">
        <v>7.6</v>
      </c>
      <c r="B67" s="17" t="s">
        <v>82</v>
      </c>
      <c r="C67" s="11" t="s">
        <v>42</v>
      </c>
      <c r="D67" s="12">
        <v>5</v>
      </c>
      <c r="E67" s="13"/>
      <c r="F67" s="14"/>
      <c r="G67" s="77"/>
      <c r="H67" s="48" t="s">
        <v>43</v>
      </c>
      <c r="I67" s="16"/>
    </row>
    <row r="68" spans="1:9" ht="67.5" x14ac:dyDescent="0.2">
      <c r="A68" s="82">
        <v>7.7</v>
      </c>
      <c r="B68" s="17" t="s">
        <v>83</v>
      </c>
      <c r="C68" s="11" t="s">
        <v>42</v>
      </c>
      <c r="D68" s="18">
        <v>1</v>
      </c>
      <c r="E68" s="46"/>
      <c r="F68" s="14"/>
      <c r="G68" s="77"/>
      <c r="H68" s="48" t="s">
        <v>43</v>
      </c>
      <c r="I68" s="16"/>
    </row>
    <row r="69" spans="1:9" ht="56.25" x14ac:dyDescent="0.2">
      <c r="A69" s="82">
        <v>7.8</v>
      </c>
      <c r="B69" s="44" t="s">
        <v>84</v>
      </c>
      <c r="C69" s="45" t="s">
        <v>42</v>
      </c>
      <c r="D69" s="18">
        <v>150</v>
      </c>
      <c r="E69" s="46"/>
      <c r="F69" s="47"/>
      <c r="G69" s="77"/>
      <c r="H69" s="48" t="s">
        <v>43</v>
      </c>
      <c r="I69" s="16"/>
    </row>
    <row r="70" spans="1:9" ht="67.5" x14ac:dyDescent="0.2">
      <c r="A70" s="82">
        <v>7.9</v>
      </c>
      <c r="B70" s="50" t="s">
        <v>85</v>
      </c>
      <c r="C70" s="51" t="s">
        <v>38</v>
      </c>
      <c r="D70" s="18">
        <v>75</v>
      </c>
      <c r="E70" s="52"/>
      <c r="F70" s="57"/>
      <c r="G70" s="77"/>
      <c r="H70" s="48" t="s">
        <v>43</v>
      </c>
      <c r="I70" s="16"/>
    </row>
    <row r="71" spans="1:9" ht="56.25" x14ac:dyDescent="0.2">
      <c r="A71" s="82">
        <v>7.1</v>
      </c>
      <c r="B71" s="53" t="s">
        <v>86</v>
      </c>
      <c r="C71" s="54" t="s">
        <v>42</v>
      </c>
      <c r="D71" s="18">
        <v>195</v>
      </c>
      <c r="E71" s="55"/>
      <c r="F71" s="80"/>
      <c r="G71" s="77"/>
      <c r="H71" s="48" t="s">
        <v>43</v>
      </c>
      <c r="I71" s="16"/>
    </row>
    <row r="72" spans="1:9" ht="78.75" x14ac:dyDescent="0.2">
      <c r="A72" s="82">
        <v>7.11</v>
      </c>
      <c r="B72" s="44" t="s">
        <v>87</v>
      </c>
      <c r="C72" s="45" t="s">
        <v>38</v>
      </c>
      <c r="D72" s="18">
        <v>75</v>
      </c>
      <c r="E72" s="46"/>
      <c r="F72" s="47"/>
      <c r="G72" s="77"/>
      <c r="H72" s="48" t="s">
        <v>43</v>
      </c>
      <c r="I72" s="16"/>
    </row>
    <row r="73" spans="1:9" ht="56.25" x14ac:dyDescent="0.2">
      <c r="A73" s="82">
        <v>7.12</v>
      </c>
      <c r="B73" s="44" t="s">
        <v>88</v>
      </c>
      <c r="C73" s="45" t="s">
        <v>42</v>
      </c>
      <c r="D73" s="18">
        <v>30</v>
      </c>
      <c r="E73" s="46"/>
      <c r="F73" s="47"/>
      <c r="G73" s="77"/>
      <c r="H73" s="48" t="s">
        <v>43</v>
      </c>
      <c r="I73" s="16"/>
    </row>
    <row r="74" spans="1:9" ht="67.5" x14ac:dyDescent="0.2">
      <c r="A74" s="82">
        <v>7.13</v>
      </c>
      <c r="B74" s="66" t="s">
        <v>89</v>
      </c>
      <c r="C74" s="45" t="s">
        <v>38</v>
      </c>
      <c r="D74" s="18">
        <v>157</v>
      </c>
      <c r="E74" s="46"/>
      <c r="F74" s="47"/>
      <c r="G74" s="77"/>
      <c r="H74" s="48" t="s">
        <v>43</v>
      </c>
      <c r="I74" s="81" t="s">
        <v>90</v>
      </c>
    </row>
    <row r="75" spans="1:9" ht="56.25" x14ac:dyDescent="0.2">
      <c r="A75" s="82">
        <v>7.14</v>
      </c>
      <c r="B75" s="44" t="s">
        <v>91</v>
      </c>
      <c r="C75" s="45" t="s">
        <v>42</v>
      </c>
      <c r="D75" s="18">
        <v>10</v>
      </c>
      <c r="E75" s="46"/>
      <c r="F75" s="47"/>
      <c r="G75" s="77"/>
      <c r="H75" s="48"/>
      <c r="I75" s="16"/>
    </row>
    <row r="76" spans="1:9" ht="78.75" x14ac:dyDescent="0.2">
      <c r="A76" s="82">
        <v>7.15</v>
      </c>
      <c r="B76" s="50" t="s">
        <v>92</v>
      </c>
      <c r="C76" s="51" t="s">
        <v>38</v>
      </c>
      <c r="D76" s="18">
        <v>210</v>
      </c>
      <c r="E76" s="52"/>
      <c r="F76" s="57"/>
      <c r="G76" s="77"/>
      <c r="H76" s="48"/>
      <c r="I76" s="16"/>
    </row>
    <row r="77" spans="1:9" ht="56.25" x14ac:dyDescent="0.2">
      <c r="A77" s="82">
        <v>7.16</v>
      </c>
      <c r="B77" s="53" t="s">
        <v>93</v>
      </c>
      <c r="C77" s="54" t="s">
        <v>42</v>
      </c>
      <c r="D77" s="18">
        <v>4</v>
      </c>
      <c r="E77" s="55"/>
      <c r="F77" s="80"/>
      <c r="G77" s="77"/>
      <c r="H77" s="48"/>
      <c r="I77" s="16"/>
    </row>
    <row r="78" spans="1:9" ht="78.75" x14ac:dyDescent="0.2">
      <c r="A78" s="82">
        <v>7.17</v>
      </c>
      <c r="B78" s="44" t="s">
        <v>94</v>
      </c>
      <c r="C78" s="45" t="s">
        <v>38</v>
      </c>
      <c r="D78" s="18">
        <v>85</v>
      </c>
      <c r="E78" s="46"/>
      <c r="F78" s="47"/>
      <c r="G78" s="77"/>
      <c r="H78" s="48"/>
      <c r="I78" s="16"/>
    </row>
    <row r="79" spans="1:9" ht="45" x14ac:dyDescent="0.2">
      <c r="A79" s="82">
        <v>7.18</v>
      </c>
      <c r="B79" s="44" t="s">
        <v>95</v>
      </c>
      <c r="C79" s="45" t="s">
        <v>38</v>
      </c>
      <c r="D79" s="18">
        <v>149.577</v>
      </c>
      <c r="E79" s="46"/>
      <c r="F79" s="47"/>
      <c r="G79" s="77"/>
      <c r="H79" s="48"/>
      <c r="I79" s="16"/>
    </row>
    <row r="80" spans="1:9" ht="45" x14ac:dyDescent="0.2">
      <c r="A80" s="82">
        <v>7.21</v>
      </c>
      <c r="B80" s="44" t="s">
        <v>96</v>
      </c>
      <c r="C80" s="45" t="s">
        <v>42</v>
      </c>
      <c r="D80" s="18">
        <v>20</v>
      </c>
      <c r="E80" s="46"/>
      <c r="F80" s="47"/>
      <c r="G80" s="77"/>
      <c r="H80" s="48"/>
      <c r="I80" s="16"/>
    </row>
    <row r="81" spans="1:9" ht="45" x14ac:dyDescent="0.2">
      <c r="A81" s="82">
        <v>7.22</v>
      </c>
      <c r="B81" s="44" t="s">
        <v>97</v>
      </c>
      <c r="C81" s="45" t="s">
        <v>42</v>
      </c>
      <c r="D81" s="18">
        <v>10</v>
      </c>
      <c r="E81" s="46"/>
      <c r="F81" s="47"/>
      <c r="G81" s="77"/>
      <c r="H81" s="48"/>
      <c r="I81" s="16"/>
    </row>
    <row r="82" spans="1:9" ht="45" x14ac:dyDescent="0.2">
      <c r="A82" s="82">
        <v>7.23</v>
      </c>
      <c r="B82" s="50" t="s">
        <v>98</v>
      </c>
      <c r="C82" s="51" t="s">
        <v>42</v>
      </c>
      <c r="D82" s="18">
        <v>5</v>
      </c>
      <c r="E82" s="52"/>
      <c r="F82" s="57"/>
      <c r="G82" s="77"/>
      <c r="H82" s="48"/>
      <c r="I82" s="16"/>
    </row>
    <row r="83" spans="1:9" ht="45" x14ac:dyDescent="0.2">
      <c r="A83" s="82">
        <v>7.24</v>
      </c>
      <c r="B83" s="53" t="s">
        <v>99</v>
      </c>
      <c r="C83" s="54" t="s">
        <v>42</v>
      </c>
      <c r="D83" s="18">
        <v>5</v>
      </c>
      <c r="E83" s="55"/>
      <c r="F83" s="80"/>
      <c r="G83" s="77"/>
      <c r="H83" s="48"/>
      <c r="I83" s="16"/>
    </row>
    <row r="84" spans="1:9" x14ac:dyDescent="0.2">
      <c r="A84" s="7">
        <v>11</v>
      </c>
      <c r="B84" s="115" t="s">
        <v>100</v>
      </c>
      <c r="C84" s="116"/>
      <c r="D84" s="116"/>
      <c r="E84" s="116"/>
      <c r="F84" s="117"/>
      <c r="G84" s="43">
        <f>SUM(F85:F87)</f>
        <v>0</v>
      </c>
      <c r="H84" s="48"/>
      <c r="I84" s="16"/>
    </row>
    <row r="85" spans="1:9" ht="45" x14ac:dyDescent="0.2">
      <c r="A85" s="82">
        <v>11.1</v>
      </c>
      <c r="B85" s="44" t="s">
        <v>101</v>
      </c>
      <c r="C85" s="45" t="s">
        <v>18</v>
      </c>
      <c r="D85" s="18">
        <v>120</v>
      </c>
      <c r="E85" s="46"/>
      <c r="F85" s="47"/>
      <c r="G85" s="77"/>
      <c r="H85" s="48"/>
      <c r="I85" s="16"/>
    </row>
    <row r="86" spans="1:9" ht="56.25" x14ac:dyDescent="0.2">
      <c r="A86" s="82">
        <v>11.2</v>
      </c>
      <c r="B86" s="44" t="s">
        <v>102</v>
      </c>
      <c r="C86" s="45" t="s">
        <v>18</v>
      </c>
      <c r="D86" s="18">
        <v>400</v>
      </c>
      <c r="E86" s="46"/>
      <c r="F86" s="47"/>
      <c r="G86" s="77"/>
      <c r="H86" s="48"/>
      <c r="I86" s="16"/>
    </row>
    <row r="87" spans="1:9" ht="56.25" x14ac:dyDescent="0.2">
      <c r="A87" s="82">
        <v>11.8</v>
      </c>
      <c r="B87" s="44" t="s">
        <v>103</v>
      </c>
      <c r="C87" s="45" t="s">
        <v>38</v>
      </c>
      <c r="D87" s="18">
        <v>250</v>
      </c>
      <c r="E87" s="46"/>
      <c r="F87" s="47"/>
      <c r="G87" s="77"/>
      <c r="H87" s="48"/>
      <c r="I87" s="16"/>
    </row>
    <row r="88" spans="1:9" x14ac:dyDescent="0.2">
      <c r="A88" s="74">
        <v>12</v>
      </c>
      <c r="B88" s="115" t="s">
        <v>58</v>
      </c>
      <c r="C88" s="116"/>
      <c r="D88" s="116"/>
      <c r="E88" s="116"/>
      <c r="F88" s="117"/>
      <c r="G88" s="43">
        <f>SUM(F89:F89)</f>
        <v>0</v>
      </c>
    </row>
    <row r="89" spans="1:9" ht="45" x14ac:dyDescent="0.2">
      <c r="A89" s="75">
        <v>12.4</v>
      </c>
      <c r="B89" s="76" t="s">
        <v>104</v>
      </c>
      <c r="C89" s="45" t="s">
        <v>38</v>
      </c>
      <c r="D89" s="83">
        <v>540</v>
      </c>
      <c r="E89" s="46"/>
      <c r="F89" s="57"/>
      <c r="G89" s="41"/>
      <c r="H89" s="48" t="s">
        <v>43</v>
      </c>
      <c r="I89" s="16"/>
    </row>
    <row r="90" spans="1:9" x14ac:dyDescent="0.2">
      <c r="A90" s="74">
        <v>13</v>
      </c>
      <c r="B90" s="115" t="s">
        <v>105</v>
      </c>
      <c r="C90" s="116"/>
      <c r="D90" s="116"/>
      <c r="E90" s="116"/>
      <c r="F90" s="117"/>
      <c r="G90" s="43">
        <f>SUM(F91:F95)</f>
        <v>0</v>
      </c>
      <c r="I90" s="1"/>
    </row>
    <row r="91" spans="1:9" ht="33.75" x14ac:dyDescent="0.2">
      <c r="A91" s="75">
        <v>13.4</v>
      </c>
      <c r="B91" s="76" t="s">
        <v>106</v>
      </c>
      <c r="C91" s="45" t="s">
        <v>42</v>
      </c>
      <c r="D91" s="84">
        <v>14</v>
      </c>
      <c r="E91" s="46"/>
      <c r="F91" s="47"/>
      <c r="G91" s="109"/>
      <c r="H91" s="48" t="s">
        <v>43</v>
      </c>
      <c r="I91" s="16"/>
    </row>
    <row r="92" spans="1:9" ht="33.75" x14ac:dyDescent="0.2">
      <c r="A92" s="75">
        <v>13.5</v>
      </c>
      <c r="B92" s="76" t="s">
        <v>107</v>
      </c>
      <c r="C92" s="45" t="s">
        <v>42</v>
      </c>
      <c r="D92" s="84">
        <v>10</v>
      </c>
      <c r="E92" s="46"/>
      <c r="F92" s="47"/>
      <c r="G92" s="109"/>
      <c r="H92" s="48" t="s">
        <v>43</v>
      </c>
      <c r="I92" s="16"/>
    </row>
    <row r="93" spans="1:9" ht="33.75" x14ac:dyDescent="0.2">
      <c r="A93" s="75">
        <v>13.6</v>
      </c>
      <c r="B93" s="76" t="s">
        <v>108</v>
      </c>
      <c r="C93" s="85" t="s">
        <v>18</v>
      </c>
      <c r="D93" s="86">
        <v>40</v>
      </c>
      <c r="E93" s="87"/>
      <c r="F93" s="27"/>
      <c r="G93" s="110"/>
      <c r="H93" s="48" t="s">
        <v>43</v>
      </c>
      <c r="I93" s="16"/>
    </row>
    <row r="94" spans="1:9" ht="22.5" x14ac:dyDescent="0.2">
      <c r="A94" s="88">
        <v>13.7</v>
      </c>
      <c r="B94" s="89" t="s">
        <v>109</v>
      </c>
      <c r="C94" s="24" t="s">
        <v>42</v>
      </c>
      <c r="D94" s="90">
        <v>1</v>
      </c>
      <c r="E94" s="26"/>
      <c r="F94" s="91"/>
      <c r="G94" s="92"/>
      <c r="H94" s="48"/>
      <c r="I94" s="16"/>
    </row>
    <row r="95" spans="1:9" ht="22.5" x14ac:dyDescent="0.2">
      <c r="A95" s="88">
        <v>13.8</v>
      </c>
      <c r="B95" s="89" t="s">
        <v>110</v>
      </c>
      <c r="C95" s="93" t="s">
        <v>18</v>
      </c>
      <c r="D95" s="94">
        <v>360</v>
      </c>
      <c r="E95" s="95"/>
      <c r="F95" s="27"/>
      <c r="G95" s="92"/>
      <c r="H95" s="48"/>
      <c r="I95" s="16"/>
    </row>
    <row r="96" spans="1:9" x14ac:dyDescent="0.2">
      <c r="A96" s="96">
        <v>14</v>
      </c>
      <c r="B96" s="137" t="s">
        <v>111</v>
      </c>
      <c r="C96" s="137"/>
      <c r="D96" s="137"/>
      <c r="E96" s="137"/>
      <c r="F96" s="137"/>
      <c r="G96" s="97">
        <f>SUM(F97:F155)-48</f>
        <v>-48</v>
      </c>
    </row>
    <row r="97" spans="1:8" ht="22.5" x14ac:dyDescent="0.2">
      <c r="A97" s="75">
        <v>14.1</v>
      </c>
      <c r="B97" s="98" t="s">
        <v>112</v>
      </c>
      <c r="C97" s="54" t="s">
        <v>42</v>
      </c>
      <c r="D97" s="99">
        <v>1</v>
      </c>
      <c r="E97" s="55"/>
      <c r="F97" s="80"/>
      <c r="H97" s="1" t="s">
        <v>113</v>
      </c>
    </row>
    <row r="98" spans="1:8" ht="33.75" x14ac:dyDescent="0.2">
      <c r="A98" s="75">
        <v>14.2</v>
      </c>
      <c r="B98" s="76" t="s">
        <v>114</v>
      </c>
      <c r="C98" s="45" t="s">
        <v>42</v>
      </c>
      <c r="D98" s="84">
        <v>1</v>
      </c>
      <c r="E98" s="46"/>
      <c r="F98" s="47"/>
      <c r="H98" s="1" t="s">
        <v>113</v>
      </c>
    </row>
    <row r="99" spans="1:8" ht="22.5" x14ac:dyDescent="0.2">
      <c r="A99" s="75">
        <v>14.3</v>
      </c>
      <c r="B99" s="76" t="s">
        <v>115</v>
      </c>
      <c r="C99" s="45" t="s">
        <v>42</v>
      </c>
      <c r="D99" s="84">
        <v>1</v>
      </c>
      <c r="E99" s="46"/>
      <c r="F99" s="47"/>
      <c r="H99" s="1" t="s">
        <v>113</v>
      </c>
    </row>
    <row r="100" spans="1:8" ht="22.5" x14ac:dyDescent="0.2">
      <c r="A100" s="75">
        <v>14.4</v>
      </c>
      <c r="B100" s="76" t="s">
        <v>116</v>
      </c>
      <c r="C100" s="45" t="s">
        <v>42</v>
      </c>
      <c r="D100" s="84">
        <v>1</v>
      </c>
      <c r="E100" s="46"/>
      <c r="F100" s="47"/>
      <c r="H100" s="1" t="s">
        <v>113</v>
      </c>
    </row>
    <row r="101" spans="1:8" ht="22.5" x14ac:dyDescent="0.2">
      <c r="A101" s="75">
        <v>14.5</v>
      </c>
      <c r="B101" s="76" t="s">
        <v>117</v>
      </c>
      <c r="C101" s="45" t="s">
        <v>42</v>
      </c>
      <c r="D101" s="84">
        <v>3</v>
      </c>
      <c r="E101" s="46"/>
      <c r="F101" s="47"/>
      <c r="H101" s="1" t="s">
        <v>113</v>
      </c>
    </row>
    <row r="102" spans="1:8" ht="22.5" x14ac:dyDescent="0.2">
      <c r="A102" s="75">
        <v>14.6</v>
      </c>
      <c r="B102" s="76" t="s">
        <v>118</v>
      </c>
      <c r="C102" s="45" t="s">
        <v>38</v>
      </c>
      <c r="D102" s="84">
        <v>50</v>
      </c>
      <c r="E102" s="46"/>
      <c r="F102" s="47"/>
      <c r="H102" s="1" t="s">
        <v>113</v>
      </c>
    </row>
    <row r="103" spans="1:8" ht="22.5" x14ac:dyDescent="0.2">
      <c r="A103" s="75">
        <v>14.7</v>
      </c>
      <c r="B103" s="76" t="s">
        <v>119</v>
      </c>
      <c r="C103" s="45" t="s">
        <v>38</v>
      </c>
      <c r="D103" s="84">
        <v>60</v>
      </c>
      <c r="E103" s="46"/>
      <c r="F103" s="47"/>
      <c r="H103" s="1" t="s">
        <v>113</v>
      </c>
    </row>
    <row r="104" spans="1:8" ht="45" x14ac:dyDescent="0.2">
      <c r="A104" s="75">
        <v>14.8</v>
      </c>
      <c r="B104" s="76" t="s">
        <v>120</v>
      </c>
      <c r="C104" s="45" t="s">
        <v>42</v>
      </c>
      <c r="D104" s="84">
        <v>1</v>
      </c>
      <c r="E104" s="46"/>
      <c r="F104" s="47"/>
      <c r="H104" s="1" t="s">
        <v>113</v>
      </c>
    </row>
    <row r="105" spans="1:8" x14ac:dyDescent="0.2">
      <c r="A105" s="96"/>
      <c r="B105" s="130" t="s">
        <v>121</v>
      </c>
      <c r="C105" s="131"/>
      <c r="D105" s="131"/>
      <c r="E105" s="131"/>
      <c r="F105" s="132"/>
      <c r="H105" s="1"/>
    </row>
    <row r="106" spans="1:8" ht="33.75" x14ac:dyDescent="0.2">
      <c r="A106" s="75">
        <v>14.9</v>
      </c>
      <c r="B106" s="76" t="s">
        <v>122</v>
      </c>
      <c r="C106" s="45" t="s">
        <v>38</v>
      </c>
      <c r="D106" s="84">
        <v>5</v>
      </c>
      <c r="E106" s="46"/>
      <c r="F106" s="47"/>
      <c r="H106" s="1" t="s">
        <v>113</v>
      </c>
    </row>
    <row r="107" spans="1:8" ht="45" x14ac:dyDescent="0.2">
      <c r="A107" s="100">
        <v>14.1</v>
      </c>
      <c r="B107" s="76" t="s">
        <v>123</v>
      </c>
      <c r="C107" s="45" t="s">
        <v>42</v>
      </c>
      <c r="D107" s="84">
        <v>1</v>
      </c>
      <c r="E107" s="46"/>
      <c r="F107" s="47"/>
      <c r="H107" s="1" t="s">
        <v>113</v>
      </c>
    </row>
    <row r="108" spans="1:8" ht="33.75" x14ac:dyDescent="0.2">
      <c r="A108" s="100">
        <v>14.11</v>
      </c>
      <c r="B108" s="76" t="s">
        <v>124</v>
      </c>
      <c r="C108" s="45" t="s">
        <v>38</v>
      </c>
      <c r="D108" s="84">
        <v>120</v>
      </c>
      <c r="E108" s="46"/>
      <c r="F108" s="47"/>
      <c r="H108" s="1" t="s">
        <v>113</v>
      </c>
    </row>
    <row r="109" spans="1:8" ht="22.5" x14ac:dyDescent="0.2">
      <c r="A109" s="100">
        <v>14.12</v>
      </c>
      <c r="B109" s="76" t="s">
        <v>125</v>
      </c>
      <c r="C109" s="45" t="s">
        <v>38</v>
      </c>
      <c r="D109" s="84">
        <v>20</v>
      </c>
      <c r="E109" s="46"/>
      <c r="F109" s="47"/>
      <c r="H109" s="1" t="s">
        <v>113</v>
      </c>
    </row>
    <row r="110" spans="1:8" ht="45" x14ac:dyDescent="0.2">
      <c r="A110" s="100">
        <v>14.13</v>
      </c>
      <c r="B110" s="76" t="s">
        <v>126</v>
      </c>
      <c r="C110" s="45" t="s">
        <v>42</v>
      </c>
      <c r="D110" s="84">
        <v>1</v>
      </c>
      <c r="E110" s="46"/>
      <c r="F110" s="47"/>
      <c r="H110" s="1" t="s">
        <v>113</v>
      </c>
    </row>
    <row r="111" spans="1:8" ht="45" x14ac:dyDescent="0.2">
      <c r="A111" s="100">
        <v>14.14</v>
      </c>
      <c r="B111" s="76" t="s">
        <v>127</v>
      </c>
      <c r="C111" s="45" t="s">
        <v>42</v>
      </c>
      <c r="D111" s="84">
        <v>3</v>
      </c>
      <c r="E111" s="46"/>
      <c r="F111" s="47"/>
      <c r="H111" s="1" t="s">
        <v>113</v>
      </c>
    </row>
    <row r="112" spans="1:8" ht="22.5" x14ac:dyDescent="0.2">
      <c r="A112" s="100">
        <v>14.15</v>
      </c>
      <c r="B112" s="76" t="s">
        <v>128</v>
      </c>
      <c r="C112" s="45" t="s">
        <v>38</v>
      </c>
      <c r="D112" s="84">
        <v>23</v>
      </c>
      <c r="E112" s="46"/>
      <c r="F112" s="47"/>
      <c r="H112" s="1" t="s">
        <v>113</v>
      </c>
    </row>
    <row r="113" spans="1:8" ht="22.5" x14ac:dyDescent="0.2">
      <c r="A113" s="100">
        <v>14.16</v>
      </c>
      <c r="B113" s="76" t="s">
        <v>129</v>
      </c>
      <c r="C113" s="45" t="s">
        <v>38</v>
      </c>
      <c r="D113" s="84">
        <v>3</v>
      </c>
      <c r="E113" s="46"/>
      <c r="F113" s="47"/>
      <c r="G113" s="70"/>
      <c r="H113" s="1" t="s">
        <v>113</v>
      </c>
    </row>
    <row r="114" spans="1:8" x14ac:dyDescent="0.2">
      <c r="A114" s="100">
        <v>14.17</v>
      </c>
      <c r="B114" s="76" t="s">
        <v>130</v>
      </c>
      <c r="C114" s="45" t="s">
        <v>42</v>
      </c>
      <c r="D114" s="84">
        <v>1</v>
      </c>
      <c r="E114" s="46"/>
      <c r="F114" s="47"/>
      <c r="G114" s="101"/>
      <c r="H114" s="1" t="s">
        <v>113</v>
      </c>
    </row>
    <row r="115" spans="1:8" x14ac:dyDescent="0.2">
      <c r="A115" s="100">
        <v>14.18</v>
      </c>
      <c r="B115" s="76" t="s">
        <v>131</v>
      </c>
      <c r="C115" s="45" t="s">
        <v>42</v>
      </c>
      <c r="D115" s="84">
        <v>3</v>
      </c>
      <c r="E115" s="46"/>
      <c r="F115" s="47"/>
      <c r="H115" s="1" t="s">
        <v>113</v>
      </c>
    </row>
    <row r="116" spans="1:8" x14ac:dyDescent="0.2">
      <c r="A116" s="100">
        <v>14.19</v>
      </c>
      <c r="B116" s="76" t="s">
        <v>132</v>
      </c>
      <c r="C116" s="45" t="s">
        <v>42</v>
      </c>
      <c r="D116" s="84">
        <v>44</v>
      </c>
      <c r="E116" s="46"/>
      <c r="F116" s="47"/>
      <c r="H116" s="1" t="s">
        <v>113</v>
      </c>
    </row>
    <row r="117" spans="1:8" x14ac:dyDescent="0.2">
      <c r="A117" s="100">
        <v>14.2</v>
      </c>
      <c r="B117" s="76" t="s">
        <v>133</v>
      </c>
      <c r="C117" s="45" t="s">
        <v>42</v>
      </c>
      <c r="D117" s="84">
        <v>1</v>
      </c>
      <c r="E117" s="46"/>
      <c r="F117" s="47"/>
      <c r="H117" s="1" t="s">
        <v>113</v>
      </c>
    </row>
    <row r="118" spans="1:8" ht="45" x14ac:dyDescent="0.2">
      <c r="A118" s="100">
        <v>14.21</v>
      </c>
      <c r="B118" s="76" t="s">
        <v>134</v>
      </c>
      <c r="C118" s="45" t="s">
        <v>38</v>
      </c>
      <c r="D118" s="84">
        <v>50</v>
      </c>
      <c r="E118" s="46"/>
      <c r="F118" s="47"/>
      <c r="H118" s="1" t="s">
        <v>113</v>
      </c>
    </row>
    <row r="119" spans="1:8" ht="22.5" x14ac:dyDescent="0.2">
      <c r="A119" s="100">
        <v>14.22</v>
      </c>
      <c r="B119" s="76" t="s">
        <v>135</v>
      </c>
      <c r="C119" s="45" t="s">
        <v>38</v>
      </c>
      <c r="D119" s="84">
        <v>20</v>
      </c>
      <c r="E119" s="46"/>
      <c r="F119" s="47"/>
      <c r="H119" s="1" t="s">
        <v>113</v>
      </c>
    </row>
    <row r="120" spans="1:8" ht="22.5" x14ac:dyDescent="0.2">
      <c r="A120" s="100">
        <v>14.23</v>
      </c>
      <c r="B120" s="76" t="s">
        <v>136</v>
      </c>
      <c r="C120" s="45" t="s">
        <v>38</v>
      </c>
      <c r="D120" s="84">
        <v>30</v>
      </c>
      <c r="E120" s="46"/>
      <c r="F120" s="47"/>
      <c r="H120" s="1" t="s">
        <v>113</v>
      </c>
    </row>
    <row r="121" spans="1:8" x14ac:dyDescent="0.2">
      <c r="A121" s="96"/>
      <c r="B121" s="130" t="s">
        <v>137</v>
      </c>
      <c r="C121" s="131"/>
      <c r="D121" s="131"/>
      <c r="E121" s="131"/>
      <c r="F121" s="132"/>
    </row>
    <row r="122" spans="1:8" ht="45" x14ac:dyDescent="0.2">
      <c r="A122" s="100">
        <v>14.24</v>
      </c>
      <c r="B122" s="76" t="s">
        <v>138</v>
      </c>
      <c r="C122" s="45" t="s">
        <v>42</v>
      </c>
      <c r="D122" s="84">
        <v>158</v>
      </c>
      <c r="E122" s="46"/>
      <c r="F122" s="47"/>
      <c r="H122" s="1" t="s">
        <v>113</v>
      </c>
    </row>
    <row r="123" spans="1:8" ht="45" x14ac:dyDescent="0.2">
      <c r="A123" s="100">
        <v>14.25</v>
      </c>
      <c r="B123" s="76" t="s">
        <v>139</v>
      </c>
      <c r="C123" s="45" t="s">
        <v>42</v>
      </c>
      <c r="D123" s="84">
        <v>2</v>
      </c>
      <c r="E123" s="46"/>
      <c r="F123" s="47"/>
      <c r="H123" s="1" t="s">
        <v>113</v>
      </c>
    </row>
    <row r="124" spans="1:8" ht="45" x14ac:dyDescent="0.2">
      <c r="A124" s="100">
        <v>14.26</v>
      </c>
      <c r="B124" s="76" t="s">
        <v>140</v>
      </c>
      <c r="C124" s="45" t="s">
        <v>141</v>
      </c>
      <c r="D124" s="84">
        <v>171</v>
      </c>
      <c r="E124" s="46"/>
      <c r="F124" s="47"/>
      <c r="H124" s="1" t="s">
        <v>113</v>
      </c>
    </row>
    <row r="125" spans="1:8" ht="45" x14ac:dyDescent="0.2">
      <c r="A125" s="100">
        <v>14.27</v>
      </c>
      <c r="B125" s="76" t="s">
        <v>142</v>
      </c>
      <c r="C125" s="45" t="s">
        <v>42</v>
      </c>
      <c r="D125" s="84">
        <v>12</v>
      </c>
      <c r="E125" s="46"/>
      <c r="F125" s="47"/>
      <c r="H125" s="1" t="s">
        <v>113</v>
      </c>
    </row>
    <row r="126" spans="1:8" ht="22.5" x14ac:dyDescent="0.2">
      <c r="A126" s="100">
        <v>14.28</v>
      </c>
      <c r="B126" s="76" t="s">
        <v>143</v>
      </c>
      <c r="C126" s="45" t="s">
        <v>38</v>
      </c>
      <c r="D126" s="84">
        <v>1260</v>
      </c>
      <c r="E126" s="46"/>
      <c r="F126" s="47"/>
      <c r="H126" s="1" t="s">
        <v>113</v>
      </c>
    </row>
    <row r="127" spans="1:8" ht="22.5" x14ac:dyDescent="0.2">
      <c r="A127" s="100">
        <v>14.29</v>
      </c>
      <c r="B127" s="76" t="s">
        <v>144</v>
      </c>
      <c r="C127" s="45" t="s">
        <v>38</v>
      </c>
      <c r="D127" s="84">
        <v>40</v>
      </c>
      <c r="E127" s="46"/>
      <c r="F127" s="47"/>
      <c r="H127" s="1" t="s">
        <v>113</v>
      </c>
    </row>
    <row r="128" spans="1:8" x14ac:dyDescent="0.2">
      <c r="A128" s="100">
        <v>14.3</v>
      </c>
      <c r="B128" s="76" t="s">
        <v>145</v>
      </c>
      <c r="C128" s="45" t="s">
        <v>42</v>
      </c>
      <c r="D128" s="84">
        <v>40</v>
      </c>
      <c r="E128" s="46"/>
      <c r="F128" s="47"/>
      <c r="H128" s="1" t="s">
        <v>113</v>
      </c>
    </row>
    <row r="129" spans="1:8" ht="22.5" x14ac:dyDescent="0.2">
      <c r="A129" s="100">
        <v>14.31</v>
      </c>
      <c r="B129" s="76" t="s">
        <v>146</v>
      </c>
      <c r="C129" s="45" t="s">
        <v>42</v>
      </c>
      <c r="D129" s="84">
        <v>40</v>
      </c>
      <c r="E129" s="46"/>
      <c r="F129" s="47"/>
      <c r="H129" s="1" t="s">
        <v>113</v>
      </c>
    </row>
    <row r="130" spans="1:8" x14ac:dyDescent="0.2">
      <c r="A130" s="100">
        <v>14.32</v>
      </c>
      <c r="B130" s="76" t="s">
        <v>147</v>
      </c>
      <c r="C130" s="45" t="s">
        <v>38</v>
      </c>
      <c r="D130" s="84">
        <v>8500</v>
      </c>
      <c r="E130" s="46"/>
      <c r="F130" s="47"/>
      <c r="H130" s="1" t="s">
        <v>113</v>
      </c>
    </row>
    <row r="131" spans="1:8" x14ac:dyDescent="0.2">
      <c r="A131" s="100">
        <v>14.33</v>
      </c>
      <c r="B131" s="76" t="s">
        <v>148</v>
      </c>
      <c r="C131" s="45" t="s">
        <v>38</v>
      </c>
      <c r="D131" s="84">
        <v>100</v>
      </c>
      <c r="E131" s="46"/>
      <c r="F131" s="47"/>
      <c r="H131" s="1" t="s">
        <v>113</v>
      </c>
    </row>
    <row r="132" spans="1:8" ht="45" x14ac:dyDescent="0.2">
      <c r="A132" s="100">
        <v>14.34</v>
      </c>
      <c r="B132" s="76" t="s">
        <v>149</v>
      </c>
      <c r="C132" s="45" t="s">
        <v>42</v>
      </c>
      <c r="D132" s="84">
        <v>10</v>
      </c>
      <c r="E132" s="46"/>
      <c r="F132" s="47"/>
      <c r="H132" s="1" t="s">
        <v>113</v>
      </c>
    </row>
    <row r="133" spans="1:8" ht="22.5" x14ac:dyDescent="0.2">
      <c r="A133" s="100">
        <v>14.35</v>
      </c>
      <c r="B133" s="76" t="s">
        <v>150</v>
      </c>
      <c r="C133" s="45" t="s">
        <v>38</v>
      </c>
      <c r="D133" s="84">
        <v>1260</v>
      </c>
      <c r="E133" s="46"/>
      <c r="F133" s="47"/>
      <c r="H133" s="1" t="s">
        <v>113</v>
      </c>
    </row>
    <row r="134" spans="1:8" x14ac:dyDescent="0.2">
      <c r="A134" s="96"/>
      <c r="B134" s="130" t="s">
        <v>151</v>
      </c>
      <c r="C134" s="131"/>
      <c r="D134" s="131"/>
      <c r="E134" s="131"/>
      <c r="F134" s="132"/>
    </row>
    <row r="135" spans="1:8" ht="22.5" x14ac:dyDescent="0.2">
      <c r="A135" s="100">
        <v>14.36</v>
      </c>
      <c r="B135" s="76" t="s">
        <v>152</v>
      </c>
      <c r="C135" s="45" t="s">
        <v>42</v>
      </c>
      <c r="D135" s="84">
        <v>129</v>
      </c>
      <c r="E135" s="46"/>
      <c r="F135" s="47"/>
      <c r="H135" s="1" t="s">
        <v>113</v>
      </c>
    </row>
    <row r="136" spans="1:8" ht="22.5" x14ac:dyDescent="0.2">
      <c r="A136" s="100">
        <v>14.37</v>
      </c>
      <c r="B136" s="76" t="s">
        <v>153</v>
      </c>
      <c r="C136" s="45" t="s">
        <v>42</v>
      </c>
      <c r="D136" s="84">
        <v>16</v>
      </c>
      <c r="E136" s="46"/>
      <c r="F136" s="47"/>
      <c r="H136" s="1" t="s">
        <v>113</v>
      </c>
    </row>
    <row r="137" spans="1:8" ht="33.75" x14ac:dyDescent="0.2">
      <c r="A137" s="100">
        <v>14.38</v>
      </c>
      <c r="B137" s="76" t="s">
        <v>154</v>
      </c>
      <c r="C137" s="45" t="s">
        <v>42</v>
      </c>
      <c r="D137" s="84">
        <v>22</v>
      </c>
      <c r="E137" s="46"/>
      <c r="F137" s="47"/>
      <c r="H137" s="1" t="s">
        <v>113</v>
      </c>
    </row>
    <row r="138" spans="1:8" x14ac:dyDescent="0.2">
      <c r="A138" s="96"/>
      <c r="B138" s="130" t="s">
        <v>155</v>
      </c>
      <c r="C138" s="131"/>
      <c r="D138" s="131"/>
      <c r="E138" s="131"/>
      <c r="F138" s="132"/>
    </row>
    <row r="139" spans="1:8" x14ac:dyDescent="0.2">
      <c r="A139" s="100">
        <v>14.39</v>
      </c>
      <c r="B139" s="76" t="s">
        <v>156</v>
      </c>
      <c r="C139" s="45" t="s">
        <v>42</v>
      </c>
      <c r="D139" s="84">
        <v>4</v>
      </c>
      <c r="E139" s="46"/>
      <c r="F139" s="47"/>
      <c r="H139" s="1" t="s">
        <v>113</v>
      </c>
    </row>
    <row r="140" spans="1:8" x14ac:dyDescent="0.2">
      <c r="A140" s="100">
        <v>14.4</v>
      </c>
      <c r="B140" s="76" t="s">
        <v>157</v>
      </c>
      <c r="C140" s="45" t="s">
        <v>42</v>
      </c>
      <c r="D140" s="84">
        <v>32</v>
      </c>
      <c r="E140" s="46"/>
      <c r="F140" s="47"/>
      <c r="H140" s="1" t="s">
        <v>113</v>
      </c>
    </row>
    <row r="141" spans="1:8" x14ac:dyDescent="0.2">
      <c r="A141" s="100">
        <v>14.41</v>
      </c>
      <c r="B141" s="76" t="s">
        <v>158</v>
      </c>
      <c r="C141" s="45" t="s">
        <v>42</v>
      </c>
      <c r="D141" s="84">
        <v>10</v>
      </c>
      <c r="E141" s="46"/>
      <c r="F141" s="47"/>
      <c r="H141" s="1" t="s">
        <v>113</v>
      </c>
    </row>
    <row r="142" spans="1:8" x14ac:dyDescent="0.2">
      <c r="A142" s="100">
        <v>14.42</v>
      </c>
      <c r="B142" s="76" t="s">
        <v>159</v>
      </c>
      <c r="C142" s="45" t="s">
        <v>42</v>
      </c>
      <c r="D142" s="84">
        <v>1</v>
      </c>
      <c r="E142" s="46"/>
      <c r="F142" s="47"/>
      <c r="H142" s="1" t="s">
        <v>113</v>
      </c>
    </row>
    <row r="143" spans="1:8" x14ac:dyDescent="0.2">
      <c r="A143" s="96"/>
      <c r="B143" s="130" t="s">
        <v>160</v>
      </c>
      <c r="C143" s="131"/>
      <c r="D143" s="131"/>
      <c r="E143" s="131"/>
      <c r="F143" s="132"/>
    </row>
    <row r="144" spans="1:8" ht="45" x14ac:dyDescent="0.2">
      <c r="A144" s="100">
        <v>14.43</v>
      </c>
      <c r="B144" s="76" t="s">
        <v>161</v>
      </c>
      <c r="C144" s="45" t="s">
        <v>42</v>
      </c>
      <c r="D144" s="84">
        <v>1</v>
      </c>
      <c r="E144" s="46"/>
      <c r="F144" s="47"/>
      <c r="H144" s="1" t="s">
        <v>113</v>
      </c>
    </row>
    <row r="145" spans="1:8" ht="22.5" x14ac:dyDescent="0.2">
      <c r="A145" s="100">
        <v>14.44</v>
      </c>
      <c r="B145" s="76" t="s">
        <v>162</v>
      </c>
      <c r="C145" s="45" t="s">
        <v>42</v>
      </c>
      <c r="D145" s="84">
        <v>28</v>
      </c>
      <c r="E145" s="46"/>
      <c r="F145" s="47"/>
      <c r="H145" s="1" t="s">
        <v>113</v>
      </c>
    </row>
    <row r="146" spans="1:8" ht="22.5" x14ac:dyDescent="0.2">
      <c r="A146" s="100">
        <v>14.45</v>
      </c>
      <c r="B146" s="76" t="s">
        <v>163</v>
      </c>
      <c r="C146" s="45" t="s">
        <v>42</v>
      </c>
      <c r="D146" s="84">
        <v>450</v>
      </c>
      <c r="E146" s="46"/>
      <c r="F146" s="47"/>
      <c r="H146" s="1" t="s">
        <v>113</v>
      </c>
    </row>
    <row r="147" spans="1:8" x14ac:dyDescent="0.2">
      <c r="A147" s="100">
        <v>14.46</v>
      </c>
      <c r="B147" s="76" t="s">
        <v>164</v>
      </c>
      <c r="C147" s="45" t="s">
        <v>42</v>
      </c>
      <c r="D147" s="84">
        <v>28</v>
      </c>
      <c r="E147" s="46"/>
      <c r="F147" s="47"/>
      <c r="H147" s="1" t="s">
        <v>113</v>
      </c>
    </row>
    <row r="148" spans="1:8" x14ac:dyDescent="0.2">
      <c r="A148" s="100">
        <v>14.47</v>
      </c>
      <c r="B148" s="76" t="s">
        <v>165</v>
      </c>
      <c r="C148" s="45" t="s">
        <v>42</v>
      </c>
      <c r="D148" s="84">
        <v>28</v>
      </c>
      <c r="E148" s="46"/>
      <c r="F148" s="47"/>
      <c r="H148" s="1" t="s">
        <v>113</v>
      </c>
    </row>
    <row r="149" spans="1:8" ht="22.5" x14ac:dyDescent="0.2">
      <c r="A149" s="100">
        <v>14.48</v>
      </c>
      <c r="B149" s="76" t="s">
        <v>166</v>
      </c>
      <c r="C149" s="45" t="s">
        <v>42</v>
      </c>
      <c r="D149" s="84">
        <v>28</v>
      </c>
      <c r="E149" s="46"/>
      <c r="F149" s="47"/>
      <c r="H149" s="1" t="s">
        <v>113</v>
      </c>
    </row>
    <row r="150" spans="1:8" ht="22.5" x14ac:dyDescent="0.2">
      <c r="A150" s="100">
        <v>14.49</v>
      </c>
      <c r="B150" s="76" t="s">
        <v>167</v>
      </c>
      <c r="C150" s="45" t="s">
        <v>38</v>
      </c>
      <c r="D150" s="84">
        <v>450</v>
      </c>
      <c r="E150" s="46"/>
      <c r="F150" s="47"/>
      <c r="H150" s="1" t="s">
        <v>113</v>
      </c>
    </row>
    <row r="151" spans="1:8" x14ac:dyDescent="0.2">
      <c r="A151" s="100">
        <v>14.5</v>
      </c>
      <c r="B151" s="76" t="s">
        <v>156</v>
      </c>
      <c r="C151" s="45" t="s">
        <v>42</v>
      </c>
      <c r="D151" s="84">
        <v>28</v>
      </c>
      <c r="E151" s="46"/>
      <c r="F151" s="47"/>
      <c r="H151" s="1" t="s">
        <v>113</v>
      </c>
    </row>
    <row r="152" spans="1:8" x14ac:dyDescent="0.2">
      <c r="A152" s="96"/>
      <c r="B152" s="130" t="s">
        <v>168</v>
      </c>
      <c r="C152" s="131"/>
      <c r="D152" s="131"/>
      <c r="E152" s="131"/>
      <c r="F152" s="132"/>
    </row>
    <row r="153" spans="1:8" ht="22.5" x14ac:dyDescent="0.2">
      <c r="A153" s="100">
        <v>14.51</v>
      </c>
      <c r="B153" s="76" t="s">
        <v>169</v>
      </c>
      <c r="C153" s="45" t="s">
        <v>42</v>
      </c>
      <c r="D153" s="84">
        <v>1</v>
      </c>
      <c r="E153" s="46"/>
      <c r="F153" s="47"/>
      <c r="H153" s="1" t="s">
        <v>113</v>
      </c>
    </row>
    <row r="154" spans="1:8" x14ac:dyDescent="0.2">
      <c r="A154" s="100">
        <v>14.52</v>
      </c>
      <c r="B154" s="76" t="s">
        <v>170</v>
      </c>
      <c r="C154" s="45" t="s">
        <v>42</v>
      </c>
      <c r="D154" s="84">
        <v>3</v>
      </c>
      <c r="E154" s="46"/>
      <c r="F154" s="47"/>
      <c r="H154" s="1" t="s">
        <v>113</v>
      </c>
    </row>
    <row r="155" spans="1:8" ht="22.5" x14ac:dyDescent="0.2">
      <c r="A155" s="100">
        <v>14.53</v>
      </c>
      <c r="B155" s="76" t="s">
        <v>171</v>
      </c>
      <c r="C155" s="45" t="s">
        <v>38</v>
      </c>
      <c r="D155" s="84">
        <v>50</v>
      </c>
      <c r="E155" s="46"/>
      <c r="F155" s="47"/>
      <c r="H155" s="1" t="s">
        <v>113</v>
      </c>
    </row>
    <row r="156" spans="1:8" x14ac:dyDescent="0.2">
      <c r="A156" s="96">
        <v>15</v>
      </c>
      <c r="B156" s="116" t="s">
        <v>172</v>
      </c>
      <c r="C156" s="116"/>
      <c r="D156" s="116"/>
      <c r="E156" s="116"/>
      <c r="F156" s="116"/>
      <c r="G156" s="102">
        <f>SUM(F157:F164)</f>
        <v>0</v>
      </c>
    </row>
    <row r="157" spans="1:8" ht="67.5" x14ac:dyDescent="0.2">
      <c r="A157" s="75">
        <v>15.1</v>
      </c>
      <c r="B157" s="76" t="s">
        <v>173</v>
      </c>
      <c r="C157" s="45" t="s">
        <v>38</v>
      </c>
      <c r="D157" s="84">
        <v>350</v>
      </c>
      <c r="E157" s="46"/>
      <c r="F157" s="47"/>
      <c r="H157" s="9" t="s">
        <v>113</v>
      </c>
    </row>
    <row r="158" spans="1:8" ht="67.5" x14ac:dyDescent="0.2">
      <c r="A158" s="75">
        <v>15.2</v>
      </c>
      <c r="B158" s="76" t="s">
        <v>174</v>
      </c>
      <c r="C158" s="45" t="s">
        <v>38</v>
      </c>
      <c r="D158" s="84">
        <v>350</v>
      </c>
      <c r="E158" s="46"/>
      <c r="F158" s="47"/>
      <c r="H158" s="9" t="s">
        <v>113</v>
      </c>
    </row>
    <row r="159" spans="1:8" ht="90" x14ac:dyDescent="0.2">
      <c r="A159" s="75">
        <v>15.3</v>
      </c>
      <c r="B159" s="76" t="s">
        <v>175</v>
      </c>
      <c r="C159" s="45" t="s">
        <v>38</v>
      </c>
      <c r="D159" s="84">
        <v>90</v>
      </c>
      <c r="E159" s="46"/>
      <c r="F159" s="47"/>
      <c r="H159" s="9" t="s">
        <v>113</v>
      </c>
    </row>
    <row r="160" spans="1:8" ht="78.75" x14ac:dyDescent="0.2">
      <c r="A160" s="75">
        <v>15.4</v>
      </c>
      <c r="B160" s="76" t="s">
        <v>176</v>
      </c>
      <c r="C160" s="45" t="s">
        <v>42</v>
      </c>
      <c r="D160" s="84">
        <v>3</v>
      </c>
      <c r="E160" s="46"/>
      <c r="F160" s="47"/>
      <c r="H160" s="9" t="s">
        <v>113</v>
      </c>
    </row>
    <row r="161" spans="1:8" ht="56.25" x14ac:dyDescent="0.2">
      <c r="A161" s="75">
        <v>15.5</v>
      </c>
      <c r="B161" s="76" t="s">
        <v>177</v>
      </c>
      <c r="C161" s="45" t="s">
        <v>38</v>
      </c>
      <c r="D161" s="84">
        <v>90</v>
      </c>
      <c r="E161" s="46"/>
      <c r="F161" s="47"/>
      <c r="H161" s="9" t="s">
        <v>113</v>
      </c>
    </row>
    <row r="162" spans="1:8" ht="56.25" x14ac:dyDescent="0.2">
      <c r="A162" s="75">
        <v>15.6</v>
      </c>
      <c r="B162" s="76" t="s">
        <v>178</v>
      </c>
      <c r="C162" s="45" t="s">
        <v>38</v>
      </c>
      <c r="D162" s="84">
        <v>300</v>
      </c>
      <c r="E162" s="46"/>
      <c r="F162" s="47"/>
      <c r="H162" s="9" t="s">
        <v>113</v>
      </c>
    </row>
    <row r="163" spans="1:8" ht="78.75" x14ac:dyDescent="0.2">
      <c r="A163" s="75">
        <v>15.7</v>
      </c>
      <c r="B163" s="76" t="s">
        <v>179</v>
      </c>
      <c r="C163" s="45" t="s">
        <v>42</v>
      </c>
      <c r="D163" s="84">
        <v>6</v>
      </c>
      <c r="E163" s="46"/>
      <c r="F163" s="47"/>
      <c r="H163" s="9" t="s">
        <v>113</v>
      </c>
    </row>
    <row r="164" spans="1:8" ht="45" x14ac:dyDescent="0.2">
      <c r="A164" s="75">
        <v>15.8</v>
      </c>
      <c r="B164" s="76" t="s">
        <v>180</v>
      </c>
      <c r="C164" s="45" t="s">
        <v>42</v>
      </c>
      <c r="D164" s="84">
        <v>6</v>
      </c>
      <c r="E164" s="46"/>
      <c r="F164" s="47"/>
      <c r="H164" s="9" t="s">
        <v>113</v>
      </c>
    </row>
    <row r="165" spans="1:8" x14ac:dyDescent="0.2">
      <c r="C165" s="124" t="s">
        <v>65</v>
      </c>
      <c r="D165" s="125"/>
      <c r="E165" s="126"/>
      <c r="F165" s="67">
        <f>G96+G90+G88+G57+G156+G84+G61+G59</f>
        <v>-49</v>
      </c>
    </row>
    <row r="166" spans="1:8" x14ac:dyDescent="0.2">
      <c r="C166" s="127" t="s">
        <v>66</v>
      </c>
      <c r="D166" s="128"/>
      <c r="E166" s="68">
        <v>0.24</v>
      </c>
      <c r="F166" s="67">
        <f>F165*E166</f>
        <v>-11.76</v>
      </c>
    </row>
    <row r="167" spans="1:8" x14ac:dyDescent="0.2">
      <c r="C167" s="127" t="s">
        <v>67</v>
      </c>
      <c r="D167" s="128"/>
      <c r="E167" s="68">
        <v>0.01</v>
      </c>
      <c r="F167" s="67">
        <f>+F165*E167</f>
        <v>-0.49</v>
      </c>
    </row>
    <row r="168" spans="1:8" x14ac:dyDescent="0.2">
      <c r="C168" s="127" t="s">
        <v>68</v>
      </c>
      <c r="D168" s="128"/>
      <c r="E168" s="68">
        <v>0.04</v>
      </c>
      <c r="F168" s="67">
        <f>+F165*E168</f>
        <v>-1.96</v>
      </c>
    </row>
    <row r="169" spans="1:8" x14ac:dyDescent="0.2">
      <c r="C169" s="115" t="s">
        <v>69</v>
      </c>
      <c r="D169" s="116"/>
      <c r="E169" s="117"/>
      <c r="F169" s="67">
        <f>F168+F167+F166+F165</f>
        <v>-63.21</v>
      </c>
    </row>
    <row r="171" spans="1:8" x14ac:dyDescent="0.2">
      <c r="C171" s="129" t="s">
        <v>181</v>
      </c>
      <c r="D171" s="129"/>
      <c r="E171" s="129"/>
      <c r="F171" s="106" t="e">
        <f>+F165*K50</f>
        <v>#DIV/0!</v>
      </c>
    </row>
    <row r="172" spans="1:8" x14ac:dyDescent="0.2">
      <c r="C172" s="129" t="s">
        <v>71</v>
      </c>
      <c r="D172" s="129"/>
      <c r="E172" s="129"/>
      <c r="F172" s="103" t="e">
        <f>F169+F171</f>
        <v>#DIV/0!</v>
      </c>
    </row>
    <row r="174" spans="1:8" x14ac:dyDescent="0.2">
      <c r="B174" s="104" t="s">
        <v>182</v>
      </c>
    </row>
    <row r="175" spans="1:8" x14ac:dyDescent="0.2">
      <c r="B175" s="104" t="s">
        <v>183</v>
      </c>
      <c r="C175" s="124" t="s">
        <v>65</v>
      </c>
      <c r="D175" s="125"/>
      <c r="E175" s="126"/>
      <c r="F175" s="67">
        <f>+F165+F44</f>
        <v>-49</v>
      </c>
    </row>
    <row r="176" spans="1:8" x14ac:dyDescent="0.2">
      <c r="B176" s="104" t="s">
        <v>184</v>
      </c>
      <c r="C176" s="127" t="s">
        <v>66</v>
      </c>
      <c r="D176" s="128"/>
      <c r="E176" s="68">
        <v>0.24</v>
      </c>
      <c r="F176" s="67">
        <f>F175*E176</f>
        <v>-11.76</v>
      </c>
    </row>
    <row r="177" spans="2:6" x14ac:dyDescent="0.2">
      <c r="B177" s="104" t="s">
        <v>185</v>
      </c>
      <c r="C177" s="127" t="s">
        <v>67</v>
      </c>
      <c r="D177" s="128"/>
      <c r="E177" s="68">
        <v>0.01</v>
      </c>
      <c r="F177" s="67">
        <f>+F175*E177</f>
        <v>-0.49</v>
      </c>
    </row>
    <row r="178" spans="2:6" x14ac:dyDescent="0.2">
      <c r="C178" s="127" t="s">
        <v>68</v>
      </c>
      <c r="D178" s="128"/>
      <c r="E178" s="68">
        <v>0.04</v>
      </c>
      <c r="F178" s="67">
        <f>+F175*E178</f>
        <v>-1.96</v>
      </c>
    </row>
    <row r="179" spans="2:6" x14ac:dyDescent="0.2">
      <c r="C179" s="115" t="s">
        <v>69</v>
      </c>
      <c r="D179" s="116"/>
      <c r="E179" s="117"/>
      <c r="F179" s="67">
        <f>F178+F177+F176+F175</f>
        <v>-63.21</v>
      </c>
    </row>
    <row r="181" spans="2:6" x14ac:dyDescent="0.2">
      <c r="C181" s="129" t="s">
        <v>181</v>
      </c>
      <c r="D181" s="129"/>
      <c r="E181" s="129"/>
      <c r="F181" s="106" t="e">
        <f>+F171+F50</f>
        <v>#DIV/0!</v>
      </c>
    </row>
    <row r="182" spans="2:6" x14ac:dyDescent="0.2">
      <c r="C182" s="129" t="s">
        <v>71</v>
      </c>
      <c r="D182" s="129"/>
      <c r="E182" s="129"/>
      <c r="F182" s="103" t="e">
        <f>F179+F181</f>
        <v>#DIV/0!</v>
      </c>
    </row>
  </sheetData>
  <mergeCells count="57">
    <mergeCell ref="A1:G1"/>
    <mergeCell ref="A54:G54"/>
    <mergeCell ref="A2:G2"/>
    <mergeCell ref="C176:D176"/>
    <mergeCell ref="C177:D177"/>
    <mergeCell ref="B138:F138"/>
    <mergeCell ref="B143:F143"/>
    <mergeCell ref="B152:F152"/>
    <mergeCell ref="B156:F156"/>
    <mergeCell ref="C165:E165"/>
    <mergeCell ref="C166:D166"/>
    <mergeCell ref="B90:F90"/>
    <mergeCell ref="G91:G93"/>
    <mergeCell ref="B96:F96"/>
    <mergeCell ref="B105:F105"/>
    <mergeCell ref="B121:F121"/>
    <mergeCell ref="C178:D178"/>
    <mergeCell ref="C179:E179"/>
    <mergeCell ref="C181:E181"/>
    <mergeCell ref="C182:E182"/>
    <mergeCell ref="C167:D167"/>
    <mergeCell ref="C168:D168"/>
    <mergeCell ref="C169:E169"/>
    <mergeCell ref="C171:E171"/>
    <mergeCell ref="C172:E172"/>
    <mergeCell ref="C175:E175"/>
    <mergeCell ref="B134:F134"/>
    <mergeCell ref="A55:G55"/>
    <mergeCell ref="B57:F57"/>
    <mergeCell ref="B59:F59"/>
    <mergeCell ref="B61:F61"/>
    <mergeCell ref="B84:F84"/>
    <mergeCell ref="B88:F88"/>
    <mergeCell ref="C52:E52"/>
    <mergeCell ref="B33:F33"/>
    <mergeCell ref="G34:G35"/>
    <mergeCell ref="G36:G39"/>
    <mergeCell ref="B40:F40"/>
    <mergeCell ref="G42:G43"/>
    <mergeCell ref="C44:E44"/>
    <mergeCell ref="C45:D45"/>
    <mergeCell ref="C46:D46"/>
    <mergeCell ref="C47:D47"/>
    <mergeCell ref="C48:E48"/>
    <mergeCell ref="C50:E50"/>
    <mergeCell ref="G25:G32"/>
    <mergeCell ref="A3:G3"/>
    <mergeCell ref="H3:I4"/>
    <mergeCell ref="B5:F5"/>
    <mergeCell ref="G6:G9"/>
    <mergeCell ref="B11:F11"/>
    <mergeCell ref="G12:G13"/>
    <mergeCell ref="B14:F14"/>
    <mergeCell ref="G15:G18"/>
    <mergeCell ref="B20:F20"/>
    <mergeCell ref="G21:G23"/>
    <mergeCell ref="B24:F24"/>
  </mergeCells>
  <dataValidations count="1">
    <dataValidation type="whole" allowBlank="1" showInputMessage="1" showErrorMessage="1" errorTitle="EDU" error="Utilice Números Enteros" promptTitle="EDU" prompt="Utilice Números Enteros" sqref="E157:E164">
      <formula1>1</formula1>
      <formula2>999999999</formula2>
    </dataValidation>
  </dataValidations>
  <pageMargins left="0.70866141732283472" right="0.70866141732283472" top="0.74803149606299213" bottom="0.74803149606299213" header="0.31496062992125984" footer="0.31496062992125984"/>
  <pageSetup scale="53" orientation="portrait" r:id="rId1"/>
  <rowBreaks count="4" manualBreakCount="4">
    <brk id="32" max="16383" man="1"/>
    <brk id="68" max="16383" man="1"/>
    <brk id="89" max="16383" man="1"/>
    <brk id="132"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PRESUPUESTO PLAZA 20042022</vt:lpstr>
      <vt:lpstr>'PRESUPUESTO PLAZA 20042022'!Área_de_impresión</vt:lpstr>
      <vt:lpstr>'PRESUPUESTO PLAZA 20042022'!Títulos_a_imprimir</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Infraestructura</dc:creator>
  <cp:lastModifiedBy>Tatiana Lopez</cp:lastModifiedBy>
  <cp:revision/>
  <dcterms:created xsi:type="dcterms:W3CDTF">2022-04-21T01:24:37Z</dcterms:created>
  <dcterms:modified xsi:type="dcterms:W3CDTF">2022-05-17T17:10:22Z</dcterms:modified>
</cp:coreProperties>
</file>