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120" yWindow="-120" windowWidth="20730" windowHeight="11040" activeTab="1"/>
  </bookViews>
  <sheets>
    <sheet name=" EXPERIENCIA " sheetId="1" r:id="rId1"/>
    <sheet name="ANEXO 15 FACTOR DE CALIDAD" sheetId="11" r:id="rId2"/>
  </sheets>
  <definedNames>
    <definedName name="_xlnm.Print_Area" localSheetId="0">' EXPERIENCIA '!#REF!</definedName>
    <definedName name="_xlnm.Print_Titles" localSheetId="0">' EXPERIENCIA '!$1:$4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0" i="1" l="1"/>
  <c r="O10" i="1"/>
  <c r="P9" i="1"/>
  <c r="Q9" i="1" s="1"/>
  <c r="O9" i="1"/>
  <c r="O8" i="1"/>
  <c r="O7" i="1"/>
  <c r="O6" i="1"/>
  <c r="P6" i="1" s="1"/>
  <c r="O5" i="1"/>
  <c r="P5" i="1" s="1"/>
  <c r="Q5" i="1" s="1"/>
  <c r="Q11" i="1"/>
  <c r="P12" i="1"/>
  <c r="P11" i="1"/>
  <c r="O14" i="1"/>
  <c r="O13" i="1"/>
  <c r="O12" i="1"/>
  <c r="O11" i="1"/>
  <c r="Q4" i="1" l="1"/>
</calcChain>
</file>

<file path=xl/sharedStrings.xml><?xml version="1.0" encoding="utf-8"?>
<sst xmlns="http://schemas.openxmlformats.org/spreadsheetml/2006/main" count="114" uniqueCount="88">
  <si>
    <t>Entidad Contratante</t>
  </si>
  <si>
    <t>Contrato o Resolución</t>
  </si>
  <si>
    <t xml:space="preserve">FORMAS DE EJECUCIÓN </t>
  </si>
  <si>
    <t xml:space="preserve">VALOR TOTAL DEL CONTRATO EN SMMLV </t>
  </si>
  <si>
    <t xml:space="preserve">VALOR TOTAL DEL CONTRATO EN SMMLV AFECTADO POR EL PORCENTAJE DE PARTICIPACIÓN  </t>
  </si>
  <si>
    <t xml:space="preserve">Fecha de Iniciación
</t>
  </si>
  <si>
    <t xml:space="preserve">Fecha de Terminación
</t>
  </si>
  <si>
    <t xml:space="preserve">VALOR TOTAL REPORTADO EN EL RUP </t>
  </si>
  <si>
    <t>CUMPLE / NO CUMPLE</t>
  </si>
  <si>
    <t>No.  de orden en el RUP</t>
  </si>
  <si>
    <t>No. de orden en la propuesta</t>
  </si>
  <si>
    <t>No. del contrato</t>
  </si>
  <si>
    <t xml:space="preserve">PROPONENTES
</t>
  </si>
  <si>
    <t>VALOR TOTAL ACREDITADO
Igual o superior al presupuesto oficial en smmlv</t>
  </si>
  <si>
    <t>I, C, UT</t>
  </si>
  <si>
    <t>%</t>
  </si>
  <si>
    <t xml:space="preserve">ANEXO 15 </t>
  </si>
  <si>
    <t>El proponente aporta Anexo 15 debidamente diligenciado y suscrito por el Representante Legal con el cual se  compromete a instaurar un programa de Gerencia de proyecto, con un profesional que tenga la idoneidad,  para obtener dentro del alcance del proyecto la optimización de la calidad de la obra a entregar</t>
  </si>
  <si>
    <t>SELECCIÓN ABREVIADA DE MENOR CUANTÍA SA-004-2022
OBJETO: REALIZACIÓN DE OBRAS DE ADECUACIÓN DE LAS SEDES CONSTRUIDAS EN EL MARCO DEL CONVENIO 144 DE  2016, DE CONFORMIDAD CON LO ESTABLECIDO EN EL CONVENIO DERIVADO 004 DE 2020 CELEBRADO ENTRE EL SERVICIO NACIONAL DE APRENDIZAJE –DEPARTAMENTO DEL ATLÁNTICO</t>
  </si>
  <si>
    <t>El oferente deberá demostrar su experiencia presentando máximo dos (2) contratos ejecutados y terminados antes de la fecha de cierre 
del presente proceso, cuyo objeto, alcance o condiciones correspondan a construcción y/o mantenimiento y/o remodelación y/o adecuación y/o ampliación de edificaciones públicas y/o privadas.</t>
  </si>
  <si>
    <t>DOCUMENTOS QUE APORTA: 
En todo caso se deberá presentar copia de cada contrato, acompañado del respectivo certificado de recibido a satisfacción expedido por la entidad contratante con fecha posterior a la terminación, y/o acta de terminación o recibo final y/o acta de liquidación.</t>
  </si>
  <si>
    <t xml:space="preserve">Deberán encontrarse  clasificados por lo menos uno de los códigos del clasificador UNSPSC señalados a continuación:
95121900
24131600
72121100
72101500
</t>
  </si>
  <si>
    <t>INTEGRANTE QUE APORTA EXPERIENCIA  
En el caso de los consorcios o uniones temporales, la experiencia habilitante aportada por cada uno de los integrantes deberá ser proporcional a su porcentaje de participación en el respectivo consorcio o unión temporal que conforma para el presente proceso.
En caso de estructuras plurales, cada uno de los integrantes deberá aportar como mínimo una (1) certificación de contratos que deberá referirse a uno o algunos de los servicios solicitados por EL DEPARTAMENTO que guarden relación con el objeto a contratar</t>
  </si>
  <si>
    <t xml:space="preserve">PUNTAJE POR FACTOR DE CALIDAD (100 PUNTOS)
IMPLEMENTACIÓN DEL PROGRAMA DE GERENCIA DE PROYECTOS
La entidad asignará cien (100) puntos al proponente que se comprometa a instaurar un programa de gerencia de proyectos mediante la suscripción del Anexo No. 15. FACTOR DE CALIDAD, en el cual bajo la gravedad de juramento conste el compromiso que en este sentido asume. </t>
  </si>
  <si>
    <t>PONDERACION
100 PUNTOS</t>
  </si>
  <si>
    <t>1.  CONSTRUCTORA BAYITH S.A.S</t>
  </si>
  <si>
    <t>OK</t>
  </si>
  <si>
    <t>I</t>
  </si>
  <si>
    <t>100 PUNTOS</t>
  </si>
  <si>
    <t>2. CONSORCIO MEJORAMIENTO ATLANTICO 2022
(YESID MEJIA PIÑERES 60% Y BETCON INGENIERIA S.A.S 40%)</t>
  </si>
  <si>
    <t>C</t>
  </si>
  <si>
    <t>3. RAELJA INGENIERIA S.A.S.</t>
  </si>
  <si>
    <t>4. CARLOS RODOLFO DAZA RAMIREZ</t>
  </si>
  <si>
    <t>AGENCIA DEL DESARROLLO RURAL -ADR</t>
  </si>
  <si>
    <t>599 DE 2017</t>
  </si>
  <si>
    <t>REALIZAR EL MANTENIMIENTO INTEGRAL Y ADECUACION DE LOS BIENES INMUEBLES DONDE FUNCIONA LA SEDE CENTRAL Y LAS UNIDADES TECNICAS TERRITORIALES DE LA AGENCIA DE DESARROLLO RURAL (ADR)</t>
  </si>
  <si>
    <t xml:space="preserve"> OK</t>
  </si>
  <si>
    <t>CARLOS RODOLFO DAZA RAMIREZ</t>
  </si>
  <si>
    <t>INSTITUTO COLOMBIANO DE CREDITO EDUCATIVO Y ESTUDIOS TECNICOS EN EL EXTERIOR "MARIANO OSPINA PEREZ - ICETEX"</t>
  </si>
  <si>
    <t>2018-0333</t>
  </si>
  <si>
    <t>MANTENIMIENTO Y REPARACIONES LOCATIVAS DE LA SEDE CENTRAL Y PUNTOS DE ATENCIÓN A NIVEL NACIONAL DEL INSTITUTO COLOMBIANO DE CRÉDITO EDUCATIVO Y ESTUDIOS TÉCNICOS EN EL EXTERIOR "MARIANO OSPINA PEREZ" - ICETEX.</t>
  </si>
  <si>
    <t>5. NELSON HUMBERTO AREVALO ROJAS</t>
  </si>
  <si>
    <t>MINISTERIO DE DEFENSA NACIONAL - POLICIA NACIONAL METROPOLITANA DE BOGOTÁ</t>
  </si>
  <si>
    <t>10-6-10125-10</t>
  </si>
  <si>
    <t>MANTENIMIENTO Y ADECUACIÓN DE LOS ALOJAMIENTOS Y ZONAS DEPORTIVAS DE LA ESTACIÓN DE POLICIA TUNJUELITO E-6</t>
  </si>
  <si>
    <t>NELSON HUMBERTO AREVALO ROJAS</t>
  </si>
  <si>
    <t>MINISTERIO DE DEFENSA NACIONAL - POLICIA NACIONAL METROPOLITANA DE CÚCUTA</t>
  </si>
  <si>
    <t>75-2-10052-20</t>
  </si>
  <si>
    <t>MANTENIMIENTO PREVENTIVO Y CORRECTIVO Y/O MEJORAS LOCATIVAS DE LAS INSTALACIONES POLICIALES Y LAS VIVIENDAS FISCALES QUE DEPENDAN ADMINISTRATIVAMENTE DE LA POLICIA METROPOLITANA DE CÚCUTA Y EL DEPARTAMENTO DE POLICIA NORTE DE SANTANDER A PRECIOS UNITARIOS FIJOS SIN FORMULA DE REAJUSTE</t>
  </si>
  <si>
    <t>NELSON HUMBERTO AREVALO ROJAS
(CONSORCIO LABORAR MECUC 2020)</t>
  </si>
  <si>
    <t xml:space="preserve"> CUMPLE</t>
  </si>
  <si>
    <r>
      <t xml:space="preserve">CERTIFICACIÓN DE EJECUCIÓN EXPEDIDA POR LA ENTIDAD CONTRATANTE, ACTA DE LIQUIDACIÓN, CERTIFICACIÓN DE EJECUCIÓN DEL CONTRATO DE INTERVENTORÍA DE LA OBRA
</t>
    </r>
    <r>
      <rPr>
        <b/>
        <sz val="10"/>
        <color theme="1"/>
        <rFont val="Arial"/>
        <family val="2"/>
      </rPr>
      <t>SUBSANÓ DEBIDAMENTE - DURANTE EL TÉRMINO DE TRASLADO DEL PRESENTE PROCESO EL PROPONENTE ALLEGÓ COPIA DEL CONTRATO</t>
    </r>
  </si>
  <si>
    <r>
      <t xml:space="preserve">CERTIFICACIÓN DE EJECUCIÓN EXPEDIDA POR LA ENTIDAD CONTRATANTE, ACTA DE LIQUIDACIÓN
</t>
    </r>
    <r>
      <rPr>
        <b/>
        <sz val="10"/>
        <color theme="1"/>
        <rFont val="Arial"/>
        <family val="2"/>
      </rPr>
      <t xml:space="preserve">
SUBSANÓ DEBIDAMENTE - DURANTE EL TÉRMINO DE TRASLADO DEL PRESENTE PROCESO EL PROPONENTE ALLEGÓ COPIA DEL CONTRATO</t>
    </r>
  </si>
  <si>
    <r>
      <t xml:space="preserve">CERTIFICACIÓN DE EJECUCIÓN EXPEDIDA POR LA ENTIDAD CONTRATANTE, RECIBO A SATISFACCIÓN 
</t>
    </r>
    <r>
      <rPr>
        <b/>
        <sz val="10"/>
        <color theme="1"/>
        <rFont val="Arial"/>
        <family val="2"/>
      </rPr>
      <t xml:space="preserve">
NO SUBSANÓ - DURANTE EL TÉRMINO DE TRASLADO DEL PRESENTE PROCESO EL PROPONENTE NO ALLEGÓ COPIA DEL CONTRATO</t>
    </r>
  </si>
  <si>
    <t>NO CUMPLE</t>
  </si>
  <si>
    <r>
      <t xml:space="preserve">CERTIFICACIÓN DE EJECUCIÓN EXPEDIDA POR LA ENTIDAD CONTRATANTE
</t>
    </r>
    <r>
      <rPr>
        <b/>
        <sz val="10"/>
        <color theme="1"/>
        <rFont val="Arial"/>
        <family val="2"/>
      </rPr>
      <t>NO SUBSANÓ - DURANTE EL TÉRMINO DE TRASLADO DEL PRESENTE PROCESO EL PROPONENTE NO ALLEGÓ COPIA DEL CONTRATO</t>
    </r>
  </si>
  <si>
    <t>FUNDACOOEDUMAG</t>
  </si>
  <si>
    <t>01-2020</t>
  </si>
  <si>
    <t>MANTENIMIENTO Y ADECUACIONES LOCATIVAS CIUDADELA EDUCATIVA COOEDUMAG</t>
  </si>
  <si>
    <t>COPIA DEL CONTRATO, CERTIFICADO DE EJECUCION EXPEDIDO POR LA ENTIDAD CONTRATANTE</t>
  </si>
  <si>
    <t xml:space="preserve">I </t>
  </si>
  <si>
    <t>CONSTRUCTORA BAYITH S.A.S</t>
  </si>
  <si>
    <t xml:space="preserve">CUMPLE  </t>
  </si>
  <si>
    <t>FISCALÍA GENERAL DE LA NACIÓN</t>
  </si>
  <si>
    <t>035-2020</t>
  </si>
  <si>
    <t>CONTRATAR OBRA CIVIL POR EL SISTEMA DE PRECIOS UNITARIOS FIJOS SIN FÓRMULA DE REAJUSTE PARA ADECUACIONES LOCATIVAS DE LA SEDES DE LA REGIONAL PACÍFICO</t>
  </si>
  <si>
    <t>RED CARNICA SAS</t>
  </si>
  <si>
    <t>001 DE 2016</t>
  </si>
  <si>
    <t>DISEÑO Y CONSTRUCCION PARA LA REMODELACION ARQUITECTONICA EN EL EDIFICIO ADMINISTRATIVO EN LAS INSTALACIONES DE LA EMPRESA MINERVA FOODS / RED CARNICA SAS</t>
  </si>
  <si>
    <r>
      <t xml:space="preserve">CERTIFICADO DE EJECUCION EXPEDIDO POR LA ENTIDAD CONTRATANTE
</t>
    </r>
    <r>
      <rPr>
        <b/>
        <sz val="10"/>
        <color theme="1"/>
        <rFont val="Arial"/>
        <family val="2"/>
      </rPr>
      <t>NO SUBSANÓ COPIA DEL CONTRATO</t>
    </r>
  </si>
  <si>
    <r>
      <rPr>
        <sz val="10"/>
        <color theme="1"/>
        <rFont val="Arial"/>
        <family val="2"/>
      </rPr>
      <t>OK</t>
    </r>
    <r>
      <rPr>
        <b/>
        <sz val="10"/>
        <color theme="1"/>
        <rFont val="Arial"/>
        <family val="2"/>
      </rPr>
      <t xml:space="preserve">
RUP CON FECHA DE EXPEDICIÓN (15/03/2022) MAYOR A 30 DIAS</t>
    </r>
  </si>
  <si>
    <t xml:space="preserve">YESID MEJIA PIÑERES </t>
  </si>
  <si>
    <t>MUNICIPIO DE SAN MARCOS - DEPARTAMENTO DE SUCRE</t>
  </si>
  <si>
    <t>LP-MSM-004-2018</t>
  </si>
  <si>
    <t>CONSTRUCCION DE CANCHA SINTETICA Y PARQUE RECREACIONAL EN LA CANCHA DEL BARRIO SAN RAFAEL II EN EL MUNICIPIO DE SAN MARCOS</t>
  </si>
  <si>
    <r>
      <t xml:space="preserve">ACTAS DE RECIBO FINAL, DOCUMENTO CONFORMACION CONSORCIO 
</t>
    </r>
    <r>
      <rPr>
        <b/>
        <sz val="10"/>
        <color theme="1"/>
        <rFont val="Arial"/>
        <family val="2"/>
      </rPr>
      <t>NO SUBSANÓ COPIA DEL CONTRATO</t>
    </r>
  </si>
  <si>
    <r>
      <rPr>
        <sz val="10"/>
        <color theme="1"/>
        <rFont val="Arial"/>
        <family val="2"/>
      </rPr>
      <t>OK</t>
    </r>
    <r>
      <rPr>
        <b/>
        <sz val="10"/>
        <color theme="1"/>
        <rFont val="Arial"/>
        <family val="2"/>
      </rPr>
      <t xml:space="preserve">
RUP CON FECHA DE EXPEDICIÓN (24/03/2022) MAYOR A 30 DIAS</t>
    </r>
  </si>
  <si>
    <t>BETCON INGENIERIA SAS
(CONSORCIO SAN RAFAEL)</t>
  </si>
  <si>
    <t>ALCALDIA MAYOR DE BOGOTÁ - FONDO DE DESARROLLO LOCAL DE SAN CRISTOBAL</t>
  </si>
  <si>
    <t>COP-220-2017</t>
  </si>
  <si>
    <t>CONTRATAR BAJO LA MODALIDAD DE PRECIOS UNITARIOS FIJOS, NO REAJUSTABLES, LAS OBRAS DE INTERVENCION FISICA, CONSISTENTES EN LAS ADECUACIONES Y REPARACIONES LOCATIVAS REQUERIDOS EN LOS SALONES COMUNALES, UBICADOS EN LA LOCALIDAD DE SAN CRISTOBAL - BOGOTA D.C</t>
  </si>
  <si>
    <t>ACTA DE LIQUIDACION, ACTA DE RECIBO FINAL, CERTIFICADO DE EJECUCION EXPEDIDO POR LA ENTIDAD CONTRATANTE, COPIA DEL CONTRATO</t>
  </si>
  <si>
    <t>RAELJA INGENIERIA S.A.S.</t>
  </si>
  <si>
    <t>CUMPLE</t>
  </si>
  <si>
    <t>INSTITUTO COLOMBIANO DE BIENESTAR FAMILIAR (ICBF)</t>
  </si>
  <si>
    <t>1169 DE 2019</t>
  </si>
  <si>
    <t>ADECUACIONES Y REPARACIONES LOCATIVAS PARA EL CENTRO ZONAL CARLOS LLERAS RESTREPO Y HOGAR INFANTIL JOSE RAQUEL MERCADO, EN EL PREDIO DEL INSTITUTO COLOMBIANO DE BIENESTAR FAMILIAR, SITUADO EN LA CARRERA 13 No. 42-12 EN LA CIUDAD DE BUCARAMANGA DEL DEPARTAMENTO DE SANTANDER</t>
  </si>
  <si>
    <t>ACTA DE RECIBO FINAL, ACTA DE LIQUIDACION, COPIA DEL CONTRATO, ADICIONES Y PRORROGAS, CERTIFICADO DE EJECUCION EXPEDIDO POR LA ENTIDAD CONTRATANTE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</si>
</sst>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44" formatCode="_-&quot;$&quot;\ * #,##0.00_-;\-&quot;$&quot;\ * #,##0.00_-;_-&quot;$&quot;\ * &quot;-&quot;??_-;_-@_-"/>
  </numFmts>
  <fonts count="16" x14ac:knownFonts="1">
    <font>
      <sz val="11"/>
      <color theme="1"/>
      <name val="Calibri"/>
      <family val="2"/>
      <scheme val="minor"/>
    </font>
    <font>
      <sz val="11"/>
      <color theme="1"/>
      <name val="Calibri"/>
      <family val="2"/>
      <scheme val="minor"/>
    </font>
    <font>
      <sz val="12"/>
      <color indexed="8"/>
      <name val="Calibri"/>
      <family val="2"/>
    </font>
    <font>
      <sz val="10"/>
      <name val="Arial"/>
      <family val="2"/>
    </font>
    <font>
      <sz val="8"/>
      <name val="Calibri"/>
      <family val="2"/>
      <scheme val="minor"/>
    </font>
    <font>
      <sz val="11"/>
      <name val="Calibri"/>
      <family val="2"/>
      <scheme val="minor"/>
    </font>
    <font>
      <b/>
      <sz val="11"/>
      <name val="Calibri"/>
      <family val="2"/>
      <scheme val="minor"/>
    </font>
    <font>
      <b/>
      <sz val="11"/>
      <name val="Arial"/>
      <family val="2"/>
    </font>
    <font>
      <sz val="11"/>
      <color theme="0"/>
      <name val="Calibri"/>
      <family val="2"/>
      <scheme val="minor"/>
    </font>
    <font>
      <b/>
      <sz val="14"/>
      <name val="Arial"/>
      <family val="2"/>
    </font>
    <font>
      <sz val="11"/>
      <name val="Arial"/>
      <family val="2"/>
    </font>
    <font>
      <b/>
      <sz val="9"/>
      <name val="Arial"/>
      <family val="2"/>
    </font>
    <font>
      <b/>
      <sz val="10"/>
      <color theme="1"/>
      <name val="Calibri"/>
      <family val="2"/>
      <scheme val="minor"/>
    </font>
    <font>
      <sz val="10"/>
      <color theme="1"/>
      <name val="Arial"/>
      <family val="2"/>
    </font>
    <font>
      <b/>
      <sz val="10"/>
      <color theme="1"/>
      <name val="Arial"/>
      <family val="2"/>
    </font>
    <font>
      <sz val="10"/>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s>
  <borders count="34">
    <border>
      <left/>
      <right/>
      <top/>
      <bottom/>
      <diagonal/>
    </border>
    <border>
      <left style="thin">
        <color auto="1"/>
      </left>
      <right style="thin">
        <color auto="1"/>
      </right>
      <top style="double">
        <color auto="1"/>
      </top>
      <bottom/>
      <diagonal/>
    </border>
    <border>
      <left style="thin">
        <color auto="1"/>
      </left>
      <right style="thin">
        <color auto="1"/>
      </right>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style="thin">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style="dotted">
        <color auto="1"/>
      </bottom>
      <diagonal/>
    </border>
    <border>
      <left/>
      <right style="thin">
        <color auto="1"/>
      </right>
      <top style="double">
        <color auto="1"/>
      </top>
      <bottom style="dotted">
        <color auto="1"/>
      </bottom>
      <diagonal/>
    </border>
    <border>
      <left/>
      <right/>
      <top style="double">
        <color auto="1"/>
      </top>
      <bottom style="double">
        <color auto="1"/>
      </bottom>
      <diagonal/>
    </border>
    <border>
      <left style="thin">
        <color auto="1"/>
      </left>
      <right style="thin">
        <color auto="1"/>
      </right>
      <top style="thin">
        <color indexed="64"/>
      </top>
      <bottom style="double">
        <color auto="1"/>
      </bottom>
      <diagonal/>
    </border>
    <border>
      <left/>
      <right style="thin">
        <color auto="1"/>
      </right>
      <top style="thin">
        <color indexed="64"/>
      </top>
      <bottom style="double">
        <color auto="1"/>
      </bottom>
      <diagonal/>
    </border>
    <border>
      <left style="thin">
        <color auto="1"/>
      </left>
      <right/>
      <top style="double">
        <color auto="1"/>
      </top>
      <bottom style="dotted">
        <color auto="1"/>
      </bottom>
      <diagonal/>
    </border>
    <border>
      <left style="thin">
        <color auto="1"/>
      </left>
      <right/>
      <top style="dotted">
        <color auto="1"/>
      </top>
      <bottom style="double">
        <color auto="1"/>
      </bottom>
      <diagonal/>
    </border>
    <border>
      <left style="medium">
        <color indexed="64"/>
      </left>
      <right style="thin">
        <color auto="1"/>
      </right>
      <top/>
      <bottom/>
      <diagonal/>
    </border>
    <border>
      <left style="medium">
        <color indexed="64"/>
      </left>
      <right style="thin">
        <color auto="1"/>
      </right>
      <top style="double">
        <color auto="1"/>
      </top>
      <bottom/>
      <diagonal/>
    </border>
    <border>
      <left style="medium">
        <color indexed="64"/>
      </left>
      <right style="thin">
        <color auto="1"/>
      </right>
      <top/>
      <bottom style="double">
        <color indexed="64"/>
      </bottom>
      <diagonal/>
    </border>
    <border>
      <left style="double">
        <color auto="1"/>
      </left>
      <right/>
      <top style="double">
        <color auto="1"/>
      </top>
      <bottom style="double">
        <color auto="1"/>
      </bottom>
      <diagonal/>
    </border>
    <border>
      <left style="double">
        <color auto="1"/>
      </left>
      <right style="thin">
        <color auto="1"/>
      </right>
      <top/>
      <bottom/>
      <diagonal/>
    </border>
    <border>
      <left style="thin">
        <color auto="1"/>
      </left>
      <right style="double">
        <color auto="1"/>
      </right>
      <top style="double">
        <color auto="1"/>
      </top>
      <bottom/>
      <diagonal/>
    </border>
    <border>
      <left style="double">
        <color auto="1"/>
      </left>
      <right style="thin">
        <color auto="1"/>
      </right>
      <top/>
      <bottom style="thin">
        <color auto="1"/>
      </bottom>
      <diagonal/>
    </border>
    <border>
      <left style="thin">
        <color auto="1"/>
      </left>
      <right style="double">
        <color auto="1"/>
      </right>
      <top/>
      <bottom style="double">
        <color auto="1"/>
      </bottom>
      <diagonal/>
    </border>
    <border>
      <left style="thin">
        <color auto="1"/>
      </left>
      <right style="double">
        <color auto="1"/>
      </right>
      <top/>
      <bottom/>
      <diagonal/>
    </border>
    <border>
      <left style="double">
        <color indexed="64"/>
      </left>
      <right style="thin">
        <color indexed="64"/>
      </right>
      <top/>
      <bottom style="double">
        <color indexed="64"/>
      </bottom>
      <diagonal/>
    </border>
    <border>
      <left style="double">
        <color auto="1"/>
      </left>
      <right style="thin">
        <color auto="1"/>
      </right>
      <top style="double">
        <color auto="1"/>
      </top>
      <bottom/>
      <diagonal/>
    </border>
    <border>
      <left/>
      <right style="double">
        <color auto="1"/>
      </right>
      <top style="double">
        <color auto="1"/>
      </top>
      <bottom style="double">
        <color auto="1"/>
      </bottom>
      <diagonal/>
    </border>
  </borders>
  <cellStyleXfs count="7">
    <xf numFmtId="0" fontId="0" fillId="0" borderId="0"/>
    <xf numFmtId="44" fontId="1" fillId="0" borderId="0" applyFont="0" applyFill="0" applyBorder="0" applyAlignment="0" applyProtection="0"/>
    <xf numFmtId="0" fontId="2" fillId="0" borderId="0"/>
    <xf numFmtId="0" fontId="3" fillId="0" borderId="0"/>
    <xf numFmtId="0" fontId="3" fillId="0" borderId="0"/>
    <xf numFmtId="9" fontId="3" fillId="0" borderId="0" applyFont="0" applyFill="0" applyBorder="0" applyAlignment="0" applyProtection="0"/>
    <xf numFmtId="41" fontId="1" fillId="0" borderId="0" applyFont="0" applyFill="0" applyBorder="0" applyAlignment="0" applyProtection="0"/>
  </cellStyleXfs>
  <cellXfs count="88">
    <xf numFmtId="0" fontId="0" fillId="0" borderId="0" xfId="0"/>
    <xf numFmtId="0" fontId="5" fillId="2" borderId="0" xfId="0" applyFont="1" applyFill="1"/>
    <xf numFmtId="0" fontId="5" fillId="2" borderId="0" xfId="0" applyFont="1" applyFill="1" applyAlignment="1">
      <alignment wrapText="1"/>
    </xf>
    <xf numFmtId="4" fontId="5" fillId="2" borderId="0" xfId="0" applyNumberFormat="1" applyFont="1" applyFill="1"/>
    <xf numFmtId="0" fontId="8" fillId="0" borderId="0" xfId="0" applyFont="1" applyFill="1"/>
    <xf numFmtId="0" fontId="5" fillId="0" borderId="0" xfId="0" applyFont="1" applyFill="1"/>
    <xf numFmtId="0" fontId="7" fillId="3" borderId="12" xfId="3" applyFont="1" applyFill="1" applyBorder="1" applyAlignment="1">
      <alignment horizontal="center" vertical="center" wrapText="1"/>
    </xf>
    <xf numFmtId="0" fontId="6" fillId="3" borderId="19" xfId="0" applyFont="1" applyFill="1" applyBorder="1" applyAlignment="1">
      <alignment horizontal="center" vertical="center" wrapText="1"/>
    </xf>
    <xf numFmtId="0" fontId="7" fillId="3" borderId="6" xfId="4" applyFont="1" applyFill="1" applyBorder="1" applyAlignment="1">
      <alignment horizontal="center" vertical="center" wrapText="1"/>
    </xf>
    <xf numFmtId="4" fontId="7" fillId="3" borderId="6" xfId="4" applyNumberFormat="1" applyFont="1" applyFill="1" applyBorder="1" applyAlignment="1">
      <alignment horizontal="center" vertical="center" wrapText="1"/>
    </xf>
    <xf numFmtId="2" fontId="7" fillId="3" borderId="8" xfId="3" applyNumberFormat="1" applyFont="1" applyFill="1" applyBorder="1" applyAlignment="1">
      <alignment horizontal="center" vertical="center" wrapText="1"/>
    </xf>
    <xf numFmtId="0" fontId="7" fillId="3" borderId="8" xfId="3" applyFont="1" applyFill="1" applyBorder="1" applyAlignment="1">
      <alignment horizontal="center" vertical="center" wrapText="1"/>
    </xf>
    <xf numFmtId="0" fontId="5" fillId="2" borderId="0" xfId="0" applyFont="1" applyFill="1" applyBorder="1"/>
    <xf numFmtId="4" fontId="5" fillId="2" borderId="0" xfId="0" applyNumberFormat="1" applyFont="1" applyFill="1" applyBorder="1" applyAlignment="1"/>
    <xf numFmtId="4" fontId="5" fillId="2" borderId="0" xfId="0" applyNumberFormat="1" applyFont="1" applyFill="1" applyBorder="1" applyAlignment="1">
      <alignment horizontal="center" vertical="center" wrapText="1"/>
    </xf>
    <xf numFmtId="0" fontId="5" fillId="2" borderId="0" xfId="0" applyFont="1" applyFill="1" applyBorder="1" applyAlignment="1">
      <alignment horizontal="center" vertical="center" wrapText="1"/>
    </xf>
    <xf numFmtId="0" fontId="6" fillId="3" borderId="18" xfId="0" applyFont="1" applyFill="1" applyBorder="1" applyAlignment="1">
      <alignment horizontal="center" vertical="center" wrapText="1"/>
    </xf>
    <xf numFmtId="0" fontId="10" fillId="0" borderId="0" xfId="0" applyFont="1" applyAlignment="1">
      <alignment wrapText="1"/>
    </xf>
    <xf numFmtId="0" fontId="10" fillId="2" borderId="0" xfId="0" applyFont="1" applyFill="1"/>
    <xf numFmtId="0" fontId="10" fillId="0" borderId="0" xfId="0" applyFont="1"/>
    <xf numFmtId="0" fontId="10" fillId="2" borderId="0" xfId="0" applyFont="1" applyFill="1" applyAlignment="1">
      <alignment horizontal="center" vertical="center"/>
    </xf>
    <xf numFmtId="0" fontId="11" fillId="0" borderId="0" xfId="0" applyFont="1"/>
    <xf numFmtId="0" fontId="13" fillId="2" borderId="16" xfId="3" applyFont="1" applyFill="1" applyBorder="1" applyAlignment="1">
      <alignment horizontal="center" vertical="center"/>
    </xf>
    <xf numFmtId="0" fontId="13" fillId="2" borderId="16" xfId="3" applyFont="1" applyFill="1" applyBorder="1" applyAlignment="1">
      <alignment horizontal="center" vertical="center" wrapText="1"/>
    </xf>
    <xf numFmtId="9" fontId="13" fillId="2" borderId="16" xfId="5" applyFont="1" applyFill="1" applyBorder="1" applyAlignment="1">
      <alignment horizontal="center" vertical="center" wrapText="1"/>
    </xf>
    <xf numFmtId="14" fontId="13" fillId="2" borderId="15" xfId="3" quotePrefix="1" applyNumberFormat="1" applyFont="1" applyFill="1" applyBorder="1" applyAlignment="1">
      <alignment horizontal="center" vertical="center" wrapText="1"/>
    </xf>
    <xf numFmtId="4" fontId="13" fillId="2" borderId="15" xfId="1" applyNumberFormat="1" applyFont="1" applyFill="1" applyBorder="1" applyAlignment="1">
      <alignment horizontal="center" vertical="center" wrapText="1"/>
    </xf>
    <xf numFmtId="4" fontId="13" fillId="2" borderId="20" xfId="1" applyNumberFormat="1" applyFont="1" applyFill="1" applyBorder="1" applyAlignment="1">
      <alignment horizontal="center" vertical="center" wrapText="1"/>
    </xf>
    <xf numFmtId="0" fontId="15" fillId="2" borderId="0" xfId="0" applyFont="1" applyFill="1" applyAlignment="1">
      <alignment horizontal="center" vertical="center"/>
    </xf>
    <xf numFmtId="0" fontId="13" fillId="2" borderId="3" xfId="3" applyFont="1" applyFill="1" applyBorder="1" applyAlignment="1">
      <alignment horizontal="center" vertical="center"/>
    </xf>
    <xf numFmtId="0" fontId="13" fillId="2" borderId="3" xfId="3" applyFont="1" applyFill="1" applyBorder="1" applyAlignment="1">
      <alignment horizontal="center" vertical="center" wrapText="1"/>
    </xf>
    <xf numFmtId="9" fontId="13" fillId="2" borderId="3" xfId="5" applyFont="1" applyFill="1" applyBorder="1" applyAlignment="1">
      <alignment horizontal="center" vertical="center" wrapText="1"/>
    </xf>
    <xf numFmtId="14" fontId="13" fillId="2" borderId="4" xfId="3" applyNumberFormat="1" applyFont="1" applyFill="1" applyBorder="1" applyAlignment="1">
      <alignment horizontal="center" vertical="center" wrapText="1"/>
    </xf>
    <xf numFmtId="4" fontId="13" fillId="2" borderId="4" xfId="1" applyNumberFormat="1" applyFont="1" applyFill="1" applyBorder="1" applyAlignment="1">
      <alignment horizontal="center" vertical="center" wrapText="1"/>
    </xf>
    <xf numFmtId="4" fontId="13" fillId="2" borderId="21" xfId="1" applyNumberFormat="1" applyFont="1" applyFill="1" applyBorder="1" applyAlignment="1">
      <alignment horizontal="center" vertical="center" wrapText="1"/>
    </xf>
    <xf numFmtId="0" fontId="15" fillId="2" borderId="0" xfId="0" applyFont="1" applyFill="1"/>
    <xf numFmtId="0" fontId="14" fillId="2" borderId="16" xfId="3" applyFont="1" applyFill="1" applyBorder="1" applyAlignment="1">
      <alignment horizontal="center" vertical="center" wrapText="1"/>
    </xf>
    <xf numFmtId="0" fontId="14" fillId="2" borderId="3" xfId="3" applyFont="1" applyFill="1" applyBorder="1" applyAlignment="1">
      <alignment horizontal="center" vertical="center" wrapText="1"/>
    </xf>
    <xf numFmtId="49" fontId="5" fillId="2" borderId="0" xfId="0" applyNumberFormat="1" applyFont="1" applyFill="1"/>
    <xf numFmtId="49" fontId="13" fillId="2" borderId="16" xfId="3" applyNumberFormat="1" applyFont="1" applyFill="1" applyBorder="1" applyAlignment="1">
      <alignment horizontal="center" vertical="center" wrapText="1"/>
    </xf>
    <xf numFmtId="49" fontId="7" fillId="3" borderId="6" xfId="3" applyNumberFormat="1" applyFont="1" applyFill="1" applyBorder="1" applyAlignment="1">
      <alignment horizontal="center" vertical="center" wrapText="1"/>
    </xf>
    <xf numFmtId="49" fontId="13" fillId="2" borderId="3" xfId="3" quotePrefix="1" applyNumberFormat="1" applyFont="1" applyFill="1" applyBorder="1" applyAlignment="1">
      <alignment horizontal="center" vertical="center" wrapText="1"/>
    </xf>
    <xf numFmtId="0" fontId="13" fillId="2" borderId="3" xfId="3" quotePrefix="1" applyFont="1" applyFill="1" applyBorder="1" applyAlignment="1">
      <alignment horizontal="center" vertical="center" wrapText="1"/>
    </xf>
    <xf numFmtId="0" fontId="5" fillId="0" borderId="0" xfId="0" applyFont="1" applyFill="1" applyBorder="1"/>
    <xf numFmtId="0" fontId="15" fillId="2" borderId="0" xfId="0" applyFont="1" applyFill="1" applyBorder="1" applyAlignment="1">
      <alignment horizontal="center" vertical="center"/>
    </xf>
    <xf numFmtId="49" fontId="13" fillId="0" borderId="3" xfId="3" quotePrefix="1" applyNumberFormat="1" applyFont="1" applyBorder="1" applyAlignment="1">
      <alignment horizontal="center" vertical="center" wrapText="1"/>
    </xf>
    <xf numFmtId="0" fontId="13" fillId="0" borderId="3" xfId="3" applyFont="1" applyBorder="1" applyAlignment="1">
      <alignment horizontal="center" vertical="center" wrapText="1"/>
    </xf>
    <xf numFmtId="0" fontId="12" fillId="2" borderId="23" xfId="0" applyFont="1" applyFill="1" applyBorder="1" applyAlignment="1">
      <alignment horizontal="center" vertical="center" wrapText="1"/>
    </xf>
    <xf numFmtId="0" fontId="12" fillId="2" borderId="24" xfId="0" applyFont="1" applyFill="1" applyBorder="1" applyAlignment="1">
      <alignment horizontal="center" vertical="center" wrapText="1"/>
    </xf>
    <xf numFmtId="4" fontId="13" fillId="2" borderId="1" xfId="1" applyNumberFormat="1" applyFont="1" applyFill="1" applyBorder="1" applyAlignment="1">
      <alignment horizontal="center" vertical="center" wrapText="1"/>
    </xf>
    <xf numFmtId="4" fontId="13" fillId="2" borderId="2" xfId="1" applyNumberFormat="1" applyFont="1" applyFill="1" applyBorder="1" applyAlignment="1">
      <alignment horizontal="center" vertical="center" wrapText="1"/>
    </xf>
    <xf numFmtId="4" fontId="14" fillId="2" borderId="27" xfId="1" applyNumberFormat="1" applyFont="1" applyFill="1" applyBorder="1" applyAlignment="1">
      <alignment horizontal="center" vertical="center" wrapText="1"/>
    </xf>
    <xf numFmtId="4" fontId="14" fillId="2" borderId="29" xfId="1" applyNumberFormat="1" applyFont="1" applyFill="1" applyBorder="1" applyAlignment="1">
      <alignment horizontal="center" vertical="center" wrapText="1"/>
    </xf>
    <xf numFmtId="0" fontId="5" fillId="2" borderId="0" xfId="0" applyFont="1" applyFill="1" applyBorder="1" applyAlignment="1">
      <alignment horizontal="center" vertical="center" wrapText="1"/>
    </xf>
    <xf numFmtId="4" fontId="7" fillId="3" borderId="11" xfId="3" applyNumberFormat="1" applyFont="1" applyFill="1" applyBorder="1" applyAlignment="1">
      <alignment horizontal="center" vertical="center" wrapText="1"/>
    </xf>
    <xf numFmtId="0" fontId="7" fillId="3" borderId="8" xfId="3" applyFont="1" applyFill="1" applyBorder="1" applyAlignment="1">
      <alignment horizontal="center" vertical="center" wrapText="1"/>
    </xf>
    <xf numFmtId="0" fontId="7" fillId="3" borderId="7" xfId="4" applyFont="1" applyFill="1" applyBorder="1" applyAlignment="1">
      <alignment horizontal="center" vertical="center" wrapText="1"/>
    </xf>
    <xf numFmtId="0" fontId="7" fillId="3" borderId="5" xfId="3" applyFont="1" applyFill="1" applyBorder="1" applyAlignment="1">
      <alignment horizontal="center" vertical="center" wrapText="1"/>
    </xf>
    <xf numFmtId="0" fontId="7" fillId="3" borderId="9" xfId="3" applyFont="1" applyFill="1" applyBorder="1" applyAlignment="1">
      <alignment horizontal="center" vertical="center"/>
    </xf>
    <xf numFmtId="0" fontId="7" fillId="3" borderId="10" xfId="3" applyFont="1" applyFill="1" applyBorder="1" applyAlignment="1">
      <alignment horizontal="center" vertical="center"/>
    </xf>
    <xf numFmtId="9" fontId="7" fillId="3" borderId="13" xfId="5" applyFont="1" applyFill="1" applyBorder="1" applyAlignment="1">
      <alignment horizontal="center" vertical="center" wrapText="1"/>
    </xf>
    <xf numFmtId="9" fontId="7" fillId="3" borderId="14" xfId="5" applyFont="1" applyFill="1" applyBorder="1" applyAlignment="1">
      <alignment horizontal="center" vertical="center" wrapText="1"/>
    </xf>
    <xf numFmtId="0" fontId="6" fillId="3" borderId="22" xfId="0" applyFont="1" applyFill="1" applyBorder="1" applyAlignment="1">
      <alignment horizontal="center" vertical="center" wrapText="1"/>
    </xf>
    <xf numFmtId="0" fontId="9" fillId="4" borderId="25" xfId="2" applyFont="1" applyFill="1" applyBorder="1" applyAlignment="1">
      <alignment horizontal="center" vertical="center" wrapText="1"/>
    </xf>
    <xf numFmtId="0" fontId="9" fillId="4" borderId="17" xfId="2" applyFont="1" applyFill="1" applyBorder="1" applyAlignment="1">
      <alignment horizontal="center" vertical="center" wrapText="1"/>
    </xf>
    <xf numFmtId="0" fontId="9" fillId="4" borderId="33" xfId="2" applyFont="1" applyFill="1" applyBorder="1" applyAlignment="1">
      <alignment horizontal="center" vertical="center" wrapText="1"/>
    </xf>
    <xf numFmtId="0" fontId="7" fillId="3" borderId="27" xfId="3" applyFont="1" applyFill="1" applyBorder="1" applyAlignment="1">
      <alignment horizontal="center" vertical="center" wrapText="1"/>
    </xf>
    <xf numFmtId="0" fontId="7" fillId="3" borderId="29" xfId="3" applyFont="1" applyFill="1" applyBorder="1" applyAlignment="1">
      <alignment horizontal="center" vertical="center" wrapText="1"/>
    </xf>
    <xf numFmtId="0" fontId="7" fillId="3" borderId="8" xfId="4" applyFont="1" applyFill="1" applyBorder="1" applyAlignment="1">
      <alignment horizontal="center" vertical="center" wrapText="1"/>
    </xf>
    <xf numFmtId="0" fontId="7" fillId="3" borderId="1" xfId="3" applyFont="1" applyFill="1" applyBorder="1" applyAlignment="1">
      <alignment horizontal="center" vertical="center" wrapText="1"/>
    </xf>
    <xf numFmtId="0" fontId="7" fillId="2" borderId="32"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7" fillId="2" borderId="27" xfId="3"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11" fillId="5" borderId="25" xfId="2" applyFont="1" applyFill="1" applyBorder="1" applyAlignment="1">
      <alignment horizontal="center" vertical="center" wrapText="1"/>
    </xf>
    <xf numFmtId="0" fontId="11" fillId="5" borderId="17" xfId="2" applyFont="1" applyFill="1" applyBorder="1" applyAlignment="1">
      <alignment horizontal="center" vertical="center" wrapText="1"/>
    </xf>
    <xf numFmtId="0" fontId="7" fillId="3" borderId="25" xfId="2" applyFont="1" applyFill="1" applyBorder="1" applyAlignment="1">
      <alignment horizontal="left" vertical="center" wrapText="1"/>
    </xf>
    <xf numFmtId="0" fontId="7" fillId="3" borderId="17" xfId="2" applyFont="1" applyFill="1" applyBorder="1" applyAlignment="1">
      <alignment horizontal="left" vertical="center" wrapText="1"/>
    </xf>
    <xf numFmtId="0" fontId="11" fillId="3" borderId="30" xfId="3" applyFont="1" applyFill="1" applyBorder="1" applyAlignment="1">
      <alignment horizontal="center" vertical="center" wrapText="1"/>
    </xf>
    <xf numFmtId="0" fontId="11" fillId="3" borderId="29" xfId="3"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28" xfId="0" applyFont="1" applyFill="1" applyBorder="1" applyAlignment="1">
      <alignment horizontal="center" vertical="center" wrapText="1"/>
    </xf>
    <xf numFmtId="0" fontId="11" fillId="3" borderId="8" xfId="0" applyFont="1" applyFill="1" applyBorder="1" applyAlignment="1">
      <alignment horizontal="center" vertical="center" wrapText="1"/>
    </xf>
  </cellXfs>
  <cellStyles count="7">
    <cellStyle name="Millares [0] 2" xfId="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5"/>
  <sheetViews>
    <sheetView zoomScale="68" zoomScaleNormal="68" workbookViewId="0">
      <pane xSplit="1" ySplit="4" topLeftCell="L5" activePane="bottomRight" state="frozen"/>
      <selection pane="topRight" activeCell="B1" sqref="B1"/>
      <selection pane="bottomLeft" activeCell="A5" sqref="A5"/>
      <selection pane="bottomRight" activeCell="B13" sqref="B13"/>
    </sheetView>
  </sheetViews>
  <sheetFormatPr baseColWidth="10" defaultColWidth="11.42578125" defaultRowHeight="15" x14ac:dyDescent="0.25"/>
  <cols>
    <col min="1" max="1" width="29.28515625" style="2" customWidth="1"/>
    <col min="2" max="2" width="14.28515625" style="1" customWidth="1"/>
    <col min="3" max="3" width="24.5703125" style="1" customWidth="1"/>
    <col min="4" max="4" width="15.85546875" style="38" customWidth="1"/>
    <col min="5" max="5" width="79.42578125" style="1" customWidth="1"/>
    <col min="6" max="6" width="46.42578125" style="1" customWidth="1"/>
    <col min="7" max="7" width="14.28515625" style="1" customWidth="1"/>
    <col min="8" max="8" width="35.7109375" style="1" customWidth="1"/>
    <col min="9" max="10" width="11.42578125" style="1"/>
    <col min="11" max="11" width="78.5703125" style="1" customWidth="1"/>
    <col min="12" max="12" width="15.42578125" style="1" customWidth="1"/>
    <col min="13" max="13" width="18" style="1" customWidth="1"/>
    <col min="14" max="14" width="22.42578125" style="1" customWidth="1"/>
    <col min="15" max="15" width="22.42578125" style="3" customWidth="1"/>
    <col min="16" max="16" width="29.42578125" style="3" customWidth="1"/>
    <col min="17" max="17" width="34.85546875" style="1" customWidth="1"/>
    <col min="18" max="18" width="32.5703125" style="3" customWidth="1"/>
    <col min="19" max="16384" width="11.42578125" style="1"/>
  </cols>
  <sheetData>
    <row r="1" spans="1:20" ht="14.25" customHeight="1" thickBot="1" x14ac:dyDescent="0.3">
      <c r="A1" s="53"/>
      <c r="B1" s="53"/>
      <c r="C1" s="53"/>
      <c r="D1" s="53"/>
      <c r="E1" s="53"/>
      <c r="F1" s="53"/>
      <c r="G1" s="53"/>
      <c r="H1" s="53"/>
      <c r="I1" s="53"/>
      <c r="J1" s="53"/>
      <c r="K1" s="12"/>
      <c r="L1" s="12"/>
      <c r="M1" s="12"/>
      <c r="N1" s="12"/>
      <c r="O1" s="13"/>
      <c r="P1" s="14"/>
      <c r="Q1" s="15"/>
      <c r="R1" s="14"/>
    </row>
    <row r="2" spans="1:20" s="4" customFormat="1" ht="54" customHeight="1" thickTop="1" thickBot="1" x14ac:dyDescent="0.3">
      <c r="A2" s="63" t="s">
        <v>18</v>
      </c>
      <c r="B2" s="64"/>
      <c r="C2" s="64"/>
      <c r="D2" s="64"/>
      <c r="E2" s="64"/>
      <c r="F2" s="64"/>
      <c r="G2" s="64"/>
      <c r="H2" s="64"/>
      <c r="I2" s="64"/>
      <c r="J2" s="64"/>
      <c r="K2" s="64"/>
      <c r="L2" s="64"/>
      <c r="M2" s="64"/>
      <c r="N2" s="64"/>
      <c r="O2" s="64"/>
      <c r="P2" s="64"/>
      <c r="Q2" s="64"/>
      <c r="R2" s="65"/>
    </row>
    <row r="3" spans="1:20" s="5" customFormat="1" ht="51.75" customHeight="1" thickTop="1" x14ac:dyDescent="0.25">
      <c r="A3" s="62" t="s">
        <v>12</v>
      </c>
      <c r="B3" s="57" t="s">
        <v>10</v>
      </c>
      <c r="C3" s="55" t="s">
        <v>0</v>
      </c>
      <c r="D3" s="58" t="s">
        <v>1</v>
      </c>
      <c r="E3" s="59"/>
      <c r="F3" s="69" t="s">
        <v>20</v>
      </c>
      <c r="G3" s="68" t="s">
        <v>9</v>
      </c>
      <c r="H3" s="55" t="s">
        <v>21</v>
      </c>
      <c r="I3" s="60" t="s">
        <v>2</v>
      </c>
      <c r="J3" s="61"/>
      <c r="K3" s="55" t="s">
        <v>22</v>
      </c>
      <c r="L3" s="55" t="s">
        <v>5</v>
      </c>
      <c r="M3" s="55" t="s">
        <v>6</v>
      </c>
      <c r="N3" s="56" t="s">
        <v>3</v>
      </c>
      <c r="O3" s="56"/>
      <c r="P3" s="54" t="s">
        <v>4</v>
      </c>
      <c r="Q3" s="11" t="s">
        <v>13</v>
      </c>
      <c r="R3" s="66" t="s">
        <v>8</v>
      </c>
    </row>
    <row r="4" spans="1:20" s="5" customFormat="1" ht="120.75" customHeight="1" thickBot="1" x14ac:dyDescent="0.3">
      <c r="A4" s="62"/>
      <c r="B4" s="57"/>
      <c r="C4" s="55"/>
      <c r="D4" s="40" t="s">
        <v>11</v>
      </c>
      <c r="E4" s="6" t="s">
        <v>19</v>
      </c>
      <c r="F4" s="55"/>
      <c r="G4" s="68"/>
      <c r="H4" s="55"/>
      <c r="I4" s="16" t="s">
        <v>14</v>
      </c>
      <c r="J4" s="7" t="s">
        <v>15</v>
      </c>
      <c r="K4" s="55"/>
      <c r="L4" s="55"/>
      <c r="M4" s="55"/>
      <c r="N4" s="8" t="s">
        <v>7</v>
      </c>
      <c r="O4" s="9" t="s">
        <v>3</v>
      </c>
      <c r="P4" s="54"/>
      <c r="Q4" s="10">
        <f>558576113/1000000</f>
        <v>558.57611299999996</v>
      </c>
      <c r="R4" s="67"/>
      <c r="T4" s="43"/>
    </row>
    <row r="5" spans="1:20" s="28" customFormat="1" ht="81" customHeight="1" thickTop="1" x14ac:dyDescent="0.25">
      <c r="A5" s="47" t="s">
        <v>25</v>
      </c>
      <c r="B5" s="22">
        <v>1</v>
      </c>
      <c r="C5" s="23" t="s">
        <v>56</v>
      </c>
      <c r="D5" s="39" t="s">
        <v>57</v>
      </c>
      <c r="E5" s="23" t="s">
        <v>58</v>
      </c>
      <c r="F5" s="23" t="s">
        <v>59</v>
      </c>
      <c r="G5" s="22">
        <v>22</v>
      </c>
      <c r="H5" s="23" t="s">
        <v>26</v>
      </c>
      <c r="I5" s="23" t="s">
        <v>60</v>
      </c>
      <c r="J5" s="24">
        <v>1</v>
      </c>
      <c r="K5" s="24" t="s">
        <v>61</v>
      </c>
      <c r="L5" s="25">
        <v>44095</v>
      </c>
      <c r="M5" s="25">
        <v>44186</v>
      </c>
      <c r="N5" s="26">
        <v>872.49</v>
      </c>
      <c r="O5" s="27">
        <f>765876031/877803</f>
        <v>872.49192700412277</v>
      </c>
      <c r="P5" s="26">
        <f>O5</f>
        <v>872.49192700412277</v>
      </c>
      <c r="Q5" s="49">
        <f>P5+P6</f>
        <v>1581.4235255518606</v>
      </c>
      <c r="R5" s="51" t="s">
        <v>62</v>
      </c>
      <c r="T5" s="44"/>
    </row>
    <row r="6" spans="1:20" s="35" customFormat="1" ht="74.45" customHeight="1" thickBot="1" x14ac:dyDescent="0.25">
      <c r="A6" s="48"/>
      <c r="B6" s="29">
        <v>2</v>
      </c>
      <c r="C6" s="30" t="s">
        <v>63</v>
      </c>
      <c r="D6" s="45" t="s">
        <v>64</v>
      </c>
      <c r="E6" s="30" t="s">
        <v>65</v>
      </c>
      <c r="F6" s="46" t="s">
        <v>59</v>
      </c>
      <c r="G6" s="29">
        <v>23</v>
      </c>
      <c r="H6" s="30" t="s">
        <v>26</v>
      </c>
      <c r="I6" s="30" t="s">
        <v>27</v>
      </c>
      <c r="J6" s="31">
        <v>1</v>
      </c>
      <c r="K6" s="31" t="s">
        <v>61</v>
      </c>
      <c r="L6" s="32">
        <v>44130</v>
      </c>
      <c r="M6" s="32">
        <v>44196</v>
      </c>
      <c r="N6" s="33">
        <v>708.93</v>
      </c>
      <c r="O6" s="34">
        <f>622302284/877803</f>
        <v>708.93159854773796</v>
      </c>
      <c r="P6" s="33">
        <f>O6</f>
        <v>708.93159854773796</v>
      </c>
      <c r="Q6" s="50"/>
      <c r="R6" s="52"/>
    </row>
    <row r="7" spans="1:20" s="28" customFormat="1" ht="94.5" customHeight="1" thickTop="1" x14ac:dyDescent="0.25">
      <c r="A7" s="47" t="s">
        <v>29</v>
      </c>
      <c r="B7" s="22">
        <v>1</v>
      </c>
      <c r="C7" s="23" t="s">
        <v>66</v>
      </c>
      <c r="D7" s="39" t="s">
        <v>67</v>
      </c>
      <c r="E7" s="23" t="s">
        <v>68</v>
      </c>
      <c r="F7" s="23" t="s">
        <v>69</v>
      </c>
      <c r="G7" s="22">
        <v>70</v>
      </c>
      <c r="H7" s="36" t="s">
        <v>70</v>
      </c>
      <c r="I7" s="23" t="s">
        <v>27</v>
      </c>
      <c r="J7" s="24">
        <v>1</v>
      </c>
      <c r="K7" s="24" t="s">
        <v>71</v>
      </c>
      <c r="L7" s="25">
        <v>42611</v>
      </c>
      <c r="M7" s="25">
        <v>42703</v>
      </c>
      <c r="N7" s="26">
        <v>442.15</v>
      </c>
      <c r="O7" s="27">
        <f>304842822/689455</f>
        <v>442.15042606116424</v>
      </c>
      <c r="P7" s="26"/>
      <c r="Q7" s="49"/>
      <c r="R7" s="51" t="s">
        <v>54</v>
      </c>
    </row>
    <row r="8" spans="1:20" s="35" customFormat="1" ht="101.45" customHeight="1" thickBot="1" x14ac:dyDescent="0.25">
      <c r="A8" s="48"/>
      <c r="B8" s="29">
        <v>2</v>
      </c>
      <c r="C8" s="30" t="s">
        <v>72</v>
      </c>
      <c r="D8" s="41" t="s">
        <v>73</v>
      </c>
      <c r="E8" s="30" t="s">
        <v>74</v>
      </c>
      <c r="F8" s="30" t="s">
        <v>75</v>
      </c>
      <c r="G8" s="29">
        <v>45</v>
      </c>
      <c r="H8" s="37" t="s">
        <v>76</v>
      </c>
      <c r="I8" s="30" t="s">
        <v>30</v>
      </c>
      <c r="J8" s="31">
        <v>0.4</v>
      </c>
      <c r="K8" s="31" t="s">
        <v>77</v>
      </c>
      <c r="L8" s="32">
        <v>43785</v>
      </c>
      <c r="M8" s="32">
        <v>43826</v>
      </c>
      <c r="N8" s="33">
        <v>1902.09</v>
      </c>
      <c r="O8" s="34">
        <f>1575157434/828116</f>
        <v>1902.0975732868342</v>
      </c>
      <c r="P8" s="33"/>
      <c r="Q8" s="50"/>
      <c r="R8" s="52"/>
    </row>
    <row r="9" spans="1:20" s="28" customFormat="1" ht="64.150000000000006" customHeight="1" thickTop="1" x14ac:dyDescent="0.25">
      <c r="A9" s="47" t="s">
        <v>31</v>
      </c>
      <c r="B9" s="22">
        <v>1</v>
      </c>
      <c r="C9" s="23" t="s">
        <v>78</v>
      </c>
      <c r="D9" s="39" t="s">
        <v>79</v>
      </c>
      <c r="E9" s="23" t="s">
        <v>80</v>
      </c>
      <c r="F9" s="23" t="s">
        <v>81</v>
      </c>
      <c r="G9" s="22">
        <v>146</v>
      </c>
      <c r="H9" s="23" t="s">
        <v>26</v>
      </c>
      <c r="I9" s="23" t="s">
        <v>27</v>
      </c>
      <c r="J9" s="24">
        <v>1</v>
      </c>
      <c r="K9" s="24" t="s">
        <v>82</v>
      </c>
      <c r="L9" s="25">
        <v>43117</v>
      </c>
      <c r="M9" s="25">
        <v>43312</v>
      </c>
      <c r="N9" s="26">
        <v>1177.6099999999999</v>
      </c>
      <c r="O9" s="27">
        <f>920000000/781242</f>
        <v>1177.6120587474816</v>
      </c>
      <c r="P9" s="26">
        <f>O9</f>
        <v>1177.6120587474816</v>
      </c>
      <c r="Q9" s="49">
        <f>P9+P10</f>
        <v>1781.9119032137157</v>
      </c>
      <c r="R9" s="51" t="s">
        <v>83</v>
      </c>
    </row>
    <row r="10" spans="1:20" s="35" customFormat="1" ht="70.150000000000006" customHeight="1" thickBot="1" x14ac:dyDescent="0.25">
      <c r="A10" s="48"/>
      <c r="B10" s="29">
        <v>2</v>
      </c>
      <c r="C10" s="30" t="s">
        <v>84</v>
      </c>
      <c r="D10" s="41" t="s">
        <v>85</v>
      </c>
      <c r="E10" s="30" t="s">
        <v>86</v>
      </c>
      <c r="F10" s="30" t="s">
        <v>87</v>
      </c>
      <c r="G10" s="29">
        <v>160</v>
      </c>
      <c r="H10" s="30" t="s">
        <v>26</v>
      </c>
      <c r="I10" s="30" t="s">
        <v>27</v>
      </c>
      <c r="J10" s="31">
        <v>1</v>
      </c>
      <c r="K10" s="31" t="s">
        <v>82</v>
      </c>
      <c r="L10" s="32">
        <v>43598</v>
      </c>
      <c r="M10" s="32">
        <v>43781</v>
      </c>
      <c r="N10" s="33">
        <v>604.29</v>
      </c>
      <c r="O10" s="34">
        <f>500430370/828116</f>
        <v>604.29984446623416</v>
      </c>
      <c r="P10" s="33">
        <f>O10</f>
        <v>604.29984446623416</v>
      </c>
      <c r="Q10" s="50"/>
      <c r="R10" s="52"/>
    </row>
    <row r="11" spans="1:20" s="28" customFormat="1" ht="165.6" customHeight="1" thickTop="1" x14ac:dyDescent="0.25">
      <c r="A11" s="47" t="s">
        <v>32</v>
      </c>
      <c r="B11" s="22">
        <v>1</v>
      </c>
      <c r="C11" s="23" t="s">
        <v>33</v>
      </c>
      <c r="D11" s="23" t="s">
        <v>34</v>
      </c>
      <c r="E11" s="23" t="s">
        <v>35</v>
      </c>
      <c r="F11" s="23" t="s">
        <v>51</v>
      </c>
      <c r="G11" s="22">
        <v>39</v>
      </c>
      <c r="H11" s="23" t="s">
        <v>36</v>
      </c>
      <c r="I11" s="23" t="s">
        <v>27</v>
      </c>
      <c r="J11" s="24">
        <v>1</v>
      </c>
      <c r="K11" s="24" t="s">
        <v>37</v>
      </c>
      <c r="L11" s="25">
        <v>43067</v>
      </c>
      <c r="M11" s="25">
        <v>43209</v>
      </c>
      <c r="N11" s="26">
        <v>1050.51</v>
      </c>
      <c r="O11" s="27">
        <f>820701508.05/781242</f>
        <v>1050.50868751296</v>
      </c>
      <c r="P11" s="26">
        <f>O11*J11</f>
        <v>1050.50868751296</v>
      </c>
      <c r="Q11" s="49">
        <f>P11+P12</f>
        <v>2621.9196818664082</v>
      </c>
      <c r="R11" s="51" t="s">
        <v>50</v>
      </c>
    </row>
    <row r="12" spans="1:20" s="35" customFormat="1" ht="149.1" customHeight="1" thickBot="1" x14ac:dyDescent="0.25">
      <c r="A12" s="48"/>
      <c r="B12" s="29">
        <v>2</v>
      </c>
      <c r="C12" s="30" t="s">
        <v>38</v>
      </c>
      <c r="D12" s="42" t="s">
        <v>39</v>
      </c>
      <c r="E12" s="30" t="s">
        <v>40</v>
      </c>
      <c r="F12" s="30" t="s">
        <v>52</v>
      </c>
      <c r="G12" s="29">
        <v>42</v>
      </c>
      <c r="H12" s="30" t="s">
        <v>26</v>
      </c>
      <c r="I12" s="30" t="s">
        <v>27</v>
      </c>
      <c r="J12" s="31">
        <v>1</v>
      </c>
      <c r="K12" s="31" t="s">
        <v>37</v>
      </c>
      <c r="L12" s="32">
        <v>43371</v>
      </c>
      <c r="M12" s="32">
        <v>43539</v>
      </c>
      <c r="N12" s="33">
        <v>1571.41</v>
      </c>
      <c r="O12" s="34">
        <f>1301310587/828116</f>
        <v>1571.4109943534481</v>
      </c>
      <c r="P12" s="33">
        <f>O12*J12</f>
        <v>1571.4109943534481</v>
      </c>
      <c r="Q12" s="50"/>
      <c r="R12" s="52"/>
    </row>
    <row r="13" spans="1:20" s="28" customFormat="1" ht="132.94999999999999" customHeight="1" thickTop="1" x14ac:dyDescent="0.25">
      <c r="A13" s="47" t="s">
        <v>41</v>
      </c>
      <c r="B13" s="22">
        <v>1</v>
      </c>
      <c r="C13" s="23" t="s">
        <v>42</v>
      </c>
      <c r="D13" s="23" t="s">
        <v>43</v>
      </c>
      <c r="E13" s="23" t="s">
        <v>44</v>
      </c>
      <c r="F13" s="23" t="s">
        <v>53</v>
      </c>
      <c r="G13" s="22">
        <v>30</v>
      </c>
      <c r="H13" s="23" t="s">
        <v>26</v>
      </c>
      <c r="I13" s="23" t="s">
        <v>27</v>
      </c>
      <c r="J13" s="24">
        <v>1</v>
      </c>
      <c r="K13" s="24" t="s">
        <v>45</v>
      </c>
      <c r="L13" s="25">
        <v>40501</v>
      </c>
      <c r="M13" s="25">
        <v>40532</v>
      </c>
      <c r="N13" s="26">
        <v>776.69</v>
      </c>
      <c r="O13" s="27">
        <f>400000000/515000</f>
        <v>776.69902912621365</v>
      </c>
      <c r="P13" s="26"/>
      <c r="Q13" s="49"/>
      <c r="R13" s="51" t="s">
        <v>54</v>
      </c>
    </row>
    <row r="14" spans="1:20" s="35" customFormat="1" ht="122.45" customHeight="1" thickBot="1" x14ac:dyDescent="0.25">
      <c r="A14" s="48"/>
      <c r="B14" s="29">
        <v>2</v>
      </c>
      <c r="C14" s="30" t="s">
        <v>46</v>
      </c>
      <c r="D14" s="42" t="s">
        <v>47</v>
      </c>
      <c r="E14" s="30" t="s">
        <v>48</v>
      </c>
      <c r="F14" s="30" t="s">
        <v>55</v>
      </c>
      <c r="G14" s="29">
        <v>80</v>
      </c>
      <c r="H14" s="30" t="s">
        <v>26</v>
      </c>
      <c r="I14" s="30" t="s">
        <v>30</v>
      </c>
      <c r="J14" s="31">
        <v>0.3</v>
      </c>
      <c r="K14" s="31" t="s">
        <v>49</v>
      </c>
      <c r="L14" s="32">
        <v>44118</v>
      </c>
      <c r="M14" s="32">
        <v>44213</v>
      </c>
      <c r="N14" s="33">
        <v>1799.81</v>
      </c>
      <c r="O14" s="34">
        <f>1635180766/908526</f>
        <v>1799.8172490385525</v>
      </c>
      <c r="P14" s="33"/>
      <c r="Q14" s="50"/>
      <c r="R14" s="52"/>
    </row>
    <row r="15" spans="1:20" ht="15.75" thickTop="1" x14ac:dyDescent="0.25"/>
  </sheetData>
  <mergeCells count="31">
    <mergeCell ref="A1:J1"/>
    <mergeCell ref="P3:P4"/>
    <mergeCell ref="H3:H4"/>
    <mergeCell ref="K3:K4"/>
    <mergeCell ref="L3:L4"/>
    <mergeCell ref="M3:M4"/>
    <mergeCell ref="N3:O3"/>
    <mergeCell ref="B3:B4"/>
    <mergeCell ref="C3:C4"/>
    <mergeCell ref="D3:E3"/>
    <mergeCell ref="I3:J3"/>
    <mergeCell ref="A3:A4"/>
    <mergeCell ref="A2:R2"/>
    <mergeCell ref="R3:R4"/>
    <mergeCell ref="G3:G4"/>
    <mergeCell ref="F3:F4"/>
    <mergeCell ref="A5:A6"/>
    <mergeCell ref="Q5:Q6"/>
    <mergeCell ref="R5:R6"/>
    <mergeCell ref="A13:A14"/>
    <mergeCell ref="Q13:Q14"/>
    <mergeCell ref="R13:R14"/>
    <mergeCell ref="A7:A8"/>
    <mergeCell ref="Q7:Q8"/>
    <mergeCell ref="R7:R8"/>
    <mergeCell ref="A11:A12"/>
    <mergeCell ref="Q11:Q12"/>
    <mergeCell ref="R11:R12"/>
    <mergeCell ref="A9:A10"/>
    <mergeCell ref="Q9:Q10"/>
    <mergeCell ref="R9:R10"/>
  </mergeCells>
  <phoneticPr fontId="4" type="noConversion"/>
  <printOptions horizontalCentered="1" verticalCentered="1"/>
  <pageMargins left="0" right="0.11811023622047245" top="0.35433070866141736" bottom="0.35433070866141736" header="0.31496062992125984" footer="0.31496062992125984"/>
  <pageSetup paperSize="5"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
  <sheetViews>
    <sheetView tabSelected="1" zoomScale="53" zoomScaleNormal="53" workbookViewId="0">
      <pane xSplit="1" ySplit="5" topLeftCell="B6" activePane="bottomRight" state="frozen"/>
      <selection pane="topRight" activeCell="B1" sqref="B1"/>
      <selection pane="bottomLeft" activeCell="A6" sqref="A6"/>
      <selection pane="bottomRight" activeCell="I18" sqref="I18"/>
    </sheetView>
  </sheetViews>
  <sheetFormatPr baseColWidth="10" defaultColWidth="11.42578125" defaultRowHeight="14.25" x14ac:dyDescent="0.2"/>
  <cols>
    <col min="1" max="1" width="44.42578125" style="17" customWidth="1"/>
    <col min="2" max="2" width="102.85546875" style="18" customWidth="1"/>
    <col min="3" max="3" width="45.42578125" style="19" customWidth="1"/>
    <col min="4" max="16384" width="11.42578125" style="19"/>
  </cols>
  <sheetData>
    <row r="1" spans="1:3" ht="15" thickBot="1" x14ac:dyDescent="0.25"/>
    <row r="2" spans="1:3" ht="52.5" customHeight="1" thickTop="1" thickBot="1" x14ac:dyDescent="0.25">
      <c r="A2" s="79" t="s">
        <v>18</v>
      </c>
      <c r="B2" s="80"/>
      <c r="C2" s="80"/>
    </row>
    <row r="3" spans="1:3" ht="69.75" customHeight="1" thickTop="1" thickBot="1" x14ac:dyDescent="0.25">
      <c r="A3" s="81" t="s">
        <v>23</v>
      </c>
      <c r="B3" s="82"/>
      <c r="C3" s="82"/>
    </row>
    <row r="4" spans="1:3" s="21" customFormat="1" ht="27.95" customHeight="1" thickTop="1" x14ac:dyDescent="0.2">
      <c r="A4" s="85" t="s">
        <v>12</v>
      </c>
      <c r="B4" s="87" t="s">
        <v>16</v>
      </c>
      <c r="C4" s="83" t="s">
        <v>24</v>
      </c>
    </row>
    <row r="5" spans="1:3" s="21" customFormat="1" ht="62.25" customHeight="1" thickBot="1" x14ac:dyDescent="0.25">
      <c r="A5" s="86"/>
      <c r="B5" s="87"/>
      <c r="C5" s="84"/>
    </row>
    <row r="6" spans="1:3" s="20" customFormat="1" ht="62.45" customHeight="1" thickTop="1" x14ac:dyDescent="0.25">
      <c r="A6" s="70" t="s">
        <v>25</v>
      </c>
      <c r="B6" s="73" t="s">
        <v>17</v>
      </c>
      <c r="C6" s="76" t="s">
        <v>28</v>
      </c>
    </row>
    <row r="7" spans="1:3" s="18" customFormat="1" ht="13.5" customHeight="1" x14ac:dyDescent="0.2">
      <c r="A7" s="71"/>
      <c r="B7" s="74"/>
      <c r="C7" s="77"/>
    </row>
    <row r="8" spans="1:3" s="18" customFormat="1" ht="42.95" customHeight="1" thickBot="1" x14ac:dyDescent="0.25">
      <c r="A8" s="72"/>
      <c r="B8" s="75"/>
      <c r="C8" s="78"/>
    </row>
    <row r="9" spans="1:3" s="20" customFormat="1" ht="52.35" customHeight="1" thickTop="1" x14ac:dyDescent="0.25">
      <c r="A9" s="70" t="s">
        <v>29</v>
      </c>
      <c r="B9" s="73"/>
      <c r="C9" s="76"/>
    </row>
    <row r="10" spans="1:3" s="18" customFormat="1" ht="38.1" customHeight="1" x14ac:dyDescent="0.2">
      <c r="A10" s="71"/>
      <c r="B10" s="74"/>
      <c r="C10" s="77"/>
    </row>
    <row r="11" spans="1:3" s="18" customFormat="1" ht="41.45" customHeight="1" thickBot="1" x14ac:dyDescent="0.25">
      <c r="A11" s="72"/>
      <c r="B11" s="75"/>
      <c r="C11" s="78"/>
    </row>
    <row r="12" spans="1:3" s="20" customFormat="1" ht="52.35" customHeight="1" thickTop="1" x14ac:dyDescent="0.25">
      <c r="A12" s="70" t="s">
        <v>31</v>
      </c>
      <c r="B12" s="73"/>
      <c r="C12" s="76"/>
    </row>
    <row r="13" spans="1:3" s="18" customFormat="1" ht="13.5" customHeight="1" x14ac:dyDescent="0.2">
      <c r="A13" s="71"/>
      <c r="B13" s="74"/>
      <c r="C13" s="77"/>
    </row>
    <row r="14" spans="1:3" s="18" customFormat="1" ht="59.25" customHeight="1" thickBot="1" x14ac:dyDescent="0.25">
      <c r="A14" s="72"/>
      <c r="B14" s="75"/>
      <c r="C14" s="78"/>
    </row>
    <row r="15" spans="1:3" s="20" customFormat="1" ht="62.45" customHeight="1" thickTop="1" x14ac:dyDescent="0.25">
      <c r="A15" s="70" t="s">
        <v>32</v>
      </c>
      <c r="B15" s="73"/>
      <c r="C15" s="76"/>
    </row>
    <row r="16" spans="1:3" s="18" customFormat="1" ht="13.5" customHeight="1" x14ac:dyDescent="0.2">
      <c r="A16" s="71"/>
      <c r="B16" s="74"/>
      <c r="C16" s="77"/>
    </row>
    <row r="17" spans="1:3" s="18" customFormat="1" ht="42.95" customHeight="1" thickBot="1" x14ac:dyDescent="0.25">
      <c r="A17" s="72"/>
      <c r="B17" s="75"/>
      <c r="C17" s="78"/>
    </row>
    <row r="18" spans="1:3" s="20" customFormat="1" ht="52.35" customHeight="1" thickTop="1" x14ac:dyDescent="0.25">
      <c r="A18" s="70" t="s">
        <v>41</v>
      </c>
      <c r="B18" s="73"/>
      <c r="C18" s="76"/>
    </row>
    <row r="19" spans="1:3" s="18" customFormat="1" ht="38.1" customHeight="1" x14ac:dyDescent="0.2">
      <c r="A19" s="71"/>
      <c r="B19" s="74"/>
      <c r="C19" s="77"/>
    </row>
    <row r="20" spans="1:3" s="18" customFormat="1" ht="41.45" customHeight="1" thickBot="1" x14ac:dyDescent="0.25">
      <c r="A20" s="72"/>
      <c r="B20" s="75"/>
      <c r="C20" s="78"/>
    </row>
    <row r="21" spans="1:3" ht="15" thickTop="1" x14ac:dyDescent="0.2"/>
  </sheetData>
  <mergeCells count="20">
    <mergeCell ref="C9:C11"/>
    <mergeCell ref="C12:C14"/>
    <mergeCell ref="A2:C2"/>
    <mergeCell ref="A3:C3"/>
    <mergeCell ref="C4:C5"/>
    <mergeCell ref="C6:C8"/>
    <mergeCell ref="A6:A8"/>
    <mergeCell ref="B6:B8"/>
    <mergeCell ref="A9:A11"/>
    <mergeCell ref="B9:B11"/>
    <mergeCell ref="A4:A5"/>
    <mergeCell ref="B4:B5"/>
    <mergeCell ref="A12:A14"/>
    <mergeCell ref="B12:B14"/>
    <mergeCell ref="A15:A17"/>
    <mergeCell ref="B15:B17"/>
    <mergeCell ref="C15:C17"/>
    <mergeCell ref="A18:A20"/>
    <mergeCell ref="B18:B20"/>
    <mergeCell ref="C18:C20"/>
  </mergeCells>
  <phoneticPr fontId="4"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 EXPERIENCIA </vt:lpstr>
      <vt:lpstr>ANEXO 15 FACTOR DE CALIDAD</vt:lpstr>
      <vt:lpstr>' EXPERIENCIA '!Títulos_a_imprimir</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nera solano soto</dc:creator>
  <cp:lastModifiedBy>Ana Berdugo</cp:lastModifiedBy>
  <cp:lastPrinted>2020-10-15T02:36:05Z</cp:lastPrinted>
  <dcterms:created xsi:type="dcterms:W3CDTF">2020-06-22T20:34:22Z</dcterms:created>
  <dcterms:modified xsi:type="dcterms:W3CDTF">2022-05-17T20:25:09Z</dcterms:modified>
</cp:coreProperties>
</file>