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sesoría Jurídica\Downloads\"/>
    </mc:Choice>
  </mc:AlternateContent>
  <bookViews>
    <workbookView xWindow="0" yWindow="0" windowWidth="28770" windowHeight="10035"/>
  </bookViews>
  <sheets>
    <sheet name="LOTE 1" sheetId="1" r:id="rId1"/>
  </sheets>
  <definedNames>
    <definedName name="_xlnm._FilterDatabase" localSheetId="0" hidden="1">'LOTE 1'!$A$16:$L$331</definedName>
    <definedName name="_Hlk94129492" localSheetId="0">'LOTE 1'!#REF!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H329" i="1" l="1"/>
  <c r="H328" i="1"/>
  <c r="H314" i="1"/>
  <c r="H313" i="1"/>
  <c r="H312" i="1"/>
  <c r="H311" i="1"/>
  <c r="H310" i="1"/>
  <c r="H308" i="1"/>
  <c r="H307" i="1"/>
  <c r="H306" i="1"/>
  <c r="H304" i="1"/>
  <c r="J302" i="1"/>
  <c r="J301" i="1"/>
  <c r="J300" i="1"/>
  <c r="K299" i="1"/>
  <c r="J291" i="1"/>
  <c r="H291" i="1"/>
  <c r="H290" i="1"/>
  <c r="J287" i="1"/>
  <c r="H287" i="1"/>
  <c r="J284" i="1"/>
  <c r="H284" i="1"/>
  <c r="J281" i="1"/>
  <c r="H281" i="1"/>
  <c r="J280" i="1"/>
  <c r="H280" i="1"/>
  <c r="H279" i="1"/>
  <c r="K329" i="1" l="1"/>
  <c r="K328" i="1"/>
  <c r="K327" i="1"/>
  <c r="K326" i="1"/>
  <c r="K325" i="1"/>
  <c r="K324" i="1"/>
  <c r="K323" i="1"/>
  <c r="K322" i="1"/>
  <c r="K321" i="1"/>
  <c r="K320" i="1"/>
  <c r="K319" i="1"/>
  <c r="K318" i="1"/>
  <c r="K317" i="1"/>
  <c r="K316" i="1"/>
  <c r="K315" i="1"/>
  <c r="K314" i="1"/>
  <c r="K313" i="1"/>
  <c r="K312" i="1"/>
  <c r="K311" i="1"/>
  <c r="K310" i="1"/>
  <c r="K309" i="1"/>
  <c r="K308" i="1"/>
  <c r="K307" i="1"/>
  <c r="K306" i="1"/>
  <c r="K305" i="1"/>
  <c r="K304" i="1"/>
  <c r="K303" i="1"/>
  <c r="K302" i="1"/>
  <c r="K301" i="1"/>
  <c r="K300" i="1"/>
  <c r="K298" i="1"/>
  <c r="K296" i="1"/>
  <c r="K295" i="1"/>
  <c r="K294" i="1"/>
  <c r="K293" i="1"/>
  <c r="K292" i="1"/>
  <c r="K291" i="1"/>
  <c r="K290" i="1"/>
  <c r="K288" i="1"/>
  <c r="L287" i="1"/>
  <c r="K284" i="1"/>
  <c r="K282" i="1"/>
  <c r="K281" i="1"/>
  <c r="K280" i="1"/>
  <c r="K279" i="1"/>
  <c r="K277" i="1"/>
  <c r="K276" i="1"/>
  <c r="K275" i="1"/>
  <c r="K274" i="1"/>
  <c r="K273" i="1"/>
  <c r="K272" i="1"/>
  <c r="K271" i="1"/>
  <c r="K270" i="1"/>
  <c r="K269" i="1"/>
  <c r="K268" i="1"/>
  <c r="K267" i="1"/>
  <c r="K266" i="1"/>
  <c r="K265" i="1"/>
  <c r="K264" i="1"/>
  <c r="K263" i="1"/>
  <c r="K262" i="1"/>
  <c r="K261" i="1"/>
  <c r="K260" i="1"/>
  <c r="K259" i="1"/>
  <c r="K258" i="1"/>
  <c r="K257" i="1"/>
  <c r="K256" i="1"/>
  <c r="K255" i="1"/>
  <c r="K254" i="1"/>
  <c r="K253" i="1"/>
  <c r="K252" i="1"/>
  <c r="K251" i="1"/>
  <c r="K250" i="1"/>
  <c r="K249" i="1"/>
  <c r="K248" i="1"/>
  <c r="K247" i="1"/>
  <c r="K246" i="1"/>
  <c r="K245" i="1"/>
  <c r="K244" i="1"/>
  <c r="K243" i="1"/>
  <c r="K242" i="1"/>
  <c r="K241" i="1"/>
  <c r="K240" i="1"/>
  <c r="K239" i="1"/>
  <c r="K238" i="1"/>
  <c r="K237" i="1"/>
  <c r="K236" i="1"/>
  <c r="K235" i="1"/>
  <c r="K234" i="1"/>
  <c r="K233" i="1"/>
  <c r="K232" i="1"/>
  <c r="K231" i="1"/>
  <c r="K230" i="1"/>
  <c r="K229" i="1"/>
  <c r="K226" i="1"/>
  <c r="K216" i="1"/>
  <c r="K215" i="1"/>
  <c r="K214" i="1"/>
  <c r="K213" i="1"/>
  <c r="K211" i="1"/>
  <c r="K210" i="1"/>
  <c r="K208" i="1"/>
  <c r="K207" i="1"/>
  <c r="K206" i="1"/>
  <c r="K205" i="1"/>
  <c r="K204" i="1"/>
  <c r="K196" i="1"/>
  <c r="K195" i="1"/>
  <c r="K194" i="1"/>
  <c r="K193" i="1"/>
  <c r="K192" i="1"/>
  <c r="K191" i="1"/>
  <c r="K190" i="1"/>
  <c r="K189" i="1"/>
  <c r="K188" i="1"/>
  <c r="K187" i="1"/>
  <c r="K186" i="1"/>
  <c r="K183" i="1"/>
  <c r="K181" i="1"/>
  <c r="K179" i="1"/>
  <c r="K178" i="1"/>
  <c r="K177" i="1"/>
  <c r="K176" i="1"/>
  <c r="K175" i="1"/>
  <c r="K174" i="1"/>
  <c r="K170" i="1"/>
  <c r="K169" i="1"/>
  <c r="K168" i="1"/>
  <c r="K167" i="1"/>
  <c r="K166" i="1"/>
  <c r="K165" i="1"/>
  <c r="K164" i="1"/>
  <c r="K163" i="1"/>
  <c r="K162" i="1"/>
  <c r="K160" i="1"/>
  <c r="K159" i="1"/>
  <c r="K152" i="1"/>
  <c r="K150" i="1"/>
  <c r="K149" i="1"/>
  <c r="K137" i="1"/>
  <c r="K136" i="1"/>
  <c r="K135" i="1"/>
  <c r="K134" i="1"/>
  <c r="K133" i="1"/>
  <c r="K132" i="1"/>
  <c r="K131" i="1"/>
  <c r="K130" i="1"/>
  <c r="K129" i="1"/>
  <c r="K126" i="1"/>
  <c r="K125" i="1"/>
  <c r="K124" i="1"/>
  <c r="K123" i="1"/>
  <c r="K122" i="1"/>
  <c r="K121" i="1"/>
  <c r="K120" i="1"/>
  <c r="K119" i="1"/>
  <c r="K118" i="1"/>
  <c r="K117" i="1"/>
  <c r="K115" i="1"/>
  <c r="K113" i="1"/>
  <c r="K111" i="1"/>
  <c r="K110" i="1"/>
  <c r="K109" i="1"/>
  <c r="K108" i="1"/>
  <c r="K107" i="1"/>
  <c r="K106" i="1"/>
  <c r="K105" i="1"/>
  <c r="K104" i="1"/>
  <c r="K103" i="1"/>
  <c r="K102" i="1"/>
  <c r="K101" i="1"/>
  <c r="K100" i="1"/>
  <c r="K98" i="1"/>
  <c r="K97" i="1"/>
  <c r="K96" i="1"/>
  <c r="K95" i="1"/>
  <c r="K94" i="1"/>
  <c r="K93" i="1"/>
  <c r="K92" i="1"/>
  <c r="K91" i="1"/>
  <c r="K90" i="1"/>
  <c r="K89" i="1"/>
  <c r="K88" i="1"/>
  <c r="K87" i="1"/>
  <c r="K86" i="1"/>
  <c r="K85" i="1"/>
  <c r="K84" i="1"/>
  <c r="K83" i="1"/>
  <c r="K81" i="1"/>
  <c r="K80" i="1"/>
  <c r="K79" i="1"/>
  <c r="K78" i="1"/>
  <c r="K77" i="1"/>
  <c r="K76" i="1"/>
  <c r="K75" i="1"/>
  <c r="K74" i="1"/>
  <c r="K73" i="1"/>
  <c r="K72" i="1"/>
  <c r="K71" i="1"/>
  <c r="K70" i="1"/>
  <c r="K69" i="1"/>
  <c r="K68" i="1"/>
  <c r="K67" i="1"/>
  <c r="K66" i="1"/>
  <c r="K65" i="1"/>
  <c r="K64" i="1"/>
  <c r="K63" i="1"/>
  <c r="K62" i="1"/>
  <c r="K61" i="1"/>
  <c r="K60" i="1"/>
  <c r="K59" i="1"/>
  <c r="K58" i="1"/>
  <c r="K57" i="1"/>
  <c r="K56" i="1"/>
  <c r="K55" i="1"/>
  <c r="K54" i="1"/>
  <c r="K53" i="1"/>
  <c r="K52" i="1"/>
  <c r="K51" i="1"/>
  <c r="K50" i="1"/>
  <c r="K49" i="1"/>
  <c r="K48" i="1"/>
  <c r="K47" i="1"/>
  <c r="K46" i="1"/>
  <c r="K45" i="1"/>
  <c r="K44" i="1"/>
  <c r="K43" i="1"/>
  <c r="K42" i="1"/>
  <c r="K41" i="1"/>
  <c r="K40" i="1"/>
  <c r="K39" i="1"/>
  <c r="K38" i="1"/>
  <c r="K37" i="1"/>
  <c r="K36" i="1"/>
  <c r="K35" i="1"/>
  <c r="K34" i="1"/>
  <c r="K33" i="1"/>
  <c r="K32" i="1"/>
  <c r="K31" i="1"/>
  <c r="K30" i="1"/>
  <c r="K29" i="1"/>
  <c r="K28" i="1"/>
  <c r="K27" i="1"/>
  <c r="K26" i="1"/>
  <c r="K25" i="1"/>
  <c r="K24" i="1"/>
  <c r="K23" i="1"/>
  <c r="K22" i="1"/>
  <c r="K21" i="1"/>
  <c r="K20" i="1"/>
  <c r="K19" i="1"/>
  <c r="K330" i="1"/>
  <c r="L330" i="1" l="1"/>
  <c r="L22" i="1"/>
  <c r="L26" i="1"/>
  <c r="L30" i="1"/>
  <c r="L34" i="1"/>
  <c r="L38" i="1"/>
  <c r="L42" i="1"/>
  <c r="L46" i="1"/>
  <c r="L50" i="1"/>
  <c r="L54" i="1"/>
  <c r="L58" i="1"/>
  <c r="L62" i="1"/>
  <c r="L66" i="1"/>
  <c r="L70" i="1"/>
  <c r="L74" i="1"/>
  <c r="L78" i="1"/>
  <c r="L86" i="1"/>
  <c r="L90" i="1"/>
  <c r="L94" i="1"/>
  <c r="L98" i="1"/>
  <c r="L102" i="1"/>
  <c r="L106" i="1"/>
  <c r="L110" i="1"/>
  <c r="L116" i="1"/>
  <c r="L120" i="1"/>
  <c r="L124" i="1"/>
  <c r="L130" i="1"/>
  <c r="L134" i="1"/>
  <c r="L149" i="1"/>
  <c r="L160" i="1"/>
  <c r="L165" i="1"/>
  <c r="L169" i="1"/>
  <c r="L176" i="1"/>
  <c r="L181" i="1"/>
  <c r="L188" i="1"/>
  <c r="L196" i="1"/>
  <c r="L207" i="1"/>
  <c r="L216" i="1"/>
  <c r="L231" i="1"/>
  <c r="L235" i="1"/>
  <c r="L243" i="1"/>
  <c r="L247" i="1"/>
  <c r="L251" i="1"/>
  <c r="L255" i="1"/>
  <c r="L259" i="1"/>
  <c r="L263" i="1"/>
  <c r="L267" i="1"/>
  <c r="L19" i="1"/>
  <c r="L23" i="1"/>
  <c r="L27" i="1"/>
  <c r="L31" i="1"/>
  <c r="L35" i="1"/>
  <c r="L39" i="1"/>
  <c r="L43" i="1"/>
  <c r="L47" i="1"/>
  <c r="L51" i="1"/>
  <c r="L55" i="1"/>
  <c r="L59" i="1"/>
  <c r="L63" i="1"/>
  <c r="L67" i="1"/>
  <c r="L71" i="1"/>
  <c r="L75" i="1"/>
  <c r="L79" i="1"/>
  <c r="L83" i="1"/>
  <c r="L87" i="1"/>
  <c r="L91" i="1"/>
  <c r="L95" i="1"/>
  <c r="L103" i="1"/>
  <c r="L107" i="1"/>
  <c r="L111" i="1"/>
  <c r="L117" i="1"/>
  <c r="L121" i="1"/>
  <c r="L125" i="1"/>
  <c r="L131" i="1"/>
  <c r="L135" i="1"/>
  <c r="L150" i="1"/>
  <c r="L162" i="1"/>
  <c r="L166" i="1"/>
  <c r="L170" i="1"/>
  <c r="L177" i="1"/>
  <c r="L183" i="1"/>
  <c r="L189" i="1"/>
  <c r="L193" i="1"/>
  <c r="L204" i="1"/>
  <c r="L208" i="1"/>
  <c r="L213" i="1"/>
  <c r="L226" i="1"/>
  <c r="L232" i="1"/>
  <c r="L236" i="1"/>
  <c r="L240" i="1"/>
  <c r="L244" i="1"/>
  <c r="L248" i="1"/>
  <c r="L252" i="1"/>
  <c r="L256" i="1"/>
  <c r="L260" i="1"/>
  <c r="L264" i="1"/>
  <c r="L268" i="1"/>
  <c r="L272" i="1"/>
  <c r="L276" i="1"/>
  <c r="L280" i="1"/>
  <c r="L286" i="1"/>
  <c r="L291" i="1"/>
  <c r="L295" i="1"/>
  <c r="L299" i="1"/>
  <c r="L303" i="1"/>
  <c r="L307" i="1"/>
  <c r="L311" i="1"/>
  <c r="L315" i="1"/>
  <c r="L319" i="1"/>
  <c r="L323" i="1"/>
  <c r="L327" i="1"/>
  <c r="L20" i="1"/>
  <c r="L24" i="1"/>
  <c r="L28" i="1"/>
  <c r="L32" i="1"/>
  <c r="L36" i="1"/>
  <c r="L40" i="1"/>
  <c r="L44" i="1"/>
  <c r="L48" i="1"/>
  <c r="L52" i="1"/>
  <c r="L56" i="1"/>
  <c r="L60" i="1"/>
  <c r="L64" i="1"/>
  <c r="L68" i="1"/>
  <c r="L72" i="1"/>
  <c r="L76" i="1"/>
  <c r="L80" i="1"/>
  <c r="L84" i="1"/>
  <c r="L88" i="1"/>
  <c r="L92" i="1"/>
  <c r="L96" i="1"/>
  <c r="L100" i="1"/>
  <c r="L104" i="1"/>
  <c r="L108" i="1"/>
  <c r="L113" i="1"/>
  <c r="L118" i="1"/>
  <c r="L122" i="1"/>
  <c r="L126" i="1"/>
  <c r="L132" i="1"/>
  <c r="L136" i="1"/>
  <c r="L152" i="1"/>
  <c r="L163" i="1"/>
  <c r="L167" i="1"/>
  <c r="L174" i="1"/>
  <c r="L178" i="1"/>
  <c r="L186" i="1"/>
  <c r="L190" i="1"/>
  <c r="L194" i="1"/>
  <c r="L205" i="1"/>
  <c r="L210" i="1"/>
  <c r="L214" i="1"/>
  <c r="L229" i="1"/>
  <c r="L233" i="1"/>
  <c r="L237" i="1"/>
  <c r="L241" i="1"/>
  <c r="L245" i="1"/>
  <c r="L249" i="1"/>
  <c r="L253" i="1"/>
  <c r="L257" i="1"/>
  <c r="L261" i="1"/>
  <c r="L265" i="1"/>
  <c r="L269" i="1"/>
  <c r="L273" i="1"/>
  <c r="L277" i="1"/>
  <c r="L281" i="1"/>
  <c r="L292" i="1"/>
  <c r="L296" i="1"/>
  <c r="L300" i="1"/>
  <c r="L304" i="1"/>
  <c r="L308" i="1"/>
  <c r="L312" i="1"/>
  <c r="L316" i="1"/>
  <c r="L320" i="1"/>
  <c r="L324" i="1"/>
  <c r="L328" i="1"/>
  <c r="L21" i="1"/>
  <c r="L25" i="1"/>
  <c r="L29" i="1"/>
  <c r="L33" i="1"/>
  <c r="L37" i="1"/>
  <c r="L41" i="1"/>
  <c r="L45" i="1"/>
  <c r="L49" i="1"/>
  <c r="L53" i="1"/>
  <c r="L57" i="1"/>
  <c r="L61" i="1"/>
  <c r="L65" i="1"/>
  <c r="L69" i="1"/>
  <c r="L73" i="1"/>
  <c r="L77" i="1"/>
  <c r="L81" i="1"/>
  <c r="L85" i="1"/>
  <c r="L89" i="1"/>
  <c r="L93" i="1"/>
  <c r="L97" i="1"/>
  <c r="L101" i="1"/>
  <c r="L105" i="1"/>
  <c r="L109" i="1"/>
  <c r="L115" i="1"/>
  <c r="L119" i="1"/>
  <c r="L123" i="1"/>
  <c r="L129" i="1"/>
  <c r="L133" i="1"/>
  <c r="L137" i="1"/>
  <c r="L159" i="1"/>
  <c r="L164" i="1"/>
  <c r="L168" i="1"/>
  <c r="L175" i="1"/>
  <c r="L179" i="1"/>
  <c r="L187" i="1"/>
  <c r="L191" i="1"/>
  <c r="L195" i="1"/>
  <c r="L206" i="1"/>
  <c r="L211" i="1"/>
  <c r="L215" i="1"/>
  <c r="L230" i="1"/>
  <c r="L234" i="1"/>
  <c r="L238" i="1"/>
  <c r="L242" i="1"/>
  <c r="L246" i="1"/>
  <c r="L250" i="1"/>
  <c r="L254" i="1"/>
  <c r="L258" i="1"/>
  <c r="L262" i="1"/>
  <c r="L266" i="1"/>
  <c r="L270" i="1"/>
  <c r="L274" i="1"/>
  <c r="L282" i="1"/>
  <c r="L288" i="1"/>
  <c r="L293" i="1"/>
  <c r="L301" i="1"/>
  <c r="L305" i="1"/>
  <c r="L309" i="1"/>
  <c r="L313" i="1"/>
  <c r="L317" i="1"/>
  <c r="L321" i="1"/>
  <c r="L325" i="1"/>
  <c r="L329" i="1"/>
  <c r="L192" i="1"/>
  <c r="L239" i="1"/>
  <c r="L271" i="1"/>
  <c r="L275" i="1"/>
  <c r="L279" i="1"/>
  <c r="L284" i="1"/>
  <c r="L290" i="1"/>
  <c r="L294" i="1"/>
  <c r="L298" i="1"/>
  <c r="L302" i="1"/>
  <c r="L306" i="1"/>
  <c r="L310" i="1"/>
  <c r="L314" i="1"/>
  <c r="L318" i="1"/>
  <c r="L322" i="1"/>
  <c r="L326" i="1"/>
  <c r="L331" i="1" l="1"/>
</calcChain>
</file>

<file path=xl/sharedStrings.xml><?xml version="1.0" encoding="utf-8"?>
<sst xmlns="http://schemas.openxmlformats.org/spreadsheetml/2006/main" count="851" uniqueCount="559">
  <si>
    <t>Señores  </t>
  </si>
  <si>
    <t>Centro Agroindustrial del Meta</t>
  </si>
  <si>
    <t>Ciudad. </t>
  </si>
  <si>
    <t>Respetados señores: </t>
  </si>
  <si>
    <t>VALOR UNITARIO</t>
  </si>
  <si>
    <t>UNIDAD</t>
  </si>
  <si>
    <t>VALOR UNITARIO + IVA</t>
  </si>
  <si>
    <t> ITEM</t>
  </si>
  <si>
    <t xml:space="preserve">DESCRIPCION TECNICA DEL ELEMENTO </t>
  </si>
  <si>
    <t>CODIGO SECOP</t>
  </si>
  <si>
    <t>DESCRIPCION SECOP</t>
  </si>
  <si>
    <t>CODIGO ORIONS</t>
  </si>
  <si>
    <t>Unidad DE MEDIDA PARA EL ALMACEN</t>
  </si>
  <si>
    <t>CANTIDAD TOTAL HACHÓN + NARNAJOS</t>
  </si>
  <si>
    <t>OTROS BIENES TRANSPORTABLES (EXCEPTO PRODUCTOS METÁLICOS, MAQUINARIA Y EQUIPO)</t>
  </si>
  <si>
    <t>ABONOS Y PLAGUICIDAS</t>
  </si>
  <si>
    <t>Enmienda, Roca Fosforica Composición: Fósforo total (%P2O5) 28,00 Calcio (%CaO) 38,00 Sílice (%SiO2 ) 14,00</t>
  </si>
  <si>
    <t>Acondicionador inorgánico de suelos</t>
  </si>
  <si>
    <t>Bulto X 50 Kilo</t>
  </si>
  <si>
    <t>Enmienda. Cal Dolomita. Sólido en polvo;Tamaño de partícula: malla #20, Composición minima: Ca soluble en HCl (CaO) 35 % Mg soluble en HCl (MgO) 13 %.</t>
  </si>
  <si>
    <t xml:space="preserve">Enmienda. Cal Viva en polvo (CaO) Oxido De Calcio. </t>
  </si>
  <si>
    <t>Abonos químicos y nutrientes para plantas</t>
  </si>
  <si>
    <t>Enmienda. Sulfato de Calcio (sulfato de calcio CaSO4.2H2O) o yeso agrícola es un fertilizante y una enmienda natural compuesta de azufre, silicio y calcio. Composición: Azufre total (S) 13,80% Silicio (SiO2) 38.04 Calcio soluble en HCL (CaO) 25,69%.</t>
  </si>
  <si>
    <t>Bulto x 50 Kilo</t>
  </si>
  <si>
    <t>Enmienda. Cal Dolomita Líquida (243 g/L de calcio total y 82 g/L de magnesio total) Es un producto elaborado a partir de la pulverización de la roca Dolomita.</t>
  </si>
  <si>
    <t>Litro</t>
  </si>
  <si>
    <t xml:space="preserve">Abono Organico solido. Compost elaborado a partir de gallinaza de jaula inoculado con microorganismos. </t>
  </si>
  <si>
    <t xml:space="preserve">Abono Organico solido. Lombricompost. </t>
  </si>
  <si>
    <t>Acondicionador orgánico de suelos</t>
  </si>
  <si>
    <t>Zeolita Agricola  composicion Zeolita Agricola K20 2,5% - SiO2 63,13% granulado.</t>
  </si>
  <si>
    <t xml:space="preserve">Fertilizante. Composición garantizada Nitrógeno Total (N) 12 %.  Nitrógeno Amoniacal (NH4) 3.2 %,  Nitrógeno Nítrico (N03) 8.8 %. Fósforo asimilable (P2O5) 20 %, Potasio soluble en agua (K2O) 12 %,  Magnesio MgO) 3 %,  Azufre (S) 4 %,  Zinc (Zn) 0.1 %,  Boro(B) 0.1 % </t>
  </si>
  <si>
    <t>Fertilizante 0-0-22-18 para aplicación al suelo. Composición garantizada:  Potasio soluble en agua (K2O) 22.0 %  Magnesio (MgO) 18.0 %  Azufre total (S) 21.5 %  Cloruro máximo (Cl) 2.5 %.</t>
  </si>
  <si>
    <t>Fertilizante 10-30-10. Fertilizante compuesto granular que contiene los tres elementos primarios para las plantas (N-P-K). Composición: Nitrógeno (N) 10%  Fosforo(P2O5) 30 %  Potasio (K2O) 10 %.</t>
  </si>
  <si>
    <t>Bulto 50 Kilos</t>
  </si>
  <si>
    <t>Fertilizante Cloruro De Potasio o Kcl  para aplicación al Suelo sin micronutrientes granulado. Composición: 60% Potasio (K2O)).</t>
  </si>
  <si>
    <t>Fertilizante edafico. Composición:  Fósforo Asimilable (P2O5) 3%, Calcio (Cao) 25%, Magnesio (Mgo)  13%, Azufre Total  (S) 8%</t>
  </si>
  <si>
    <t>Fertilizante elementos menores para aplicación de suelo. Composicion: Nitrógeno Amoniacal (N) .1.0% E, Nitrógeno Uréico (N) 7.0% E, Fósforo Asimilable (P O ) 5.0% 2 5 E, Calcio (CaO) 18.0% E, Magnesio (MgO).6.0% E, Azufre Total (S).1.6% E, Boro (B) 1.0% E, Zinc (Zn) 2.5% E, Cobre (Cu) 0.14%.</t>
  </si>
  <si>
    <t>Bulto X 46 Kilo</t>
  </si>
  <si>
    <t xml:space="preserve">Fertilizante en cristales fuente soluble de Magnesio(Mg) y Azufre(S) para aplicación al suelo. Composición Azufre Total (S)16,0% Magnesio (MgO)12,0%. </t>
  </si>
  <si>
    <t>Kilogramo</t>
  </si>
  <si>
    <t>Fertilizante Foliar Con Composición N:P:K De 10:30:10, Con Micro Nutrientes, Liquido.</t>
  </si>
  <si>
    <t>Nutriente foliar</t>
  </si>
  <si>
    <t xml:space="preserve">Fertilizante Granulado Elementos Menores, Composición: Nitrógeno Total (N) 3,0%, Nitrógeno Ureico (N), 3,0% Azufre Total (S) 6,0%, Boro (B) 2,5%, Cobre (Cu) 0,5%, Silicio (Sio2) 17,0% Y Zinc (Zn) 15,0%. </t>
  </si>
  <si>
    <t>Fertilizante micro elemento</t>
  </si>
  <si>
    <t>Bulto X 20 Kilo</t>
  </si>
  <si>
    <t xml:space="preserve">Fertilizante granulado para aplicación al suelo NPK 00:00:3:25:20 Sulfato De Magnesio ( Kieserita). Composición: Magnesio 25% Azufre 20%. Cloruro máximo (Cl) 3 % </t>
  </si>
  <si>
    <t xml:space="preserve">Fertilizante Nitrato de potasio.  Fertilizante sólido cristalino. Fuente de alta solubilidad de Nitrógeno nítrico y Potasio (K) de fácil aplicación por vía foliar y edáfica en forma sólida o líquida (fertirrigación) de rápida disponibilidad para el cultivo. Composición: Nitrógeno Total (N) 13,0%, Nitrógeno Nítrico (N) 13,0% Potasio Soluble en agua (K2O) 44,0% </t>
  </si>
  <si>
    <t>Bolsa x 5 kg.</t>
  </si>
  <si>
    <t xml:space="preserve">Fertilizante para aplicación de suelo con composicion NPK De 18:46:00 Fosfato Diamonico Sin Micronutriente Granulado (DAP) </t>
  </si>
  <si>
    <t xml:space="preserve">Fertilizante para aplicación edafica Boro granulado. Composición: Fósforo Asimilable (P2O5) 3,0% Boro (B) 10,0% </t>
  </si>
  <si>
    <t>Bulto 20 Kilo</t>
  </si>
  <si>
    <t>Fertilizante Quimico Compuesto, Abono A Base De Nitrogeno (18), Fosforo (18) Y Potasio (18), Azufre 5, Zinc 0,4, Uso Agricola, Fertilizante Edafico. Triple 18</t>
  </si>
  <si>
    <t>Mezclas de nitrógeno – fósforo – potasio – npk</t>
  </si>
  <si>
    <t>Fertilizante, Urea Composición Npk De 46:00:00. Urea.</t>
  </si>
  <si>
    <t>Fertilizante Tierra de Diatomea. Compuesto de millones de algas unicelulares fosilizadas que han sido cuidadosamente molidas para crear partículas abrasivas que maximizan la absorción de fluidos</t>
  </si>
  <si>
    <t>Sílice de diatomeas</t>
  </si>
  <si>
    <t>Bulto x 50Kilo</t>
  </si>
  <si>
    <t>Fungicida: Bioth BS (Bacillus subtilis) tiene efecto fungicida contra Fusarium , Pythium , Phytophthora , Rhizoctonia solani, Sclerotinia, Verticillium dahliae, Botrytis cinérea, Alternaría y Erwinia.</t>
  </si>
  <si>
    <t>Insecticidas</t>
  </si>
  <si>
    <t xml:space="preserve">Fungicida sistemico Fosetil Aluminio. Ingrediente activo: Fosetil-Al 80% p/p (800 g/Kilo). </t>
  </si>
  <si>
    <t>Fungicidas</t>
  </si>
  <si>
    <t>Kilo</t>
  </si>
  <si>
    <t>Fungicida Ingrediente activo: Tebuconazole, Trifloxystrobin, composición: 100 g de Trifloxystrobin y 200g Tebuconazole.</t>
  </si>
  <si>
    <t xml:space="preserve">Fungicida mineral. Cicatrizante Caldo/Pasta Bordelesa. Ingrediente activo: Sulfato de Cobre 21% Sulfato de Calcio 18% </t>
  </si>
  <si>
    <t xml:space="preserve">Fungicida sistemico, ingrediente activo: Carberdazim,Polvo Mojable, 500 SC. </t>
  </si>
  <si>
    <t xml:space="preserve">Fungicida sistemico, ingrediente activo: Propiconazole , concentración 250 EC. </t>
  </si>
  <si>
    <t>Fungicida sistemico,ingrediente activo: Mancozeb, Polvo Mojable, (WP) Concentracion: 800 gr/Kilo.</t>
  </si>
  <si>
    <t xml:space="preserve">Fungicida y bactericida: ingrediente activo: kasugamicina. Concentracion 20 SL. </t>
  </si>
  <si>
    <t>Fungicida, Oxicloruro de Cobre, concentracion 58.8% WP.</t>
  </si>
  <si>
    <t>Fungicida. Polisulfuro De Calcio. fungicida mineral de acción. preventiva y curativa. Composición: Polisulfuro de Calcio 200gr/l.</t>
  </si>
  <si>
    <t>Fungicida y nematicida biologico.  Trichoderma harzianum, trichoderma asperellum, Trichoderma atroviride 5 x 108 conidias/gr. Paecilomyceslilacinus 5x108 conidias/g Contenido Total 1x109 conidias/gr. Fecha de vencimiento no menor a 10 mes al momento de la entrega.</t>
  </si>
  <si>
    <t>Bolsa de 500 gr.</t>
  </si>
  <si>
    <t xml:space="preserve">Germinicida con base en Yodo Polivinil Pirrolidona. Yodo polivinil pirrolidona 120g/Litro Equivalente a 2.1% de yodo activo." </t>
  </si>
  <si>
    <t>Matamalezas</t>
  </si>
  <si>
    <t>Herbicida de contacto No selectivo. Ingrediente activo: Paraquat, Concentracion De 200 gr/l. Po</t>
  </si>
  <si>
    <t>Herbicidas</t>
  </si>
  <si>
    <t xml:space="preserve">Herbicida Glufosinato de amonio: ammonium (2RS) – 2-ami- no-4-(methylphosphirato) butyric-acid; 150 g por Litro de formulación. </t>
  </si>
  <si>
    <t>Herbicida: Glifosato 480 gr/l. formulacion concentracion soluble.</t>
  </si>
  <si>
    <t xml:space="preserve">Insecticida agricola ingrediente activo: Clorpirifos 480 gr/l. insecticida organofosforado de amplio espectro. </t>
  </si>
  <si>
    <t xml:space="preserve">Insecticida agrícola Ingrediente activo: Fipronil  200 g/l. </t>
  </si>
  <si>
    <t xml:space="preserve">Insecticida agrícola Ingrediente activo: Fipronil5-amino-1-(2,6-dicloro-α,α,α-trifluoro-p-tolil)-4- trifluorometil sulfinil pirazol-3-carbonitrilo.  Equivalente a 480 g/l. </t>
  </si>
  <si>
    <t>Envase x 240 ml.</t>
  </si>
  <si>
    <t>Insecticida orgánico que controla estados inmaduros y adultos de insectos plaga con hábito chupador INGREDIENTE ACTIVO Extracto vegetal de la familia Asterácea 100g/L Sales potásicas de Ácidos Grasos 450 g/L</t>
  </si>
  <si>
    <t>Abamectina</t>
  </si>
  <si>
    <t xml:space="preserve">Extracto De Plantas. Ajo-Aji. Composición: Extracto de Ají 100 gr/lt. Extracto de Ajo 100 gr/lt. </t>
  </si>
  <si>
    <t xml:space="preserve"> sabores o extractos</t>
  </si>
  <si>
    <t xml:space="preserve">Extracto De Plantas. Hidrolato De Tabaco. Insecticida de origen vegetal, obtenido del procesamiento de las hojas y los tallos del tabaco (Nicotiana Tabacum). </t>
  </si>
  <si>
    <t xml:space="preserve">Insecticida Biológico: Beauveria Bassiana, Metarhizium Anisopliae, Lecaniciilium Lecanii Y La Bacteria Bacillus Thuringiensis. Beauveria Bassiana 4X108 Ufc/G, Metarhizium Anisopliae 4X108 Ufc/G, Lecanicillium Lecanii 1X108 Ufc/G Y Bacillus Thuringiensis 1X108 Ufc/G. </t>
  </si>
  <si>
    <t>Envase x 500 gramos</t>
  </si>
  <si>
    <t xml:space="preserve">Acaricida Abamectina 1,8% p/v EC (Concentrado Emulsionable). </t>
  </si>
  <si>
    <t>Matababosa - Molusquicida. Cebo en trozos o granulado. Ingrediente activo: Metaldehido 7%.</t>
  </si>
  <si>
    <t>Envase por 500 gr.</t>
  </si>
  <si>
    <t>Lombriz de color rojo oscuro o violeta rojizo, con un gradiente antero-posterior y dorso-ventral, cuyo cuerpo está dividido en anillos o metamerismos, que son visibles a simple vista. Miden unos 8-10 cm de largo y 3-5 mm de diámetro. Orden: Haplotaxida. Familia: Lumbricidae.</t>
  </si>
  <si>
    <t>Insectos</t>
  </si>
  <si>
    <t>Proteina Hidrolizada y borizada de maíz empleada como cebo para el monitoreo. Composición: Nitrógeno orgánico (N-org) 24,7 g/l, Boro total (B) 11g/l y Carbono orgánico oxidable 33g/Litro.</t>
  </si>
  <si>
    <t>Pesticidas o repelentes de plagas</t>
  </si>
  <si>
    <t xml:space="preserve">Atrayente sexual sintético (feromona) Ceratitis capitata Cyclohexanecarboxylic acid, 4 (or 5) – chloro -2- methyl, tert-butyl ester. </t>
  </si>
  <si>
    <t>Hormonas para plantas</t>
  </si>
  <si>
    <t>Pulgada</t>
  </si>
  <si>
    <t xml:space="preserve">Ácido 1-Naftalen­cacético (fitohormona), 17.2 g por L de formulación a 20 °C. </t>
  </si>
  <si>
    <t>Auxinas ácido indolbutírico y ácido naftalenacético, las cuales actúan como reguladoras de crecimiento, estimulando la formación de raíces adventicias en la propagación vegetativa o asexual. Polvo seco. INGREDIENTE ACTIVO Ácido indolbutírico……….2,25 g/Kilo, Ácido naftalenacético…. 0,75 g/Kilo</t>
  </si>
  <si>
    <t>Bolsa x 100 gramos</t>
  </si>
  <si>
    <t>Levadura Activa seca. Ingredientes: levadura para panificación</t>
  </si>
  <si>
    <t>Medio sintético para levadura</t>
  </si>
  <si>
    <t>Bolsa x 500 gramos</t>
  </si>
  <si>
    <t xml:space="preserve">Hormonal Ethrel concentracion 48% SL,  regulador de crecimiento. Ingrediente activo: Acido-2-cloroetil-fosfónico 480 g/L Concentrado Soluble (SL) </t>
  </si>
  <si>
    <t xml:space="preserve">Inoculo Microbiano Para Fijación Con Base En Micorrizas (Glomus fasciculatum, Scutellospora heterogama, Glomus mosseae, Glomus manihotis, Acaulospora rugosa y Entrophospora colombiana), Mínimo 300 Esporas/Gramo De Sustrato. Suelo desinfectado.  </t>
  </si>
  <si>
    <t>Bulto  X 10 Kilo</t>
  </si>
  <si>
    <t xml:space="preserve">Inóculo microbial para compostaje. Cultivo mixto de microorganismos beneficos naturales (bacterias fototroficas, bacterias acido lácticas y levaduras). Ingrediente activo: Lactobacillus casei, Sacharomyces cerevisiae y Rhodoseudomonas palustris. </t>
  </si>
  <si>
    <t>Galón</t>
  </si>
  <si>
    <t xml:space="preserve">Cera para frutas protectora y abrillantadora para citricos retrasa el envejecimiento controlando la deshidratacion e intensifica el color del fruto basada en ceras vegetales con ingredientes 100% naturales.. </t>
  </si>
  <si>
    <t>Endulzantes</t>
  </si>
  <si>
    <t xml:space="preserve">Cascarilla De Arroz Limpia Residuo Agricola Seco Comprimida O Prensada Fibra Homogenea, Empacada  En Pacas, Libre De Olores E Impurezas. Presentación </t>
  </si>
  <si>
    <t>Terrarios</t>
  </si>
  <si>
    <t xml:space="preserve">Pacas X 50 Kilos. </t>
  </si>
  <si>
    <t xml:space="preserve">Detergente liquido concentrado y especializado para el lavado del plátano durante las actividades poscosecha. </t>
  </si>
  <si>
    <t>Surfactantes detergentes</t>
  </si>
  <si>
    <t>Trampa Mc Phail. Estructura acrílica de dos cuerpos (cuerpo superior transparente e inferior amarillo) con  puntos de enganche. Material altamente resistente a la intemperie. La base amarilla está elaborada con poliestireno cristal y la parte superior transparente es fabricada en polipropileno.</t>
  </si>
  <si>
    <t>Trampas para el control de insectos voladores</t>
  </si>
  <si>
    <t>Unidad</t>
  </si>
  <si>
    <t>Melaza. Sustancia Espesa, dulce y de color oscuro que queda como residuo de la cristalización del azúcar de caña.</t>
  </si>
  <si>
    <t>Comida para animales variados</t>
  </si>
  <si>
    <t>Bulto x 30 Kilos</t>
  </si>
  <si>
    <t xml:space="preserve">Pegante líquido adhesivo para control de insectos-A base de resinas vegetales. No contiene feromonas y no es un producto toxico. </t>
  </si>
  <si>
    <t>Dispositivos para control de plagas</t>
  </si>
  <si>
    <t>INSUMOS AGRICOLAS</t>
  </si>
  <si>
    <t>Bolsa 20cm x 20cm Cal. 1,5 con fuelle incluido.</t>
  </si>
  <si>
    <t>Bolsas plásticas</t>
  </si>
  <si>
    <t xml:space="preserve"> Paquete x 100 Unidades</t>
  </si>
  <si>
    <t>Bolsa negra para vivero de  25cm x 30 cm Calibre  1,5 con fuelle.</t>
  </si>
  <si>
    <t>Bolsa negra para vivero perforada de 7cm x 14cm Cal. 1,5 con fuelle incluido Por  Paquete x 100 Unidades</t>
  </si>
  <si>
    <t>Paquete x 100 Unidades</t>
  </si>
  <si>
    <t xml:space="preserve">Bolsa para protección de racimo de plátano. Ancho: 37 pulgadas, Largo: 59 pulgadas, Espesor: 0.35 a 0.4 milésimas de pulgada. Con plaguicida. Color azul o verde. </t>
  </si>
  <si>
    <t>Paquete X 50 Unidades</t>
  </si>
  <si>
    <t>Bolsa plástica transparente para empaque capacidad 3 Kilos</t>
  </si>
  <si>
    <t>Paquete x 100 und.</t>
  </si>
  <si>
    <t>Cabuya Plastica En Polipropileno calibre 12. Color verde.</t>
  </si>
  <si>
    <t>Cabuya</t>
  </si>
  <si>
    <t>Kilo x 750 metros</t>
  </si>
  <si>
    <t>Colador 7 cm Plástico Malla Nylon. Cuerpo fabricado en plástico de baja densidad con diseño ergonómico.</t>
  </si>
  <si>
    <t>Coladores o coladeras para uso doméstico</t>
  </si>
  <si>
    <t>Colador en acero con mango ovalado. Diametro: 14 cm. Colador de alta calidad, material resistente y duradero, con malla fina, mango largo para mejor agarre, fácil de lavar.</t>
  </si>
  <si>
    <t>Colador plástico 14 cm Colador 14  cm Plástico Malla Nylon. Cuerpo fabricado en plástico de baja densidad con diseño ergonómico.</t>
  </si>
  <si>
    <t>Trampa cromatica amarilla. Plástico de polietileno de baja densidad color amarillo para atrapar insectos.  Ancho 30 cms.</t>
  </si>
  <si>
    <t>Rollo X 20 metros</t>
  </si>
  <si>
    <t xml:space="preserve">Plástico de polietileno de baja densidad color azul, para atrapar insectos. Dimensiones: ancho 30 cms. </t>
  </si>
  <si>
    <t xml:space="preserve">Plástico de polietileno de baja densidad color blanco, para atrapar insectos. Dimensiones: ancho 30 cms. </t>
  </si>
  <si>
    <t xml:space="preserve">Malla Polisombra del  65 %. Malla  de  material tejido y manufacturado de polietileno de alta densidad. </t>
  </si>
  <si>
    <t>Malla</t>
  </si>
  <si>
    <t>Rollo  4 m X 100 m</t>
  </si>
  <si>
    <t>Malla antitrips   Rollo de 4 m x 100</t>
  </si>
  <si>
    <t>Plastico para invernadero israeli con filtro UV 400</t>
  </si>
  <si>
    <t>Rollo 6 m X 100m</t>
  </si>
  <si>
    <t>Malla para empaque de fruta y hortalizas. Malla ideal para contacto con alimento. Color amarillo.</t>
  </si>
  <si>
    <t>Rollo X 1000 m</t>
  </si>
  <si>
    <t>AGRICULTURA, SILVICULTURA Y PRODUCTOS DE LA PESCA</t>
  </si>
  <si>
    <t>Semilla Agrícola, Semilla De Maíz, Trasgenico adaptado a condiciones de 0 a 400 msnm, resistente a glifosato modificado geneticamente, Calidad De Semilla Certificada Ica, Empacado En Saco O Bulto, Presentación  Equivalente A 60000 Semillas   Por  Bulto X 60.000 semillas</t>
  </si>
  <si>
    <t>Semillas y plántulas vegetales</t>
  </si>
  <si>
    <t>Bulto X 60.000 semillas</t>
  </si>
  <si>
    <t>Semilla agrícola, Semilla de maíz, variedad Tradicional Amarillo redondo, para grano, calidad de semilla certificada ICA, para clima calido, empacado. Por  Kilo</t>
  </si>
  <si>
    <t>Semillas de maíz</t>
  </si>
  <si>
    <t>Semilla De Albahaca: Semilla Aromaticas. Albahaca, Con Porcentaje De Germinacion Entre (76-80) % Y Porcentaje De Pureza Entre (91-95) %. Por  Sobre x 3 gramos</t>
  </si>
  <si>
    <t>Sobre x 3 gramos</t>
  </si>
  <si>
    <t>Semilla De Cilantro, Variedad Pura, Calidad Certificada. Por  Sobre x 5 gramos</t>
  </si>
  <si>
    <t>Sobre x 5 gramos</t>
  </si>
  <si>
    <t xml:space="preserve">Semilla De Habichuela, Variedad Lago Azul, Calidad Certificada. Por  Sobre por 5 Gramos, </t>
  </si>
  <si>
    <t xml:space="preserve">Sobre por 5 Gramos, </t>
  </si>
  <si>
    <t>Semilla De Pepino Cohombro, Variedad Poinssett, Calidad Certificada, Presentación De 3 Gramos, Empacado En Sobre</t>
  </si>
  <si>
    <t>Sobre x 3 gr</t>
  </si>
  <si>
    <t xml:space="preserve">Semilla de Sandia Hibrido Santa Amelia, Calidad Certificada, </t>
  </si>
  <si>
    <t>Sobre de 1000 semillas</t>
  </si>
  <si>
    <t>Semilla De Tomate Cherry (Tipo Cereza), Con Porcentaje De Germinacion Entre (91-95) %, Porcentaje De Pureza Entre (91-95) % Y Presentacion 50 Semillas Por Sobre. Empacado  Por  Sobre x 0,3gr</t>
  </si>
  <si>
    <t>Semillas o plántulas de tomate</t>
  </si>
  <si>
    <t>Sobre x 3gr</t>
  </si>
  <si>
    <t>Semilla De Tomate Chonto, Variedad Santa Clara, Calidad Certificada, Presentación De 2 Gramos, Empacado En Sobre</t>
  </si>
  <si>
    <t>sobre x 2 gramos</t>
  </si>
  <si>
    <t>Semilla hortaliza De Ají Jalapeño, Calidad Certificada. Por  Sobre x 5 gramos</t>
  </si>
  <si>
    <t xml:space="preserve">Semilla De Melon hibrido de excelente produccion de zona 0 a 600 MSNM, Calidad Certificada. Por  250 Gramos, </t>
  </si>
  <si>
    <t xml:space="preserve">Sobre por 250 Gramos, </t>
  </si>
  <si>
    <t>Semilla de Fríjol Mungo (Vigna radiata</t>
  </si>
  <si>
    <t>Leguminosa de clima cálido, se adapta entre 0-600 msnm, un Kilo contiene aprox.</t>
  </si>
  <si>
    <t>Semilla de Clitoria ternatea (Campanita)</t>
  </si>
  <si>
    <t>Leguminosa de clima cálido, se adapta entre 0-1800 msnm, un Kilo contiene aprox. 16.500 semillas</t>
  </si>
  <si>
    <t>Plantas de cacao patrón IMC 67 injertadas con clon ICS 1, peso neto plantas: 2 kilos en bolsas negras altura de 15 -20 cm aproximadamente, con fuelle de 2 cm, con altura mínima de 25 cm..</t>
  </si>
  <si>
    <t>Semillas o esquejes de árboles frutales</t>
  </si>
  <si>
    <t>Plantas de cacao patrón IMC 67 injertadas con clon FEAR 5, peso neto plantas: 2 kilos en bolsas negras altura de 15 -20 cm aproximadamente, con fuelle de 2 cm, con altura mínima de 25 cm.</t>
  </si>
  <si>
    <t>Plantas de cacao patrón IMC 67 injertadas con clon SAN VICENTE 41, peso neto plantas: 2 kilos en bolsas negras altura de 15 -20 cm aproximadamente, con fuelle de 2 cm, con altura mínima de 25 cm.</t>
  </si>
  <si>
    <t>Sustrato de coco tratado y bufferizado granulometria para siembra en bandejas de germinación.</t>
  </si>
  <si>
    <t>Fibra de coco</t>
  </si>
  <si>
    <t>Bolsa X 100 L</t>
  </si>
  <si>
    <t>Cintilla para injerto color amarillo. Dimensiones:  Ancho: 1.5 cm y largo 100 metros.</t>
  </si>
  <si>
    <t>Cinta de polietileno</t>
  </si>
  <si>
    <t>Rollo x 100 metros</t>
  </si>
  <si>
    <t>Tarjetas de monitore en vivero Tipo T Dimensiones:  7cm x 17cm. Empleada para marcacion en procesos de produccion de material vegetal para controlar informacion del cultivo y mantener la trazabilidad.</t>
  </si>
  <si>
    <t>Tarjetas o bandas de identificación o productos similares</t>
  </si>
  <si>
    <t>Cubierta o tapa Domo Cristal de 15 cms de alto para bandeja de germianción.</t>
  </si>
  <si>
    <t>Germinador de semillas</t>
  </si>
  <si>
    <t>Espuma Agricola Ultrafoam. Medio de Propagación Vegetal.  Tamaño del cubo  2cm. X 2 cm x 3.5 cm.</t>
  </si>
  <si>
    <t>Bandeja x 276 cubos</t>
  </si>
  <si>
    <t>Jiffy pellet  (turba comprimida) es extremadamente bien adaptadas a la propagación de muchas especies de arboles. Dimensiones: 36x100 mm</t>
  </si>
  <si>
    <t>Bolsa x 24 Unidades</t>
  </si>
  <si>
    <t>Tubete De Germinación Forestal 15 cm. x4.5 cm. Contenedores para producir plántulas de mejor calidad, para un sistema radicular mejor desarrollado y menos período de producción.</t>
  </si>
  <si>
    <t>Bisturi metálico para uso de industrial. Medida: 18 mm. Herramienta manual corto punzante afilada.</t>
  </si>
  <si>
    <t>Herramientas de inserción y ajuste</t>
  </si>
  <si>
    <t>Atomizador Tipo Industrial Con Envase De 500 Ml. Envase elaborado en material PET de forma cilíndrica, más conocido como tipo “campana”, con una capacidad de 500ml, una boquilla de 28mm de diámetro y refuerzo en la base para una mayor durabilidad. Perfecto para envasar alcohol, jabón, limpiadores desinfectantes, lociones, entre otros líquidos.</t>
  </si>
  <si>
    <t xml:space="preserve">Incluye atomizador o pulverizador graduable en forma de pistola. Puedes elegir 3 modos: OFF (bloqueado), SPRAY (fina pulverización o rociador) y STREAM (corriente o chorro a presión). </t>
  </si>
  <si>
    <t>Atomizadores</t>
  </si>
  <si>
    <t>Alambre Calibre 12 Galvanizado flexible. Resistencia a la corrosión. Uniformidad en el diámetro y en el recubrimiento de zinc. Diversidad de aplicaciones.</t>
  </si>
  <si>
    <t>Alambre suave galvanizado</t>
  </si>
  <si>
    <t>Alambre Calibre 14 Galvanizado flexible. Resistencia a la corrosión. Uniformidad en el diámetro y en el recubrimiento de zinc. Diversidad de aplicaciones.</t>
  </si>
  <si>
    <t>Pegante para madera. Pegante sintético a base de poliacetato de vinilo</t>
  </si>
  <si>
    <t>Pegamentos</t>
  </si>
  <si>
    <t>Cinta métrica de  30 metros con manija.  Carcasa ABS de alta resistencia soporta condiciones extremas. Cinta revestida de Nylon duradera para máxima durabilidad. Para choques de goma que absorben los golpes.</t>
  </si>
  <si>
    <t>Cintas métricas</t>
  </si>
  <si>
    <t>Cinta métrica de  10 metros con manija.  Carcasa ABS de alta resistencia soporta condiciones extremas. Cinta revestida de Nylon duradera para máxima durabilidad. Para choques de goma que absorben los golpes.</t>
  </si>
  <si>
    <t>Plastico de Polietileno color negro, calibre  6. Dimensiones: Ancho de 4 metros.</t>
  </si>
  <si>
    <t>Lámina de plástico</t>
  </si>
  <si>
    <t>METRO</t>
  </si>
  <si>
    <t>Leonardita agricola cruda Extracto Humico 44.28%,Carbón orgánico Oxidable 32.1% x 10 Kilo</t>
  </si>
  <si>
    <t>Abonos orgánicos y nutrientes para plantas</t>
  </si>
  <si>
    <t>Bolsa X 50 Kilo</t>
  </si>
  <si>
    <t>Señal Extintor Multipropósito 22x15cm.según  Resolución 705 de 207 y NTC 1461 - 1931 - 1910, material en poliestireno cal. 20, incluye cinta adhesiva doble faz para sujeción a superficie.</t>
  </si>
  <si>
    <t>Componentes de señalización</t>
  </si>
  <si>
    <t>Kit de Señalización  (16 Laminas) Fotoluminiscente. E elaboradas en poliestireno calibre 20 con cinta doble faz. Cumple con norma NTC 1461.</t>
  </si>
  <si>
    <t>Cantidad 2. Uso de tapabocas 22x15cm. Cantidad 1 Shut de basuras 22x15cm.</t>
  </si>
  <si>
    <t>Cantidad 2 Oficina 22x15cm.</t>
  </si>
  <si>
    <t>Cantidad 2 Ruta izquierda fotoluminiscente 22x15cm.</t>
  </si>
  <si>
    <t>Cantidad 2 Flecha multidirección fotoluminiscente 15cmx15cm.</t>
  </si>
  <si>
    <t>Cantidad 2 Salida de emergencia fotoluminiscente 35x24cm.</t>
  </si>
  <si>
    <t>Cantidad 1 Extintor 22x15cm.</t>
  </si>
  <si>
    <t>Cantidad 1 Botiquín 22x15cm.</t>
  </si>
  <si>
    <t>Cantidad 1 Riesgo eléctrico 22x15cm.</t>
  </si>
  <si>
    <t>Cantidad 1 Lavado de manos 22x15cm.</t>
  </si>
  <si>
    <t xml:space="preserve">Cantidad 2 Solo personal autorizado 22x15cm. </t>
  </si>
  <si>
    <t>Kits de señalización</t>
  </si>
  <si>
    <t>Kit</t>
  </si>
  <si>
    <t>Pintura de trafico y demarcación . Base: Agua, resina acrílica, cargas minerales especiales. Tipo: Epóxicas. Semilavable. Color: Amarillo</t>
  </si>
  <si>
    <t>Pinturas de agua</t>
  </si>
  <si>
    <t>GALON</t>
  </si>
  <si>
    <t>Brocha De 3'' Con Mango De Madera, Usos Generales. Ancho: 76 mm</t>
  </si>
  <si>
    <t>Tipo de cerdas: Natural</t>
  </si>
  <si>
    <t>Brochas</t>
  </si>
  <si>
    <t>Motor oxigenador para acuario. Dos (2) salidas para manguera de acuario. 3 wats 3 Litros./hora.</t>
  </si>
  <si>
    <t>Este compresor está diseñado para saturar los niveles de oxígeno en el acuario</t>
  </si>
  <si>
    <t>- Flujo de bombeo: 2x2 L/min.</t>
  </si>
  <si>
    <t>- Diseño moderno</t>
  </si>
  <si>
    <t>- Para acuarios entre 40 y 200 litros</t>
  </si>
  <si>
    <t>- Tipo de compresión: Membrana</t>
  </si>
  <si>
    <t>- Presión: 0.012 mPa</t>
  </si>
  <si>
    <t>26101500</t>
  </si>
  <si>
    <t>Motores</t>
  </si>
  <si>
    <t>Cinta métrica de  50 metros con manija.  Carcasa ABS de alta resistencia soporta condiciones extremas. Cinta revestida de Nylon duradera para máxima durabilidad. Parachoques de goma que absorben los golpes.</t>
  </si>
  <si>
    <t>Pistola de agua de alta presión para jardín. Especificaciones: Material: aleación de aluminio (cuerpo) +cobre (cabezal de boquilla) +TPR (mango)</t>
  </si>
  <si>
    <t>Tamaño del artículo: 460* 50* 30 mm/ 18,1 x 2,0 x 1,2 pulgadas</t>
  </si>
  <si>
    <t>Boquillas de rociado</t>
  </si>
  <si>
    <t>Nylon Para Guadaña Ref. 43041002 (3.3 Mm X 100 M Negro Cuadrado)</t>
  </si>
  <si>
    <t>Cortador de césped</t>
  </si>
  <si>
    <t>Rollo</t>
  </si>
  <si>
    <t>Cepillo para  barrer calles de cerdas duras. Dimensiones: 32 cms. De ancho. Uso pesado con bloque de madera lijada.</t>
  </si>
  <si>
    <t>Herramientas manuales de jardinería, agricultura y forestación</t>
  </si>
  <si>
    <t>Jarra Plástica laboratorio (Vaso) En Pp, Con Manija, Forma Baja, 1000 ml, Graduada Alto Relieve. Autoclavable.</t>
  </si>
  <si>
    <t>Jarras</t>
  </si>
  <si>
    <t>Trapos y paños de limpieza</t>
  </si>
  <si>
    <t xml:space="preserve">Rollo </t>
  </si>
  <si>
    <t xml:space="preserve">Cinta Indicadora de pH. Papel utilizado para la determinación de pH por variación de color. Cambio de pH 1 a pH 14. Incluye gama de colores de acuerdo al pH. </t>
  </si>
  <si>
    <t>Tiras o papeles para prueba de ph</t>
  </si>
  <si>
    <t>Pinzas de plástico para injertos de plantas.  Clips de cultivo de plántulas. Característica: Hecho de plástico de alta calidad. Los clips de injerto se pueden utilizar para injerto.  Ayuda a que las plántulas jóvenes crezcan en posición vertical con la ayuda de un soporte.Fácil de sujetar y liberar para reutilizar, Material: de plástico, Color: transparente.</t>
  </si>
  <si>
    <t>Pinza de mano</t>
  </si>
  <si>
    <t>Paquete x 100 unidades</t>
  </si>
  <si>
    <t>HERRAMIENTAS AGRICOLAS</t>
  </si>
  <si>
    <t>Medidor de humedad del suelo  4in1 planta tierra del suelo PH humedad leve Meter termómetro temperatura probador de luz solar para el jardín</t>
  </si>
  <si>
    <t>Dispositivo protector del medidor de agua</t>
  </si>
  <si>
    <t>Cortador de ramas altas. Desjarretadora con Mango telescopico de 2,4 metros. Hoja totalmente templada fabricada en acero, dientes con triple filo para cortes rápidos.</t>
  </si>
  <si>
    <t>• Cuchilla de paso templada fabricada en acero al carbono</t>
  </si>
  <si>
    <t>• Mango telescópico de aluminio</t>
  </si>
  <si>
    <t>Especificaciones: Longitud de hoja 14" (36 cm), Capacidad de corte 1 /4" (31.7mm), Dientes por pulgada 5.</t>
  </si>
  <si>
    <t>Sierras</t>
  </si>
  <si>
    <t>Cabo de madera para azadon, Fabricado en maderas duras, resistentes a la tracción, bajo porcentaje de humedad y alto grado de densidad que evita se fracture o se doble. Medida estandar</t>
  </si>
  <si>
    <t>Cabos de amarre</t>
  </si>
  <si>
    <t>Cabo de madera para pica, Fabricado en maderas duras, resistentes a la tracción, bajo porcentaje de humedad y alto grado de densidad que evita se fracture o se doble. Medida estandar</t>
  </si>
  <si>
    <t>Cabo de madera para pala, Fabricado en maderas duras, resistentes a la tracción, bajo porcentaje de humedad y alto grado de densidad que evita se fracture o se doble. Medida estandar</t>
  </si>
  <si>
    <t>Cinta para reparar invernaderos. Dimensiones: 72 mm x 40 metros, Material Polietileno.</t>
  </si>
  <si>
    <t>Rollo X 40 METROS</t>
  </si>
  <si>
    <t>Cultivador jardinero de plastico: herramienta de mango corto para uso en jardineria, compuesto por rastrillo cultivador de mango antideslizante y tres uñas de arado resistentes y efectivas en la tierra. Color negro y amarillo, mediddas 26 cm de largo y 8,5 cm de ancho.</t>
  </si>
  <si>
    <t>Excavadora de hoyos para postes</t>
  </si>
  <si>
    <t>Fumigadora manual de 1.8 Litros. Caracteristicas:Capacidad del Tanque : 1,8 L / 0,8 gl, Sistema de Inyección y Presión : Presión Neumática, Presión de Trabajo : 32 - 36 psi +/2,2 - 2,5 bar, Rango de Presión : 1 – 3 Bar / 14.7 – 43 Psi.,</t>
  </si>
  <si>
    <t>Peso Neto : 0,55 Kilo / 1,5 lb</t>
  </si>
  <si>
    <t>Maquinaria agrícola para cosechar</t>
  </si>
  <si>
    <t xml:space="preserve"> Bomba Fumigadora Aspersor Manual 20 Litros Desinfección  Capacidad del Tanque : 10 L - 20 L : 4.75 - 5.28 gl, Sistema de Inyección y Presión : Presión Hidráulica. Pistón y Cámara Externos.</t>
  </si>
  <si>
    <t>Capacidad del la Cámara : 1 L, probada en fábrica a 300 psi.Presión de Trabajo : 40 psi +/- 10% Rango de Presión : 1 - 13.79 bar / 14.7 - 200 psi. Palancazos Por Minuto : 10 Con Boquilla de 600 cc/min.</t>
  </si>
  <si>
    <t>Aparatos dispersores o aspersores para agricultura</t>
  </si>
  <si>
    <t>Serrucho De Poda Plegable 12 Pulgadas. Sierra plegable con hoja afilada y resistente con dentado japonés capaz de enfrentarse a ramas gruesas generando cortes amplios y precisos, al mismo tiempo que se utiliza menor fuerza para realizar el trabajo.</t>
  </si>
  <si>
    <t>CARACTERÍSTICAS: *Sierra de podar con tracción plegable. *Herramienta de uso universal para diestros y zurdos. *Botón de bloqueo de fácil activación. *Hoja fabricada en acero templado.</t>
  </si>
  <si>
    <t>*Dentado japonés con 6 dientes por pulgada. El dentado japonés corta al tirar de la herramienta. *Mango con curvatura anatómica y textura antideslizante para garantizar total comodidad al ejecutar el trabajo.</t>
  </si>
  <si>
    <t>Sierra podadora</t>
  </si>
  <si>
    <t xml:space="preserve">Navaja para injertar 45mm separador de corteza rojo Navaja manejable para floristas y jardineros. Junto a la típica hoja curva para flores, esta navaja posee una hoja especial de latón para levantar la corteza sin dañar al cámbium sensible. 2 funciones: hoja con punta mediana separador de cortezas Altura: 23 mm Longitud: 45mm Material de cacha: Nylon 100mm Ancho: 13 mm Navaja para injertar 45mm separador de corteza </t>
  </si>
  <si>
    <t>Navajas de afeitar</t>
  </si>
  <si>
    <t>Tijeras de corte de injerto 3 cuchillas de injerto Especificaciones: Nombre: juego de herramientas de injerto de jardín. Material: acero. Peso del artículo: 300 g. Tamaño del Paquete: 300 x 200 x 50 mm. Peso del Paquete: 700 g. Lista del Paquete: 1 herramienta de injerto 2 x membrana 30 bandas anchas de goma 150 x bandas de goma 2 2 cuchillas adicionales (3 cuchillas en total) 1 Bolsa de almacenamiento.</t>
  </si>
  <si>
    <t>Artículos de vidrio o plástico y suministros generales de laboratorio</t>
  </si>
  <si>
    <t>Tijera podadora a una mano importada.  Largo: 9 pulgadas. Cuchilla de acero de carbón. Recubrimiento de polivinilo y acabado en cromo niquel.</t>
  </si>
  <si>
    <t>Tijeras de podar</t>
  </si>
  <si>
    <t>Pala jardinera : Especificaciones: Ancho de la cabeza: 6'' (15.2cm), Calibre de la cabeza: 16, Empaque: Atado, Longitud de la cabeza: 14 3/4'' (37.4cm), Longitud del mango: 20'' (50.8cm), Longitud total: 27'' (68.5cm) Peso: 880 g.</t>
  </si>
  <si>
    <t>Palas</t>
  </si>
  <si>
    <t>Palín ahoyador  Con Cabo o mango largo  en madera. Características Palín con mango en madera, resistente al óxido y de alta durabilidad.</t>
  </si>
  <si>
    <t>Piedra de afilar  para tijeras y podaderas - Longitud: 100 mm., - Peso: 30 g., Piedra de afilar  herramienta multifuncional de acero templado con recubrimiento diamantado, indispensable para el amolado, el repujado y el afilado profesional de las hojas de las podaderas y tijeras</t>
  </si>
  <si>
    <t>Piedras o herramientas o equipos de afilar</t>
  </si>
  <si>
    <t>Juego De Llaves Bristol Y Torx En T Para Fuerza 14 Piezas: Acero Chrome Vanadium.. Incluye 14 llaves en T negras para fuerza 7 Llaves Bristol en milímetros, 2mm - 2.5mm - 3mm - 4mm - 5mm - 6mm - 8mm. 7 Llaves torx negras de seguridad T10 - T15 - T20 - T25 - T27 - T30 - T40.</t>
  </si>
  <si>
    <t>Llaves para tuercas</t>
  </si>
  <si>
    <t>JUEGO</t>
  </si>
  <si>
    <t>LIMA REDONDA CON MANGO 8”. Está formada por una barra de acero al carbono templado y que en la parte posterior está equipada con una empuñadura o mango.</t>
  </si>
  <si>
    <t>Lija o esmeril</t>
  </si>
  <si>
    <t xml:space="preserve">LIMA TRIANGULAR,  utilizada para el limado y desgaste de piezas o materiales como el metal, el plástico o la madera, diseñadas en acero y donde la parte de atrás está formada por una empuñadura o mango.  </t>
  </si>
  <si>
    <t>Malla zaranda arena 2x2 huecos/pulgada 0,90 cm espesor.</t>
  </si>
  <si>
    <t>Malla red</t>
  </si>
  <si>
    <t>Rollo x 5 metros</t>
  </si>
  <si>
    <t>Juego de brocas de tugsteno  para acero x 13 Unidades.</t>
  </si>
  <si>
    <t xml:space="preserve">- Broca 1/16&amp;#34;          </t>
  </si>
  <si>
    <t xml:space="preserve"> - Broca 5/64&amp;#34;           - Broca 3/32&amp;#34;</t>
  </si>
  <si>
    <t>- Broca 7/64&amp;#34;            - Broca 1/8&amp;#34;</t>
  </si>
  <si>
    <t>- Broca 9/64&amp;#34;           - Broca 5/32&amp;#34;</t>
  </si>
  <si>
    <t>- Broca 11/64&amp;#34;        - Broca 3/16&amp;#34;</t>
  </si>
  <si>
    <t>- Broca 13/64&amp;#34;        - Broca 7/32&amp;#34;</t>
  </si>
  <si>
    <t>- Broca 15/64&amp;#34;        - Broca 1/4&amp;#34;</t>
  </si>
  <si>
    <t>20111614</t>
  </si>
  <si>
    <t>Brocas industriales</t>
  </si>
  <si>
    <t>juego</t>
  </si>
  <si>
    <t xml:space="preserve">Maceta mango de fibra de vidrio. Dimenciones 16 onzas y 27 mm, Mango reforzado para mayor durabilidad. Estructura central de fibra de vidrio con cubierta externa de polipropileno. Diseño de la empuñadura perfeccionado para mejor </t>
  </si>
  <si>
    <t>Martillos</t>
  </si>
  <si>
    <t>Rastrillo - Escoba 22 Dientes Plástico cabo en madera.</t>
  </si>
  <si>
    <t>Rastrillos</t>
  </si>
  <si>
    <t>Regaderas Plasticas en polipropileno. Capacidad: 8 Litros</t>
  </si>
  <si>
    <t>Regadera de jardín</t>
  </si>
  <si>
    <t>Hojas de segueta  1224 R bimetalica</t>
  </si>
  <si>
    <t>Conexiones de herramientas y accesorios</t>
  </si>
  <si>
    <t>JUEGOS DE LLAVES MIXTAS  COMBINADA POR 20 PIEZAS, con caja plástica portátil, Contenido:</t>
  </si>
  <si>
    <t xml:space="preserve"> 1/4, 5/16, 3/8, 7/16, 1/2, 9/16, 5/8, 11/16, 3/4 &amp; 7/8",  8, 9, 10, 11, 12, 13, 14, 15, 17 &amp; 18 mm</t>
  </si>
  <si>
    <t>Llaves ajustables</t>
  </si>
  <si>
    <t>Marco para segueta fijo, metalica de 12 pulgadas. Tensión máxima 104 libras (47 Kilo),  Marco segueta cromado.</t>
  </si>
  <si>
    <t>Herramientas de perfilar</t>
  </si>
  <si>
    <t>Balanza Gramera Digital  5000 Gramos 5 Kilos. Recargable.</t>
  </si>
  <si>
    <t>Instrumentos de medición del peso</t>
  </si>
  <si>
    <t>AGRICULTURA DE PRECISION</t>
  </si>
  <si>
    <t>Manguera con Acople Rápido para Hidrolavadora de agricultura de precision 1/2 Pulgada de longitud de 15 Metros, Manguera termoplástica to Swan con cubierta de alta resisitencia a la abrasión, reforzada con hilos sintéticos de poliamida, soporta temperaturas de 10 a 60 °C, presión de rotura 450 PSI, presión de trabajo 150 PSI.</t>
  </si>
  <si>
    <t>Mangueras de agua</t>
  </si>
  <si>
    <t>Set de puntas con encastre hexagonal de 1/4" para atornillar con 32 Unidades;31 puntas PH1, 2x PH2, PH3, PZ1, 2x PZ2, PZ3, S3, S4, S5, S6, HEX Ø3/4/5/6, Torx sin agujero T10, T15, 2x T20, T25, T27, T30, T40, Torx con agujero T10, T15, T20, T25, T27, T30, T40, 1 enganche rápido para programa de agricultura de precision</t>
  </si>
  <si>
    <t>Destornilladores</t>
  </si>
  <si>
    <t>Set Brocas Madera-Muro-Metal x18und 1/8-5/32-3/16-1/4-5/16-3/8 pulgada, para programa de agricultura de precision</t>
  </si>
  <si>
    <t>Regulador De Voltaje Pro Pc 1000 Con Supresor De Picos, Capacidad de 1000VA.</t>
  </si>
  <si>
    <t>• Voltaje de entrada 120 VAC.</t>
  </si>
  <si>
    <t>• Rango de voltaje de entrada 120 Vac +/- 25%</t>
  </si>
  <si>
    <t>• Voltaje nominal de salida 120V</t>
  </si>
  <si>
    <t>• Potencia 1000VA/600W</t>
  </si>
  <si>
    <t>• Conexión 8 Salidas NEMA 5-15R con protección contra sobrecorrientes. (4 reguladas + 4 no reguladas para periféricos)</t>
  </si>
  <si>
    <t>• Protección Contra Sobrecarga con fusible de rearme, Picos de Voltaje, Salida, RJ45.</t>
  </si>
  <si>
    <t>• Orificios para la instalación a la pared.</t>
  </si>
  <si>
    <t>• Material resistente a golpes y altas temperaturas. para estacion de trabajo del programa de agricultura de precision</t>
  </si>
  <si>
    <t>Regulador de voltaje</t>
  </si>
  <si>
    <t>Controlador De Carga Del Panel Solar 12v/24v 10a/20a/30a Lcd, Modelo RTD-10A,12V/24V,Solar,Photocontrollers</t>
  </si>
  <si>
    <t>Watts 120 W</t>
  </si>
  <si>
    <t>Voltaje 110V/220V, para el programa de agricultura de precision</t>
  </si>
  <si>
    <t>Suministro de energía de controlador lógico programable</t>
  </si>
  <si>
    <t>Relevador de 24v AC,  10 Am, de 11pines para automatizacion de riego del programa de agricultura de precision</t>
  </si>
  <si>
    <t>Relés de control</t>
  </si>
  <si>
    <t>Bomba manual de extracción de aceite de palanca, 31 LTS .</t>
  </si>
  <si>
    <t>Bomba lubricante</t>
  </si>
  <si>
    <t xml:space="preserve"> Unidad  </t>
  </si>
  <si>
    <t>Abrazaderas Paquete de 100 Unidades surtidas de 1/2", 1/4", 3/4", 1"  .</t>
  </si>
  <si>
    <t>Abrazadera</t>
  </si>
  <si>
    <t>Paquete</t>
  </si>
  <si>
    <t xml:space="preserve">Boquilla para aspersor JACTO. Gotas medianas que reducen el riesgo de deriva. Óptimo patrón de deposición de cobertura. Menor riesgo de deriva y evaporación en condiciones climáticas desfavorables. </t>
  </si>
  <si>
    <t>Pasadores de 1 pulg de diámetro por 6 pulg. de largo  .con pin</t>
  </si>
  <si>
    <t>Pasadores de conexión o acoplamiento</t>
  </si>
  <si>
    <t xml:space="preserve"> Unidad </t>
  </si>
  <si>
    <t>Pin "R" de 4 mm por 3 pulg de largo  .El pasador elástico sencillo es un pasador de resorte de tipo sencillo fabricado con acero inoxidable.</t>
  </si>
  <si>
    <t>Rodamiento Ref. 501349  Rodamientos de una hilera de rodillos cónicos .</t>
  </si>
  <si>
    <t>Rodamientos de balineras</t>
  </si>
  <si>
    <t>Caja de Parches Neumáticos Fríos 32 Mm 42 Mm 55 Mm 75 Mm Goma Coc  La caja incluye; a: 150 hojas de parches de neumáticos fríos (32 mm), b: 100 hojas parches de neumáticos fríos (42 mm), c: 64 hojas parches de neumáticos fríos (55 mm), d: 36 hojas parches de neumáticos fríos (75 mm)</t>
  </si>
  <si>
    <t>Kit de reparación de llantas</t>
  </si>
  <si>
    <t xml:space="preserve"> caja </t>
  </si>
  <si>
    <t>Neumático rin 16 7.50 x 16 para tractor  mecanizacion agricola</t>
  </si>
  <si>
    <t>Neumáticos para llantas de camiones pesados</t>
  </si>
  <si>
    <t>Graseras 1/4 recta de pulg..</t>
  </si>
  <si>
    <t>Graseras (de lubricación)</t>
  </si>
  <si>
    <t>Graseras 3/8 recta de pulg .</t>
  </si>
  <si>
    <t>Graseras  6mm recta. .</t>
  </si>
  <si>
    <t>Pasadores para enganche a la barra de tiro con pin.</t>
  </si>
  <si>
    <t>Tornillo Carriage para chumaceras de rastras de 18 discos de 1/2" de diametro , 4 1/2" de longitud grado 8, 120lb/pg la traccion .</t>
  </si>
  <si>
    <t>Tornillo de carruaje</t>
  </si>
  <si>
    <t xml:space="preserve">Inyector manual de grasa, 14 oz con extensión rígido y flexible. » Cabeza de aluminio reforzada. . y agricultura de precision.» Cilindro de acero estriado.» Mango con cubierta antiderrapante para un mejor agarre» Palanca de recorrido corto que facilita su uso en espacios estrechos.» 3 Sistemas de carga, succión, cartucho y granel.» Capacidad: 14 oz (400g).» Presión máxima de trabajo: 6.000 lb / pulg².» Longitud del cuerpo: 28.5 cm.» Presión de la extensión: 4.500 PSI.» Válvula para purgar, niple de llenado y válvula de salida. INCLUYE » 1 Boquilla de 6" (152.4 mm). » 1 Extensión flexible de 12" (304.8 mm).» 1 Extensión rígida. </t>
  </si>
  <si>
    <t>Lubricador de grasa</t>
  </si>
  <si>
    <t>Boquilla Engrasadora Para Inyector  de 4 mordazas Acoplador hidráulico-G 1/8 "hembra. SW 13 mm-Ø 15 mm.</t>
  </si>
  <si>
    <t>Puntas o capas de boquillas</t>
  </si>
  <si>
    <t>Fusibles de 10 Amperios</t>
  </si>
  <si>
    <t>Fusibles de cuchilla</t>
  </si>
  <si>
    <t>Fusibles de 15 Amperios</t>
  </si>
  <si>
    <t>Fusibles de 20 Amperios</t>
  </si>
  <si>
    <t>Fusibles de 30 Amperios</t>
  </si>
  <si>
    <t>Filtro de aceite  Ref. 504836 Tractor J.D. 5425  con valvula de retención que impide que el motor funcione sin que haya lubricación, valvula de descarga que garantiza la lubricacion del motor, junta de sello especial resistente a la agresión del aceite de motor y a las altas temperaturas. A demás posee un cuerpo resistente a la presión y componentes metalicos con proteccion anticorrosivo.y  ref: B236 tractor YTO ( 2 unidades de cada referencia).</t>
  </si>
  <si>
    <t>Filtros de aceite</t>
  </si>
  <si>
    <t xml:space="preserve">Filtros de aceite hidráulico ref. B975 tractor YTO. Retienen las impurezas que contaminan el aceite hidraulico gracias a su alta capacidad de filtrado con valvula de retención. </t>
  </si>
  <si>
    <t>Filtros hidráulicos</t>
  </si>
  <si>
    <t>Filtro de combustible Ref. 522868 Tractor John Deere 5425. para retener impurezas que traen los combustibles y separan el agua del mismo. Además tienen la capacidad de retener las particulas dafas en micrones.</t>
  </si>
  <si>
    <t>Filtros de combustible</t>
  </si>
  <si>
    <t xml:space="preserve">Aceite hidraulico SAE 10W-30, son aceites lubricantes de calidad superior para transmisiones y sistemas hidraulicos de tractores agrícolas que operan en un amplio rango de apilcaciones y ambientes. </t>
  </si>
  <si>
    <t>Aceite hidráulico</t>
  </si>
  <si>
    <t xml:space="preserve">Galon </t>
  </si>
  <si>
    <t xml:space="preserve">Grasa de Alta Temperatura por caneca:  excelente lubricación y proteccion al desgaste bajo cargas extremas, a su vez provee excelente retención y resistencia a la degradacion a altas temperaturas. Estables a los esfuerzos constantes y altamente resistente al agua y a la humedad. Estas grasas no se carbonizan, ni forman depositos duros,eliminan el oxido y la corrosion. </t>
  </si>
  <si>
    <t>Grasa</t>
  </si>
  <si>
    <t xml:space="preserve"> Caneca x 5 kilos </t>
  </si>
  <si>
    <t>Líquido de Frenos:  Fluido de composición síntetica, especialmente indicado para sístemas hidraulicos de frenos a discos y/o tambor sometidos a altas exigencia. Protege contra la corrosión y oxidación de los metales presentes en el sístema hidraulico, tiene alto punto de ebullición, es compatible con cauchos y empaques que conforman el circuito hidraulico, apto  para equipos con sistema de freno con control antibloqueo.</t>
  </si>
  <si>
    <t>Aceite de frenos</t>
  </si>
  <si>
    <t xml:space="preserve"> 1/4 de galón </t>
  </si>
  <si>
    <t xml:space="preserve">Líquido refrigerante debe cumplir con las caracteristicas de ser una dilución que permite mantener el buen desempeño de los aditivos tales como los inhibidores de herrumbre, corrosión y oxidación en el sistema de refrigeración del motor. </t>
  </si>
  <si>
    <t>Refrigerante de motor</t>
  </si>
  <si>
    <t xml:space="preserve"> Galón </t>
  </si>
  <si>
    <t>Union de espigo PE de 16mm</t>
  </si>
  <si>
    <t>Uniones para tubos de plástico pvc</t>
  </si>
  <si>
    <t>Union PVC presion  hembra de 1/2"</t>
  </si>
  <si>
    <t>Union PVC presion  hembra de 3/4"</t>
  </si>
  <si>
    <t>Union PVC presion  macho de 1/2"</t>
  </si>
  <si>
    <t>Codo PVC presion 1/2"</t>
  </si>
  <si>
    <t>Codos de tubos</t>
  </si>
  <si>
    <t>Tee PVC presion 1/2"</t>
  </si>
  <si>
    <t>Acoples de tubos de plástico pvc</t>
  </si>
  <si>
    <t>Tee PVC presion 3/4"</t>
  </si>
  <si>
    <t>Buje PVC presion para manometro de 1/2" liso X 1/4" hembra</t>
  </si>
  <si>
    <t>Adaptadores de tubos</t>
  </si>
  <si>
    <t>Obturador de maguera de 16mm PE</t>
  </si>
  <si>
    <t>Tuberia de PEHD de 16mm X Rollo de 300m</t>
  </si>
  <si>
    <t>Rollos de tubería flexible</t>
  </si>
  <si>
    <t>Nebulizador de 4 boquillas con pesa y valcula antigoteo</t>
  </si>
  <si>
    <t>Rociadores</t>
  </si>
  <si>
    <t>Nebulizador roscado 5 m.m. (20-50 L/H) (Radio 0,4 - 0,8 m)</t>
  </si>
  <si>
    <t>Tuberia conduit electrica de 3m X 1/2" para riego automatizado</t>
  </si>
  <si>
    <t>Adaptador de tubo plástico cpvc</t>
  </si>
  <si>
    <t>Curva conduit 90º electrica de 1/2" para riego automatizado</t>
  </si>
  <si>
    <t>Adaptador hembra pvc presion de ½", NTC 1339</t>
  </si>
  <si>
    <t>Adaptador macho 3/4" EN PVC presion NTC 1339</t>
  </si>
  <si>
    <t>Adaptador plástico espigo 16mm x  1/2" rosca macho, en pvc presion NTC 1339</t>
  </si>
  <si>
    <t>Codo pvc 1/2"  presion NTC 1339</t>
  </si>
  <si>
    <t>Codo pvc 3/4" presion NTC 1339</t>
  </si>
  <si>
    <t>Codo pvc presion 1" NTC 1339</t>
  </si>
  <si>
    <t>T pvc presion de 1", NTC 1339</t>
  </si>
  <si>
    <t>ELEMENTOS DE PROTECCIÓN INDIVIDUAL</t>
  </si>
  <si>
    <t xml:space="preserve">Bata Desechable Para Paciente (manga Corta) Elaborado en tela desechable sms de 35 grs No transparente Largo 1 mt. Sujeción en cuello y cintura. </t>
  </si>
  <si>
    <t>Batas de laboratorio</t>
  </si>
  <si>
    <t>Paquete x 30 Unidades</t>
  </si>
  <si>
    <t xml:space="preserve">Gorro quirurjico tipo oruga. Talla: 18 ".  Barrera protectora que permite separar el cabello y/o el cuero cabelludo del exterior. Elaborados en telas no tejidas SPP (Polipropileno Spunbond). Elástico de sujeción para un mejor y cómodo ajuste. </t>
  </si>
  <si>
    <t>Gorro de quirófano para personal médico</t>
  </si>
  <si>
    <t>Tapaboca Desechable. o Mascarilla de polipropileno 3 pliegues (SPP 18 g/MB fil- tro filtrante 20 g/SPP blanco 25 g) Regleta nasal. Color blanco. Talla única</t>
  </si>
  <si>
    <t>Máscaras o accesorios</t>
  </si>
  <si>
    <t>Caja x 50 Unidades</t>
  </si>
  <si>
    <t>Guante nitrilo desechables  color azul, libre de talco.  Los guantes de nitrilo están compuestos de 100% nitrilo, ambidiestros y libre de polvo y sin esterilizar. Dedos rectos - Texturizados. Borde enrollado, para dar resistencia y facilitar su postura.</t>
  </si>
  <si>
    <t xml:space="preserve"> Talla M</t>
  </si>
  <si>
    <t>Guantes para abastecimiento de comidas por encargo (catering) o dispensadores de guantes</t>
  </si>
  <si>
    <t>Paquete x 50 pares</t>
  </si>
  <si>
    <t xml:space="preserve"> Talla L.</t>
  </si>
  <si>
    <t>Guante de latex con talco. Hechos de material de látex con polvo - Se puede utilizar en el sector consumo, el sanitario y el industrial - Con una superficie lisa y el borde del puño enrollado. Talla L.</t>
  </si>
  <si>
    <t>Polainas desechables quirurjicas con antideslizante. Color azul.  Cuerpo elaborado en tela 30 grs descartable y resistente. Sistema de elástico en la base de sellado por ultrasonido para mayor resistencia, firmeza y ajuste. Medidas: 37cm x 40cm</t>
  </si>
  <si>
    <t>Cubiertas para zapatos para personal médico</t>
  </si>
  <si>
    <t>Faja de Soporte Sacrolumbar con tirantes. Función; reducir y prevenir lesiones en la zona lumbar y brindar mayor confort en largas jornadas estando de pie y</t>
  </si>
  <si>
    <t>en tareas de carga. Tirantes elásticos ajustables de 1 1/4” con hebilla de ajuste. Cuerpo elástico de 20.3 cm (8”). Con 3 varillas en la espalda de 6 x 1/2"</t>
  </si>
  <si>
    <t>Arneses o cinturones de seguridad</t>
  </si>
  <si>
    <t>Gafas protectoras  monogafas contra salpicaduras, liquidos y sustancias quimicas</t>
  </si>
  <si>
    <t>Gafas protectoras</t>
  </si>
  <si>
    <t>Careta para fumigación. Característica para fumigación con cartucho para sustancias químicas.</t>
  </si>
  <si>
    <t>Guante industrial de caucho. Calibre 35 negro. Unidad de medida par.</t>
  </si>
  <si>
    <t>Guantes de protección</t>
  </si>
  <si>
    <t>Delantal PVC amarillo calibre 25. Delantal industrial largo, elaborado en PVC – calibre 25. Ajustable al cuerpo por medio de atadura en el cuello y cintura. Impermeable; múltiples usos.</t>
  </si>
  <si>
    <t>Delantales protectores</t>
  </si>
  <si>
    <t xml:space="preserve">Guante de proteccion: tipo elemento consumo unidad de medida par caracteristica vaqueta ingeniero reforzado </t>
  </si>
  <si>
    <t>Delantal para soldadura tipo peto material carnaza</t>
  </si>
  <si>
    <t>Delantal de soldadura</t>
  </si>
  <si>
    <t xml:space="preserve"> Kit Para Control De Derrames Químicos: Con Elementos A Base De Material Biodegadable Absorbente. 1. Almohadilla Absorbente 25X25 Cms. 2. Barrera Absorbente 3 Pugadas De 1,20 M De Largo. 2. Kilogramo De Material Absorbente Biodegradable Clean Sorb. 5. Paños Absorbentes De 40X50 Cm. 1. Tapabocas Clásico. 1. Par De Guantes De Nitrilo. 1. Monogafas. 3. Bolsas Rojas - Tipo Industrial. 1. Recogedor Plástico. 1. Masilla Epóxica 100 Gr. 1. Cinta De Seguridad. 1. Litro De Desengrasante Biodegradable Simple Green. 1. Instructivo Para Derrames. 1. Maletín De Tela.</t>
  </si>
  <si>
    <t>Kits para derrames</t>
  </si>
  <si>
    <t>LABORATORIO</t>
  </si>
  <si>
    <t xml:space="preserve">Alcohol industrial  al 75% (ETILICO/ETANOL) </t>
  </si>
  <si>
    <t>Antisépticos basados en alcohol o acetona</t>
  </si>
  <si>
    <t>Envase X 3800 ml</t>
  </si>
  <si>
    <t xml:space="preserve">Alcohol industrial 96% (ETILICO/ETANOL) </t>
  </si>
  <si>
    <t>Hipoclorito de Sodio Concentración del 15%</t>
  </si>
  <si>
    <t>Desinfectantes de superficies para uso médico</t>
  </si>
  <si>
    <t>Envase x 20 Litros</t>
  </si>
  <si>
    <t>Solución buffer pH 4 para calibrar pH metro. Solución de pH 4,01,c/certificado</t>
  </si>
  <si>
    <t>Reactivos o soluciones químicas</t>
  </si>
  <si>
    <t xml:space="preserve"> 500 ml</t>
  </si>
  <si>
    <t>Solución buffer pH 7 para calibrar pH metro . Solución pH 7,01,  c/certificado</t>
  </si>
  <si>
    <t>460 ml</t>
  </si>
  <si>
    <t>Solución de almacenamiento de KCl 3M para almacenar bulbos de pH-metro. POTASIO CLORURO 3 M PARA ELECTRODOS, CERTIFICADO</t>
  </si>
  <si>
    <t>250 ml</t>
  </si>
  <si>
    <t>Reactivo. Fosfato diacido de potasio grado reactivo . POTASIO FOSFATO DIBASICO ANHIDRO  (SECUNDARIO, HIDROGENOFOSFATO) K2HPO4 AR CONCENTRACION 99%</t>
  </si>
  <si>
    <t>500g</t>
  </si>
  <si>
    <t>Reactivo analítico. Nitrato de amonio grado Reactivo analítico.. AMONIO NITRATO ACS.</t>
  </si>
  <si>
    <t>500GR</t>
  </si>
  <si>
    <t>Reactivo analítico. Sulfato heptahidratado de magnesio grado Reactivo analítico. MAGNESIO SULFATO HEPTAHIDRATO ACS. Concentración:99%</t>
  </si>
  <si>
    <t>Reactivo analítico. Sulfato de heptahidratado de zin. c grado Reactivo analítico. ZINC SULFATO HEPTAHIDRATO ACS</t>
  </si>
  <si>
    <t>Hidroxido de potasio KOH. Grado Reactivo analítico. POTASIO HIDROXIDO EN PERLAS AR. Concentración:85%</t>
  </si>
  <si>
    <t>Hidroxido de sodio NaOH. Grado Reactivo analítico. SODIO HIDROXIDO EN PERLAS AR. Concentración:99%</t>
  </si>
  <si>
    <t>1kg</t>
  </si>
  <si>
    <t>Mango Para Bisturi Numero #3</t>
  </si>
  <si>
    <t>Mangos de herramientas</t>
  </si>
  <si>
    <t xml:space="preserve">und </t>
  </si>
  <si>
    <t>Mango Para Bisturi Numero #4</t>
  </si>
  <si>
    <t>Cuchilla Para Bisturi Numero #11</t>
  </si>
  <si>
    <t>Cuchillas o dientes u otros filos cortantes</t>
  </si>
  <si>
    <t xml:space="preserve">PQ * 100und </t>
  </si>
  <si>
    <t>Cuchilla Para Bisturi Numero #23</t>
  </si>
  <si>
    <t>Cepillo Para Limpieza De Uñas Y Manos</t>
  </si>
  <si>
    <t>Cepillos de limpieza</t>
  </si>
  <si>
    <t>8.2 * 2.6 * 3.8cm</t>
  </si>
  <si>
    <t>Varilla Agitadora De Vidrio. 7*330Mm</t>
  </si>
  <si>
    <t>Varillas para revolver para laboratorio</t>
  </si>
  <si>
    <t xml:space="preserve">Carbon activo presentacion pulverizada </t>
  </si>
  <si>
    <t>Carbón activado</t>
  </si>
  <si>
    <t>Benzilaminopurina (Regulador crecimiento). Concentración:99%</t>
  </si>
  <si>
    <t>Accesorios o suministros para analizadores químico</t>
  </si>
  <si>
    <t>Gramo</t>
  </si>
  <si>
    <t>Kinetina (Hormona vegetal). Presen. En polvo. Concentración:99%</t>
  </si>
  <si>
    <t>Ácido indolacetico (Hormona vegetal). Present. En polvo. Concentración:99%</t>
  </si>
  <si>
    <t>Ácido indolbutirico (Hormona enraizamiento). Present. En polvo, Concentración:99%</t>
  </si>
  <si>
    <t>Ácido giberelico (Fitohormona de crecimiento): Prese. En polvo. Concentración:99%</t>
  </si>
  <si>
    <t>Medio Cultivo Orquídeas Knudson C Morel Modification</t>
  </si>
  <si>
    <t>Cultivos y fluidos</t>
  </si>
  <si>
    <t>Envase x 44 gramos</t>
  </si>
  <si>
    <t>Agar Plant Tc - Cultivo Tejidos Y Micropropagación A111 Agar grado cultivo de tejidos y micropropagación.</t>
  </si>
  <si>
    <t>Agar-agar</t>
  </si>
  <si>
    <t>envase x 32 gramos</t>
  </si>
  <si>
    <t>Medio Cultivo Murashige &amp; Skoog Basal Medium(ms) M519 Contains the macro- and micronutrients, and vitamins as described by Murashige &amp; Skoog (1962)</t>
  </si>
  <si>
    <t>Envase x 221 gramos</t>
  </si>
  <si>
    <t>Imánes Agitadores Para Agitador Magnético Laboratorio 35mm, 30mm, 28mm, 25mm,  20mm , 12mm y 10mm</t>
  </si>
  <si>
    <t>Agitador magnético</t>
  </si>
  <si>
    <t>Caja x 7 unidades</t>
  </si>
  <si>
    <t>Bolsa Autosellable Para Esterilización Yipak 70mm X 260mm</t>
  </si>
  <si>
    <t>Caja</t>
  </si>
  <si>
    <t xml:space="preserve">Pipeta Pasteur o gotero plástico graduado 3 ml.  utilizadas para transferir líquidos de un recipiente a otro. </t>
  </si>
  <si>
    <t>Pipetas volumétricas</t>
  </si>
  <si>
    <t>Bolsa X 100 Und.</t>
  </si>
  <si>
    <t>Probeta plástica graduada en relieve de 500 ml.  Polipropileno , base hexagonal, graduación de 5 ml.  Esterilizable por autoclave.</t>
  </si>
  <si>
    <t>Equipo y suministros de laboratorio para el vertido, la destilación, la evaporación y la extracción</t>
  </si>
  <si>
    <t>Probeta graduada en relieve de 200ml plastico. Polipropileno , base hexagonal, graduación de 5 ml.  Esterilizable por autoclave.</t>
  </si>
  <si>
    <t>% IVA</t>
  </si>
  <si>
    <t>VALOR IVA</t>
  </si>
  <si>
    <t>VALOR TOTAL</t>
  </si>
  <si>
    <t>Atentamente,</t>
  </si>
  <si>
    <t>_______________________________</t>
  </si>
  <si>
    <t xml:space="preserve">AGROVET MEDICAL S.A.S </t>
  </si>
  <si>
    <t>NIT No. 900.694.527-1</t>
  </si>
  <si>
    <t xml:space="preserve">YEIMY JULIETH URQUIJO HERRERA </t>
  </si>
  <si>
    <t>C.C: 53.125.117 de Bogotá D.C.</t>
  </si>
  <si>
    <t xml:space="preserve">Dirección: Calle 95 No. 71 – 11 </t>
  </si>
  <si>
    <t xml:space="preserve">Móvil: 313 478 95 29 </t>
  </si>
  <si>
    <t xml:space="preserve">Correo: agrovetmedical@outlook.com </t>
  </si>
  <si>
    <r>
      <t>Servicio Nacional de Aprendizaje – SENA</t>
    </r>
    <r>
      <rPr>
        <sz val="11"/>
        <color theme="1"/>
        <rFont val="Eras Medium ITC"/>
        <family val="2"/>
      </rPr>
      <t>  </t>
    </r>
  </si>
  <si>
    <r>
      <t>Asunto:</t>
    </r>
    <r>
      <rPr>
        <sz val="11"/>
        <color theme="1"/>
        <rFont val="Eras Medium ITC"/>
        <family val="2"/>
      </rPr>
      <t> Selección abreviada subasta inversa No.</t>
    </r>
    <r>
      <rPr>
        <b/>
        <sz val="11"/>
        <color theme="1"/>
        <rFont val="Eras Medium ITC"/>
        <family val="2"/>
      </rPr>
      <t xml:space="preserve"> SASI-RM-002-2022</t>
    </r>
  </si>
  <si>
    <r>
      <t>El suscrito YEIMY JULIETH URQUIJO HERRERA, actuando en calidad de representante legal</t>
    </r>
    <r>
      <rPr>
        <sz val="11"/>
        <color rgb="FFFF0000"/>
        <rFont val="Eras Medium ITC"/>
        <family val="2"/>
      </rPr>
      <t> </t>
    </r>
    <r>
      <rPr>
        <sz val="11"/>
        <color theme="1"/>
        <rFont val="Eras Medium ITC"/>
        <family val="2"/>
      </rPr>
      <t>del proponente Agrovet Medical SAS, manifestó/amos al Servicio Nacional de Aprendizaje -SENA-, que, de acuerdo con el Pliego de Condiciones del </t>
    </r>
    <r>
      <rPr>
        <b/>
        <sz val="11"/>
        <color theme="1"/>
        <rFont val="Eras Medium ITC"/>
        <family val="2"/>
      </rPr>
      <t>PROCESO No.  SASI-RM-002-2022</t>
    </r>
    <r>
      <rPr>
        <sz val="11"/>
        <color theme="1"/>
        <rFont val="Eras Medium ITC"/>
        <family val="2"/>
      </rPr>
      <t>, presento la siguiente propuesta económica y en caso de que sea aceptada por el SENA, nos comprometemos a:</t>
    </r>
  </si>
  <si>
    <r>
      <t xml:space="preserve">VALOR TOTAL ACEPTADO PARA LA ADJUDICACIÓN: </t>
    </r>
    <r>
      <rPr>
        <b/>
        <sz val="11"/>
        <color theme="1"/>
        <rFont val="Eras Medium ITC"/>
        <family val="2"/>
      </rPr>
      <t>Noventa y Nueve millones Cuatro Mil Setecientos Ochenta y Nueve Pesos ($99.004.789) Moneda legal corriente</t>
    </r>
  </si>
  <si>
    <r>
      <t xml:space="preserve">Paños de limpieza descartables hechos de polipropileno y celulosa, poseen una excelente capacidad y velocidad de absorción de líquidos y una alta resistencia,  Color Blanco  </t>
    </r>
    <r>
      <rPr>
        <b/>
        <sz val="11"/>
        <color rgb="FF000000"/>
        <rFont val="Eras Medium ITC"/>
        <family val="2"/>
      </rPr>
      <t>X  40 Metros</t>
    </r>
  </si>
  <si>
    <r>
      <t xml:space="preserve">Reactivo. Sulfato heptahidratado de hierro grado reactivo. HIERRO II SULFATO 7-HIDRATO (OSO) ACS </t>
    </r>
    <r>
      <rPr>
        <b/>
        <sz val="11"/>
        <color rgb="FF000000"/>
        <rFont val="Eras Medium ITC"/>
        <family val="2"/>
      </rPr>
      <t>Concentración:  99%</t>
    </r>
  </si>
  <si>
    <t>VALOR TOTAL DE LA PROPUESTA: Noventa y Nueve millones Dos mil Setecientos Setenta y Ocho (99.002.778) Pesos Moneda legal corriente.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</si>
</sst>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quot;$&quot;\ #,##0"/>
    <numFmt numFmtId="165" formatCode="#,##0.000"/>
  </numFmts>
  <fonts count="11" x14ac:knownFonts="1">
    <font>
      <sz val="11"/>
      <color theme="1"/>
      <name val="Calibri"/>
      <family val="2"/>
      <scheme val="minor"/>
    </font>
    <font>
      <sz val="10"/>
      <name val="Verdana"/>
      <family val="2"/>
    </font>
    <font>
      <sz val="11"/>
      <color rgb="FF000000"/>
      <name val="Calibri"/>
      <family val="2"/>
    </font>
    <font>
      <sz val="11"/>
      <color theme="1"/>
      <name val="Eras Medium ITC"/>
      <family val="2"/>
    </font>
    <font>
      <b/>
      <sz val="11"/>
      <color theme="1"/>
      <name val="Eras Medium ITC"/>
      <family val="2"/>
    </font>
    <font>
      <u/>
      <sz val="11"/>
      <color theme="10"/>
      <name val="Calibri"/>
      <family val="2"/>
      <scheme val="minor"/>
    </font>
    <font>
      <sz val="11"/>
      <color rgb="FFFF0000"/>
      <name val="Eras Medium ITC"/>
      <family val="2"/>
    </font>
    <font>
      <u/>
      <sz val="11"/>
      <color theme="10"/>
      <name val="Eras Medium ITC"/>
      <family val="2"/>
    </font>
    <font>
      <b/>
      <sz val="11"/>
      <color rgb="FF000000"/>
      <name val="Eras Medium ITC"/>
      <family val="2"/>
    </font>
    <font>
      <sz val="11"/>
      <color rgb="FF000000"/>
      <name val="Eras Medium ITC"/>
      <family val="2"/>
    </font>
    <font>
      <sz val="11"/>
      <name val="Eras Medium ITC"/>
      <family val="2"/>
    </font>
  </fonts>
  <fills count="5">
    <fill>
      <patternFill patternType="none"/>
    </fill>
    <fill>
      <patternFill patternType="gray125"/>
    </fill>
    <fill>
      <patternFill patternType="solid">
        <fgColor rgb="FFFFFFFF"/>
        <bgColor indexed="64"/>
      </patternFill>
    </fill>
    <fill>
      <patternFill patternType="solid">
        <fgColor rgb="FFFFF2CC"/>
        <bgColor indexed="64"/>
      </patternFill>
    </fill>
    <fill>
      <patternFill patternType="solid">
        <fgColor rgb="FFFFE699"/>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style="medium">
        <color indexed="64"/>
      </top>
      <bottom/>
      <diagonal/>
    </border>
    <border>
      <left/>
      <right/>
      <top/>
      <bottom style="medium">
        <color indexed="64"/>
      </bottom>
      <diagonal/>
    </border>
  </borders>
  <cellStyleXfs count="5">
    <xf numFmtId="0" fontId="0" fillId="0" borderId="0"/>
    <xf numFmtId="49" fontId="1" fillId="0" borderId="0">
      <alignment horizontal="left" vertical="center"/>
    </xf>
    <xf numFmtId="0" fontId="2" fillId="0" borderId="0"/>
    <xf numFmtId="0" fontId="5" fillId="0" borderId="0" applyNumberFormat="0" applyFill="0" applyBorder="0" applyAlignment="0" applyProtection="0"/>
    <xf numFmtId="0" fontId="2" fillId="0" borderId="0"/>
  </cellStyleXfs>
  <cellXfs count="91">
    <xf numFmtId="0" fontId="0" fillId="0" borderId="0" xfId="0"/>
    <xf numFmtId="0" fontId="4" fillId="0" borderId="0" xfId="0" applyFont="1" applyAlignment="1">
      <alignment horizontal="justify" vertical="center"/>
    </xf>
    <xf numFmtId="0" fontId="3" fillId="0" borderId="0" xfId="0" applyFont="1" applyAlignment="1">
      <alignment vertical="center"/>
    </xf>
    <xf numFmtId="0" fontId="3" fillId="0" borderId="0" xfId="0" applyFont="1"/>
    <xf numFmtId="0" fontId="4" fillId="0" borderId="0" xfId="0" applyFont="1" applyAlignment="1">
      <alignment vertical="center"/>
    </xf>
    <xf numFmtId="0" fontId="3" fillId="2" borderId="6" xfId="0" applyFont="1" applyFill="1" applyBorder="1" applyAlignment="1">
      <alignment vertical="center" wrapText="1"/>
    </xf>
    <xf numFmtId="0" fontId="3" fillId="0" borderId="0" xfId="0" applyFont="1" applyAlignment="1">
      <alignment horizontal="justify" vertical="center"/>
    </xf>
    <xf numFmtId="0" fontId="4" fillId="0" borderId="1" xfId="0" applyFont="1" applyBorder="1" applyAlignment="1">
      <alignment horizontal="center" vertical="center" wrapText="1"/>
    </xf>
    <xf numFmtId="0" fontId="8" fillId="2" borderId="2" xfId="0" applyFont="1" applyFill="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vertical="center" wrapText="1"/>
    </xf>
    <xf numFmtId="0" fontId="8" fillId="2" borderId="4" xfId="0" applyFont="1" applyFill="1" applyBorder="1" applyAlignment="1">
      <alignment vertical="center" wrapText="1"/>
    </xf>
    <xf numFmtId="0" fontId="4" fillId="0" borderId="4" xfId="0" applyFont="1" applyBorder="1" applyAlignment="1">
      <alignment horizontal="center" vertical="center" wrapText="1"/>
    </xf>
    <xf numFmtId="0" fontId="4" fillId="0" borderId="3" xfId="0" applyFont="1" applyBorder="1" applyAlignment="1">
      <alignment horizontal="center" vertical="center"/>
    </xf>
    <xf numFmtId="0" fontId="8" fillId="2" borderId="4" xfId="0" applyFont="1" applyFill="1" applyBorder="1" applyAlignment="1">
      <alignment horizontal="right" vertical="center"/>
    </xf>
    <xf numFmtId="0" fontId="8" fillId="2" borderId="4" xfId="0" applyFont="1" applyFill="1" applyBorder="1" applyAlignment="1">
      <alignment horizontal="center" vertical="center"/>
    </xf>
    <xf numFmtId="0" fontId="8" fillId="2" borderId="4" xfId="0" applyFont="1" applyFill="1" applyBorder="1" applyAlignment="1">
      <alignment horizontal="center" vertical="center" wrapText="1"/>
    </xf>
    <xf numFmtId="0" fontId="3" fillId="0" borderId="3" xfId="0" applyFont="1" applyBorder="1" applyAlignment="1">
      <alignment horizontal="center" vertical="center" wrapText="1"/>
    </xf>
    <xf numFmtId="0" fontId="9" fillId="2" borderId="4" xfId="0" applyFont="1" applyFill="1" applyBorder="1" applyAlignment="1">
      <alignment vertical="center" wrapText="1"/>
    </xf>
    <xf numFmtId="0" fontId="9" fillId="2" borderId="4" xfId="0" applyFont="1" applyFill="1" applyBorder="1" applyAlignment="1">
      <alignment horizontal="center" vertical="center"/>
    </xf>
    <xf numFmtId="0" fontId="9" fillId="2" borderId="4" xfId="0" applyFont="1" applyFill="1" applyBorder="1" applyAlignment="1">
      <alignment horizontal="center" vertical="center" wrapText="1"/>
    </xf>
    <xf numFmtId="164" fontId="8" fillId="2" borderId="4" xfId="0" applyNumberFormat="1" applyFont="1" applyFill="1" applyBorder="1" applyAlignment="1">
      <alignment horizontal="center" vertical="center" wrapText="1"/>
    </xf>
    <xf numFmtId="164" fontId="9" fillId="2" borderId="4" xfId="0" applyNumberFormat="1" applyFont="1" applyFill="1" applyBorder="1" applyAlignment="1">
      <alignment horizontal="center" vertical="center" wrapText="1"/>
    </xf>
    <xf numFmtId="0" fontId="3" fillId="0" borderId="3" xfId="0" applyFont="1" applyBorder="1" applyAlignment="1">
      <alignment horizontal="center" vertical="center"/>
    </xf>
    <xf numFmtId="0" fontId="8" fillId="3" borderId="4" xfId="0" applyFont="1" applyFill="1" applyBorder="1" applyAlignment="1">
      <alignment vertical="center" wrapText="1"/>
    </xf>
    <xf numFmtId="0" fontId="9" fillId="2" borderId="6" xfId="0" applyFont="1" applyFill="1" applyBorder="1" applyAlignment="1">
      <alignment vertical="center" wrapText="1"/>
    </xf>
    <xf numFmtId="0" fontId="9" fillId="4" borderId="3" xfId="0" applyFont="1" applyFill="1" applyBorder="1" applyAlignment="1">
      <alignment horizontal="center" vertical="center" wrapText="1"/>
    </xf>
    <xf numFmtId="0" fontId="8" fillId="4" borderId="4" xfId="0" applyFont="1" applyFill="1" applyBorder="1" applyAlignment="1">
      <alignment vertical="center" wrapText="1"/>
    </xf>
    <xf numFmtId="0" fontId="3" fillId="2" borderId="4" xfId="0" applyFont="1" applyFill="1" applyBorder="1" applyAlignment="1">
      <alignment vertical="top" wrapText="1"/>
    </xf>
    <xf numFmtId="9" fontId="8" fillId="2" borderId="4" xfId="0" applyNumberFormat="1" applyFont="1" applyFill="1" applyBorder="1" applyAlignment="1">
      <alignment horizontal="center" vertical="center" wrapText="1"/>
    </xf>
    <xf numFmtId="164" fontId="8" fillId="2" borderId="1" xfId="0" applyNumberFormat="1" applyFont="1" applyFill="1" applyBorder="1" applyAlignment="1">
      <alignment horizontal="center" vertical="center" wrapText="1"/>
    </xf>
    <xf numFmtId="164" fontId="8" fillId="2" borderId="3" xfId="0" applyNumberFormat="1" applyFont="1" applyFill="1" applyBorder="1" applyAlignment="1">
      <alignment horizontal="center" vertical="center" wrapText="1"/>
    </xf>
    <xf numFmtId="164" fontId="8" fillId="2" borderId="1" xfId="0" applyNumberFormat="1" applyFont="1" applyFill="1" applyBorder="1" applyAlignment="1">
      <alignment vertical="center" wrapText="1"/>
    </xf>
    <xf numFmtId="164" fontId="8" fillId="2" borderId="3" xfId="0" applyNumberFormat="1" applyFont="1" applyFill="1" applyBorder="1" applyAlignment="1">
      <alignment vertical="center" wrapText="1"/>
    </xf>
    <xf numFmtId="164" fontId="8" fillId="2" borderId="7" xfId="0" applyNumberFormat="1" applyFont="1" applyFill="1" applyBorder="1" applyAlignment="1">
      <alignment vertical="center" wrapText="1"/>
    </xf>
    <xf numFmtId="164" fontId="8" fillId="2" borderId="7" xfId="0" applyNumberFormat="1" applyFont="1" applyFill="1" applyBorder="1" applyAlignment="1">
      <alignment horizontal="center" vertical="center" wrapText="1"/>
    </xf>
    <xf numFmtId="0" fontId="8" fillId="2" borderId="1" xfId="0" applyFont="1" applyFill="1" applyBorder="1" applyAlignment="1">
      <alignment horizontal="center" vertical="center" wrapText="1"/>
    </xf>
    <xf numFmtId="3" fontId="8" fillId="2" borderId="1" xfId="0" applyNumberFormat="1" applyFont="1" applyFill="1" applyBorder="1" applyAlignment="1">
      <alignment horizontal="center" vertical="center" wrapText="1"/>
    </xf>
    <xf numFmtId="3" fontId="8" fillId="2" borderId="4" xfId="0" applyNumberFormat="1" applyFont="1" applyFill="1" applyBorder="1" applyAlignment="1">
      <alignment horizontal="center" vertical="center" wrapText="1"/>
    </xf>
    <xf numFmtId="0" fontId="3" fillId="0" borderId="4" xfId="0" applyFont="1" applyBorder="1" applyAlignment="1">
      <alignment vertical="center" wrapText="1"/>
    </xf>
    <xf numFmtId="0" fontId="3" fillId="0" borderId="4" xfId="0" applyFont="1" applyBorder="1" applyAlignment="1">
      <alignment horizontal="center" vertical="center"/>
    </xf>
    <xf numFmtId="0" fontId="3" fillId="0" borderId="4" xfId="0" applyFont="1" applyBorder="1" applyAlignment="1">
      <alignment horizontal="center" vertical="center" wrapText="1"/>
    </xf>
    <xf numFmtId="0" fontId="3" fillId="0" borderId="0" xfId="0" applyFont="1" applyBorder="1" applyAlignment="1">
      <alignment horizontal="center" vertical="center" wrapText="1"/>
    </xf>
    <xf numFmtId="0" fontId="3" fillId="0" borderId="0" xfId="0" applyFont="1" applyBorder="1" applyAlignment="1">
      <alignment vertical="center" wrapText="1"/>
    </xf>
    <xf numFmtId="0" fontId="9" fillId="2" borderId="0" xfId="0" applyFont="1" applyFill="1" applyBorder="1" applyAlignment="1">
      <alignment horizontal="center" vertical="center" wrapText="1"/>
    </xf>
    <xf numFmtId="0" fontId="9" fillId="2" borderId="0" xfId="0" applyFont="1" applyFill="1" applyBorder="1" applyAlignment="1">
      <alignment horizontal="center" vertical="center"/>
    </xf>
    <xf numFmtId="0" fontId="8" fillId="2" borderId="0" xfId="0" applyFont="1" applyFill="1" applyBorder="1" applyAlignment="1">
      <alignment horizontal="center" vertical="center" wrapText="1"/>
    </xf>
    <xf numFmtId="164" fontId="9" fillId="2" borderId="0" xfId="0" applyNumberFormat="1" applyFont="1" applyFill="1" applyBorder="1" applyAlignment="1">
      <alignment horizontal="center" vertical="center" wrapText="1"/>
    </xf>
    <xf numFmtId="164" fontId="8" fillId="2" borderId="3" xfId="0" applyNumberFormat="1" applyFont="1" applyFill="1" applyBorder="1" applyAlignment="1">
      <alignment horizontal="center" vertical="center" wrapText="1"/>
    </xf>
    <xf numFmtId="164" fontId="3" fillId="0" borderId="0" xfId="0" applyNumberFormat="1" applyFont="1"/>
    <xf numFmtId="164" fontId="8" fillId="2" borderId="3" xfId="0" applyNumberFormat="1" applyFont="1" applyFill="1" applyBorder="1" applyAlignment="1">
      <alignment horizontal="center" vertical="center" wrapText="1"/>
    </xf>
    <xf numFmtId="3" fontId="8" fillId="2" borderId="7" xfId="0" applyNumberFormat="1" applyFont="1" applyFill="1" applyBorder="1" applyAlignment="1">
      <alignment horizontal="center" vertical="center" wrapText="1"/>
    </xf>
    <xf numFmtId="165" fontId="8" fillId="2" borderId="4" xfId="0" applyNumberFormat="1" applyFont="1" applyFill="1" applyBorder="1" applyAlignment="1">
      <alignment horizontal="center" vertical="center"/>
    </xf>
    <xf numFmtId="3" fontId="9" fillId="2" borderId="4" xfId="0" applyNumberFormat="1" applyFont="1" applyFill="1" applyBorder="1" applyAlignment="1">
      <alignment horizontal="center" vertical="center" wrapText="1"/>
    </xf>
    <xf numFmtId="3" fontId="10" fillId="2" borderId="4" xfId="0" applyNumberFormat="1" applyFont="1" applyFill="1" applyBorder="1" applyAlignment="1">
      <alignment horizontal="center" vertical="center" wrapText="1"/>
    </xf>
    <xf numFmtId="3" fontId="9" fillId="2" borderId="1" xfId="0" applyNumberFormat="1" applyFont="1" applyFill="1" applyBorder="1" applyAlignment="1">
      <alignment horizontal="center" vertical="center" wrapText="1"/>
    </xf>
    <xf numFmtId="0" fontId="3" fillId="0" borderId="0" xfId="0" applyFont="1" applyAlignment="1">
      <alignment horizontal="left" vertical="center"/>
    </xf>
    <xf numFmtId="0" fontId="4" fillId="0" borderId="0" xfId="0" applyFont="1" applyAlignment="1">
      <alignment horizontal="left" vertical="center"/>
    </xf>
    <xf numFmtId="0" fontId="8" fillId="2" borderId="7" xfId="0" applyFont="1" applyFill="1" applyBorder="1" applyAlignment="1">
      <alignment horizontal="center" vertical="center" wrapText="1"/>
    </xf>
    <xf numFmtId="0" fontId="8" fillId="2" borderId="3" xfId="0" applyFont="1" applyFill="1" applyBorder="1" applyAlignment="1">
      <alignment horizontal="center" vertical="center" wrapText="1"/>
    </xf>
    <xf numFmtId="164" fontId="9" fillId="2" borderId="7" xfId="0" applyNumberFormat="1" applyFont="1" applyFill="1" applyBorder="1" applyAlignment="1">
      <alignment horizontal="center" vertical="center" wrapText="1"/>
    </xf>
    <xf numFmtId="164" fontId="9" fillId="2" borderId="3" xfId="0" applyNumberFormat="1" applyFont="1" applyFill="1" applyBorder="1" applyAlignment="1">
      <alignment horizontal="center" vertical="center" wrapText="1"/>
    </xf>
    <xf numFmtId="3" fontId="9" fillId="2" borderId="7" xfId="0" applyNumberFormat="1" applyFont="1" applyFill="1" applyBorder="1" applyAlignment="1">
      <alignment horizontal="center" vertical="center" wrapText="1"/>
    </xf>
    <xf numFmtId="3" fontId="9" fillId="2" borderId="3" xfId="0" applyNumberFormat="1" applyFont="1" applyFill="1" applyBorder="1" applyAlignment="1">
      <alignment horizontal="center" vertical="center" wrapText="1"/>
    </xf>
    <xf numFmtId="0" fontId="3" fillId="0" borderId="7" xfId="0" applyFont="1" applyBorder="1" applyAlignment="1">
      <alignment horizontal="center" vertical="center" wrapText="1"/>
    </xf>
    <xf numFmtId="0" fontId="3" fillId="0" borderId="3" xfId="0" applyFont="1" applyBorder="1" applyAlignment="1">
      <alignment horizontal="center" vertical="center" wrapText="1"/>
    </xf>
    <xf numFmtId="0" fontId="9" fillId="2" borderId="7" xfId="0" applyFont="1" applyFill="1" applyBorder="1" applyAlignment="1">
      <alignment horizontal="center" vertical="center"/>
    </xf>
    <xf numFmtId="0" fontId="9" fillId="2" borderId="3" xfId="0" applyFont="1" applyFill="1" applyBorder="1" applyAlignment="1">
      <alignment horizontal="center" vertical="center"/>
    </xf>
    <xf numFmtId="0" fontId="9" fillId="2" borderId="7"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3" fillId="0" borderId="0" xfId="0" applyFont="1" applyAlignment="1">
      <alignment horizontal="center" vertical="center" wrapText="1"/>
    </xf>
    <xf numFmtId="0" fontId="3" fillId="0" borderId="0" xfId="0" applyFont="1" applyAlignment="1"/>
    <xf numFmtId="0" fontId="3" fillId="0" borderId="8" xfId="0" applyFont="1" applyBorder="1" applyAlignment="1">
      <alignment horizontal="center" vertical="center" wrapText="1"/>
    </xf>
    <xf numFmtId="0" fontId="3" fillId="0" borderId="8" xfId="0" applyFont="1" applyBorder="1" applyAlignment="1"/>
    <xf numFmtId="164" fontId="8" fillId="2" borderId="7" xfId="0" applyNumberFormat="1" applyFont="1" applyFill="1" applyBorder="1" applyAlignment="1">
      <alignment horizontal="center" vertical="center" wrapText="1"/>
    </xf>
    <xf numFmtId="164" fontId="8" fillId="2" borderId="3" xfId="0" applyNumberFormat="1" applyFont="1" applyFill="1" applyBorder="1" applyAlignment="1">
      <alignment horizontal="center" vertical="center" wrapText="1"/>
    </xf>
    <xf numFmtId="9" fontId="8" fillId="2" borderId="7" xfId="0" applyNumberFormat="1" applyFont="1" applyFill="1" applyBorder="1" applyAlignment="1">
      <alignment horizontal="center" vertical="center" wrapText="1"/>
    </xf>
    <xf numFmtId="0" fontId="8" fillId="2" borderId="5" xfId="0" applyFont="1" applyFill="1" applyBorder="1" applyAlignment="1">
      <alignment horizontal="center" vertical="center" wrapText="1"/>
    </xf>
    <xf numFmtId="0" fontId="3" fillId="0" borderId="5" xfId="0" applyFont="1" applyBorder="1" applyAlignment="1">
      <alignment horizontal="center" vertical="center" wrapText="1"/>
    </xf>
    <xf numFmtId="0" fontId="9" fillId="2" borderId="5" xfId="0" applyFont="1" applyFill="1" applyBorder="1" applyAlignment="1">
      <alignment horizontal="center" vertical="center"/>
    </xf>
    <xf numFmtId="0" fontId="9" fillId="2" borderId="5" xfId="0" applyFont="1" applyFill="1" applyBorder="1" applyAlignment="1">
      <alignment horizontal="center" vertical="center" wrapText="1"/>
    </xf>
    <xf numFmtId="164" fontId="8" fillId="2" borderId="5" xfId="0" applyNumberFormat="1" applyFont="1" applyFill="1" applyBorder="1" applyAlignment="1">
      <alignment horizontal="center" vertical="center" wrapText="1"/>
    </xf>
    <xf numFmtId="0" fontId="3" fillId="0" borderId="0" xfId="0" applyFont="1" applyAlignment="1">
      <alignment horizontal="left" vertical="center" wrapText="1"/>
    </xf>
    <xf numFmtId="0" fontId="3" fillId="0" borderId="0" xfId="0" applyFont="1" applyAlignment="1">
      <alignment horizontal="left"/>
    </xf>
    <xf numFmtId="3" fontId="8" fillId="2" borderId="7" xfId="0" applyNumberFormat="1" applyFont="1" applyFill="1" applyBorder="1" applyAlignment="1">
      <alignment horizontal="center" vertical="center" wrapText="1"/>
    </xf>
    <xf numFmtId="3" fontId="8" fillId="2" borderId="3" xfId="0" applyNumberFormat="1" applyFont="1" applyFill="1" applyBorder="1" applyAlignment="1">
      <alignment horizontal="center" vertical="center" wrapText="1"/>
    </xf>
    <xf numFmtId="9" fontId="8" fillId="2" borderId="3" xfId="0" applyNumberFormat="1" applyFont="1" applyFill="1" applyBorder="1" applyAlignment="1">
      <alignment horizontal="center" vertical="center" wrapText="1"/>
    </xf>
    <xf numFmtId="9" fontId="8" fillId="2" borderId="5" xfId="0" applyNumberFormat="1" applyFont="1" applyFill="1" applyBorder="1" applyAlignment="1">
      <alignment horizontal="center" vertical="center" wrapText="1"/>
    </xf>
    <xf numFmtId="3" fontId="9" fillId="2" borderId="5" xfId="0" applyNumberFormat="1" applyFont="1" applyFill="1" applyBorder="1" applyAlignment="1">
      <alignment horizontal="center" vertical="center" wrapText="1"/>
    </xf>
    <xf numFmtId="164" fontId="9" fillId="2" borderId="5" xfId="0" applyNumberFormat="1" applyFont="1" applyFill="1" applyBorder="1" applyAlignment="1">
      <alignment horizontal="center" vertical="center" wrapText="1"/>
    </xf>
    <xf numFmtId="0" fontId="7" fillId="0" borderId="0" xfId="3" applyFont="1" applyAlignment="1">
      <alignment horizontal="left" vertical="center"/>
    </xf>
  </cellXfs>
  <cellStyles count="5">
    <cellStyle name="BodyStyle" xfId="1"/>
    <cellStyle name="Hipervínculo" xfId="3" builtinId="8"/>
    <cellStyle name="Normal" xfId="0" builtinId="0"/>
    <cellStyle name="Normal 15" xfId="2"/>
    <cellStyle name="Normal 2 3"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xdr:from>
      <xdr:col>0</xdr:col>
      <xdr:colOff>0</xdr:colOff>
      <xdr:row>295</xdr:row>
      <xdr:rowOff>1638300</xdr:rowOff>
    </xdr:from>
    <xdr:to>
      <xdr:col>0</xdr:col>
      <xdr:colOff>9525</xdr:colOff>
      <xdr:row>295</xdr:row>
      <xdr:rowOff>1857375</xdr:rowOff>
    </xdr:to>
    <xdr:pic>
      <xdr:nvPicPr>
        <xdr:cNvPr id="2" name="Imagen 2" descr="http://www.icontec.org.co/themes/icontectheme/images/clear.gif">
          <a:extLst>
            <a:ext uri="{FF2B5EF4-FFF2-40B4-BE49-F238E27FC236}">
              <a16:creationId xmlns:a16="http://schemas.microsoft.com/office/drawing/2014/main" id="{E825CE32-BB08-40CD-8F9E-05C824FD479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44122775"/>
          <a:ext cx="9525" cy="219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295</xdr:row>
      <xdr:rowOff>1638300</xdr:rowOff>
    </xdr:from>
    <xdr:to>
      <xdr:col>0</xdr:col>
      <xdr:colOff>9525</xdr:colOff>
      <xdr:row>295</xdr:row>
      <xdr:rowOff>1857375</xdr:rowOff>
    </xdr:to>
    <xdr:pic>
      <xdr:nvPicPr>
        <xdr:cNvPr id="3" name="Imagen 7" descr="http://www.icontec.org.co/themes/icontectheme/images/clear.gif">
          <a:extLst>
            <a:ext uri="{FF2B5EF4-FFF2-40B4-BE49-F238E27FC236}">
              <a16:creationId xmlns:a16="http://schemas.microsoft.com/office/drawing/2014/main" id="{621D2A15-5C11-4E06-A63E-1389E3E2B71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44122775"/>
          <a:ext cx="9525" cy="219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295</xdr:row>
      <xdr:rowOff>1638300</xdr:rowOff>
    </xdr:from>
    <xdr:to>
      <xdr:col>0</xdr:col>
      <xdr:colOff>9525</xdr:colOff>
      <xdr:row>295</xdr:row>
      <xdr:rowOff>1857375</xdr:rowOff>
    </xdr:to>
    <xdr:pic>
      <xdr:nvPicPr>
        <xdr:cNvPr id="4" name="Imagen 8" descr="http://www.icontec.org.co/themes/icontectheme/images/clear.gif">
          <a:extLst>
            <a:ext uri="{FF2B5EF4-FFF2-40B4-BE49-F238E27FC236}">
              <a16:creationId xmlns:a16="http://schemas.microsoft.com/office/drawing/2014/main" id="{62C1E926-1A72-4236-B88F-B9D0549AC8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44122775"/>
          <a:ext cx="9525" cy="219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295</xdr:row>
      <xdr:rowOff>1638300</xdr:rowOff>
    </xdr:from>
    <xdr:to>
      <xdr:col>0</xdr:col>
      <xdr:colOff>9525</xdr:colOff>
      <xdr:row>295</xdr:row>
      <xdr:rowOff>1857375</xdr:rowOff>
    </xdr:to>
    <xdr:pic>
      <xdr:nvPicPr>
        <xdr:cNvPr id="5" name="Imagen 9" descr="http://www.icontec.org.co/themes/icontectheme/images/clear.gif">
          <a:extLst>
            <a:ext uri="{FF2B5EF4-FFF2-40B4-BE49-F238E27FC236}">
              <a16:creationId xmlns:a16="http://schemas.microsoft.com/office/drawing/2014/main" id="{22F0486E-0D67-4909-9DAA-539D10DE1B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44122775"/>
          <a:ext cx="9525" cy="219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295</xdr:row>
      <xdr:rowOff>1638300</xdr:rowOff>
    </xdr:from>
    <xdr:to>
      <xdr:col>0</xdr:col>
      <xdr:colOff>9525</xdr:colOff>
      <xdr:row>295</xdr:row>
      <xdr:rowOff>1857375</xdr:rowOff>
    </xdr:to>
    <xdr:pic>
      <xdr:nvPicPr>
        <xdr:cNvPr id="6" name="Imagen 10" descr="http://www.icontec.org.co/themes/icontectheme/images/clear.gif">
          <a:extLst>
            <a:ext uri="{FF2B5EF4-FFF2-40B4-BE49-F238E27FC236}">
              <a16:creationId xmlns:a16="http://schemas.microsoft.com/office/drawing/2014/main" id="{1767517E-85F1-4B21-8323-5D2242A787A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44122775"/>
          <a:ext cx="9525" cy="219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295</xdr:row>
      <xdr:rowOff>1638300</xdr:rowOff>
    </xdr:from>
    <xdr:to>
      <xdr:col>0</xdr:col>
      <xdr:colOff>9525</xdr:colOff>
      <xdr:row>295</xdr:row>
      <xdr:rowOff>1857375</xdr:rowOff>
    </xdr:to>
    <xdr:pic>
      <xdr:nvPicPr>
        <xdr:cNvPr id="7" name="Imagen 11" descr="http://www.icontec.org.co/themes/icontectheme/images/clear.gif">
          <a:extLst>
            <a:ext uri="{FF2B5EF4-FFF2-40B4-BE49-F238E27FC236}">
              <a16:creationId xmlns:a16="http://schemas.microsoft.com/office/drawing/2014/main" id="{017AE240-D721-4ECC-A0AB-91B455860EB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44122775"/>
          <a:ext cx="9525" cy="219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295</xdr:row>
      <xdr:rowOff>1638300</xdr:rowOff>
    </xdr:from>
    <xdr:to>
      <xdr:col>0</xdr:col>
      <xdr:colOff>9525</xdr:colOff>
      <xdr:row>295</xdr:row>
      <xdr:rowOff>1857375</xdr:rowOff>
    </xdr:to>
    <xdr:pic>
      <xdr:nvPicPr>
        <xdr:cNvPr id="8" name="Imagen 12" descr="http://www.icontec.org.co/themes/icontectheme/images/clear.gif">
          <a:extLst>
            <a:ext uri="{FF2B5EF4-FFF2-40B4-BE49-F238E27FC236}">
              <a16:creationId xmlns:a16="http://schemas.microsoft.com/office/drawing/2014/main" id="{CC3D15D6-6EAC-4AEF-94F1-208BDDC47A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44122775"/>
          <a:ext cx="9525" cy="219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295</xdr:row>
      <xdr:rowOff>1638300</xdr:rowOff>
    </xdr:from>
    <xdr:to>
      <xdr:col>0</xdr:col>
      <xdr:colOff>9525</xdr:colOff>
      <xdr:row>295</xdr:row>
      <xdr:rowOff>1857375</xdr:rowOff>
    </xdr:to>
    <xdr:pic>
      <xdr:nvPicPr>
        <xdr:cNvPr id="9" name="Imagen 13" descr="http://www.icontec.org.co/themes/icontectheme/images/clear.gif">
          <a:extLst>
            <a:ext uri="{FF2B5EF4-FFF2-40B4-BE49-F238E27FC236}">
              <a16:creationId xmlns:a16="http://schemas.microsoft.com/office/drawing/2014/main" id="{BEBB7562-3015-4D2A-9158-C1C7DEB0B3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44122775"/>
          <a:ext cx="9525" cy="219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295</xdr:row>
      <xdr:rowOff>1638300</xdr:rowOff>
    </xdr:from>
    <xdr:to>
      <xdr:col>0</xdr:col>
      <xdr:colOff>9525</xdr:colOff>
      <xdr:row>295</xdr:row>
      <xdr:rowOff>1857375</xdr:rowOff>
    </xdr:to>
    <xdr:pic>
      <xdr:nvPicPr>
        <xdr:cNvPr id="10" name="Imagen 14" descr="http://www.icontec.org.co/themes/icontectheme/images/clear.gif">
          <a:extLst>
            <a:ext uri="{FF2B5EF4-FFF2-40B4-BE49-F238E27FC236}">
              <a16:creationId xmlns:a16="http://schemas.microsoft.com/office/drawing/2014/main" id="{2AD35DD8-5D31-4C69-B328-4EB36130495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44122775"/>
          <a:ext cx="9525" cy="219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295</xdr:row>
      <xdr:rowOff>1638300</xdr:rowOff>
    </xdr:from>
    <xdr:to>
      <xdr:col>0</xdr:col>
      <xdr:colOff>9525</xdr:colOff>
      <xdr:row>295</xdr:row>
      <xdr:rowOff>1857375</xdr:rowOff>
    </xdr:to>
    <xdr:pic>
      <xdr:nvPicPr>
        <xdr:cNvPr id="11" name="Imagen 15" descr="http://www.icontec.org.co/themes/icontectheme/images/clear.gif">
          <a:extLst>
            <a:ext uri="{FF2B5EF4-FFF2-40B4-BE49-F238E27FC236}">
              <a16:creationId xmlns:a16="http://schemas.microsoft.com/office/drawing/2014/main" id="{662C9589-D82C-427C-A0CD-A8A29D71202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44122775"/>
          <a:ext cx="9525" cy="219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295</xdr:row>
      <xdr:rowOff>1638300</xdr:rowOff>
    </xdr:from>
    <xdr:to>
      <xdr:col>0</xdr:col>
      <xdr:colOff>9525</xdr:colOff>
      <xdr:row>295</xdr:row>
      <xdr:rowOff>1857375</xdr:rowOff>
    </xdr:to>
    <xdr:pic>
      <xdr:nvPicPr>
        <xdr:cNvPr id="12" name="Imagen 16" descr="http://www.icontec.org.co/themes/icontectheme/images/clear.gif">
          <a:extLst>
            <a:ext uri="{FF2B5EF4-FFF2-40B4-BE49-F238E27FC236}">
              <a16:creationId xmlns:a16="http://schemas.microsoft.com/office/drawing/2014/main" id="{AC514748-614D-40B8-A2D0-3F116813D6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44122775"/>
          <a:ext cx="9525" cy="219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295</xdr:row>
      <xdr:rowOff>1638300</xdr:rowOff>
    </xdr:from>
    <xdr:to>
      <xdr:col>0</xdr:col>
      <xdr:colOff>9525</xdr:colOff>
      <xdr:row>295</xdr:row>
      <xdr:rowOff>1857375</xdr:rowOff>
    </xdr:to>
    <xdr:pic>
      <xdr:nvPicPr>
        <xdr:cNvPr id="13" name="Imagen 17" descr="http://www.icontec.org.co/themes/icontectheme/images/clear.gif">
          <a:extLst>
            <a:ext uri="{FF2B5EF4-FFF2-40B4-BE49-F238E27FC236}">
              <a16:creationId xmlns:a16="http://schemas.microsoft.com/office/drawing/2014/main" id="{1A9ECAE7-3181-4E09-B8A0-DD7FBDB176B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44122775"/>
          <a:ext cx="9525" cy="219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295</xdr:row>
      <xdr:rowOff>1638300</xdr:rowOff>
    </xdr:from>
    <xdr:to>
      <xdr:col>0</xdr:col>
      <xdr:colOff>9525</xdr:colOff>
      <xdr:row>295</xdr:row>
      <xdr:rowOff>1857375</xdr:rowOff>
    </xdr:to>
    <xdr:pic>
      <xdr:nvPicPr>
        <xdr:cNvPr id="14" name="Imagen 18" descr="http://www.icontec.org.co/themes/icontectheme/images/clear.gif">
          <a:extLst>
            <a:ext uri="{FF2B5EF4-FFF2-40B4-BE49-F238E27FC236}">
              <a16:creationId xmlns:a16="http://schemas.microsoft.com/office/drawing/2014/main" id="{B931514E-545E-41BB-B202-87BFF6A062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44122775"/>
          <a:ext cx="9525" cy="219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295</xdr:row>
      <xdr:rowOff>1638300</xdr:rowOff>
    </xdr:from>
    <xdr:to>
      <xdr:col>0</xdr:col>
      <xdr:colOff>9525</xdr:colOff>
      <xdr:row>295</xdr:row>
      <xdr:rowOff>1857375</xdr:rowOff>
    </xdr:to>
    <xdr:pic>
      <xdr:nvPicPr>
        <xdr:cNvPr id="15" name="Imagen 19" descr="http://www.icontec.org.co/themes/icontectheme/images/clear.gif">
          <a:extLst>
            <a:ext uri="{FF2B5EF4-FFF2-40B4-BE49-F238E27FC236}">
              <a16:creationId xmlns:a16="http://schemas.microsoft.com/office/drawing/2014/main" id="{C89A9A61-BD82-41FC-8134-51EBFA0BD5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44122775"/>
          <a:ext cx="9525" cy="219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295</xdr:row>
      <xdr:rowOff>1638300</xdr:rowOff>
    </xdr:from>
    <xdr:to>
      <xdr:col>0</xdr:col>
      <xdr:colOff>9525</xdr:colOff>
      <xdr:row>295</xdr:row>
      <xdr:rowOff>1857375</xdr:rowOff>
    </xdr:to>
    <xdr:pic>
      <xdr:nvPicPr>
        <xdr:cNvPr id="16" name="Imagen 20" descr="http://www.icontec.org.co/themes/icontectheme/images/clear.gif">
          <a:extLst>
            <a:ext uri="{FF2B5EF4-FFF2-40B4-BE49-F238E27FC236}">
              <a16:creationId xmlns:a16="http://schemas.microsoft.com/office/drawing/2014/main" id="{057FD231-5CF5-48A8-8233-FF41F4C7A3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44122775"/>
          <a:ext cx="9525" cy="219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295</xdr:row>
      <xdr:rowOff>1638300</xdr:rowOff>
    </xdr:from>
    <xdr:to>
      <xdr:col>0</xdr:col>
      <xdr:colOff>9525</xdr:colOff>
      <xdr:row>295</xdr:row>
      <xdr:rowOff>1857375</xdr:rowOff>
    </xdr:to>
    <xdr:pic>
      <xdr:nvPicPr>
        <xdr:cNvPr id="17" name="Imagen 21" descr="http://www.icontec.org.co/themes/icontectheme/images/clear.gif">
          <a:extLst>
            <a:ext uri="{FF2B5EF4-FFF2-40B4-BE49-F238E27FC236}">
              <a16:creationId xmlns:a16="http://schemas.microsoft.com/office/drawing/2014/main" id="{69DC9D4E-449C-4EB5-8EC9-45E9EC21D6D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44122775"/>
          <a:ext cx="9525" cy="219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295</xdr:row>
      <xdr:rowOff>1638300</xdr:rowOff>
    </xdr:from>
    <xdr:to>
      <xdr:col>0</xdr:col>
      <xdr:colOff>9525</xdr:colOff>
      <xdr:row>295</xdr:row>
      <xdr:rowOff>1857375</xdr:rowOff>
    </xdr:to>
    <xdr:pic>
      <xdr:nvPicPr>
        <xdr:cNvPr id="18" name="Imagen 22" descr="http://www.icontec.org.co/themes/icontectheme/images/clear.gif">
          <a:extLst>
            <a:ext uri="{FF2B5EF4-FFF2-40B4-BE49-F238E27FC236}">
              <a16:creationId xmlns:a16="http://schemas.microsoft.com/office/drawing/2014/main" id="{2298DBC0-0CBA-45D0-AA1C-C6180E78A9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44122775"/>
          <a:ext cx="9525" cy="219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295</xdr:row>
      <xdr:rowOff>1638300</xdr:rowOff>
    </xdr:from>
    <xdr:to>
      <xdr:col>0</xdr:col>
      <xdr:colOff>9525</xdr:colOff>
      <xdr:row>295</xdr:row>
      <xdr:rowOff>1857375</xdr:rowOff>
    </xdr:to>
    <xdr:pic>
      <xdr:nvPicPr>
        <xdr:cNvPr id="19" name="Imagen 23" descr="http://www.icontec.org.co/themes/icontectheme/images/clear.gif">
          <a:extLst>
            <a:ext uri="{FF2B5EF4-FFF2-40B4-BE49-F238E27FC236}">
              <a16:creationId xmlns:a16="http://schemas.microsoft.com/office/drawing/2014/main" id="{A2DA6E10-C9DB-4101-8CF8-69828A05ED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44122775"/>
          <a:ext cx="9525" cy="219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295</xdr:row>
      <xdr:rowOff>1638300</xdr:rowOff>
    </xdr:from>
    <xdr:to>
      <xdr:col>0</xdr:col>
      <xdr:colOff>9525</xdr:colOff>
      <xdr:row>295</xdr:row>
      <xdr:rowOff>1857375</xdr:rowOff>
    </xdr:to>
    <xdr:pic>
      <xdr:nvPicPr>
        <xdr:cNvPr id="20" name="Imagen 24" descr="http://www.icontec.org.co/themes/icontectheme/images/clear.gif">
          <a:extLst>
            <a:ext uri="{FF2B5EF4-FFF2-40B4-BE49-F238E27FC236}">
              <a16:creationId xmlns:a16="http://schemas.microsoft.com/office/drawing/2014/main" id="{61BA1BF3-3747-454D-80A6-4291CB41011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44122775"/>
          <a:ext cx="9525" cy="219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295</xdr:row>
      <xdr:rowOff>1638300</xdr:rowOff>
    </xdr:from>
    <xdr:to>
      <xdr:col>0</xdr:col>
      <xdr:colOff>9525</xdr:colOff>
      <xdr:row>295</xdr:row>
      <xdr:rowOff>1857375</xdr:rowOff>
    </xdr:to>
    <xdr:pic>
      <xdr:nvPicPr>
        <xdr:cNvPr id="21" name="Imagen 25" descr="http://www.icontec.org.co/themes/icontectheme/images/clear.gif">
          <a:extLst>
            <a:ext uri="{FF2B5EF4-FFF2-40B4-BE49-F238E27FC236}">
              <a16:creationId xmlns:a16="http://schemas.microsoft.com/office/drawing/2014/main" id="{83E27B46-6945-4825-B099-7866501698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44122775"/>
          <a:ext cx="9525" cy="219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295</xdr:row>
      <xdr:rowOff>1638300</xdr:rowOff>
    </xdr:from>
    <xdr:to>
      <xdr:col>0</xdr:col>
      <xdr:colOff>9525</xdr:colOff>
      <xdr:row>295</xdr:row>
      <xdr:rowOff>1857375</xdr:rowOff>
    </xdr:to>
    <xdr:pic>
      <xdr:nvPicPr>
        <xdr:cNvPr id="22" name="Imagen 26" descr="http://www.icontec.org.co/themes/icontectheme/images/clear.gif">
          <a:extLst>
            <a:ext uri="{FF2B5EF4-FFF2-40B4-BE49-F238E27FC236}">
              <a16:creationId xmlns:a16="http://schemas.microsoft.com/office/drawing/2014/main" id="{1A881611-2495-4F35-9DE9-CBF5E7605A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44122775"/>
          <a:ext cx="9525" cy="219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295</xdr:row>
      <xdr:rowOff>1638300</xdr:rowOff>
    </xdr:from>
    <xdr:to>
      <xdr:col>0</xdr:col>
      <xdr:colOff>9525</xdr:colOff>
      <xdr:row>295</xdr:row>
      <xdr:rowOff>1857375</xdr:rowOff>
    </xdr:to>
    <xdr:pic>
      <xdr:nvPicPr>
        <xdr:cNvPr id="23" name="Imagen 27" descr="http://www.icontec.org.co/themes/icontectheme/images/clear.gif">
          <a:extLst>
            <a:ext uri="{FF2B5EF4-FFF2-40B4-BE49-F238E27FC236}">
              <a16:creationId xmlns:a16="http://schemas.microsoft.com/office/drawing/2014/main" id="{0BE46322-E08C-4CBD-9A12-653968BB60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44122775"/>
          <a:ext cx="9525" cy="219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295</xdr:row>
      <xdr:rowOff>1638300</xdr:rowOff>
    </xdr:from>
    <xdr:to>
      <xdr:col>0</xdr:col>
      <xdr:colOff>9525</xdr:colOff>
      <xdr:row>295</xdr:row>
      <xdr:rowOff>1857375</xdr:rowOff>
    </xdr:to>
    <xdr:pic>
      <xdr:nvPicPr>
        <xdr:cNvPr id="24" name="Imagen 28" descr="http://www.icontec.org.co/themes/icontectheme/images/clear.gif">
          <a:extLst>
            <a:ext uri="{FF2B5EF4-FFF2-40B4-BE49-F238E27FC236}">
              <a16:creationId xmlns:a16="http://schemas.microsoft.com/office/drawing/2014/main" id="{0F1ED266-A6EA-43B5-BD7C-7D5BF81A82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44122775"/>
          <a:ext cx="9525" cy="219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295</xdr:row>
      <xdr:rowOff>1638300</xdr:rowOff>
    </xdr:from>
    <xdr:to>
      <xdr:col>0</xdr:col>
      <xdr:colOff>9525</xdr:colOff>
      <xdr:row>295</xdr:row>
      <xdr:rowOff>1857375</xdr:rowOff>
    </xdr:to>
    <xdr:pic>
      <xdr:nvPicPr>
        <xdr:cNvPr id="25" name="Imagen 5" descr="http://www.icontec.org.co/themes/icontectheme/images/clear.gif">
          <a:extLst>
            <a:ext uri="{FF2B5EF4-FFF2-40B4-BE49-F238E27FC236}">
              <a16:creationId xmlns:a16="http://schemas.microsoft.com/office/drawing/2014/main" id="{087342DE-D6DC-4021-8926-8BECC4FD8C9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44122775"/>
          <a:ext cx="9525" cy="219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295</xdr:row>
      <xdr:rowOff>1638300</xdr:rowOff>
    </xdr:from>
    <xdr:to>
      <xdr:col>0</xdr:col>
      <xdr:colOff>9525</xdr:colOff>
      <xdr:row>295</xdr:row>
      <xdr:rowOff>1857375</xdr:rowOff>
    </xdr:to>
    <xdr:pic>
      <xdr:nvPicPr>
        <xdr:cNvPr id="26" name="Imagen 30" descr="http://www.icontec.org.co/themes/icontectheme/images/clear.gif">
          <a:extLst>
            <a:ext uri="{FF2B5EF4-FFF2-40B4-BE49-F238E27FC236}">
              <a16:creationId xmlns:a16="http://schemas.microsoft.com/office/drawing/2014/main" id="{6A0F7D27-7CAB-4901-B858-1D9DB70E0BB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44122775"/>
          <a:ext cx="9525" cy="219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295</xdr:row>
      <xdr:rowOff>1638300</xdr:rowOff>
    </xdr:from>
    <xdr:to>
      <xdr:col>0</xdr:col>
      <xdr:colOff>9525</xdr:colOff>
      <xdr:row>295</xdr:row>
      <xdr:rowOff>1857375</xdr:rowOff>
    </xdr:to>
    <xdr:pic>
      <xdr:nvPicPr>
        <xdr:cNvPr id="27" name="Imagen 31" descr="http://www.icontec.org.co/themes/icontectheme/images/clear.gif">
          <a:extLst>
            <a:ext uri="{FF2B5EF4-FFF2-40B4-BE49-F238E27FC236}">
              <a16:creationId xmlns:a16="http://schemas.microsoft.com/office/drawing/2014/main" id="{98A9DD6E-10BA-49B6-85C1-B6FECDC33B9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44122775"/>
          <a:ext cx="9525" cy="219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295</xdr:row>
      <xdr:rowOff>1638300</xdr:rowOff>
    </xdr:from>
    <xdr:to>
      <xdr:col>0</xdr:col>
      <xdr:colOff>9525</xdr:colOff>
      <xdr:row>295</xdr:row>
      <xdr:rowOff>1857375</xdr:rowOff>
    </xdr:to>
    <xdr:pic>
      <xdr:nvPicPr>
        <xdr:cNvPr id="28" name="Imagen 32" descr="http://www.icontec.org.co/themes/icontectheme/images/clear.gif">
          <a:extLst>
            <a:ext uri="{FF2B5EF4-FFF2-40B4-BE49-F238E27FC236}">
              <a16:creationId xmlns:a16="http://schemas.microsoft.com/office/drawing/2014/main" id="{6D12E888-E876-4775-A5E7-640289F8576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44122775"/>
          <a:ext cx="9525" cy="219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295</xdr:row>
      <xdr:rowOff>1638300</xdr:rowOff>
    </xdr:from>
    <xdr:to>
      <xdr:col>0</xdr:col>
      <xdr:colOff>9525</xdr:colOff>
      <xdr:row>295</xdr:row>
      <xdr:rowOff>1857375</xdr:rowOff>
    </xdr:to>
    <xdr:pic>
      <xdr:nvPicPr>
        <xdr:cNvPr id="29" name="Imagen 33" descr="http://www.icontec.org.co/themes/icontectheme/images/clear.gif">
          <a:extLst>
            <a:ext uri="{FF2B5EF4-FFF2-40B4-BE49-F238E27FC236}">
              <a16:creationId xmlns:a16="http://schemas.microsoft.com/office/drawing/2014/main" id="{3550158A-CC84-406C-A482-2A56603334D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44122775"/>
          <a:ext cx="9525" cy="219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295</xdr:row>
      <xdr:rowOff>1638300</xdr:rowOff>
    </xdr:from>
    <xdr:to>
      <xdr:col>0</xdr:col>
      <xdr:colOff>9525</xdr:colOff>
      <xdr:row>295</xdr:row>
      <xdr:rowOff>1857375</xdr:rowOff>
    </xdr:to>
    <xdr:pic>
      <xdr:nvPicPr>
        <xdr:cNvPr id="30" name="Imagen 34" descr="http://www.icontec.org.co/themes/icontectheme/images/clear.gif">
          <a:extLst>
            <a:ext uri="{FF2B5EF4-FFF2-40B4-BE49-F238E27FC236}">
              <a16:creationId xmlns:a16="http://schemas.microsoft.com/office/drawing/2014/main" id="{3628D700-B0A7-404E-8660-DBBF46C082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44122775"/>
          <a:ext cx="9525" cy="219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295</xdr:row>
      <xdr:rowOff>1638300</xdr:rowOff>
    </xdr:from>
    <xdr:to>
      <xdr:col>0</xdr:col>
      <xdr:colOff>9525</xdr:colOff>
      <xdr:row>295</xdr:row>
      <xdr:rowOff>1857375</xdr:rowOff>
    </xdr:to>
    <xdr:pic>
      <xdr:nvPicPr>
        <xdr:cNvPr id="31" name="Imagen 35" descr="http://www.icontec.org.co/themes/icontectheme/images/clear.gif">
          <a:extLst>
            <a:ext uri="{FF2B5EF4-FFF2-40B4-BE49-F238E27FC236}">
              <a16:creationId xmlns:a16="http://schemas.microsoft.com/office/drawing/2014/main" id="{FF230AC7-720D-4545-9C70-7C78D6BB2B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44122775"/>
          <a:ext cx="9525" cy="219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295</xdr:row>
      <xdr:rowOff>1638300</xdr:rowOff>
    </xdr:from>
    <xdr:to>
      <xdr:col>0</xdr:col>
      <xdr:colOff>9525</xdr:colOff>
      <xdr:row>295</xdr:row>
      <xdr:rowOff>1857375</xdr:rowOff>
    </xdr:to>
    <xdr:pic>
      <xdr:nvPicPr>
        <xdr:cNvPr id="32" name="Imagen 36" descr="http://www.icontec.org.co/themes/icontectheme/images/clear.gif">
          <a:extLst>
            <a:ext uri="{FF2B5EF4-FFF2-40B4-BE49-F238E27FC236}">
              <a16:creationId xmlns:a16="http://schemas.microsoft.com/office/drawing/2014/main" id="{BD2D350D-60A0-44AA-B51D-67925E700A5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44122775"/>
          <a:ext cx="9525" cy="219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295</xdr:row>
      <xdr:rowOff>1638300</xdr:rowOff>
    </xdr:from>
    <xdr:to>
      <xdr:col>0</xdr:col>
      <xdr:colOff>9525</xdr:colOff>
      <xdr:row>295</xdr:row>
      <xdr:rowOff>1857375</xdr:rowOff>
    </xdr:to>
    <xdr:pic>
      <xdr:nvPicPr>
        <xdr:cNvPr id="33" name="Imagen 37" descr="http://www.icontec.org.co/themes/icontectheme/images/clear.gif">
          <a:extLst>
            <a:ext uri="{FF2B5EF4-FFF2-40B4-BE49-F238E27FC236}">
              <a16:creationId xmlns:a16="http://schemas.microsoft.com/office/drawing/2014/main" id="{863F7FD5-A6AA-4D7F-9304-F39729FA55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44122775"/>
          <a:ext cx="9525" cy="219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295</xdr:row>
      <xdr:rowOff>1638300</xdr:rowOff>
    </xdr:from>
    <xdr:to>
      <xdr:col>0</xdr:col>
      <xdr:colOff>9525</xdr:colOff>
      <xdr:row>295</xdr:row>
      <xdr:rowOff>1857375</xdr:rowOff>
    </xdr:to>
    <xdr:pic>
      <xdr:nvPicPr>
        <xdr:cNvPr id="34" name="Imagen 38" descr="http://www.icontec.org.co/themes/icontectheme/images/clear.gif">
          <a:extLst>
            <a:ext uri="{FF2B5EF4-FFF2-40B4-BE49-F238E27FC236}">
              <a16:creationId xmlns:a16="http://schemas.microsoft.com/office/drawing/2014/main" id="{551531E8-322C-4B18-841A-852D1C7C2EC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44122775"/>
          <a:ext cx="9525" cy="219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295</xdr:row>
      <xdr:rowOff>1638300</xdr:rowOff>
    </xdr:from>
    <xdr:to>
      <xdr:col>0</xdr:col>
      <xdr:colOff>9525</xdr:colOff>
      <xdr:row>295</xdr:row>
      <xdr:rowOff>1857375</xdr:rowOff>
    </xdr:to>
    <xdr:pic>
      <xdr:nvPicPr>
        <xdr:cNvPr id="35" name="Imagen 39" descr="http://www.icontec.org.co/themes/icontectheme/images/clear.gif">
          <a:extLst>
            <a:ext uri="{FF2B5EF4-FFF2-40B4-BE49-F238E27FC236}">
              <a16:creationId xmlns:a16="http://schemas.microsoft.com/office/drawing/2014/main" id="{F255E0FB-8023-4D29-80D9-B409802C0C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44122775"/>
          <a:ext cx="9525" cy="219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295</xdr:row>
      <xdr:rowOff>1638300</xdr:rowOff>
    </xdr:from>
    <xdr:to>
      <xdr:col>0</xdr:col>
      <xdr:colOff>9525</xdr:colOff>
      <xdr:row>295</xdr:row>
      <xdr:rowOff>1857375</xdr:rowOff>
    </xdr:to>
    <xdr:pic>
      <xdr:nvPicPr>
        <xdr:cNvPr id="36" name="Imagen 40" descr="http://www.icontec.org.co/themes/icontectheme/images/clear.gif">
          <a:extLst>
            <a:ext uri="{FF2B5EF4-FFF2-40B4-BE49-F238E27FC236}">
              <a16:creationId xmlns:a16="http://schemas.microsoft.com/office/drawing/2014/main" id="{E09C8FC0-F233-4942-BEA6-228C66B5E02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44122775"/>
          <a:ext cx="9525" cy="219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295</xdr:row>
      <xdr:rowOff>1638300</xdr:rowOff>
    </xdr:from>
    <xdr:to>
      <xdr:col>0</xdr:col>
      <xdr:colOff>9525</xdr:colOff>
      <xdr:row>295</xdr:row>
      <xdr:rowOff>1857375</xdr:rowOff>
    </xdr:to>
    <xdr:pic>
      <xdr:nvPicPr>
        <xdr:cNvPr id="37" name="Imagen 41" descr="http://www.icontec.org.co/themes/icontectheme/images/clear.gif">
          <a:extLst>
            <a:ext uri="{FF2B5EF4-FFF2-40B4-BE49-F238E27FC236}">
              <a16:creationId xmlns:a16="http://schemas.microsoft.com/office/drawing/2014/main" id="{485CCFA7-A3E4-4961-9264-EA6C98E6505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44122775"/>
          <a:ext cx="9525" cy="219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295</xdr:row>
      <xdr:rowOff>1638300</xdr:rowOff>
    </xdr:from>
    <xdr:to>
      <xdr:col>0</xdr:col>
      <xdr:colOff>9525</xdr:colOff>
      <xdr:row>295</xdr:row>
      <xdr:rowOff>1857375</xdr:rowOff>
    </xdr:to>
    <xdr:pic>
      <xdr:nvPicPr>
        <xdr:cNvPr id="38" name="Imagen 42" descr="http://www.icontec.org.co/themes/icontectheme/images/clear.gif">
          <a:extLst>
            <a:ext uri="{FF2B5EF4-FFF2-40B4-BE49-F238E27FC236}">
              <a16:creationId xmlns:a16="http://schemas.microsoft.com/office/drawing/2014/main" id="{F7EBC113-956A-40F0-BFE4-3F7B2E2AA3F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44122775"/>
          <a:ext cx="9525" cy="219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85725</xdr:colOff>
      <xdr:row>342</xdr:row>
      <xdr:rowOff>123825</xdr:rowOff>
    </xdr:from>
    <xdr:to>
      <xdr:col>1</xdr:col>
      <xdr:colOff>1476375</xdr:colOff>
      <xdr:row>346</xdr:row>
      <xdr:rowOff>0</xdr:rowOff>
    </xdr:to>
    <xdr:pic>
      <xdr:nvPicPr>
        <xdr:cNvPr id="39" name="Imagen 1" descr="Firma_Julieth">
          <a:extLst>
            <a:ext uri="{FF2B5EF4-FFF2-40B4-BE49-F238E27FC236}">
              <a16:creationId xmlns:a16="http://schemas.microsoft.com/office/drawing/2014/main" id="{36CBDA48-9BF4-4E2E-BBC5-985FDAA70D7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t="2" b="-12073"/>
        <a:stretch>
          <a:fillRect/>
        </a:stretch>
      </xdr:blipFill>
      <xdr:spPr bwMode="auto">
        <a:xfrm>
          <a:off x="85725" y="163477575"/>
          <a:ext cx="1933575" cy="638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agrovetmedical@outlook.com" TargetMode="Externa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52"/>
  <sheetViews>
    <sheetView tabSelected="1" topLeftCell="C38" zoomScale="85" zoomScaleNormal="85" workbookViewId="0">
      <selection activeCell="J23" sqref="J23"/>
    </sheetView>
  </sheetViews>
  <sheetFormatPr baseColWidth="10" defaultRowHeight="15" x14ac:dyDescent="0.25"/>
  <cols>
    <col min="1" max="1" width="8.140625" style="3" customWidth="1"/>
    <col min="2" max="2" width="45.7109375" style="3" customWidth="1"/>
    <col min="3" max="3" width="11.7109375" style="3" bestFit="1" customWidth="1"/>
    <col min="4" max="4" width="19.5703125" style="3" customWidth="1"/>
    <col min="5" max="6" width="15.5703125" style="3" customWidth="1"/>
    <col min="7" max="7" width="11.7109375" style="3" bestFit="1" customWidth="1"/>
    <col min="8" max="8" width="14.5703125" style="3" bestFit="1" customWidth="1"/>
    <col min="9" max="9" width="11.7109375" style="3" bestFit="1" customWidth="1"/>
    <col min="10" max="10" width="12.42578125" style="3" bestFit="1" customWidth="1"/>
    <col min="11" max="11" width="13" style="3" bestFit="1" customWidth="1"/>
    <col min="12" max="12" width="16.85546875" style="3" bestFit="1" customWidth="1"/>
    <col min="13" max="13" width="11.42578125" style="3"/>
    <col min="14" max="14" width="14.5703125" style="3" customWidth="1"/>
    <col min="15" max="16384" width="11.42578125" style="3"/>
  </cols>
  <sheetData>
    <row r="1" spans="1:12" x14ac:dyDescent="0.25">
      <c r="A1" s="2" t="s">
        <v>0</v>
      </c>
    </row>
    <row r="2" spans="1:12" x14ac:dyDescent="0.25">
      <c r="A2" s="4" t="s">
        <v>1</v>
      </c>
    </row>
    <row r="3" spans="1:12" x14ac:dyDescent="0.25">
      <c r="A3" s="4" t="s">
        <v>552</v>
      </c>
    </row>
    <row r="4" spans="1:12" x14ac:dyDescent="0.25">
      <c r="A4" s="3" t="s">
        <v>2</v>
      </c>
    </row>
    <row r="6" spans="1:12" x14ac:dyDescent="0.25">
      <c r="A6" s="57" t="s">
        <v>553</v>
      </c>
      <c r="B6" s="57"/>
      <c r="C6" s="57"/>
      <c r="D6" s="57"/>
      <c r="E6" s="57"/>
    </row>
    <row r="8" spans="1:12" x14ac:dyDescent="0.25">
      <c r="A8" s="56" t="s">
        <v>3</v>
      </c>
      <c r="B8" s="56"/>
    </row>
    <row r="10" spans="1:12" x14ac:dyDescent="0.25">
      <c r="A10" s="70" t="s">
        <v>554</v>
      </c>
      <c r="B10" s="70"/>
      <c r="C10" s="70"/>
      <c r="D10" s="70"/>
      <c r="E10" s="70"/>
      <c r="F10" s="71"/>
      <c r="G10" s="71"/>
      <c r="H10" s="71"/>
      <c r="I10" s="71"/>
      <c r="J10" s="71"/>
      <c r="K10" s="71"/>
      <c r="L10" s="71"/>
    </row>
    <row r="11" spans="1:12" x14ac:dyDescent="0.25">
      <c r="A11" s="70"/>
      <c r="B11" s="70"/>
      <c r="C11" s="70"/>
      <c r="D11" s="70"/>
      <c r="E11" s="70"/>
      <c r="F11" s="71"/>
      <c r="G11" s="71"/>
      <c r="H11" s="71"/>
      <c r="I11" s="71"/>
      <c r="J11" s="71"/>
      <c r="K11" s="71"/>
      <c r="L11" s="71"/>
    </row>
    <row r="12" spans="1:12" x14ac:dyDescent="0.25">
      <c r="A12" s="70"/>
      <c r="B12" s="70"/>
      <c r="C12" s="70"/>
      <c r="D12" s="70"/>
      <c r="E12" s="70"/>
      <c r="F12" s="71"/>
      <c r="G12" s="71"/>
      <c r="H12" s="71"/>
      <c r="I12" s="71"/>
      <c r="J12" s="71"/>
      <c r="K12" s="71"/>
      <c r="L12" s="71"/>
    </row>
    <row r="13" spans="1:12" x14ac:dyDescent="0.25">
      <c r="A13" s="70"/>
      <c r="B13" s="70"/>
      <c r="C13" s="70"/>
      <c r="D13" s="70"/>
      <c r="E13" s="70"/>
      <c r="F13" s="71"/>
      <c r="G13" s="71"/>
      <c r="H13" s="71"/>
      <c r="I13" s="71"/>
      <c r="J13" s="71"/>
      <c r="K13" s="71"/>
      <c r="L13" s="71"/>
    </row>
    <row r="14" spans="1:12" x14ac:dyDescent="0.25">
      <c r="A14" s="70"/>
      <c r="B14" s="70"/>
      <c r="C14" s="70"/>
      <c r="D14" s="70"/>
      <c r="E14" s="70"/>
      <c r="F14" s="71"/>
      <c r="G14" s="71"/>
      <c r="H14" s="71"/>
      <c r="I14" s="71"/>
      <c r="J14" s="71"/>
      <c r="K14" s="71"/>
      <c r="L14" s="71"/>
    </row>
    <row r="15" spans="1:12" ht="15.75" thickBot="1" x14ac:dyDescent="0.3">
      <c r="A15" s="72"/>
      <c r="B15" s="72"/>
      <c r="C15" s="72"/>
      <c r="D15" s="72"/>
      <c r="E15" s="72"/>
      <c r="F15" s="73"/>
      <c r="G15" s="73"/>
      <c r="H15" s="73"/>
      <c r="I15" s="73"/>
      <c r="J15" s="73"/>
      <c r="K15" s="73"/>
      <c r="L15" s="73"/>
    </row>
    <row r="16" spans="1:12" ht="90.75" thickBot="1" x14ac:dyDescent="0.3">
      <c r="A16" s="7" t="s">
        <v>7</v>
      </c>
      <c r="B16" s="8" t="s">
        <v>8</v>
      </c>
      <c r="C16" s="8" t="s">
        <v>9</v>
      </c>
      <c r="D16" s="8" t="s">
        <v>10</v>
      </c>
      <c r="E16" s="8" t="s">
        <v>11</v>
      </c>
      <c r="F16" s="8" t="s">
        <v>12</v>
      </c>
      <c r="G16" s="8" t="s">
        <v>13</v>
      </c>
      <c r="H16" s="8" t="s">
        <v>4</v>
      </c>
      <c r="I16" s="8" t="s">
        <v>540</v>
      </c>
      <c r="J16" s="8" t="s">
        <v>541</v>
      </c>
      <c r="K16" s="8" t="s">
        <v>6</v>
      </c>
      <c r="L16" s="8" t="s">
        <v>542</v>
      </c>
    </row>
    <row r="17" spans="1:12" ht="45.75" thickBot="1" x14ac:dyDescent="0.3">
      <c r="A17" s="9"/>
      <c r="B17" s="10" t="s">
        <v>14</v>
      </c>
      <c r="C17" s="11"/>
      <c r="D17" s="11"/>
      <c r="E17" s="11"/>
      <c r="F17" s="11"/>
      <c r="G17" s="12"/>
      <c r="H17" s="12"/>
      <c r="I17" s="12"/>
      <c r="J17" s="12"/>
      <c r="K17" s="11"/>
      <c r="L17" s="11"/>
    </row>
    <row r="18" spans="1:12" ht="15.75" thickBot="1" x14ac:dyDescent="0.3">
      <c r="A18" s="13"/>
      <c r="B18" s="11" t="s">
        <v>15</v>
      </c>
      <c r="C18" s="14"/>
      <c r="D18" s="11"/>
      <c r="E18" s="15"/>
      <c r="F18" s="16"/>
      <c r="G18" s="16"/>
      <c r="H18" s="16"/>
      <c r="I18" s="16"/>
      <c r="J18" s="16"/>
      <c r="K18" s="15"/>
      <c r="L18" s="52"/>
    </row>
    <row r="19" spans="1:12" ht="45.75" thickBot="1" x14ac:dyDescent="0.3">
      <c r="A19" s="17">
        <v>1</v>
      </c>
      <c r="B19" s="18" t="s">
        <v>16</v>
      </c>
      <c r="C19" s="19">
        <v>10171802</v>
      </c>
      <c r="D19" s="20" t="s">
        <v>17</v>
      </c>
      <c r="E19" s="20">
        <v>238514</v>
      </c>
      <c r="F19" s="20" t="s">
        <v>18</v>
      </c>
      <c r="G19" s="16">
        <v>40</v>
      </c>
      <c r="H19" s="21">
        <v>42000</v>
      </c>
      <c r="I19" s="29">
        <v>0</v>
      </c>
      <c r="J19" s="16">
        <v>0</v>
      </c>
      <c r="K19" s="22">
        <f t="shared" ref="K19:K81" si="0">+J19+H19</f>
        <v>42000</v>
      </c>
      <c r="L19" s="53">
        <f t="shared" ref="L19:L81" si="1">+K19*G19</f>
        <v>1680000</v>
      </c>
    </row>
    <row r="20" spans="1:12" ht="60.75" thickBot="1" x14ac:dyDescent="0.3">
      <c r="A20" s="17">
        <v>2</v>
      </c>
      <c r="B20" s="18" t="s">
        <v>19</v>
      </c>
      <c r="C20" s="19">
        <v>10171802</v>
      </c>
      <c r="D20" s="20" t="s">
        <v>17</v>
      </c>
      <c r="E20" s="20">
        <v>233312</v>
      </c>
      <c r="F20" s="20" t="s">
        <v>18</v>
      </c>
      <c r="G20" s="16">
        <v>25</v>
      </c>
      <c r="H20" s="21">
        <v>20000</v>
      </c>
      <c r="I20" s="29">
        <v>0</v>
      </c>
      <c r="J20" s="16">
        <v>0</v>
      </c>
      <c r="K20" s="22">
        <f t="shared" si="0"/>
        <v>20000</v>
      </c>
      <c r="L20" s="53">
        <f t="shared" si="1"/>
        <v>500000</v>
      </c>
    </row>
    <row r="21" spans="1:12" ht="45.75" thickBot="1" x14ac:dyDescent="0.3">
      <c r="A21" s="17">
        <v>3</v>
      </c>
      <c r="B21" s="18" t="s">
        <v>20</v>
      </c>
      <c r="C21" s="19">
        <v>10171600</v>
      </c>
      <c r="D21" s="20" t="s">
        <v>21</v>
      </c>
      <c r="E21" s="20">
        <v>233313</v>
      </c>
      <c r="F21" s="20" t="s">
        <v>18</v>
      </c>
      <c r="G21" s="16">
        <v>1</v>
      </c>
      <c r="H21" s="21">
        <v>32000</v>
      </c>
      <c r="I21" s="29">
        <v>0</v>
      </c>
      <c r="J21" s="16">
        <v>0</v>
      </c>
      <c r="K21" s="22">
        <f t="shared" si="0"/>
        <v>32000</v>
      </c>
      <c r="L21" s="53">
        <f t="shared" si="1"/>
        <v>32000</v>
      </c>
    </row>
    <row r="22" spans="1:12" ht="105.75" thickBot="1" x14ac:dyDescent="0.3">
      <c r="A22" s="17">
        <v>4</v>
      </c>
      <c r="B22" s="18" t="s">
        <v>22</v>
      </c>
      <c r="C22" s="19">
        <v>10171600</v>
      </c>
      <c r="D22" s="20" t="s">
        <v>21</v>
      </c>
      <c r="E22" s="20">
        <v>284707</v>
      </c>
      <c r="F22" s="20" t="s">
        <v>23</v>
      </c>
      <c r="G22" s="16">
        <v>2</v>
      </c>
      <c r="H22" s="21">
        <v>28500</v>
      </c>
      <c r="I22" s="29">
        <v>0</v>
      </c>
      <c r="J22" s="16">
        <v>0</v>
      </c>
      <c r="K22" s="22">
        <f t="shared" si="0"/>
        <v>28500</v>
      </c>
      <c r="L22" s="53">
        <f t="shared" si="1"/>
        <v>57000</v>
      </c>
    </row>
    <row r="23" spans="1:12" ht="60.75" thickBot="1" x14ac:dyDescent="0.3">
      <c r="A23" s="17">
        <v>5</v>
      </c>
      <c r="B23" s="18" t="s">
        <v>24</v>
      </c>
      <c r="C23" s="19">
        <v>10171802</v>
      </c>
      <c r="D23" s="20" t="s">
        <v>17</v>
      </c>
      <c r="E23" s="20">
        <v>233312</v>
      </c>
      <c r="F23" s="20" t="s">
        <v>25</v>
      </c>
      <c r="G23" s="16">
        <v>1</v>
      </c>
      <c r="H23" s="21">
        <v>32400</v>
      </c>
      <c r="I23" s="29">
        <v>0</v>
      </c>
      <c r="J23" s="16">
        <v>0</v>
      </c>
      <c r="K23" s="22">
        <f t="shared" si="0"/>
        <v>32400</v>
      </c>
      <c r="L23" s="53">
        <f t="shared" si="1"/>
        <v>32400</v>
      </c>
    </row>
    <row r="24" spans="1:12" ht="45.75" thickBot="1" x14ac:dyDescent="0.3">
      <c r="A24" s="17">
        <v>6</v>
      </c>
      <c r="B24" s="18" t="s">
        <v>26</v>
      </c>
      <c r="C24" s="19">
        <v>10171600</v>
      </c>
      <c r="D24" s="20" t="s">
        <v>21</v>
      </c>
      <c r="E24" s="20">
        <v>233321</v>
      </c>
      <c r="F24" s="20" t="s">
        <v>18</v>
      </c>
      <c r="G24" s="16">
        <v>45</v>
      </c>
      <c r="H24" s="21">
        <v>32000</v>
      </c>
      <c r="I24" s="29">
        <v>0</v>
      </c>
      <c r="J24" s="16">
        <v>0</v>
      </c>
      <c r="K24" s="22">
        <f t="shared" si="0"/>
        <v>32000</v>
      </c>
      <c r="L24" s="53">
        <f t="shared" si="1"/>
        <v>1440000</v>
      </c>
    </row>
    <row r="25" spans="1:12" ht="30.75" thickBot="1" x14ac:dyDescent="0.3">
      <c r="A25" s="17">
        <v>7</v>
      </c>
      <c r="B25" s="18" t="s">
        <v>27</v>
      </c>
      <c r="C25" s="19">
        <v>10171801</v>
      </c>
      <c r="D25" s="20" t="s">
        <v>28</v>
      </c>
      <c r="E25" s="20">
        <v>275354</v>
      </c>
      <c r="F25" s="20" t="s">
        <v>18</v>
      </c>
      <c r="G25" s="16">
        <v>40</v>
      </c>
      <c r="H25" s="21">
        <v>41000</v>
      </c>
      <c r="I25" s="29">
        <v>0</v>
      </c>
      <c r="J25" s="16">
        <v>0</v>
      </c>
      <c r="K25" s="22">
        <f t="shared" si="0"/>
        <v>41000</v>
      </c>
      <c r="L25" s="53">
        <f t="shared" si="1"/>
        <v>1640000</v>
      </c>
    </row>
    <row r="26" spans="1:12" ht="30.75" thickBot="1" x14ac:dyDescent="0.3">
      <c r="A26" s="17">
        <v>8</v>
      </c>
      <c r="B26" s="18" t="s">
        <v>29</v>
      </c>
      <c r="C26" s="19">
        <v>10171801</v>
      </c>
      <c r="D26" s="20" t="s">
        <v>28</v>
      </c>
      <c r="E26" s="20">
        <v>275354</v>
      </c>
      <c r="F26" s="20" t="s">
        <v>18</v>
      </c>
      <c r="G26" s="16">
        <v>1</v>
      </c>
      <c r="H26" s="21">
        <v>115000</v>
      </c>
      <c r="I26" s="29">
        <v>0</v>
      </c>
      <c r="J26" s="16">
        <v>0</v>
      </c>
      <c r="K26" s="22">
        <f t="shared" si="0"/>
        <v>115000</v>
      </c>
      <c r="L26" s="53">
        <f t="shared" si="1"/>
        <v>115000</v>
      </c>
    </row>
    <row r="27" spans="1:12" ht="105.75" thickBot="1" x14ac:dyDescent="0.3">
      <c r="A27" s="17">
        <v>9</v>
      </c>
      <c r="B27" s="18" t="s">
        <v>30</v>
      </c>
      <c r="C27" s="19">
        <v>10171600</v>
      </c>
      <c r="D27" s="20" t="s">
        <v>21</v>
      </c>
      <c r="E27" s="20">
        <v>233321</v>
      </c>
      <c r="F27" s="20" t="s">
        <v>18</v>
      </c>
      <c r="G27" s="16">
        <v>1</v>
      </c>
      <c r="H27" s="21">
        <v>205000</v>
      </c>
      <c r="I27" s="29">
        <v>0</v>
      </c>
      <c r="J27" s="16">
        <v>0</v>
      </c>
      <c r="K27" s="22">
        <f t="shared" si="0"/>
        <v>205000</v>
      </c>
      <c r="L27" s="53">
        <f t="shared" si="1"/>
        <v>205000</v>
      </c>
    </row>
    <row r="28" spans="1:12" ht="75.75" thickBot="1" x14ac:dyDescent="0.3">
      <c r="A28" s="17">
        <v>10</v>
      </c>
      <c r="B28" s="18" t="s">
        <v>31</v>
      </c>
      <c r="C28" s="19">
        <v>10171600</v>
      </c>
      <c r="D28" s="20" t="s">
        <v>21</v>
      </c>
      <c r="E28" s="20">
        <v>287713</v>
      </c>
      <c r="F28" s="20" t="s">
        <v>23</v>
      </c>
      <c r="G28" s="16">
        <v>1</v>
      </c>
      <c r="H28" s="21">
        <v>123800</v>
      </c>
      <c r="I28" s="29">
        <v>0</v>
      </c>
      <c r="J28" s="16">
        <v>0</v>
      </c>
      <c r="K28" s="22">
        <f t="shared" si="0"/>
        <v>123800</v>
      </c>
      <c r="L28" s="53">
        <f t="shared" si="1"/>
        <v>123800</v>
      </c>
    </row>
    <row r="29" spans="1:12" ht="75.75" thickBot="1" x14ac:dyDescent="0.3">
      <c r="A29" s="17">
        <v>11</v>
      </c>
      <c r="B29" s="18" t="s">
        <v>32</v>
      </c>
      <c r="C29" s="19">
        <v>10171600</v>
      </c>
      <c r="D29" s="20" t="s">
        <v>21</v>
      </c>
      <c r="E29" s="20">
        <v>241045</v>
      </c>
      <c r="F29" s="20" t="s">
        <v>33</v>
      </c>
      <c r="G29" s="16">
        <v>1</v>
      </c>
      <c r="H29" s="21">
        <v>214000</v>
      </c>
      <c r="I29" s="29">
        <v>0</v>
      </c>
      <c r="J29" s="16">
        <v>0</v>
      </c>
      <c r="K29" s="22">
        <f t="shared" si="0"/>
        <v>214000</v>
      </c>
      <c r="L29" s="53">
        <f t="shared" si="1"/>
        <v>214000</v>
      </c>
    </row>
    <row r="30" spans="1:12" ht="45.75" thickBot="1" x14ac:dyDescent="0.3">
      <c r="A30" s="17">
        <v>12</v>
      </c>
      <c r="B30" s="18" t="s">
        <v>34</v>
      </c>
      <c r="C30" s="19">
        <v>10171600</v>
      </c>
      <c r="D30" s="20" t="s">
        <v>21</v>
      </c>
      <c r="E30" s="20">
        <v>274179</v>
      </c>
      <c r="F30" s="20" t="s">
        <v>18</v>
      </c>
      <c r="G30" s="16">
        <v>1</v>
      </c>
      <c r="H30" s="21">
        <v>290000</v>
      </c>
      <c r="I30" s="29">
        <v>0</v>
      </c>
      <c r="J30" s="16">
        <v>0</v>
      </c>
      <c r="K30" s="22">
        <f t="shared" si="0"/>
        <v>290000</v>
      </c>
      <c r="L30" s="53">
        <f t="shared" si="1"/>
        <v>290000</v>
      </c>
    </row>
    <row r="31" spans="1:12" ht="45.75" thickBot="1" x14ac:dyDescent="0.3">
      <c r="A31" s="17">
        <v>13</v>
      </c>
      <c r="B31" s="18" t="s">
        <v>35</v>
      </c>
      <c r="C31" s="19">
        <v>10171600</v>
      </c>
      <c r="D31" s="20" t="s">
        <v>21</v>
      </c>
      <c r="E31" s="20">
        <v>283186</v>
      </c>
      <c r="F31" s="20" t="s">
        <v>18</v>
      </c>
      <c r="G31" s="16">
        <v>10</v>
      </c>
      <c r="H31" s="21">
        <v>82400</v>
      </c>
      <c r="I31" s="29">
        <v>0</v>
      </c>
      <c r="J31" s="16">
        <v>0</v>
      </c>
      <c r="K31" s="22">
        <f t="shared" si="0"/>
        <v>82400</v>
      </c>
      <c r="L31" s="53">
        <f t="shared" si="1"/>
        <v>824000</v>
      </c>
    </row>
    <row r="32" spans="1:12" ht="105.75" thickBot="1" x14ac:dyDescent="0.3">
      <c r="A32" s="17">
        <v>14</v>
      </c>
      <c r="B32" s="18" t="s">
        <v>36</v>
      </c>
      <c r="C32" s="19">
        <v>10171600</v>
      </c>
      <c r="D32" s="20" t="s">
        <v>21</v>
      </c>
      <c r="E32" s="20">
        <v>271314</v>
      </c>
      <c r="F32" s="20" t="s">
        <v>37</v>
      </c>
      <c r="G32" s="16">
        <v>4</v>
      </c>
      <c r="H32" s="21">
        <v>123000</v>
      </c>
      <c r="I32" s="29">
        <v>0</v>
      </c>
      <c r="J32" s="16">
        <v>0</v>
      </c>
      <c r="K32" s="22">
        <f t="shared" si="0"/>
        <v>123000</v>
      </c>
      <c r="L32" s="53">
        <f t="shared" si="1"/>
        <v>492000</v>
      </c>
    </row>
    <row r="33" spans="1:12" ht="60.75" thickBot="1" x14ac:dyDescent="0.3">
      <c r="A33" s="17">
        <v>15</v>
      </c>
      <c r="B33" s="18" t="s">
        <v>38</v>
      </c>
      <c r="C33" s="19">
        <v>10171600</v>
      </c>
      <c r="D33" s="20" t="s">
        <v>21</v>
      </c>
      <c r="E33" s="20">
        <v>239549</v>
      </c>
      <c r="F33" s="20" t="s">
        <v>39</v>
      </c>
      <c r="G33" s="16">
        <v>2</v>
      </c>
      <c r="H33" s="21">
        <v>14500</v>
      </c>
      <c r="I33" s="29">
        <v>0</v>
      </c>
      <c r="J33" s="16">
        <v>0</v>
      </c>
      <c r="K33" s="22">
        <f t="shared" si="0"/>
        <v>14500</v>
      </c>
      <c r="L33" s="53">
        <f t="shared" si="1"/>
        <v>29000</v>
      </c>
    </row>
    <row r="34" spans="1:12" ht="30.75" thickBot="1" x14ac:dyDescent="0.3">
      <c r="A34" s="17">
        <v>16</v>
      </c>
      <c r="B34" s="18" t="s">
        <v>40</v>
      </c>
      <c r="C34" s="19">
        <v>10171505</v>
      </c>
      <c r="D34" s="20" t="s">
        <v>41</v>
      </c>
      <c r="E34" s="20">
        <v>233314</v>
      </c>
      <c r="F34" s="20" t="s">
        <v>25</v>
      </c>
      <c r="G34" s="16">
        <v>1</v>
      </c>
      <c r="H34" s="21">
        <v>33000</v>
      </c>
      <c r="I34" s="29">
        <v>0</v>
      </c>
      <c r="J34" s="16">
        <v>0</v>
      </c>
      <c r="K34" s="22">
        <f t="shared" si="0"/>
        <v>33000</v>
      </c>
      <c r="L34" s="53">
        <f t="shared" si="1"/>
        <v>33000</v>
      </c>
    </row>
    <row r="35" spans="1:12" ht="75.75" thickBot="1" x14ac:dyDescent="0.3">
      <c r="A35" s="17">
        <v>17</v>
      </c>
      <c r="B35" s="18" t="s">
        <v>42</v>
      </c>
      <c r="C35" s="19">
        <v>10171608</v>
      </c>
      <c r="D35" s="20" t="s">
        <v>43</v>
      </c>
      <c r="E35" s="20">
        <v>288423</v>
      </c>
      <c r="F35" s="20" t="s">
        <v>44</v>
      </c>
      <c r="G35" s="16">
        <v>1</v>
      </c>
      <c r="H35" s="21">
        <v>115000</v>
      </c>
      <c r="I35" s="29">
        <v>0</v>
      </c>
      <c r="J35" s="16">
        <v>0</v>
      </c>
      <c r="K35" s="22">
        <f t="shared" si="0"/>
        <v>115000</v>
      </c>
      <c r="L35" s="53">
        <f t="shared" si="1"/>
        <v>115000</v>
      </c>
    </row>
    <row r="36" spans="1:12" ht="60.75" thickBot="1" x14ac:dyDescent="0.3">
      <c r="A36" s="17">
        <v>18</v>
      </c>
      <c r="B36" s="18" t="s">
        <v>45</v>
      </c>
      <c r="C36" s="19">
        <v>10171600</v>
      </c>
      <c r="D36" s="20" t="s">
        <v>21</v>
      </c>
      <c r="E36" s="20">
        <v>250125</v>
      </c>
      <c r="F36" s="20" t="s">
        <v>18</v>
      </c>
      <c r="G36" s="16">
        <v>1</v>
      </c>
      <c r="H36" s="21">
        <v>123000</v>
      </c>
      <c r="I36" s="29">
        <v>0</v>
      </c>
      <c r="J36" s="16">
        <v>0</v>
      </c>
      <c r="K36" s="22">
        <f t="shared" si="0"/>
        <v>123000</v>
      </c>
      <c r="L36" s="53">
        <f t="shared" si="1"/>
        <v>123000</v>
      </c>
    </row>
    <row r="37" spans="1:12" ht="135.75" thickBot="1" x14ac:dyDescent="0.3">
      <c r="A37" s="17">
        <v>19</v>
      </c>
      <c r="B37" s="18" t="s">
        <v>46</v>
      </c>
      <c r="C37" s="19">
        <v>10171600</v>
      </c>
      <c r="D37" s="20" t="s">
        <v>21</v>
      </c>
      <c r="E37" s="20">
        <v>245848</v>
      </c>
      <c r="F37" s="20" t="s">
        <v>47</v>
      </c>
      <c r="G37" s="16">
        <v>1</v>
      </c>
      <c r="H37" s="21">
        <v>55600</v>
      </c>
      <c r="I37" s="29">
        <v>0</v>
      </c>
      <c r="J37" s="16">
        <v>0</v>
      </c>
      <c r="K37" s="22">
        <f t="shared" si="0"/>
        <v>55600</v>
      </c>
      <c r="L37" s="53">
        <f t="shared" si="1"/>
        <v>55600</v>
      </c>
    </row>
    <row r="38" spans="1:12" ht="60.75" thickBot="1" x14ac:dyDescent="0.3">
      <c r="A38" s="17">
        <v>20</v>
      </c>
      <c r="B38" s="18" t="s">
        <v>48</v>
      </c>
      <c r="C38" s="19">
        <v>10171600</v>
      </c>
      <c r="D38" s="20" t="s">
        <v>21</v>
      </c>
      <c r="E38" s="20">
        <v>234156</v>
      </c>
      <c r="F38" s="20" t="s">
        <v>18</v>
      </c>
      <c r="G38" s="16">
        <v>1</v>
      </c>
      <c r="H38" s="21">
        <v>280000</v>
      </c>
      <c r="I38" s="29">
        <v>0</v>
      </c>
      <c r="J38" s="16">
        <v>0</v>
      </c>
      <c r="K38" s="22">
        <f t="shared" si="0"/>
        <v>280000</v>
      </c>
      <c r="L38" s="53">
        <f t="shared" si="1"/>
        <v>280000</v>
      </c>
    </row>
    <row r="39" spans="1:12" ht="45.75" thickBot="1" x14ac:dyDescent="0.3">
      <c r="A39" s="17">
        <v>21</v>
      </c>
      <c r="B39" s="18" t="s">
        <v>49</v>
      </c>
      <c r="C39" s="19">
        <v>10171608</v>
      </c>
      <c r="D39" s="20" t="s">
        <v>43</v>
      </c>
      <c r="E39" s="20">
        <v>241055</v>
      </c>
      <c r="F39" s="20" t="s">
        <v>50</v>
      </c>
      <c r="G39" s="16">
        <v>25</v>
      </c>
      <c r="H39" s="21">
        <v>125000</v>
      </c>
      <c r="I39" s="29">
        <v>0</v>
      </c>
      <c r="J39" s="16">
        <v>0</v>
      </c>
      <c r="K39" s="22">
        <f t="shared" si="0"/>
        <v>125000</v>
      </c>
      <c r="L39" s="53">
        <f t="shared" si="1"/>
        <v>3125000</v>
      </c>
    </row>
    <row r="40" spans="1:12" ht="60.75" thickBot="1" x14ac:dyDescent="0.3">
      <c r="A40" s="17">
        <v>22</v>
      </c>
      <c r="B40" s="18" t="s">
        <v>51</v>
      </c>
      <c r="C40" s="19">
        <v>10171605</v>
      </c>
      <c r="D40" s="20" t="s">
        <v>52</v>
      </c>
      <c r="E40" s="20">
        <v>238509</v>
      </c>
      <c r="F40" s="20" t="s">
        <v>18</v>
      </c>
      <c r="G40" s="16">
        <v>1</v>
      </c>
      <c r="H40" s="21">
        <v>247000</v>
      </c>
      <c r="I40" s="29">
        <v>0</v>
      </c>
      <c r="J40" s="16">
        <v>0</v>
      </c>
      <c r="K40" s="22">
        <f t="shared" si="0"/>
        <v>247000</v>
      </c>
      <c r="L40" s="53">
        <f t="shared" si="1"/>
        <v>247000</v>
      </c>
    </row>
    <row r="41" spans="1:12" ht="45.75" thickBot="1" x14ac:dyDescent="0.3">
      <c r="A41" s="17">
        <v>23</v>
      </c>
      <c r="B41" s="18" t="s">
        <v>53</v>
      </c>
      <c r="C41" s="19">
        <v>10171600</v>
      </c>
      <c r="D41" s="20" t="s">
        <v>21</v>
      </c>
      <c r="E41" s="20">
        <v>234165</v>
      </c>
      <c r="F41" s="20" t="s">
        <v>18</v>
      </c>
      <c r="G41" s="16">
        <v>5</v>
      </c>
      <c r="H41" s="21">
        <v>280000</v>
      </c>
      <c r="I41" s="29">
        <v>0</v>
      </c>
      <c r="J41" s="16">
        <v>0</v>
      </c>
      <c r="K41" s="22">
        <f t="shared" si="0"/>
        <v>280000</v>
      </c>
      <c r="L41" s="53">
        <f t="shared" si="1"/>
        <v>1400000</v>
      </c>
    </row>
    <row r="42" spans="1:12" ht="75.75" thickBot="1" x14ac:dyDescent="0.3">
      <c r="A42" s="17">
        <v>24</v>
      </c>
      <c r="B42" s="18" t="s">
        <v>54</v>
      </c>
      <c r="C42" s="19">
        <v>11101527</v>
      </c>
      <c r="D42" s="20" t="s">
        <v>55</v>
      </c>
      <c r="E42" s="20">
        <v>234904</v>
      </c>
      <c r="F42" s="20" t="s">
        <v>56</v>
      </c>
      <c r="G42" s="16">
        <v>21</v>
      </c>
      <c r="H42" s="21">
        <v>105000</v>
      </c>
      <c r="I42" s="29">
        <v>0</v>
      </c>
      <c r="J42" s="16">
        <v>0</v>
      </c>
      <c r="K42" s="22">
        <f t="shared" si="0"/>
        <v>105000</v>
      </c>
      <c r="L42" s="53">
        <f t="shared" si="1"/>
        <v>2205000</v>
      </c>
    </row>
    <row r="43" spans="1:12" ht="75.75" thickBot="1" x14ac:dyDescent="0.3">
      <c r="A43" s="17">
        <v>25</v>
      </c>
      <c r="B43" s="18" t="s">
        <v>57</v>
      </c>
      <c r="C43" s="19">
        <v>10191509</v>
      </c>
      <c r="D43" s="20" t="s">
        <v>58</v>
      </c>
      <c r="E43" s="20">
        <v>230749</v>
      </c>
      <c r="F43" s="20" t="s">
        <v>25</v>
      </c>
      <c r="G43" s="16">
        <v>20</v>
      </c>
      <c r="H43" s="21">
        <v>69000</v>
      </c>
      <c r="I43" s="29">
        <v>0</v>
      </c>
      <c r="J43" s="16">
        <v>0</v>
      </c>
      <c r="K43" s="22">
        <f t="shared" si="0"/>
        <v>69000</v>
      </c>
      <c r="L43" s="53">
        <f t="shared" si="1"/>
        <v>1380000</v>
      </c>
    </row>
    <row r="44" spans="1:12" ht="45.75" thickBot="1" x14ac:dyDescent="0.3">
      <c r="A44" s="17">
        <v>26</v>
      </c>
      <c r="B44" s="18" t="s">
        <v>59</v>
      </c>
      <c r="C44" s="19">
        <v>10171702</v>
      </c>
      <c r="D44" s="20" t="s">
        <v>60</v>
      </c>
      <c r="E44" s="20">
        <v>282273</v>
      </c>
      <c r="F44" s="20" t="s">
        <v>61</v>
      </c>
      <c r="G44" s="16">
        <v>3</v>
      </c>
      <c r="H44" s="21">
        <v>65500</v>
      </c>
      <c r="I44" s="29">
        <v>0</v>
      </c>
      <c r="J44" s="16">
        <v>0</v>
      </c>
      <c r="K44" s="22">
        <f t="shared" si="0"/>
        <v>65500</v>
      </c>
      <c r="L44" s="53">
        <f t="shared" si="1"/>
        <v>196500</v>
      </c>
    </row>
    <row r="45" spans="1:12" ht="45.75" thickBot="1" x14ac:dyDescent="0.3">
      <c r="A45" s="17">
        <v>27</v>
      </c>
      <c r="B45" s="18" t="s">
        <v>62</v>
      </c>
      <c r="C45" s="19">
        <v>10171702</v>
      </c>
      <c r="D45" s="20" t="s">
        <v>60</v>
      </c>
      <c r="E45" s="20">
        <v>250104</v>
      </c>
      <c r="F45" s="20" t="s">
        <v>25</v>
      </c>
      <c r="G45" s="16">
        <v>10</v>
      </c>
      <c r="H45" s="21">
        <v>209000</v>
      </c>
      <c r="I45" s="29">
        <v>0</v>
      </c>
      <c r="J45" s="16">
        <v>0</v>
      </c>
      <c r="K45" s="22">
        <f t="shared" si="0"/>
        <v>209000</v>
      </c>
      <c r="L45" s="53">
        <f t="shared" si="1"/>
        <v>2090000</v>
      </c>
    </row>
    <row r="46" spans="1:12" ht="45.75" thickBot="1" x14ac:dyDescent="0.3">
      <c r="A46" s="17">
        <v>28</v>
      </c>
      <c r="B46" s="18" t="s">
        <v>63</v>
      </c>
      <c r="C46" s="19">
        <v>10171702</v>
      </c>
      <c r="D46" s="20" t="s">
        <v>60</v>
      </c>
      <c r="E46" s="20">
        <v>234175</v>
      </c>
      <c r="F46" s="20" t="s">
        <v>61</v>
      </c>
      <c r="G46" s="16">
        <v>1</v>
      </c>
      <c r="H46" s="21">
        <v>40000</v>
      </c>
      <c r="I46" s="29">
        <v>0</v>
      </c>
      <c r="J46" s="16">
        <v>0</v>
      </c>
      <c r="K46" s="22">
        <f t="shared" si="0"/>
        <v>40000</v>
      </c>
      <c r="L46" s="53">
        <f t="shared" si="1"/>
        <v>40000</v>
      </c>
    </row>
    <row r="47" spans="1:12" ht="30.75" thickBot="1" x14ac:dyDescent="0.3">
      <c r="A47" s="17">
        <v>29</v>
      </c>
      <c r="B47" s="18" t="s">
        <v>64</v>
      </c>
      <c r="C47" s="19">
        <v>10171702</v>
      </c>
      <c r="D47" s="20" t="s">
        <v>60</v>
      </c>
      <c r="E47" s="20">
        <v>288460</v>
      </c>
      <c r="F47" s="20" t="s">
        <v>25</v>
      </c>
      <c r="G47" s="16">
        <v>4</v>
      </c>
      <c r="H47" s="21">
        <v>45000</v>
      </c>
      <c r="I47" s="29">
        <v>0</v>
      </c>
      <c r="J47" s="16">
        <v>0</v>
      </c>
      <c r="K47" s="22">
        <f t="shared" si="0"/>
        <v>45000</v>
      </c>
      <c r="L47" s="53">
        <f t="shared" si="1"/>
        <v>180000</v>
      </c>
    </row>
    <row r="48" spans="1:12" ht="30.75" thickBot="1" x14ac:dyDescent="0.3">
      <c r="A48" s="17">
        <v>30</v>
      </c>
      <c r="B48" s="18" t="s">
        <v>65</v>
      </c>
      <c r="C48" s="19">
        <v>10171702</v>
      </c>
      <c r="D48" s="20" t="s">
        <v>60</v>
      </c>
      <c r="E48" s="20">
        <v>238522</v>
      </c>
      <c r="F48" s="20" t="s">
        <v>25</v>
      </c>
      <c r="G48" s="16">
        <v>1</v>
      </c>
      <c r="H48" s="21">
        <v>87000</v>
      </c>
      <c r="I48" s="29">
        <v>0</v>
      </c>
      <c r="J48" s="16">
        <v>0</v>
      </c>
      <c r="K48" s="22">
        <f t="shared" si="0"/>
        <v>87000</v>
      </c>
      <c r="L48" s="53">
        <f t="shared" si="1"/>
        <v>87000</v>
      </c>
    </row>
    <row r="49" spans="1:12" ht="45.75" thickBot="1" x14ac:dyDescent="0.3">
      <c r="A49" s="17">
        <v>31</v>
      </c>
      <c r="B49" s="18" t="s">
        <v>66</v>
      </c>
      <c r="C49" s="19">
        <v>10171702</v>
      </c>
      <c r="D49" s="20" t="s">
        <v>60</v>
      </c>
      <c r="E49" s="20">
        <v>288463</v>
      </c>
      <c r="F49" s="20" t="s">
        <v>61</v>
      </c>
      <c r="G49" s="16">
        <v>12</v>
      </c>
      <c r="H49" s="21">
        <v>25000</v>
      </c>
      <c r="I49" s="29">
        <v>0</v>
      </c>
      <c r="J49" s="16">
        <v>0</v>
      </c>
      <c r="K49" s="22">
        <f t="shared" si="0"/>
        <v>25000</v>
      </c>
      <c r="L49" s="53">
        <f t="shared" si="1"/>
        <v>300000</v>
      </c>
    </row>
    <row r="50" spans="1:12" ht="30.75" thickBot="1" x14ac:dyDescent="0.3">
      <c r="A50" s="17">
        <v>32</v>
      </c>
      <c r="B50" s="18" t="s">
        <v>67</v>
      </c>
      <c r="C50" s="19">
        <v>10171702</v>
      </c>
      <c r="D50" s="20" t="s">
        <v>60</v>
      </c>
      <c r="E50" s="20">
        <v>288460</v>
      </c>
      <c r="F50" s="20" t="s">
        <v>25</v>
      </c>
      <c r="G50" s="16">
        <v>1</v>
      </c>
      <c r="H50" s="21">
        <v>30000</v>
      </c>
      <c r="I50" s="29">
        <v>0</v>
      </c>
      <c r="J50" s="16">
        <v>0</v>
      </c>
      <c r="K50" s="22">
        <f t="shared" si="0"/>
        <v>30000</v>
      </c>
      <c r="L50" s="53">
        <f t="shared" si="1"/>
        <v>30000</v>
      </c>
    </row>
    <row r="51" spans="1:12" ht="30.75" thickBot="1" x14ac:dyDescent="0.3">
      <c r="A51" s="17">
        <v>33</v>
      </c>
      <c r="B51" s="18" t="s">
        <v>68</v>
      </c>
      <c r="C51" s="19">
        <v>10171702</v>
      </c>
      <c r="D51" s="20" t="s">
        <v>60</v>
      </c>
      <c r="E51" s="20">
        <v>234174</v>
      </c>
      <c r="F51" s="20" t="s">
        <v>61</v>
      </c>
      <c r="G51" s="16">
        <v>5</v>
      </c>
      <c r="H51" s="21">
        <v>29000</v>
      </c>
      <c r="I51" s="29">
        <v>0</v>
      </c>
      <c r="J51" s="16">
        <v>0</v>
      </c>
      <c r="K51" s="22">
        <f t="shared" si="0"/>
        <v>29000</v>
      </c>
      <c r="L51" s="53">
        <f t="shared" si="1"/>
        <v>145000</v>
      </c>
    </row>
    <row r="52" spans="1:12" ht="45.75" thickBot="1" x14ac:dyDescent="0.3">
      <c r="A52" s="17">
        <v>34</v>
      </c>
      <c r="B52" s="18" t="s">
        <v>69</v>
      </c>
      <c r="C52" s="19">
        <v>10171702</v>
      </c>
      <c r="D52" s="20" t="s">
        <v>60</v>
      </c>
      <c r="E52" s="20">
        <v>285836</v>
      </c>
      <c r="F52" s="20" t="s">
        <v>25</v>
      </c>
      <c r="G52" s="16">
        <v>3</v>
      </c>
      <c r="H52" s="21">
        <v>42000</v>
      </c>
      <c r="I52" s="29">
        <v>0</v>
      </c>
      <c r="J52" s="16">
        <v>0</v>
      </c>
      <c r="K52" s="22">
        <f t="shared" si="0"/>
        <v>42000</v>
      </c>
      <c r="L52" s="53">
        <f t="shared" si="1"/>
        <v>126000</v>
      </c>
    </row>
    <row r="53" spans="1:12" ht="105.75" thickBot="1" x14ac:dyDescent="0.3">
      <c r="A53" s="17">
        <v>35</v>
      </c>
      <c r="B53" s="18" t="s">
        <v>70</v>
      </c>
      <c r="C53" s="19">
        <v>10171702</v>
      </c>
      <c r="D53" s="20" t="s">
        <v>60</v>
      </c>
      <c r="E53" s="20">
        <v>244607</v>
      </c>
      <c r="F53" s="20" t="s">
        <v>71</v>
      </c>
      <c r="G53" s="16">
        <v>16</v>
      </c>
      <c r="H53" s="21">
        <v>58000</v>
      </c>
      <c r="I53" s="29">
        <v>0</v>
      </c>
      <c r="J53" s="16">
        <v>0</v>
      </c>
      <c r="K53" s="22">
        <f t="shared" si="0"/>
        <v>58000</v>
      </c>
      <c r="L53" s="53">
        <f t="shared" si="1"/>
        <v>928000</v>
      </c>
    </row>
    <row r="54" spans="1:12" ht="60.75" thickBot="1" x14ac:dyDescent="0.3">
      <c r="A54" s="17">
        <v>36</v>
      </c>
      <c r="B54" s="18" t="s">
        <v>72</v>
      </c>
      <c r="C54" s="19">
        <v>10171701</v>
      </c>
      <c r="D54" s="20" t="s">
        <v>73</v>
      </c>
      <c r="E54" s="20">
        <v>230944</v>
      </c>
      <c r="F54" s="20" t="s">
        <v>25</v>
      </c>
      <c r="G54" s="16">
        <v>5</v>
      </c>
      <c r="H54" s="21">
        <v>60000</v>
      </c>
      <c r="I54" s="29">
        <v>0</v>
      </c>
      <c r="J54" s="16">
        <v>0</v>
      </c>
      <c r="K54" s="22">
        <f t="shared" si="0"/>
        <v>60000</v>
      </c>
      <c r="L54" s="53">
        <f t="shared" si="1"/>
        <v>300000</v>
      </c>
    </row>
    <row r="55" spans="1:12" ht="45.75" thickBot="1" x14ac:dyDescent="0.3">
      <c r="A55" s="17">
        <v>37</v>
      </c>
      <c r="B55" s="18" t="s">
        <v>74</v>
      </c>
      <c r="C55" s="19">
        <v>10171700</v>
      </c>
      <c r="D55" s="20" t="s">
        <v>75</v>
      </c>
      <c r="E55" s="20">
        <v>250100</v>
      </c>
      <c r="F55" s="20" t="s">
        <v>25</v>
      </c>
      <c r="G55" s="16">
        <v>14</v>
      </c>
      <c r="H55" s="21">
        <v>42000</v>
      </c>
      <c r="I55" s="29">
        <v>0</v>
      </c>
      <c r="J55" s="16">
        <v>0</v>
      </c>
      <c r="K55" s="22">
        <f t="shared" si="0"/>
        <v>42000</v>
      </c>
      <c r="L55" s="53">
        <f t="shared" si="1"/>
        <v>588000</v>
      </c>
    </row>
    <row r="56" spans="1:12" ht="45.75" thickBot="1" x14ac:dyDescent="0.3">
      <c r="A56" s="17">
        <v>38</v>
      </c>
      <c r="B56" s="18" t="s">
        <v>76</v>
      </c>
      <c r="C56" s="19">
        <v>10171700</v>
      </c>
      <c r="D56" s="20" t="s">
        <v>75</v>
      </c>
      <c r="E56" s="20">
        <v>287712</v>
      </c>
      <c r="F56" s="20" t="s">
        <v>25</v>
      </c>
      <c r="G56" s="16">
        <v>4</v>
      </c>
      <c r="H56" s="21">
        <v>53400</v>
      </c>
      <c r="I56" s="29">
        <v>0</v>
      </c>
      <c r="J56" s="16">
        <v>0</v>
      </c>
      <c r="K56" s="22">
        <f t="shared" si="0"/>
        <v>53400</v>
      </c>
      <c r="L56" s="53">
        <f t="shared" si="1"/>
        <v>213600</v>
      </c>
    </row>
    <row r="57" spans="1:12" ht="30.75" thickBot="1" x14ac:dyDescent="0.3">
      <c r="A57" s="17">
        <v>39</v>
      </c>
      <c r="B57" s="18" t="s">
        <v>77</v>
      </c>
      <c r="C57" s="19">
        <v>10171700</v>
      </c>
      <c r="D57" s="20" t="s">
        <v>75</v>
      </c>
      <c r="E57" s="20">
        <v>234178</v>
      </c>
      <c r="F57" s="20" t="s">
        <v>25</v>
      </c>
      <c r="G57" s="16">
        <v>19</v>
      </c>
      <c r="H57" s="21">
        <v>39000</v>
      </c>
      <c r="I57" s="29">
        <v>0</v>
      </c>
      <c r="J57" s="16">
        <v>0</v>
      </c>
      <c r="K57" s="22">
        <f t="shared" si="0"/>
        <v>39000</v>
      </c>
      <c r="L57" s="53">
        <f t="shared" si="1"/>
        <v>741000</v>
      </c>
    </row>
    <row r="58" spans="1:12" ht="45.75" thickBot="1" x14ac:dyDescent="0.3">
      <c r="A58" s="17">
        <v>40</v>
      </c>
      <c r="B58" s="18" t="s">
        <v>78</v>
      </c>
      <c r="C58" s="19">
        <v>10191509</v>
      </c>
      <c r="D58" s="20" t="s">
        <v>58</v>
      </c>
      <c r="E58" s="20">
        <v>238523</v>
      </c>
      <c r="F58" s="20" t="s">
        <v>25</v>
      </c>
      <c r="G58" s="16">
        <v>3</v>
      </c>
      <c r="H58" s="21">
        <v>50000</v>
      </c>
      <c r="I58" s="29">
        <v>0</v>
      </c>
      <c r="J58" s="16">
        <v>0</v>
      </c>
      <c r="K58" s="22">
        <f t="shared" si="0"/>
        <v>50000</v>
      </c>
      <c r="L58" s="53">
        <f t="shared" si="1"/>
        <v>150000</v>
      </c>
    </row>
    <row r="59" spans="1:12" ht="30.75" thickBot="1" x14ac:dyDescent="0.3">
      <c r="A59" s="17">
        <v>41</v>
      </c>
      <c r="B59" s="18" t="s">
        <v>79</v>
      </c>
      <c r="C59" s="19">
        <v>10191509</v>
      </c>
      <c r="D59" s="20" t="s">
        <v>58</v>
      </c>
      <c r="E59" s="20">
        <v>285840</v>
      </c>
      <c r="F59" s="20" t="s">
        <v>25</v>
      </c>
      <c r="G59" s="16">
        <v>20</v>
      </c>
      <c r="H59" s="21">
        <v>135000</v>
      </c>
      <c r="I59" s="29">
        <v>0</v>
      </c>
      <c r="J59" s="16">
        <v>0</v>
      </c>
      <c r="K59" s="22">
        <f t="shared" si="0"/>
        <v>135000</v>
      </c>
      <c r="L59" s="53">
        <f t="shared" si="1"/>
        <v>2700000</v>
      </c>
    </row>
    <row r="60" spans="1:12" ht="60.75" thickBot="1" x14ac:dyDescent="0.3">
      <c r="A60" s="17">
        <v>42</v>
      </c>
      <c r="B60" s="18" t="s">
        <v>80</v>
      </c>
      <c r="C60" s="19">
        <v>10191509</v>
      </c>
      <c r="D60" s="20" t="s">
        <v>58</v>
      </c>
      <c r="E60" s="20">
        <v>230749</v>
      </c>
      <c r="F60" s="20" t="s">
        <v>81</v>
      </c>
      <c r="G60" s="16">
        <v>7</v>
      </c>
      <c r="H60" s="21">
        <v>52000</v>
      </c>
      <c r="I60" s="29">
        <v>0</v>
      </c>
      <c r="J60" s="16">
        <v>0</v>
      </c>
      <c r="K60" s="22">
        <f t="shared" si="0"/>
        <v>52000</v>
      </c>
      <c r="L60" s="53">
        <f t="shared" si="1"/>
        <v>364000</v>
      </c>
    </row>
    <row r="61" spans="1:12" ht="90.75" thickBot="1" x14ac:dyDescent="0.3">
      <c r="A61" s="17">
        <v>43</v>
      </c>
      <c r="B61" s="18" t="s">
        <v>82</v>
      </c>
      <c r="C61" s="19">
        <v>10191510</v>
      </c>
      <c r="D61" s="20" t="s">
        <v>83</v>
      </c>
      <c r="E61" s="20">
        <v>230749</v>
      </c>
      <c r="F61" s="20" t="s">
        <v>25</v>
      </c>
      <c r="G61" s="16">
        <v>3</v>
      </c>
      <c r="H61" s="21">
        <v>45300</v>
      </c>
      <c r="I61" s="29">
        <v>0</v>
      </c>
      <c r="J61" s="16">
        <v>0</v>
      </c>
      <c r="K61" s="22">
        <f t="shared" si="0"/>
        <v>45300</v>
      </c>
      <c r="L61" s="53">
        <f t="shared" si="1"/>
        <v>135900</v>
      </c>
    </row>
    <row r="62" spans="1:12" ht="45.75" thickBot="1" x14ac:dyDescent="0.3">
      <c r="A62" s="17">
        <v>44</v>
      </c>
      <c r="B62" s="18" t="s">
        <v>84</v>
      </c>
      <c r="C62" s="19">
        <v>12164502</v>
      </c>
      <c r="D62" s="20" t="s">
        <v>85</v>
      </c>
      <c r="E62" s="20">
        <v>275159</v>
      </c>
      <c r="F62" s="20" t="s">
        <v>25</v>
      </c>
      <c r="G62" s="16">
        <v>5</v>
      </c>
      <c r="H62" s="21">
        <v>53400</v>
      </c>
      <c r="I62" s="29">
        <v>0</v>
      </c>
      <c r="J62" s="16">
        <v>0</v>
      </c>
      <c r="K62" s="22">
        <f t="shared" si="0"/>
        <v>53400</v>
      </c>
      <c r="L62" s="53">
        <f t="shared" si="1"/>
        <v>267000</v>
      </c>
    </row>
    <row r="63" spans="1:12" ht="60.75" thickBot="1" x14ac:dyDescent="0.3">
      <c r="A63" s="17">
        <v>45</v>
      </c>
      <c r="B63" s="18" t="s">
        <v>86</v>
      </c>
      <c r="C63" s="19">
        <v>12164502</v>
      </c>
      <c r="D63" s="20" t="s">
        <v>85</v>
      </c>
      <c r="E63" s="20">
        <v>245846</v>
      </c>
      <c r="F63" s="20" t="s">
        <v>25</v>
      </c>
      <c r="G63" s="16">
        <v>2</v>
      </c>
      <c r="H63" s="21">
        <v>45000</v>
      </c>
      <c r="I63" s="29">
        <v>0</v>
      </c>
      <c r="J63" s="16">
        <v>0</v>
      </c>
      <c r="K63" s="22">
        <f t="shared" si="0"/>
        <v>45000</v>
      </c>
      <c r="L63" s="53">
        <f t="shared" si="1"/>
        <v>90000</v>
      </c>
    </row>
    <row r="64" spans="1:12" ht="105.75" thickBot="1" x14ac:dyDescent="0.3">
      <c r="A64" s="17">
        <v>46</v>
      </c>
      <c r="B64" s="18" t="s">
        <v>87</v>
      </c>
      <c r="C64" s="19">
        <v>10191509</v>
      </c>
      <c r="D64" s="20" t="s">
        <v>58</v>
      </c>
      <c r="E64" s="20">
        <v>244832</v>
      </c>
      <c r="F64" s="20" t="s">
        <v>88</v>
      </c>
      <c r="G64" s="16">
        <v>5</v>
      </c>
      <c r="H64" s="21">
        <v>57800</v>
      </c>
      <c r="I64" s="29">
        <v>0</v>
      </c>
      <c r="J64" s="16">
        <v>0</v>
      </c>
      <c r="K64" s="22">
        <f t="shared" si="0"/>
        <v>57800</v>
      </c>
      <c r="L64" s="53">
        <f t="shared" si="1"/>
        <v>289000</v>
      </c>
    </row>
    <row r="65" spans="1:12" ht="30.75" thickBot="1" x14ac:dyDescent="0.3">
      <c r="A65" s="17">
        <v>47</v>
      </c>
      <c r="B65" s="18" t="s">
        <v>89</v>
      </c>
      <c r="C65" s="19">
        <v>10191509</v>
      </c>
      <c r="D65" s="20" t="s">
        <v>58</v>
      </c>
      <c r="E65" s="20">
        <v>275158</v>
      </c>
      <c r="F65" s="20" t="s">
        <v>25</v>
      </c>
      <c r="G65" s="16">
        <v>10</v>
      </c>
      <c r="H65" s="21">
        <v>46500</v>
      </c>
      <c r="I65" s="29">
        <v>0</v>
      </c>
      <c r="J65" s="16">
        <v>0</v>
      </c>
      <c r="K65" s="22">
        <f t="shared" si="0"/>
        <v>46500</v>
      </c>
      <c r="L65" s="53">
        <f t="shared" si="1"/>
        <v>465000</v>
      </c>
    </row>
    <row r="66" spans="1:12" ht="45.75" thickBot="1" x14ac:dyDescent="0.3">
      <c r="A66" s="17">
        <v>48</v>
      </c>
      <c r="B66" s="18" t="s">
        <v>90</v>
      </c>
      <c r="C66" s="19">
        <v>10171700</v>
      </c>
      <c r="D66" s="20" t="s">
        <v>75</v>
      </c>
      <c r="E66" s="20">
        <v>241929</v>
      </c>
      <c r="F66" s="20" t="s">
        <v>91</v>
      </c>
      <c r="G66" s="16">
        <v>10</v>
      </c>
      <c r="H66" s="21">
        <v>14500</v>
      </c>
      <c r="I66" s="29">
        <v>0</v>
      </c>
      <c r="J66" s="16">
        <v>0</v>
      </c>
      <c r="K66" s="22">
        <f t="shared" si="0"/>
        <v>14500</v>
      </c>
      <c r="L66" s="53">
        <f t="shared" si="1"/>
        <v>145000</v>
      </c>
    </row>
    <row r="67" spans="1:12" ht="105.75" thickBot="1" x14ac:dyDescent="0.3">
      <c r="A67" s="17">
        <v>49</v>
      </c>
      <c r="B67" s="18" t="s">
        <v>92</v>
      </c>
      <c r="C67" s="19">
        <v>10101900</v>
      </c>
      <c r="D67" s="20" t="s">
        <v>93</v>
      </c>
      <c r="E67" s="20">
        <v>234156</v>
      </c>
      <c r="F67" s="20" t="s">
        <v>61</v>
      </c>
      <c r="G67" s="16">
        <v>20</v>
      </c>
      <c r="H67" s="21">
        <v>24000</v>
      </c>
      <c r="I67" s="29">
        <v>0</v>
      </c>
      <c r="J67" s="16">
        <v>0</v>
      </c>
      <c r="K67" s="22">
        <f t="shared" si="0"/>
        <v>24000</v>
      </c>
      <c r="L67" s="53">
        <f t="shared" si="1"/>
        <v>480000</v>
      </c>
    </row>
    <row r="68" spans="1:12" ht="75.75" thickBot="1" x14ac:dyDescent="0.3">
      <c r="A68" s="17">
        <v>50</v>
      </c>
      <c r="B68" s="18" t="s">
        <v>94</v>
      </c>
      <c r="C68" s="19">
        <v>10191500</v>
      </c>
      <c r="D68" s="20" t="s">
        <v>95</v>
      </c>
      <c r="E68" s="20">
        <v>244973</v>
      </c>
      <c r="F68" s="20" t="s">
        <v>25</v>
      </c>
      <c r="G68" s="16">
        <v>1</v>
      </c>
      <c r="H68" s="21">
        <v>32199.999999999996</v>
      </c>
      <c r="I68" s="29">
        <v>0</v>
      </c>
      <c r="J68" s="16">
        <v>0</v>
      </c>
      <c r="K68" s="22">
        <f t="shared" si="0"/>
        <v>32199.999999999996</v>
      </c>
      <c r="L68" s="53">
        <f t="shared" si="1"/>
        <v>32199.999999999996</v>
      </c>
    </row>
    <row r="69" spans="1:12" ht="45.75" thickBot="1" x14ac:dyDescent="0.3">
      <c r="A69" s="17">
        <v>51</v>
      </c>
      <c r="B69" s="18" t="s">
        <v>96</v>
      </c>
      <c r="C69" s="19">
        <v>10171502</v>
      </c>
      <c r="D69" s="20" t="s">
        <v>97</v>
      </c>
      <c r="E69" s="20">
        <v>241161</v>
      </c>
      <c r="F69" s="20" t="s">
        <v>98</v>
      </c>
      <c r="G69" s="16">
        <v>20</v>
      </c>
      <c r="H69" s="21">
        <v>43000</v>
      </c>
      <c r="I69" s="29">
        <v>0</v>
      </c>
      <c r="J69" s="16">
        <v>0</v>
      </c>
      <c r="K69" s="22">
        <f t="shared" si="0"/>
        <v>43000</v>
      </c>
      <c r="L69" s="53">
        <f t="shared" si="1"/>
        <v>860000</v>
      </c>
    </row>
    <row r="70" spans="1:12" ht="30.75" thickBot="1" x14ac:dyDescent="0.3">
      <c r="A70" s="17">
        <v>52</v>
      </c>
      <c r="B70" s="18" t="s">
        <v>99</v>
      </c>
      <c r="C70" s="19">
        <v>10171502</v>
      </c>
      <c r="D70" s="20" t="s">
        <v>97</v>
      </c>
      <c r="E70" s="20">
        <v>241161</v>
      </c>
      <c r="F70" s="20" t="s">
        <v>25</v>
      </c>
      <c r="G70" s="16">
        <v>20</v>
      </c>
      <c r="H70" s="21">
        <v>201000</v>
      </c>
      <c r="I70" s="29">
        <v>0</v>
      </c>
      <c r="J70" s="16">
        <v>0</v>
      </c>
      <c r="K70" s="22">
        <f t="shared" si="0"/>
        <v>201000</v>
      </c>
      <c r="L70" s="53">
        <f t="shared" si="1"/>
        <v>4020000</v>
      </c>
    </row>
    <row r="71" spans="1:12" ht="120.75" thickBot="1" x14ac:dyDescent="0.3">
      <c r="A71" s="17">
        <v>53</v>
      </c>
      <c r="B71" s="18" t="s">
        <v>100</v>
      </c>
      <c r="C71" s="19">
        <v>10171502</v>
      </c>
      <c r="D71" s="20" t="s">
        <v>97</v>
      </c>
      <c r="E71" s="20">
        <v>241161</v>
      </c>
      <c r="F71" s="20" t="s">
        <v>101</v>
      </c>
      <c r="G71" s="16">
        <v>1</v>
      </c>
      <c r="H71" s="21">
        <v>11000</v>
      </c>
      <c r="I71" s="29">
        <v>0</v>
      </c>
      <c r="J71" s="16">
        <v>0</v>
      </c>
      <c r="K71" s="22">
        <f t="shared" si="0"/>
        <v>11000</v>
      </c>
      <c r="L71" s="53">
        <f t="shared" si="1"/>
        <v>11000</v>
      </c>
    </row>
    <row r="72" spans="1:12" ht="30.75" thickBot="1" x14ac:dyDescent="0.3">
      <c r="A72" s="17">
        <v>54</v>
      </c>
      <c r="B72" s="18" t="s">
        <v>102</v>
      </c>
      <c r="C72" s="19">
        <v>41106220</v>
      </c>
      <c r="D72" s="20" t="s">
        <v>103</v>
      </c>
      <c r="E72" s="20">
        <v>244607</v>
      </c>
      <c r="F72" s="20" t="s">
        <v>104</v>
      </c>
      <c r="G72" s="16">
        <v>7</v>
      </c>
      <c r="H72" s="21">
        <v>20000</v>
      </c>
      <c r="I72" s="29">
        <v>0</v>
      </c>
      <c r="J72" s="16">
        <v>0</v>
      </c>
      <c r="K72" s="22">
        <f t="shared" si="0"/>
        <v>20000</v>
      </c>
      <c r="L72" s="53">
        <f t="shared" si="1"/>
        <v>140000</v>
      </c>
    </row>
    <row r="73" spans="1:12" ht="60.75" thickBot="1" x14ac:dyDescent="0.3">
      <c r="A73" s="17">
        <v>55</v>
      </c>
      <c r="B73" s="18" t="s">
        <v>105</v>
      </c>
      <c r="C73" s="19">
        <v>10171502</v>
      </c>
      <c r="D73" s="20" t="s">
        <v>97</v>
      </c>
      <c r="E73" s="20">
        <v>287719</v>
      </c>
      <c r="F73" s="20" t="s">
        <v>25</v>
      </c>
      <c r="G73" s="16">
        <v>15</v>
      </c>
      <c r="H73" s="21">
        <v>300000</v>
      </c>
      <c r="I73" s="29">
        <v>0</v>
      </c>
      <c r="J73" s="16">
        <v>0</v>
      </c>
      <c r="K73" s="22">
        <f t="shared" si="0"/>
        <v>300000</v>
      </c>
      <c r="L73" s="53">
        <f t="shared" si="1"/>
        <v>4500000</v>
      </c>
    </row>
    <row r="74" spans="1:12" ht="105.75" thickBot="1" x14ac:dyDescent="0.3">
      <c r="A74" s="17">
        <v>56</v>
      </c>
      <c r="B74" s="18" t="s">
        <v>106</v>
      </c>
      <c r="C74" s="19">
        <v>10171801</v>
      </c>
      <c r="D74" s="20" t="s">
        <v>28</v>
      </c>
      <c r="E74" s="20">
        <v>239473</v>
      </c>
      <c r="F74" s="20" t="s">
        <v>107</v>
      </c>
      <c r="G74" s="16">
        <v>30</v>
      </c>
      <c r="H74" s="21">
        <v>35000</v>
      </c>
      <c r="I74" s="29">
        <v>0</v>
      </c>
      <c r="J74" s="16">
        <v>0</v>
      </c>
      <c r="K74" s="22">
        <f t="shared" si="0"/>
        <v>35000</v>
      </c>
      <c r="L74" s="53">
        <f t="shared" si="1"/>
        <v>1050000</v>
      </c>
    </row>
    <row r="75" spans="1:12" ht="90.75" thickBot="1" x14ac:dyDescent="0.3">
      <c r="A75" s="17">
        <v>57</v>
      </c>
      <c r="B75" s="18" t="s">
        <v>108</v>
      </c>
      <c r="C75" s="19">
        <v>10171801</v>
      </c>
      <c r="D75" s="20" t="s">
        <v>28</v>
      </c>
      <c r="E75" s="20">
        <v>241049</v>
      </c>
      <c r="F75" s="20" t="s">
        <v>109</v>
      </c>
      <c r="G75" s="16">
        <v>2</v>
      </c>
      <c r="H75" s="21">
        <v>43000</v>
      </c>
      <c r="I75" s="29">
        <v>0</v>
      </c>
      <c r="J75" s="16">
        <v>0</v>
      </c>
      <c r="K75" s="22">
        <f t="shared" si="0"/>
        <v>43000</v>
      </c>
      <c r="L75" s="53">
        <f t="shared" si="1"/>
        <v>86000</v>
      </c>
    </row>
    <row r="76" spans="1:12" ht="75.75" thickBot="1" x14ac:dyDescent="0.3">
      <c r="A76" s="17">
        <v>58</v>
      </c>
      <c r="B76" s="18" t="s">
        <v>110</v>
      </c>
      <c r="C76" s="19">
        <v>12164504</v>
      </c>
      <c r="D76" s="20" t="s">
        <v>111</v>
      </c>
      <c r="E76" s="20">
        <v>245411</v>
      </c>
      <c r="F76" s="20" t="s">
        <v>25</v>
      </c>
      <c r="G76" s="16">
        <v>5</v>
      </c>
      <c r="H76" s="21">
        <v>29000</v>
      </c>
      <c r="I76" s="29">
        <v>0</v>
      </c>
      <c r="J76" s="16">
        <v>0</v>
      </c>
      <c r="K76" s="22">
        <f t="shared" si="0"/>
        <v>29000</v>
      </c>
      <c r="L76" s="53">
        <f t="shared" si="1"/>
        <v>145000</v>
      </c>
    </row>
    <row r="77" spans="1:12" ht="60.75" thickBot="1" x14ac:dyDescent="0.3">
      <c r="A77" s="17">
        <v>59</v>
      </c>
      <c r="B77" s="18" t="s">
        <v>112</v>
      </c>
      <c r="C77" s="19">
        <v>10131701</v>
      </c>
      <c r="D77" s="20" t="s">
        <v>113</v>
      </c>
      <c r="E77" s="20">
        <v>233113</v>
      </c>
      <c r="F77" s="20" t="s">
        <v>114</v>
      </c>
      <c r="G77" s="16">
        <v>29</v>
      </c>
      <c r="H77" s="21">
        <v>24000</v>
      </c>
      <c r="I77" s="29">
        <v>0</v>
      </c>
      <c r="J77" s="16">
        <v>0</v>
      </c>
      <c r="K77" s="22">
        <f t="shared" si="0"/>
        <v>24000</v>
      </c>
      <c r="L77" s="53">
        <f t="shared" si="1"/>
        <v>696000</v>
      </c>
    </row>
    <row r="78" spans="1:12" ht="45.75" thickBot="1" x14ac:dyDescent="0.3">
      <c r="A78" s="17">
        <v>60</v>
      </c>
      <c r="B78" s="18" t="s">
        <v>115</v>
      </c>
      <c r="C78" s="19">
        <v>12161902</v>
      </c>
      <c r="D78" s="20" t="s">
        <v>116</v>
      </c>
      <c r="E78" s="20">
        <v>246370</v>
      </c>
      <c r="F78" s="20" t="s">
        <v>25</v>
      </c>
      <c r="G78" s="16">
        <v>6</v>
      </c>
      <c r="H78" s="21">
        <v>8300</v>
      </c>
      <c r="I78" s="29">
        <v>0</v>
      </c>
      <c r="J78" s="16">
        <v>0</v>
      </c>
      <c r="K78" s="22">
        <f t="shared" si="0"/>
        <v>8300</v>
      </c>
      <c r="L78" s="53">
        <f t="shared" si="1"/>
        <v>49800</v>
      </c>
    </row>
    <row r="79" spans="1:12" ht="105.75" thickBot="1" x14ac:dyDescent="0.3">
      <c r="A79" s="17">
        <v>61</v>
      </c>
      <c r="B79" s="18" t="s">
        <v>117</v>
      </c>
      <c r="C79" s="19">
        <v>10191703</v>
      </c>
      <c r="D79" s="20" t="s">
        <v>118</v>
      </c>
      <c r="E79" s="20">
        <v>241161</v>
      </c>
      <c r="F79" s="20" t="s">
        <v>119</v>
      </c>
      <c r="G79" s="16">
        <v>5</v>
      </c>
      <c r="H79" s="21">
        <v>20000</v>
      </c>
      <c r="I79" s="29">
        <v>0</v>
      </c>
      <c r="J79" s="16">
        <v>0</v>
      </c>
      <c r="K79" s="22">
        <f t="shared" si="0"/>
        <v>20000</v>
      </c>
      <c r="L79" s="53">
        <f t="shared" si="1"/>
        <v>100000</v>
      </c>
    </row>
    <row r="80" spans="1:12" ht="45.75" thickBot="1" x14ac:dyDescent="0.3">
      <c r="A80" s="17">
        <v>62</v>
      </c>
      <c r="B80" s="18" t="s">
        <v>120</v>
      </c>
      <c r="C80" s="19">
        <v>10122100</v>
      </c>
      <c r="D80" s="20" t="s">
        <v>121</v>
      </c>
      <c r="E80" s="20">
        <v>233289</v>
      </c>
      <c r="F80" s="20" t="s">
        <v>122</v>
      </c>
      <c r="G80" s="16">
        <v>22</v>
      </c>
      <c r="H80" s="21">
        <v>40000</v>
      </c>
      <c r="I80" s="29">
        <v>0</v>
      </c>
      <c r="J80" s="16">
        <v>0</v>
      </c>
      <c r="K80" s="22">
        <f t="shared" si="0"/>
        <v>40000</v>
      </c>
      <c r="L80" s="53">
        <f t="shared" si="1"/>
        <v>880000</v>
      </c>
    </row>
    <row r="81" spans="1:12" ht="60.75" thickBot="1" x14ac:dyDescent="0.3">
      <c r="A81" s="17">
        <v>63</v>
      </c>
      <c r="B81" s="18" t="s">
        <v>123</v>
      </c>
      <c r="C81" s="19">
        <v>10191700</v>
      </c>
      <c r="D81" s="20" t="s">
        <v>124</v>
      </c>
      <c r="E81" s="20">
        <v>281035</v>
      </c>
      <c r="F81" s="20" t="s">
        <v>25</v>
      </c>
      <c r="G81" s="16">
        <v>6</v>
      </c>
      <c r="H81" s="21">
        <v>50000</v>
      </c>
      <c r="I81" s="29">
        <v>0</v>
      </c>
      <c r="J81" s="16">
        <v>0</v>
      </c>
      <c r="K81" s="22">
        <f t="shared" si="0"/>
        <v>50000</v>
      </c>
      <c r="L81" s="53">
        <f t="shared" si="1"/>
        <v>300000</v>
      </c>
    </row>
    <row r="82" spans="1:12" ht="15.75" thickBot="1" x14ac:dyDescent="0.3">
      <c r="A82" s="9"/>
      <c r="B82" s="11" t="s">
        <v>125</v>
      </c>
      <c r="C82" s="15"/>
      <c r="D82" s="20"/>
      <c r="E82" s="15"/>
      <c r="F82" s="16"/>
      <c r="G82" s="16">
        <v>0</v>
      </c>
      <c r="H82" s="21"/>
      <c r="I82" s="16"/>
      <c r="J82" s="16"/>
      <c r="K82" s="22"/>
      <c r="L82" s="53"/>
    </row>
    <row r="83" spans="1:12" ht="30.75" thickBot="1" x14ac:dyDescent="0.3">
      <c r="A83" s="17">
        <v>64</v>
      </c>
      <c r="B83" s="18" t="s">
        <v>126</v>
      </c>
      <c r="C83" s="19">
        <v>24111503</v>
      </c>
      <c r="D83" s="20" t="s">
        <v>127</v>
      </c>
      <c r="E83" s="20">
        <v>233326</v>
      </c>
      <c r="F83" s="20" t="s">
        <v>128</v>
      </c>
      <c r="G83" s="16">
        <v>10</v>
      </c>
      <c r="H83" s="21">
        <v>3150</v>
      </c>
      <c r="I83" s="29">
        <v>0</v>
      </c>
      <c r="J83" s="16">
        <v>0</v>
      </c>
      <c r="K83" s="22">
        <f t="shared" ref="K83:K137" si="2">+J83+H83</f>
        <v>3150</v>
      </c>
      <c r="L83" s="53">
        <f t="shared" ref="L83:L137" si="3">+K83*G83</f>
        <v>31500</v>
      </c>
    </row>
    <row r="84" spans="1:12" ht="30.75" thickBot="1" x14ac:dyDescent="0.3">
      <c r="A84" s="17">
        <v>65</v>
      </c>
      <c r="B84" s="18" t="s">
        <v>129</v>
      </c>
      <c r="C84" s="19">
        <v>24111503</v>
      </c>
      <c r="D84" s="20" t="s">
        <v>127</v>
      </c>
      <c r="E84" s="20">
        <v>233326</v>
      </c>
      <c r="F84" s="20" t="s">
        <v>128</v>
      </c>
      <c r="G84" s="16">
        <v>5</v>
      </c>
      <c r="H84" s="21">
        <v>13400</v>
      </c>
      <c r="I84" s="29">
        <v>0</v>
      </c>
      <c r="J84" s="16">
        <v>0</v>
      </c>
      <c r="K84" s="22">
        <f t="shared" si="2"/>
        <v>13400</v>
      </c>
      <c r="L84" s="53">
        <f t="shared" si="3"/>
        <v>67000</v>
      </c>
    </row>
    <row r="85" spans="1:12" ht="45.75" thickBot="1" x14ac:dyDescent="0.3">
      <c r="A85" s="17">
        <v>66</v>
      </c>
      <c r="B85" s="18" t="s">
        <v>130</v>
      </c>
      <c r="C85" s="19">
        <v>24111503</v>
      </c>
      <c r="D85" s="20" t="s">
        <v>127</v>
      </c>
      <c r="E85" s="20">
        <v>285828</v>
      </c>
      <c r="F85" s="20" t="s">
        <v>131</v>
      </c>
      <c r="G85" s="16">
        <v>10</v>
      </c>
      <c r="H85" s="21">
        <v>2900</v>
      </c>
      <c r="I85" s="29">
        <v>0</v>
      </c>
      <c r="J85" s="16">
        <v>0</v>
      </c>
      <c r="K85" s="22">
        <f t="shared" si="2"/>
        <v>2900</v>
      </c>
      <c r="L85" s="53">
        <f t="shared" si="3"/>
        <v>29000</v>
      </c>
    </row>
    <row r="86" spans="1:12" ht="60.75" thickBot="1" x14ac:dyDescent="0.3">
      <c r="A86" s="17">
        <v>67</v>
      </c>
      <c r="B86" s="18" t="s">
        <v>132</v>
      </c>
      <c r="C86" s="19">
        <v>24111503</v>
      </c>
      <c r="D86" s="20" t="s">
        <v>127</v>
      </c>
      <c r="E86" s="20">
        <v>256671</v>
      </c>
      <c r="F86" s="20" t="s">
        <v>133</v>
      </c>
      <c r="G86" s="16">
        <v>10</v>
      </c>
      <c r="H86" s="21">
        <v>13500</v>
      </c>
      <c r="I86" s="29">
        <v>0</v>
      </c>
      <c r="J86" s="16">
        <v>0</v>
      </c>
      <c r="K86" s="22">
        <f t="shared" si="2"/>
        <v>13500</v>
      </c>
      <c r="L86" s="53">
        <f t="shared" si="3"/>
        <v>135000</v>
      </c>
    </row>
    <row r="87" spans="1:12" ht="30.75" thickBot="1" x14ac:dyDescent="0.3">
      <c r="A87" s="17">
        <v>68</v>
      </c>
      <c r="B87" s="18" t="s">
        <v>134</v>
      </c>
      <c r="C87" s="19">
        <v>24111503</v>
      </c>
      <c r="D87" s="20" t="s">
        <v>127</v>
      </c>
      <c r="E87" s="20">
        <v>230714</v>
      </c>
      <c r="F87" s="20" t="s">
        <v>135</v>
      </c>
      <c r="G87" s="16">
        <v>3</v>
      </c>
      <c r="H87" s="21">
        <v>7000</v>
      </c>
      <c r="I87" s="29">
        <v>0</v>
      </c>
      <c r="J87" s="16">
        <v>0</v>
      </c>
      <c r="K87" s="22">
        <f t="shared" si="2"/>
        <v>7000</v>
      </c>
      <c r="L87" s="53">
        <f t="shared" si="3"/>
        <v>21000</v>
      </c>
    </row>
    <row r="88" spans="1:12" ht="30.75" thickBot="1" x14ac:dyDescent="0.3">
      <c r="A88" s="17">
        <v>69</v>
      </c>
      <c r="B88" s="18" t="s">
        <v>136</v>
      </c>
      <c r="C88" s="19">
        <v>31151508</v>
      </c>
      <c r="D88" s="20" t="s">
        <v>137</v>
      </c>
      <c r="E88" s="20">
        <v>244532</v>
      </c>
      <c r="F88" s="20" t="s">
        <v>138</v>
      </c>
      <c r="G88" s="16">
        <v>7</v>
      </c>
      <c r="H88" s="21">
        <v>19550</v>
      </c>
      <c r="I88" s="29">
        <v>0</v>
      </c>
      <c r="J88" s="16">
        <v>0</v>
      </c>
      <c r="K88" s="22">
        <f t="shared" si="2"/>
        <v>19550</v>
      </c>
      <c r="L88" s="53">
        <f t="shared" si="3"/>
        <v>136850</v>
      </c>
    </row>
    <row r="89" spans="1:12" ht="45.75" thickBot="1" x14ac:dyDescent="0.3">
      <c r="A89" s="17">
        <v>70</v>
      </c>
      <c r="B89" s="18" t="s">
        <v>139</v>
      </c>
      <c r="C89" s="19">
        <v>52151604</v>
      </c>
      <c r="D89" s="20" t="s">
        <v>140</v>
      </c>
      <c r="E89" s="20">
        <v>264080</v>
      </c>
      <c r="F89" s="20" t="s">
        <v>119</v>
      </c>
      <c r="G89" s="16">
        <v>2</v>
      </c>
      <c r="H89" s="21">
        <v>10350</v>
      </c>
      <c r="I89" s="29">
        <v>0</v>
      </c>
      <c r="J89" s="16">
        <v>0</v>
      </c>
      <c r="K89" s="22">
        <f t="shared" si="2"/>
        <v>10350</v>
      </c>
      <c r="L89" s="53">
        <f t="shared" si="3"/>
        <v>20700</v>
      </c>
    </row>
    <row r="90" spans="1:12" ht="60.75" thickBot="1" x14ac:dyDescent="0.3">
      <c r="A90" s="17">
        <v>71</v>
      </c>
      <c r="B90" s="18" t="s">
        <v>141</v>
      </c>
      <c r="C90" s="19">
        <v>52151604</v>
      </c>
      <c r="D90" s="20" t="s">
        <v>140</v>
      </c>
      <c r="E90" s="20">
        <v>264080</v>
      </c>
      <c r="F90" s="20" t="s">
        <v>119</v>
      </c>
      <c r="G90" s="16">
        <v>2</v>
      </c>
      <c r="H90" s="21">
        <v>20000</v>
      </c>
      <c r="I90" s="29">
        <v>0</v>
      </c>
      <c r="J90" s="16">
        <v>0</v>
      </c>
      <c r="K90" s="22">
        <f t="shared" si="2"/>
        <v>20000</v>
      </c>
      <c r="L90" s="53">
        <f t="shared" si="3"/>
        <v>40000</v>
      </c>
    </row>
    <row r="91" spans="1:12" ht="60.75" thickBot="1" x14ac:dyDescent="0.3">
      <c r="A91" s="17">
        <v>72</v>
      </c>
      <c r="B91" s="18" t="s">
        <v>142</v>
      </c>
      <c r="C91" s="19">
        <v>52151604</v>
      </c>
      <c r="D91" s="20" t="s">
        <v>140</v>
      </c>
      <c r="E91" s="20">
        <v>264080</v>
      </c>
      <c r="F91" s="20" t="s">
        <v>119</v>
      </c>
      <c r="G91" s="16">
        <v>2</v>
      </c>
      <c r="H91" s="21">
        <v>14000</v>
      </c>
      <c r="I91" s="29">
        <v>0</v>
      </c>
      <c r="J91" s="16">
        <v>0</v>
      </c>
      <c r="K91" s="22">
        <f t="shared" si="2"/>
        <v>14000</v>
      </c>
      <c r="L91" s="53">
        <f t="shared" si="3"/>
        <v>28000</v>
      </c>
    </row>
    <row r="92" spans="1:12" ht="45.75" thickBot="1" x14ac:dyDescent="0.3">
      <c r="A92" s="17">
        <v>73</v>
      </c>
      <c r="B92" s="18" t="s">
        <v>143</v>
      </c>
      <c r="C92" s="19">
        <v>10191703</v>
      </c>
      <c r="D92" s="20" t="s">
        <v>118</v>
      </c>
      <c r="E92" s="20">
        <v>241161</v>
      </c>
      <c r="F92" s="20" t="s">
        <v>144</v>
      </c>
      <c r="G92" s="16">
        <v>1</v>
      </c>
      <c r="H92" s="21">
        <v>20000</v>
      </c>
      <c r="I92" s="29">
        <v>0</v>
      </c>
      <c r="J92" s="16">
        <v>0</v>
      </c>
      <c r="K92" s="22">
        <f t="shared" si="2"/>
        <v>20000</v>
      </c>
      <c r="L92" s="53">
        <f t="shared" si="3"/>
        <v>20000</v>
      </c>
    </row>
    <row r="93" spans="1:12" ht="45.75" thickBot="1" x14ac:dyDescent="0.3">
      <c r="A93" s="17">
        <v>74</v>
      </c>
      <c r="B93" s="18" t="s">
        <v>145</v>
      </c>
      <c r="C93" s="19">
        <v>10191703</v>
      </c>
      <c r="D93" s="20" t="s">
        <v>118</v>
      </c>
      <c r="E93" s="20">
        <v>241161</v>
      </c>
      <c r="F93" s="20" t="s">
        <v>144</v>
      </c>
      <c r="G93" s="16">
        <v>1</v>
      </c>
      <c r="H93" s="21">
        <v>33000</v>
      </c>
      <c r="I93" s="29">
        <v>0</v>
      </c>
      <c r="J93" s="16">
        <v>0</v>
      </c>
      <c r="K93" s="22">
        <f t="shared" si="2"/>
        <v>33000</v>
      </c>
      <c r="L93" s="53">
        <f t="shared" si="3"/>
        <v>33000</v>
      </c>
    </row>
    <row r="94" spans="1:12" ht="45.75" thickBot="1" x14ac:dyDescent="0.3">
      <c r="A94" s="17">
        <v>75</v>
      </c>
      <c r="B94" s="18" t="s">
        <v>146</v>
      </c>
      <c r="C94" s="19">
        <v>10191703</v>
      </c>
      <c r="D94" s="20" t="s">
        <v>118</v>
      </c>
      <c r="E94" s="20">
        <v>241161</v>
      </c>
      <c r="F94" s="20" t="s">
        <v>144</v>
      </c>
      <c r="G94" s="16">
        <v>1</v>
      </c>
      <c r="H94" s="21">
        <v>33000</v>
      </c>
      <c r="I94" s="29">
        <v>0</v>
      </c>
      <c r="J94" s="16">
        <v>0</v>
      </c>
      <c r="K94" s="22">
        <f t="shared" si="2"/>
        <v>33000</v>
      </c>
      <c r="L94" s="53">
        <f t="shared" si="3"/>
        <v>33000</v>
      </c>
    </row>
    <row r="95" spans="1:12" ht="45.75" thickBot="1" x14ac:dyDescent="0.3">
      <c r="A95" s="17">
        <v>76</v>
      </c>
      <c r="B95" s="18" t="s">
        <v>147</v>
      </c>
      <c r="C95" s="19">
        <v>11162111</v>
      </c>
      <c r="D95" s="20" t="s">
        <v>148</v>
      </c>
      <c r="E95" s="20">
        <v>231275</v>
      </c>
      <c r="F95" s="20" t="s">
        <v>149</v>
      </c>
      <c r="G95" s="16">
        <v>3</v>
      </c>
      <c r="H95" s="21">
        <v>790000</v>
      </c>
      <c r="I95" s="29">
        <v>0</v>
      </c>
      <c r="J95" s="16">
        <v>0</v>
      </c>
      <c r="K95" s="22">
        <f t="shared" si="2"/>
        <v>790000</v>
      </c>
      <c r="L95" s="53">
        <f t="shared" si="3"/>
        <v>2370000</v>
      </c>
    </row>
    <row r="96" spans="1:12" ht="30.75" thickBot="1" x14ac:dyDescent="0.3">
      <c r="A96" s="17">
        <v>77</v>
      </c>
      <c r="B96" s="18" t="s">
        <v>150</v>
      </c>
      <c r="C96" s="19">
        <v>11162111</v>
      </c>
      <c r="D96" s="20" t="s">
        <v>148</v>
      </c>
      <c r="E96" s="20">
        <v>231275</v>
      </c>
      <c r="F96" s="20" t="s">
        <v>149</v>
      </c>
      <c r="G96" s="16">
        <v>1</v>
      </c>
      <c r="H96" s="21">
        <v>1350000</v>
      </c>
      <c r="I96" s="29">
        <v>0</v>
      </c>
      <c r="J96" s="16">
        <v>0</v>
      </c>
      <c r="K96" s="22">
        <f t="shared" si="2"/>
        <v>1350000</v>
      </c>
      <c r="L96" s="53">
        <f t="shared" si="3"/>
        <v>1350000</v>
      </c>
    </row>
    <row r="97" spans="1:12" ht="30.75" thickBot="1" x14ac:dyDescent="0.3">
      <c r="A97" s="17">
        <v>78</v>
      </c>
      <c r="B97" s="18" t="s">
        <v>151</v>
      </c>
      <c r="C97" s="19">
        <v>11162111</v>
      </c>
      <c r="D97" s="20" t="s">
        <v>148</v>
      </c>
      <c r="E97" s="20">
        <v>231275</v>
      </c>
      <c r="F97" s="20" t="s">
        <v>152</v>
      </c>
      <c r="G97" s="16">
        <v>1</v>
      </c>
      <c r="H97" s="21">
        <v>1400000</v>
      </c>
      <c r="I97" s="29">
        <v>0</v>
      </c>
      <c r="J97" s="16">
        <v>0</v>
      </c>
      <c r="K97" s="22">
        <f t="shared" si="2"/>
        <v>1400000</v>
      </c>
      <c r="L97" s="53">
        <f t="shared" si="3"/>
        <v>1400000</v>
      </c>
    </row>
    <row r="98" spans="1:12" ht="45.75" thickBot="1" x14ac:dyDescent="0.3">
      <c r="A98" s="17">
        <v>79</v>
      </c>
      <c r="B98" s="18" t="s">
        <v>153</v>
      </c>
      <c r="C98" s="19">
        <v>11162111</v>
      </c>
      <c r="D98" s="20" t="s">
        <v>148</v>
      </c>
      <c r="E98" s="20">
        <v>298898</v>
      </c>
      <c r="F98" s="20" t="s">
        <v>154</v>
      </c>
      <c r="G98" s="16">
        <v>1</v>
      </c>
      <c r="H98" s="21">
        <v>94600</v>
      </c>
      <c r="I98" s="29">
        <v>0</v>
      </c>
      <c r="J98" s="16">
        <v>0</v>
      </c>
      <c r="K98" s="22">
        <f t="shared" si="2"/>
        <v>94600</v>
      </c>
      <c r="L98" s="53">
        <f t="shared" si="3"/>
        <v>94600</v>
      </c>
    </row>
    <row r="99" spans="1:12" ht="30.75" thickBot="1" x14ac:dyDescent="0.3">
      <c r="A99" s="23"/>
      <c r="B99" s="24" t="s">
        <v>155</v>
      </c>
      <c r="C99" s="19"/>
      <c r="D99" s="20"/>
      <c r="E99" s="19"/>
      <c r="F99" s="16"/>
      <c r="G99" s="16">
        <v>0</v>
      </c>
      <c r="H99" s="21"/>
      <c r="I99" s="29"/>
      <c r="J99" s="16"/>
      <c r="K99" s="22"/>
      <c r="L99" s="53"/>
    </row>
    <row r="100" spans="1:12" ht="105.75" thickBot="1" x14ac:dyDescent="0.3">
      <c r="A100" s="17">
        <v>80</v>
      </c>
      <c r="B100" s="18" t="s">
        <v>156</v>
      </c>
      <c r="C100" s="19">
        <v>10151500</v>
      </c>
      <c r="D100" s="20" t="s">
        <v>157</v>
      </c>
      <c r="E100" s="20">
        <v>257614</v>
      </c>
      <c r="F100" s="20" t="s">
        <v>158</v>
      </c>
      <c r="G100" s="16">
        <v>1</v>
      </c>
      <c r="H100" s="21">
        <v>980000</v>
      </c>
      <c r="I100" s="29">
        <v>0</v>
      </c>
      <c r="J100" s="16">
        <v>0</v>
      </c>
      <c r="K100" s="22">
        <f t="shared" si="2"/>
        <v>980000</v>
      </c>
      <c r="L100" s="53">
        <f t="shared" si="3"/>
        <v>980000</v>
      </c>
    </row>
    <row r="101" spans="1:12" ht="60.75" thickBot="1" x14ac:dyDescent="0.3">
      <c r="A101" s="17">
        <v>81</v>
      </c>
      <c r="B101" s="18" t="s">
        <v>159</v>
      </c>
      <c r="C101" s="19">
        <v>10151609</v>
      </c>
      <c r="D101" s="20" t="s">
        <v>160</v>
      </c>
      <c r="E101" s="20">
        <v>257614</v>
      </c>
      <c r="F101" s="20" t="s">
        <v>61</v>
      </c>
      <c r="G101" s="16">
        <v>60</v>
      </c>
      <c r="H101" s="21">
        <v>14500</v>
      </c>
      <c r="I101" s="29">
        <v>0</v>
      </c>
      <c r="J101" s="16">
        <v>0</v>
      </c>
      <c r="K101" s="22">
        <f t="shared" si="2"/>
        <v>14500</v>
      </c>
      <c r="L101" s="53">
        <f t="shared" si="3"/>
        <v>870000</v>
      </c>
    </row>
    <row r="102" spans="1:12" ht="60.75" thickBot="1" x14ac:dyDescent="0.3">
      <c r="A102" s="17">
        <v>82</v>
      </c>
      <c r="B102" s="18" t="s">
        <v>161</v>
      </c>
      <c r="C102" s="19">
        <v>10151500</v>
      </c>
      <c r="D102" s="20" t="s">
        <v>157</v>
      </c>
      <c r="E102" s="20">
        <v>232692</v>
      </c>
      <c r="F102" s="20" t="s">
        <v>162</v>
      </c>
      <c r="G102" s="16">
        <v>2</v>
      </c>
      <c r="H102" s="21">
        <v>4500</v>
      </c>
      <c r="I102" s="29">
        <v>0</v>
      </c>
      <c r="J102" s="16">
        <v>0</v>
      </c>
      <c r="K102" s="22">
        <f t="shared" si="2"/>
        <v>4500</v>
      </c>
      <c r="L102" s="53">
        <f t="shared" si="3"/>
        <v>9000</v>
      </c>
    </row>
    <row r="103" spans="1:12" ht="30.75" thickBot="1" x14ac:dyDescent="0.3">
      <c r="A103" s="17">
        <v>83</v>
      </c>
      <c r="B103" s="18" t="s">
        <v>163</v>
      </c>
      <c r="C103" s="19">
        <v>10151500</v>
      </c>
      <c r="D103" s="20" t="s">
        <v>157</v>
      </c>
      <c r="E103" s="20">
        <v>282987</v>
      </c>
      <c r="F103" s="20" t="s">
        <v>164</v>
      </c>
      <c r="G103" s="16">
        <v>15</v>
      </c>
      <c r="H103" s="21">
        <v>4500</v>
      </c>
      <c r="I103" s="29">
        <v>0</v>
      </c>
      <c r="J103" s="16">
        <v>0</v>
      </c>
      <c r="K103" s="22">
        <f t="shared" si="2"/>
        <v>4500</v>
      </c>
      <c r="L103" s="53">
        <f t="shared" si="3"/>
        <v>67500</v>
      </c>
    </row>
    <row r="104" spans="1:12" ht="30.75" thickBot="1" x14ac:dyDescent="0.3">
      <c r="A104" s="17">
        <v>84</v>
      </c>
      <c r="B104" s="18" t="s">
        <v>165</v>
      </c>
      <c r="C104" s="19">
        <v>10151500</v>
      </c>
      <c r="D104" s="20" t="s">
        <v>157</v>
      </c>
      <c r="E104" s="20">
        <v>233236</v>
      </c>
      <c r="F104" s="20" t="s">
        <v>166</v>
      </c>
      <c r="G104" s="16">
        <v>15</v>
      </c>
      <c r="H104" s="21">
        <v>4500</v>
      </c>
      <c r="I104" s="29">
        <v>0</v>
      </c>
      <c r="J104" s="16">
        <v>0</v>
      </c>
      <c r="K104" s="22">
        <f t="shared" si="2"/>
        <v>4500</v>
      </c>
      <c r="L104" s="53">
        <f t="shared" si="3"/>
        <v>67500</v>
      </c>
    </row>
    <row r="105" spans="1:12" ht="45.75" thickBot="1" x14ac:dyDescent="0.3">
      <c r="A105" s="17">
        <v>85</v>
      </c>
      <c r="B105" s="18" t="s">
        <v>167</v>
      </c>
      <c r="C105" s="19">
        <v>10151500</v>
      </c>
      <c r="D105" s="20" t="s">
        <v>157</v>
      </c>
      <c r="E105" s="20">
        <v>244618</v>
      </c>
      <c r="F105" s="20" t="s">
        <v>168</v>
      </c>
      <c r="G105" s="16">
        <v>15</v>
      </c>
      <c r="H105" s="21">
        <v>4500</v>
      </c>
      <c r="I105" s="29">
        <v>0</v>
      </c>
      <c r="J105" s="16">
        <v>0</v>
      </c>
      <c r="K105" s="22">
        <f t="shared" si="2"/>
        <v>4500</v>
      </c>
      <c r="L105" s="53">
        <f t="shared" si="3"/>
        <v>67500</v>
      </c>
    </row>
    <row r="106" spans="1:12" ht="30.75" thickBot="1" x14ac:dyDescent="0.3">
      <c r="A106" s="17">
        <v>86</v>
      </c>
      <c r="B106" s="18" t="s">
        <v>169</v>
      </c>
      <c r="C106" s="19">
        <v>10151500</v>
      </c>
      <c r="D106" s="20" t="s">
        <v>157</v>
      </c>
      <c r="E106" s="20">
        <v>239542</v>
      </c>
      <c r="F106" s="20" t="s">
        <v>170</v>
      </c>
      <c r="G106" s="16">
        <v>1</v>
      </c>
      <c r="H106" s="21">
        <v>386000</v>
      </c>
      <c r="I106" s="29">
        <v>0</v>
      </c>
      <c r="J106" s="16">
        <v>0</v>
      </c>
      <c r="K106" s="22">
        <f t="shared" si="2"/>
        <v>386000</v>
      </c>
      <c r="L106" s="53">
        <f t="shared" si="3"/>
        <v>386000</v>
      </c>
    </row>
    <row r="107" spans="1:12" ht="75.75" thickBot="1" x14ac:dyDescent="0.3">
      <c r="A107" s="17">
        <v>87</v>
      </c>
      <c r="B107" s="18" t="s">
        <v>171</v>
      </c>
      <c r="C107" s="19">
        <v>10151518</v>
      </c>
      <c r="D107" s="20" t="s">
        <v>172</v>
      </c>
      <c r="E107" s="20">
        <v>234194</v>
      </c>
      <c r="F107" s="20" t="s">
        <v>173</v>
      </c>
      <c r="G107" s="16">
        <v>10</v>
      </c>
      <c r="H107" s="21">
        <v>7900</v>
      </c>
      <c r="I107" s="29">
        <v>0</v>
      </c>
      <c r="J107" s="16">
        <v>0</v>
      </c>
      <c r="K107" s="22">
        <f t="shared" si="2"/>
        <v>7900</v>
      </c>
      <c r="L107" s="53">
        <f t="shared" si="3"/>
        <v>79000</v>
      </c>
    </row>
    <row r="108" spans="1:12" ht="45.75" thickBot="1" x14ac:dyDescent="0.3">
      <c r="A108" s="17">
        <v>88</v>
      </c>
      <c r="B108" s="18" t="s">
        <v>174</v>
      </c>
      <c r="C108" s="19">
        <v>10151500</v>
      </c>
      <c r="D108" s="20" t="s">
        <v>157</v>
      </c>
      <c r="E108" s="20">
        <v>233363</v>
      </c>
      <c r="F108" s="20" t="s">
        <v>175</v>
      </c>
      <c r="G108" s="16">
        <v>20</v>
      </c>
      <c r="H108" s="21">
        <v>4500</v>
      </c>
      <c r="I108" s="29">
        <v>0</v>
      </c>
      <c r="J108" s="16">
        <v>0</v>
      </c>
      <c r="K108" s="22">
        <f t="shared" si="2"/>
        <v>4500</v>
      </c>
      <c r="L108" s="53">
        <f t="shared" si="3"/>
        <v>90000</v>
      </c>
    </row>
    <row r="109" spans="1:12" ht="30.75" thickBot="1" x14ac:dyDescent="0.3">
      <c r="A109" s="17">
        <v>89</v>
      </c>
      <c r="B109" s="18" t="s">
        <v>176</v>
      </c>
      <c r="C109" s="19">
        <v>10151500</v>
      </c>
      <c r="D109" s="20" t="s">
        <v>157</v>
      </c>
      <c r="E109" s="20">
        <v>254085</v>
      </c>
      <c r="F109" s="20" t="s">
        <v>164</v>
      </c>
      <c r="G109" s="16">
        <v>16</v>
      </c>
      <c r="H109" s="21">
        <v>4500</v>
      </c>
      <c r="I109" s="29">
        <v>0</v>
      </c>
      <c r="J109" s="16">
        <v>0</v>
      </c>
      <c r="K109" s="22">
        <f t="shared" si="2"/>
        <v>4500</v>
      </c>
      <c r="L109" s="53">
        <f t="shared" si="3"/>
        <v>72000</v>
      </c>
    </row>
    <row r="110" spans="1:12" ht="45.75" thickBot="1" x14ac:dyDescent="0.3">
      <c r="A110" s="17">
        <v>90</v>
      </c>
      <c r="B110" s="18" t="s">
        <v>177</v>
      </c>
      <c r="C110" s="19">
        <v>10151500</v>
      </c>
      <c r="D110" s="20" t="s">
        <v>157</v>
      </c>
      <c r="E110" s="20">
        <v>233236</v>
      </c>
      <c r="F110" s="20" t="s">
        <v>178</v>
      </c>
      <c r="G110" s="16">
        <v>2</v>
      </c>
      <c r="H110" s="21">
        <v>302000</v>
      </c>
      <c r="I110" s="29">
        <v>0</v>
      </c>
      <c r="J110" s="16">
        <v>0</v>
      </c>
      <c r="K110" s="22">
        <f t="shared" si="2"/>
        <v>302000</v>
      </c>
      <c r="L110" s="53">
        <f t="shared" si="3"/>
        <v>604000</v>
      </c>
    </row>
    <row r="111" spans="1:12" x14ac:dyDescent="0.25">
      <c r="A111" s="64">
        <v>91</v>
      </c>
      <c r="B111" s="25" t="s">
        <v>179</v>
      </c>
      <c r="C111" s="66">
        <v>10151500</v>
      </c>
      <c r="D111" s="68" t="s">
        <v>157</v>
      </c>
      <c r="E111" s="68">
        <v>254085</v>
      </c>
      <c r="F111" s="68" t="s">
        <v>61</v>
      </c>
      <c r="G111" s="58">
        <v>52</v>
      </c>
      <c r="H111" s="74">
        <v>17500</v>
      </c>
      <c r="I111" s="76">
        <v>0</v>
      </c>
      <c r="J111" s="58">
        <v>0</v>
      </c>
      <c r="K111" s="60">
        <f t="shared" si="2"/>
        <v>17500</v>
      </c>
      <c r="L111" s="62">
        <f t="shared" si="3"/>
        <v>910000</v>
      </c>
    </row>
    <row r="112" spans="1:12" ht="30.75" thickBot="1" x14ac:dyDescent="0.3">
      <c r="A112" s="65"/>
      <c r="B112" s="18" t="s">
        <v>180</v>
      </c>
      <c r="C112" s="67"/>
      <c r="D112" s="69"/>
      <c r="E112" s="69"/>
      <c r="F112" s="69"/>
      <c r="G112" s="59"/>
      <c r="H112" s="75"/>
      <c r="I112" s="59"/>
      <c r="J112" s="59"/>
      <c r="K112" s="61"/>
      <c r="L112" s="63"/>
    </row>
    <row r="113" spans="1:12" x14ac:dyDescent="0.25">
      <c r="A113" s="64">
        <v>92</v>
      </c>
      <c r="B113" s="25" t="s">
        <v>181</v>
      </c>
      <c r="C113" s="66">
        <v>10151500</v>
      </c>
      <c r="D113" s="68" t="s">
        <v>157</v>
      </c>
      <c r="E113" s="68">
        <v>254085</v>
      </c>
      <c r="F113" s="68" t="s">
        <v>61</v>
      </c>
      <c r="G113" s="58">
        <v>51</v>
      </c>
      <c r="H113" s="74">
        <v>78000</v>
      </c>
      <c r="I113" s="76">
        <v>0</v>
      </c>
      <c r="J113" s="58">
        <v>0</v>
      </c>
      <c r="K113" s="60">
        <f t="shared" si="2"/>
        <v>78000</v>
      </c>
      <c r="L113" s="62">
        <f t="shared" si="3"/>
        <v>3978000</v>
      </c>
    </row>
    <row r="114" spans="1:12" ht="45.75" thickBot="1" x14ac:dyDescent="0.3">
      <c r="A114" s="65"/>
      <c r="B114" s="18" t="s">
        <v>182</v>
      </c>
      <c r="C114" s="67"/>
      <c r="D114" s="69"/>
      <c r="E114" s="69"/>
      <c r="F114" s="69"/>
      <c r="G114" s="59"/>
      <c r="H114" s="75"/>
      <c r="I114" s="59"/>
      <c r="J114" s="59"/>
      <c r="K114" s="61"/>
      <c r="L114" s="63"/>
    </row>
    <row r="115" spans="1:12" ht="75.75" thickBot="1" x14ac:dyDescent="0.3">
      <c r="A115" s="17">
        <v>93</v>
      </c>
      <c r="B115" s="18" t="s">
        <v>183</v>
      </c>
      <c r="C115" s="19">
        <v>10152001</v>
      </c>
      <c r="D115" s="20" t="s">
        <v>184</v>
      </c>
      <c r="E115" s="20">
        <v>254087</v>
      </c>
      <c r="F115" s="20" t="s">
        <v>119</v>
      </c>
      <c r="G115" s="16">
        <v>167</v>
      </c>
      <c r="H115" s="21">
        <v>2990</v>
      </c>
      <c r="I115" s="29">
        <v>0</v>
      </c>
      <c r="J115" s="16">
        <v>0</v>
      </c>
      <c r="K115" s="22">
        <f t="shared" si="2"/>
        <v>2990</v>
      </c>
      <c r="L115" s="54">
        <f t="shared" si="3"/>
        <v>499330</v>
      </c>
    </row>
    <row r="116" spans="1:12" ht="75.75" thickBot="1" x14ac:dyDescent="0.3">
      <c r="A116" s="17">
        <v>94</v>
      </c>
      <c r="B116" s="18" t="s">
        <v>185</v>
      </c>
      <c r="C116" s="19">
        <v>10152001</v>
      </c>
      <c r="D116" s="20" t="s">
        <v>184</v>
      </c>
      <c r="E116" s="20">
        <v>254088</v>
      </c>
      <c r="F116" s="20" t="s">
        <v>119</v>
      </c>
      <c r="G116" s="16">
        <v>167</v>
      </c>
      <c r="H116" s="21">
        <v>2990</v>
      </c>
      <c r="I116" s="29">
        <v>0</v>
      </c>
      <c r="J116" s="16">
        <v>0</v>
      </c>
      <c r="K116" s="22">
        <v>2990</v>
      </c>
      <c r="L116" s="54">
        <f t="shared" si="3"/>
        <v>499330</v>
      </c>
    </row>
    <row r="117" spans="1:12" ht="75.75" thickBot="1" x14ac:dyDescent="0.3">
      <c r="A117" s="17">
        <v>95</v>
      </c>
      <c r="B117" s="18" t="s">
        <v>186</v>
      </c>
      <c r="C117" s="19">
        <v>10152001</v>
      </c>
      <c r="D117" s="20" t="s">
        <v>184</v>
      </c>
      <c r="E117" s="20">
        <v>254089</v>
      </c>
      <c r="F117" s="20" t="s">
        <v>119</v>
      </c>
      <c r="G117" s="16">
        <v>167</v>
      </c>
      <c r="H117" s="21">
        <v>2990</v>
      </c>
      <c r="I117" s="29">
        <v>0</v>
      </c>
      <c r="J117" s="16">
        <v>0</v>
      </c>
      <c r="K117" s="22">
        <f t="shared" si="2"/>
        <v>2990</v>
      </c>
      <c r="L117" s="54">
        <f t="shared" si="3"/>
        <v>499330</v>
      </c>
    </row>
    <row r="118" spans="1:12" ht="45.75" thickBot="1" x14ac:dyDescent="0.3">
      <c r="A118" s="17">
        <v>96</v>
      </c>
      <c r="B118" s="18" t="s">
        <v>187</v>
      </c>
      <c r="C118" s="19">
        <v>11121806</v>
      </c>
      <c r="D118" s="20" t="s">
        <v>188</v>
      </c>
      <c r="E118" s="20">
        <v>239473</v>
      </c>
      <c r="F118" s="20" t="s">
        <v>189</v>
      </c>
      <c r="G118" s="16">
        <v>1</v>
      </c>
      <c r="H118" s="21">
        <v>60000</v>
      </c>
      <c r="I118" s="29">
        <v>0</v>
      </c>
      <c r="J118" s="16">
        <v>0</v>
      </c>
      <c r="K118" s="22">
        <f t="shared" si="2"/>
        <v>60000</v>
      </c>
      <c r="L118" s="53">
        <f t="shared" si="3"/>
        <v>60000</v>
      </c>
    </row>
    <row r="119" spans="1:12" ht="45.75" thickBot="1" x14ac:dyDescent="0.3">
      <c r="A119" s="17">
        <v>97</v>
      </c>
      <c r="B119" s="18" t="s">
        <v>190</v>
      </c>
      <c r="C119" s="19">
        <v>31201531</v>
      </c>
      <c r="D119" s="20" t="s">
        <v>191</v>
      </c>
      <c r="E119" s="20">
        <v>235733</v>
      </c>
      <c r="F119" s="20" t="s">
        <v>192</v>
      </c>
      <c r="G119" s="16">
        <v>1</v>
      </c>
      <c r="H119" s="21">
        <v>27000</v>
      </c>
      <c r="I119" s="29">
        <v>0</v>
      </c>
      <c r="J119" s="16">
        <v>0</v>
      </c>
      <c r="K119" s="22">
        <f t="shared" si="2"/>
        <v>27000</v>
      </c>
      <c r="L119" s="53">
        <f t="shared" si="3"/>
        <v>27000</v>
      </c>
    </row>
    <row r="120" spans="1:12" ht="75.75" thickBot="1" x14ac:dyDescent="0.3">
      <c r="A120" s="17">
        <v>98</v>
      </c>
      <c r="B120" s="18" t="s">
        <v>193</v>
      </c>
      <c r="C120" s="20">
        <v>55121802</v>
      </c>
      <c r="D120" s="20" t="s">
        <v>194</v>
      </c>
      <c r="E120" s="20">
        <v>299097</v>
      </c>
      <c r="F120" s="20" t="s">
        <v>119</v>
      </c>
      <c r="G120" s="16">
        <v>300</v>
      </c>
      <c r="H120" s="21">
        <v>500</v>
      </c>
      <c r="I120" s="29">
        <v>0</v>
      </c>
      <c r="J120" s="16">
        <v>0</v>
      </c>
      <c r="K120" s="22">
        <f t="shared" si="2"/>
        <v>500</v>
      </c>
      <c r="L120" s="53">
        <f t="shared" si="3"/>
        <v>150000</v>
      </c>
    </row>
    <row r="121" spans="1:12" ht="30.75" thickBot="1" x14ac:dyDescent="0.3">
      <c r="A121" s="17">
        <v>99</v>
      </c>
      <c r="B121" s="18" t="s">
        <v>195</v>
      </c>
      <c r="C121" s="19">
        <v>21101612</v>
      </c>
      <c r="D121" s="20" t="s">
        <v>196</v>
      </c>
      <c r="E121" s="20">
        <v>242376</v>
      </c>
      <c r="F121" s="20" t="s">
        <v>119</v>
      </c>
      <c r="G121" s="16">
        <v>10</v>
      </c>
      <c r="H121" s="21">
        <v>30000</v>
      </c>
      <c r="I121" s="29">
        <v>0</v>
      </c>
      <c r="J121" s="16">
        <v>0</v>
      </c>
      <c r="K121" s="22">
        <f t="shared" si="2"/>
        <v>30000</v>
      </c>
      <c r="L121" s="53">
        <f t="shared" si="3"/>
        <v>300000</v>
      </c>
    </row>
    <row r="122" spans="1:12" ht="45.75" thickBot="1" x14ac:dyDescent="0.3">
      <c r="A122" s="17">
        <v>100</v>
      </c>
      <c r="B122" s="18" t="s">
        <v>197</v>
      </c>
      <c r="C122" s="19">
        <v>21101612</v>
      </c>
      <c r="D122" s="20" t="s">
        <v>196</v>
      </c>
      <c r="E122" s="20">
        <v>242376</v>
      </c>
      <c r="F122" s="20" t="s">
        <v>198</v>
      </c>
      <c r="G122" s="16">
        <v>10</v>
      </c>
      <c r="H122" s="21">
        <v>16100</v>
      </c>
      <c r="I122" s="29">
        <v>0</v>
      </c>
      <c r="J122" s="16">
        <v>0</v>
      </c>
      <c r="K122" s="22">
        <f t="shared" si="2"/>
        <v>16100</v>
      </c>
      <c r="L122" s="53">
        <f t="shared" si="3"/>
        <v>161000</v>
      </c>
    </row>
    <row r="123" spans="1:12" ht="60.75" thickBot="1" x14ac:dyDescent="0.3">
      <c r="A123" s="17">
        <v>101</v>
      </c>
      <c r="B123" s="18" t="s">
        <v>199</v>
      </c>
      <c r="C123" s="19">
        <v>21101612</v>
      </c>
      <c r="D123" s="20" t="s">
        <v>196</v>
      </c>
      <c r="E123" s="20">
        <v>242376</v>
      </c>
      <c r="F123" s="20" t="s">
        <v>200</v>
      </c>
      <c r="G123" s="16">
        <v>4</v>
      </c>
      <c r="H123" s="21">
        <v>17250</v>
      </c>
      <c r="I123" s="29">
        <v>0</v>
      </c>
      <c r="J123" s="16">
        <v>0</v>
      </c>
      <c r="K123" s="22">
        <f t="shared" si="2"/>
        <v>17250</v>
      </c>
      <c r="L123" s="53">
        <f t="shared" si="3"/>
        <v>69000</v>
      </c>
    </row>
    <row r="124" spans="1:12" ht="60.75" thickBot="1" x14ac:dyDescent="0.3">
      <c r="A124" s="17">
        <v>102</v>
      </c>
      <c r="B124" s="18" t="s">
        <v>201</v>
      </c>
      <c r="C124" s="19">
        <v>21101612</v>
      </c>
      <c r="D124" s="20" t="s">
        <v>196</v>
      </c>
      <c r="E124" s="20">
        <v>242376</v>
      </c>
      <c r="F124" s="20" t="s">
        <v>119</v>
      </c>
      <c r="G124" s="16">
        <v>50</v>
      </c>
      <c r="H124" s="21">
        <v>1000</v>
      </c>
      <c r="I124" s="29">
        <v>0</v>
      </c>
      <c r="J124" s="16">
        <v>0</v>
      </c>
      <c r="K124" s="22">
        <f t="shared" si="2"/>
        <v>1000</v>
      </c>
      <c r="L124" s="53">
        <f t="shared" si="3"/>
        <v>50000</v>
      </c>
    </row>
    <row r="125" spans="1:12" ht="45.75" thickBot="1" x14ac:dyDescent="0.3">
      <c r="A125" s="17">
        <v>103</v>
      </c>
      <c r="B125" s="18" t="s">
        <v>202</v>
      </c>
      <c r="C125" s="20">
        <v>27112400</v>
      </c>
      <c r="D125" s="20" t="s">
        <v>203</v>
      </c>
      <c r="E125" s="19">
        <v>244481</v>
      </c>
      <c r="F125" s="20" t="s">
        <v>119</v>
      </c>
      <c r="G125" s="16">
        <v>5</v>
      </c>
      <c r="H125" s="21">
        <v>10000</v>
      </c>
      <c r="I125" s="29">
        <v>0</v>
      </c>
      <c r="J125" s="16">
        <v>0</v>
      </c>
      <c r="K125" s="22">
        <f t="shared" si="2"/>
        <v>10000</v>
      </c>
      <c r="L125" s="53">
        <f t="shared" si="3"/>
        <v>50000</v>
      </c>
    </row>
    <row r="126" spans="1:12" ht="135" x14ac:dyDescent="0.25">
      <c r="A126" s="64">
        <v>104</v>
      </c>
      <c r="B126" s="25" t="s">
        <v>204</v>
      </c>
      <c r="C126" s="66">
        <v>40141742</v>
      </c>
      <c r="D126" s="68" t="s">
        <v>206</v>
      </c>
      <c r="E126" s="66">
        <v>249922</v>
      </c>
      <c r="F126" s="68" t="s">
        <v>119</v>
      </c>
      <c r="G126" s="58">
        <v>5</v>
      </c>
      <c r="H126" s="74">
        <v>10000</v>
      </c>
      <c r="I126" s="76">
        <v>0</v>
      </c>
      <c r="J126" s="58">
        <v>0</v>
      </c>
      <c r="K126" s="60">
        <f t="shared" si="2"/>
        <v>10000</v>
      </c>
      <c r="L126" s="62">
        <f t="shared" si="3"/>
        <v>50000</v>
      </c>
    </row>
    <row r="127" spans="1:12" x14ac:dyDescent="0.25">
      <c r="A127" s="78"/>
      <c r="B127" s="5"/>
      <c r="C127" s="79"/>
      <c r="D127" s="80"/>
      <c r="E127" s="79"/>
      <c r="F127" s="80"/>
      <c r="G127" s="77"/>
      <c r="H127" s="81"/>
      <c r="I127" s="87"/>
      <c r="J127" s="77"/>
      <c r="K127" s="89"/>
      <c r="L127" s="88"/>
    </row>
    <row r="128" spans="1:12" ht="75.75" thickBot="1" x14ac:dyDescent="0.3">
      <c r="A128" s="65"/>
      <c r="B128" s="18" t="s">
        <v>205</v>
      </c>
      <c r="C128" s="67"/>
      <c r="D128" s="69"/>
      <c r="E128" s="67"/>
      <c r="F128" s="69"/>
      <c r="G128" s="59"/>
      <c r="H128" s="75"/>
      <c r="I128" s="86"/>
      <c r="J128" s="59"/>
      <c r="K128" s="61"/>
      <c r="L128" s="63"/>
    </row>
    <row r="129" spans="1:12" ht="60.75" thickBot="1" x14ac:dyDescent="0.3">
      <c r="A129" s="17">
        <v>105</v>
      </c>
      <c r="B129" s="18" t="s">
        <v>207</v>
      </c>
      <c r="C129" s="19">
        <v>60124412</v>
      </c>
      <c r="D129" s="20" t="s">
        <v>208</v>
      </c>
      <c r="E129" s="19">
        <v>250936</v>
      </c>
      <c r="F129" s="20" t="s">
        <v>61</v>
      </c>
      <c r="G129" s="16">
        <v>5</v>
      </c>
      <c r="H129" s="21">
        <v>10000</v>
      </c>
      <c r="I129" s="29">
        <v>0</v>
      </c>
      <c r="J129" s="16">
        <v>0</v>
      </c>
      <c r="K129" s="22">
        <f t="shared" si="2"/>
        <v>10000</v>
      </c>
      <c r="L129" s="53">
        <f t="shared" si="3"/>
        <v>50000</v>
      </c>
    </row>
    <row r="130" spans="1:12" ht="60.75" thickBot="1" x14ac:dyDescent="0.3">
      <c r="A130" s="17">
        <v>106</v>
      </c>
      <c r="B130" s="18" t="s">
        <v>209</v>
      </c>
      <c r="C130" s="19">
        <v>60124412</v>
      </c>
      <c r="D130" s="20" t="s">
        <v>208</v>
      </c>
      <c r="E130" s="19">
        <v>250936</v>
      </c>
      <c r="F130" s="20" t="s">
        <v>61</v>
      </c>
      <c r="G130" s="16">
        <v>13</v>
      </c>
      <c r="H130" s="21">
        <v>10000</v>
      </c>
      <c r="I130" s="29">
        <v>0</v>
      </c>
      <c r="J130" s="16">
        <v>0</v>
      </c>
      <c r="K130" s="22">
        <f t="shared" si="2"/>
        <v>10000</v>
      </c>
      <c r="L130" s="53">
        <f t="shared" si="3"/>
        <v>130000</v>
      </c>
    </row>
    <row r="131" spans="1:12" ht="30.75" thickBot="1" x14ac:dyDescent="0.3">
      <c r="A131" s="17">
        <v>107</v>
      </c>
      <c r="B131" s="18" t="s">
        <v>210</v>
      </c>
      <c r="C131" s="19">
        <v>31201610</v>
      </c>
      <c r="D131" s="20" t="s">
        <v>211</v>
      </c>
      <c r="E131" s="19">
        <v>266770</v>
      </c>
      <c r="F131" s="20" t="s">
        <v>61</v>
      </c>
      <c r="G131" s="16">
        <v>6</v>
      </c>
      <c r="H131" s="21">
        <v>30000</v>
      </c>
      <c r="I131" s="29">
        <v>0</v>
      </c>
      <c r="J131" s="16">
        <v>0</v>
      </c>
      <c r="K131" s="22">
        <f t="shared" si="2"/>
        <v>30000</v>
      </c>
      <c r="L131" s="53">
        <f t="shared" si="3"/>
        <v>180000</v>
      </c>
    </row>
    <row r="132" spans="1:12" ht="90.75" thickBot="1" x14ac:dyDescent="0.3">
      <c r="A132" s="17">
        <v>108</v>
      </c>
      <c r="B132" s="18" t="s">
        <v>212</v>
      </c>
      <c r="C132" s="19">
        <v>27111801</v>
      </c>
      <c r="D132" s="20" t="s">
        <v>213</v>
      </c>
      <c r="E132" s="20">
        <v>237649</v>
      </c>
      <c r="F132" s="20" t="s">
        <v>119</v>
      </c>
      <c r="G132" s="16">
        <v>1</v>
      </c>
      <c r="H132" s="21">
        <v>30000</v>
      </c>
      <c r="I132" s="29">
        <v>0</v>
      </c>
      <c r="J132" s="16">
        <v>0</v>
      </c>
      <c r="K132" s="22">
        <f t="shared" si="2"/>
        <v>30000</v>
      </c>
      <c r="L132" s="53">
        <f t="shared" si="3"/>
        <v>30000</v>
      </c>
    </row>
    <row r="133" spans="1:12" ht="90.75" thickBot="1" x14ac:dyDescent="0.3">
      <c r="A133" s="17">
        <v>109</v>
      </c>
      <c r="B133" s="18" t="s">
        <v>214</v>
      </c>
      <c r="C133" s="19">
        <v>27111801</v>
      </c>
      <c r="D133" s="20" t="s">
        <v>213</v>
      </c>
      <c r="E133" s="20">
        <v>237649</v>
      </c>
      <c r="F133" s="20" t="s">
        <v>119</v>
      </c>
      <c r="G133" s="16">
        <v>1</v>
      </c>
      <c r="H133" s="21">
        <v>20000</v>
      </c>
      <c r="I133" s="29">
        <v>0</v>
      </c>
      <c r="J133" s="16">
        <v>0</v>
      </c>
      <c r="K133" s="22">
        <f t="shared" si="2"/>
        <v>20000</v>
      </c>
      <c r="L133" s="53">
        <f t="shared" si="3"/>
        <v>20000</v>
      </c>
    </row>
    <row r="134" spans="1:12" ht="30.75" thickBot="1" x14ac:dyDescent="0.3">
      <c r="A134" s="17">
        <v>110</v>
      </c>
      <c r="B134" s="18" t="s">
        <v>215</v>
      </c>
      <c r="C134" s="19">
        <v>30102015</v>
      </c>
      <c r="D134" s="20" t="s">
        <v>216</v>
      </c>
      <c r="E134" s="20">
        <v>254410</v>
      </c>
      <c r="F134" s="20" t="s">
        <v>217</v>
      </c>
      <c r="G134" s="16">
        <v>5</v>
      </c>
      <c r="H134" s="21">
        <v>9600</v>
      </c>
      <c r="I134" s="29">
        <v>0</v>
      </c>
      <c r="J134" s="16">
        <v>0</v>
      </c>
      <c r="K134" s="22">
        <f t="shared" si="2"/>
        <v>9600</v>
      </c>
      <c r="L134" s="53">
        <f t="shared" si="3"/>
        <v>48000</v>
      </c>
    </row>
    <row r="135" spans="1:12" ht="45.75" thickBot="1" x14ac:dyDescent="0.3">
      <c r="A135" s="17">
        <v>111</v>
      </c>
      <c r="B135" s="18" t="s">
        <v>218</v>
      </c>
      <c r="C135" s="19">
        <v>10171500</v>
      </c>
      <c r="D135" s="20" t="s">
        <v>219</v>
      </c>
      <c r="E135" s="20">
        <v>255799</v>
      </c>
      <c r="F135" s="20" t="s">
        <v>220</v>
      </c>
      <c r="G135" s="16">
        <v>1</v>
      </c>
      <c r="H135" s="21">
        <v>39000</v>
      </c>
      <c r="I135" s="29">
        <v>0</v>
      </c>
      <c r="J135" s="16">
        <v>0</v>
      </c>
      <c r="K135" s="22">
        <f t="shared" si="2"/>
        <v>39000</v>
      </c>
      <c r="L135" s="53">
        <f t="shared" si="3"/>
        <v>39000</v>
      </c>
    </row>
    <row r="136" spans="1:12" ht="75.75" thickBot="1" x14ac:dyDescent="0.3">
      <c r="A136" s="17">
        <v>112</v>
      </c>
      <c r="B136" s="18" t="s">
        <v>221</v>
      </c>
      <c r="C136" s="19">
        <v>55121719</v>
      </c>
      <c r="D136" s="20" t="s">
        <v>222</v>
      </c>
      <c r="E136" s="20">
        <v>259010</v>
      </c>
      <c r="F136" s="20" t="s">
        <v>119</v>
      </c>
      <c r="G136" s="16">
        <v>1</v>
      </c>
      <c r="H136" s="21">
        <v>180000</v>
      </c>
      <c r="I136" s="29">
        <v>0</v>
      </c>
      <c r="J136" s="16">
        <v>0</v>
      </c>
      <c r="K136" s="22">
        <f t="shared" si="2"/>
        <v>180000</v>
      </c>
      <c r="L136" s="53">
        <f t="shared" si="3"/>
        <v>180000</v>
      </c>
    </row>
    <row r="137" spans="1:12" ht="60" x14ac:dyDescent="0.25">
      <c r="A137" s="64">
        <v>113</v>
      </c>
      <c r="B137" s="25" t="s">
        <v>223</v>
      </c>
      <c r="C137" s="66">
        <v>55121725</v>
      </c>
      <c r="D137" s="68" t="s">
        <v>234</v>
      </c>
      <c r="E137" s="68">
        <v>247908</v>
      </c>
      <c r="F137" s="68" t="s">
        <v>235</v>
      </c>
      <c r="G137" s="58">
        <v>1</v>
      </c>
      <c r="H137" s="74">
        <v>180000</v>
      </c>
      <c r="I137" s="76">
        <v>0</v>
      </c>
      <c r="J137" s="58">
        <v>0</v>
      </c>
      <c r="K137" s="60">
        <f t="shared" si="2"/>
        <v>180000</v>
      </c>
      <c r="L137" s="62">
        <f t="shared" si="3"/>
        <v>180000</v>
      </c>
    </row>
    <row r="138" spans="1:12" x14ac:dyDescent="0.25">
      <c r="A138" s="78"/>
      <c r="B138" s="5"/>
      <c r="C138" s="79"/>
      <c r="D138" s="80"/>
      <c r="E138" s="80"/>
      <c r="F138" s="80"/>
      <c r="G138" s="77"/>
      <c r="H138" s="81"/>
      <c r="I138" s="77"/>
      <c r="J138" s="77"/>
      <c r="K138" s="89"/>
      <c r="L138" s="88"/>
    </row>
    <row r="139" spans="1:12" ht="30" x14ac:dyDescent="0.25">
      <c r="A139" s="78"/>
      <c r="B139" s="25" t="s">
        <v>224</v>
      </c>
      <c r="C139" s="79"/>
      <c r="D139" s="80"/>
      <c r="E139" s="80"/>
      <c r="F139" s="80"/>
      <c r="G139" s="77"/>
      <c r="H139" s="81"/>
      <c r="I139" s="77"/>
      <c r="J139" s="77"/>
      <c r="K139" s="89"/>
      <c r="L139" s="88"/>
    </row>
    <row r="140" spans="1:12" x14ac:dyDescent="0.25">
      <c r="A140" s="78"/>
      <c r="B140" s="25" t="s">
        <v>225</v>
      </c>
      <c r="C140" s="79"/>
      <c r="D140" s="80"/>
      <c r="E140" s="80"/>
      <c r="F140" s="80"/>
      <c r="G140" s="77"/>
      <c r="H140" s="81"/>
      <c r="I140" s="77"/>
      <c r="J140" s="77"/>
      <c r="K140" s="89"/>
      <c r="L140" s="88"/>
    </row>
    <row r="141" spans="1:12" ht="30" x14ac:dyDescent="0.25">
      <c r="A141" s="78"/>
      <c r="B141" s="25" t="s">
        <v>226</v>
      </c>
      <c r="C141" s="79"/>
      <c r="D141" s="80"/>
      <c r="E141" s="80"/>
      <c r="F141" s="80"/>
      <c r="G141" s="77"/>
      <c r="H141" s="81"/>
      <c r="I141" s="77"/>
      <c r="J141" s="77"/>
      <c r="K141" s="89"/>
      <c r="L141" s="88"/>
    </row>
    <row r="142" spans="1:12" ht="30" x14ac:dyDescent="0.25">
      <c r="A142" s="78"/>
      <c r="B142" s="25" t="s">
        <v>227</v>
      </c>
      <c r="C142" s="79"/>
      <c r="D142" s="80"/>
      <c r="E142" s="80"/>
      <c r="F142" s="80"/>
      <c r="G142" s="77"/>
      <c r="H142" s="81"/>
      <c r="I142" s="77"/>
      <c r="J142" s="77"/>
      <c r="K142" s="89"/>
      <c r="L142" s="88"/>
    </row>
    <row r="143" spans="1:12" ht="30" x14ac:dyDescent="0.25">
      <c r="A143" s="78"/>
      <c r="B143" s="25" t="s">
        <v>228</v>
      </c>
      <c r="C143" s="79"/>
      <c r="D143" s="80"/>
      <c r="E143" s="80"/>
      <c r="F143" s="80"/>
      <c r="G143" s="77"/>
      <c r="H143" s="81"/>
      <c r="I143" s="77"/>
      <c r="J143" s="77"/>
      <c r="K143" s="89"/>
      <c r="L143" s="88"/>
    </row>
    <row r="144" spans="1:12" x14ac:dyDescent="0.25">
      <c r="A144" s="78"/>
      <c r="B144" s="25" t="s">
        <v>229</v>
      </c>
      <c r="C144" s="79"/>
      <c r="D144" s="80"/>
      <c r="E144" s="80"/>
      <c r="F144" s="80"/>
      <c r="G144" s="77"/>
      <c r="H144" s="81"/>
      <c r="I144" s="77"/>
      <c r="J144" s="77"/>
      <c r="K144" s="89"/>
      <c r="L144" s="88"/>
    </row>
    <row r="145" spans="1:12" x14ac:dyDescent="0.25">
      <c r="A145" s="78"/>
      <c r="B145" s="25" t="s">
        <v>230</v>
      </c>
      <c r="C145" s="79"/>
      <c r="D145" s="80"/>
      <c r="E145" s="80"/>
      <c r="F145" s="80"/>
      <c r="G145" s="77"/>
      <c r="H145" s="81"/>
      <c r="I145" s="77"/>
      <c r="J145" s="77"/>
      <c r="K145" s="89"/>
      <c r="L145" s="88"/>
    </row>
    <row r="146" spans="1:12" x14ac:dyDescent="0.25">
      <c r="A146" s="78"/>
      <c r="B146" s="25" t="s">
        <v>231</v>
      </c>
      <c r="C146" s="79"/>
      <c r="D146" s="80"/>
      <c r="E146" s="80"/>
      <c r="F146" s="80"/>
      <c r="G146" s="77"/>
      <c r="H146" s="81"/>
      <c r="I146" s="77"/>
      <c r="J146" s="77"/>
      <c r="K146" s="89"/>
      <c r="L146" s="88"/>
    </row>
    <row r="147" spans="1:12" x14ac:dyDescent="0.25">
      <c r="A147" s="78"/>
      <c r="B147" s="25" t="s">
        <v>232</v>
      </c>
      <c r="C147" s="79"/>
      <c r="D147" s="80"/>
      <c r="E147" s="80"/>
      <c r="F147" s="80"/>
      <c r="G147" s="77"/>
      <c r="H147" s="81"/>
      <c r="I147" s="77"/>
      <c r="J147" s="77"/>
      <c r="K147" s="89"/>
      <c r="L147" s="88"/>
    </row>
    <row r="148" spans="1:12" ht="30.75" thickBot="1" x14ac:dyDescent="0.3">
      <c r="A148" s="65"/>
      <c r="B148" s="18" t="s">
        <v>233</v>
      </c>
      <c r="C148" s="67"/>
      <c r="D148" s="69"/>
      <c r="E148" s="69"/>
      <c r="F148" s="69"/>
      <c r="G148" s="59"/>
      <c r="H148" s="75"/>
      <c r="I148" s="59"/>
      <c r="J148" s="59"/>
      <c r="K148" s="61"/>
      <c r="L148" s="63"/>
    </row>
    <row r="149" spans="1:12" ht="45.75" thickBot="1" x14ac:dyDescent="0.3">
      <c r="A149" s="17">
        <v>114</v>
      </c>
      <c r="B149" s="18" t="s">
        <v>236</v>
      </c>
      <c r="C149" s="19">
        <v>31211502</v>
      </c>
      <c r="D149" s="20" t="s">
        <v>237</v>
      </c>
      <c r="E149" s="20">
        <v>248796</v>
      </c>
      <c r="F149" s="20" t="s">
        <v>238</v>
      </c>
      <c r="G149" s="16">
        <v>1</v>
      </c>
      <c r="H149" s="21">
        <v>127534.99999999999</v>
      </c>
      <c r="I149" s="29">
        <v>0</v>
      </c>
      <c r="J149" s="16">
        <v>0</v>
      </c>
      <c r="K149" s="22">
        <f t="shared" ref="K149:K210" si="4">+J149+H149</f>
        <v>127534.99999999999</v>
      </c>
      <c r="L149" s="53">
        <f t="shared" ref="L149:L210" si="5">+K149*G149</f>
        <v>127534.99999999999</v>
      </c>
    </row>
    <row r="150" spans="1:12" ht="30" x14ac:dyDescent="0.25">
      <c r="A150" s="64">
        <v>115</v>
      </c>
      <c r="B150" s="25" t="s">
        <v>239</v>
      </c>
      <c r="C150" s="66">
        <v>31211904</v>
      </c>
      <c r="D150" s="68" t="s">
        <v>241</v>
      </c>
      <c r="E150" s="66">
        <v>256903</v>
      </c>
      <c r="F150" s="68" t="s">
        <v>119</v>
      </c>
      <c r="G150" s="58">
        <v>5</v>
      </c>
      <c r="H150" s="74">
        <v>8050</v>
      </c>
      <c r="I150" s="76">
        <v>0</v>
      </c>
      <c r="J150" s="58">
        <v>0</v>
      </c>
      <c r="K150" s="60">
        <f t="shared" si="4"/>
        <v>8050</v>
      </c>
      <c r="L150" s="62">
        <f t="shared" si="5"/>
        <v>40250</v>
      </c>
    </row>
    <row r="151" spans="1:12" ht="15.75" thickBot="1" x14ac:dyDescent="0.3">
      <c r="A151" s="65"/>
      <c r="B151" s="18" t="s">
        <v>240</v>
      </c>
      <c r="C151" s="67"/>
      <c r="D151" s="69"/>
      <c r="E151" s="67"/>
      <c r="F151" s="69"/>
      <c r="G151" s="59"/>
      <c r="H151" s="75"/>
      <c r="I151" s="59"/>
      <c r="J151" s="59"/>
      <c r="K151" s="61"/>
      <c r="L151" s="63"/>
    </row>
    <row r="152" spans="1:12" ht="45" x14ac:dyDescent="0.25">
      <c r="A152" s="64">
        <v>116</v>
      </c>
      <c r="B152" s="25" t="s">
        <v>242</v>
      </c>
      <c r="C152" s="66" t="s">
        <v>249</v>
      </c>
      <c r="D152" s="68" t="s">
        <v>250</v>
      </c>
      <c r="E152" s="68">
        <v>285487</v>
      </c>
      <c r="F152" s="68" t="s">
        <v>119</v>
      </c>
      <c r="G152" s="58">
        <v>4</v>
      </c>
      <c r="H152" s="74">
        <v>40000</v>
      </c>
      <c r="I152" s="76">
        <v>0</v>
      </c>
      <c r="J152" s="58">
        <v>0</v>
      </c>
      <c r="K152" s="60">
        <f t="shared" si="4"/>
        <v>40000</v>
      </c>
      <c r="L152" s="62">
        <f t="shared" si="5"/>
        <v>160000</v>
      </c>
    </row>
    <row r="153" spans="1:12" ht="30" x14ac:dyDescent="0.25">
      <c r="A153" s="78"/>
      <c r="B153" s="25" t="s">
        <v>243</v>
      </c>
      <c r="C153" s="79"/>
      <c r="D153" s="80"/>
      <c r="E153" s="80"/>
      <c r="F153" s="80"/>
      <c r="G153" s="77"/>
      <c r="H153" s="81"/>
      <c r="I153" s="77"/>
      <c r="J153" s="77"/>
      <c r="K153" s="89"/>
      <c r="L153" s="88"/>
    </row>
    <row r="154" spans="1:12" x14ac:dyDescent="0.25">
      <c r="A154" s="78"/>
      <c r="B154" s="25" t="s">
        <v>244</v>
      </c>
      <c r="C154" s="79"/>
      <c r="D154" s="80"/>
      <c r="E154" s="80"/>
      <c r="F154" s="80"/>
      <c r="G154" s="77"/>
      <c r="H154" s="81"/>
      <c r="I154" s="77"/>
      <c r="J154" s="77"/>
      <c r="K154" s="89"/>
      <c r="L154" s="88"/>
    </row>
    <row r="155" spans="1:12" x14ac:dyDescent="0.25">
      <c r="A155" s="78"/>
      <c r="B155" s="25" t="s">
        <v>245</v>
      </c>
      <c r="C155" s="79"/>
      <c r="D155" s="80"/>
      <c r="E155" s="80"/>
      <c r="F155" s="80"/>
      <c r="G155" s="77"/>
      <c r="H155" s="81"/>
      <c r="I155" s="77"/>
      <c r="J155" s="77"/>
      <c r="K155" s="89"/>
      <c r="L155" s="88"/>
    </row>
    <row r="156" spans="1:12" x14ac:dyDescent="0.25">
      <c r="A156" s="78"/>
      <c r="B156" s="25" t="s">
        <v>246</v>
      </c>
      <c r="C156" s="79"/>
      <c r="D156" s="80"/>
      <c r="E156" s="80"/>
      <c r="F156" s="80"/>
      <c r="G156" s="77"/>
      <c r="H156" s="81"/>
      <c r="I156" s="77"/>
      <c r="J156" s="77"/>
      <c r="K156" s="89"/>
      <c r="L156" s="88"/>
    </row>
    <row r="157" spans="1:12" x14ac:dyDescent="0.25">
      <c r="A157" s="78"/>
      <c r="B157" s="25" t="s">
        <v>247</v>
      </c>
      <c r="C157" s="79"/>
      <c r="D157" s="80"/>
      <c r="E157" s="80"/>
      <c r="F157" s="80"/>
      <c r="G157" s="77"/>
      <c r="H157" s="81"/>
      <c r="I157" s="77"/>
      <c r="J157" s="77"/>
      <c r="K157" s="89"/>
      <c r="L157" s="88"/>
    </row>
    <row r="158" spans="1:12" ht="15.75" thickBot="1" x14ac:dyDescent="0.3">
      <c r="A158" s="65"/>
      <c r="B158" s="18" t="s">
        <v>248</v>
      </c>
      <c r="C158" s="67"/>
      <c r="D158" s="69"/>
      <c r="E158" s="69"/>
      <c r="F158" s="69"/>
      <c r="G158" s="59"/>
      <c r="H158" s="75"/>
      <c r="I158" s="59"/>
      <c r="J158" s="59"/>
      <c r="K158" s="61"/>
      <c r="L158" s="63"/>
    </row>
    <row r="159" spans="1:12" ht="90.75" thickBot="1" x14ac:dyDescent="0.3">
      <c r="A159" s="17">
        <v>117</v>
      </c>
      <c r="B159" s="18" t="s">
        <v>251</v>
      </c>
      <c r="C159" s="19">
        <v>27111801</v>
      </c>
      <c r="D159" s="20" t="s">
        <v>213</v>
      </c>
      <c r="E159" s="20">
        <v>237649</v>
      </c>
      <c r="F159" s="20" t="s">
        <v>119</v>
      </c>
      <c r="G159" s="16">
        <v>4</v>
      </c>
      <c r="H159" s="21">
        <v>40000</v>
      </c>
      <c r="I159" s="29">
        <v>0</v>
      </c>
      <c r="J159" s="16">
        <v>0</v>
      </c>
      <c r="K159" s="22">
        <f t="shared" si="4"/>
        <v>40000</v>
      </c>
      <c r="L159" s="53">
        <f t="shared" si="5"/>
        <v>160000</v>
      </c>
    </row>
    <row r="160" spans="1:12" ht="60" x14ac:dyDescent="0.25">
      <c r="A160" s="64">
        <v>118</v>
      </c>
      <c r="B160" s="25" t="s">
        <v>252</v>
      </c>
      <c r="C160" s="66">
        <v>23153143</v>
      </c>
      <c r="D160" s="68" t="s">
        <v>254</v>
      </c>
      <c r="E160" s="68">
        <v>239797</v>
      </c>
      <c r="F160" s="68" t="s">
        <v>119</v>
      </c>
      <c r="G160" s="58">
        <v>2</v>
      </c>
      <c r="H160" s="74">
        <v>21400</v>
      </c>
      <c r="I160" s="76">
        <v>0</v>
      </c>
      <c r="J160" s="58">
        <v>0</v>
      </c>
      <c r="K160" s="60">
        <f t="shared" si="4"/>
        <v>21400</v>
      </c>
      <c r="L160" s="62">
        <f t="shared" si="5"/>
        <v>42800</v>
      </c>
    </row>
    <row r="161" spans="1:12" ht="30.75" thickBot="1" x14ac:dyDescent="0.3">
      <c r="A161" s="65"/>
      <c r="B161" s="18" t="s">
        <v>253</v>
      </c>
      <c r="C161" s="67"/>
      <c r="D161" s="69"/>
      <c r="E161" s="69"/>
      <c r="F161" s="69"/>
      <c r="G161" s="59"/>
      <c r="H161" s="75"/>
      <c r="I161" s="59"/>
      <c r="J161" s="59"/>
      <c r="K161" s="61"/>
      <c r="L161" s="63"/>
    </row>
    <row r="162" spans="1:12" ht="30.75" thickBot="1" x14ac:dyDescent="0.3">
      <c r="A162" s="17">
        <v>119</v>
      </c>
      <c r="B162" s="18" t="s">
        <v>255</v>
      </c>
      <c r="C162" s="19">
        <v>27112045</v>
      </c>
      <c r="D162" s="20" t="s">
        <v>256</v>
      </c>
      <c r="E162" s="20">
        <v>261224</v>
      </c>
      <c r="F162" s="20" t="s">
        <v>257</v>
      </c>
      <c r="G162" s="16">
        <v>3</v>
      </c>
      <c r="H162" s="21">
        <v>35700</v>
      </c>
      <c r="I162" s="29">
        <v>0</v>
      </c>
      <c r="J162" s="16">
        <v>0</v>
      </c>
      <c r="K162" s="22">
        <f t="shared" si="4"/>
        <v>35700</v>
      </c>
      <c r="L162" s="53">
        <f t="shared" si="5"/>
        <v>107100</v>
      </c>
    </row>
    <row r="163" spans="1:12" ht="75.75" thickBot="1" x14ac:dyDescent="0.3">
      <c r="A163" s="17">
        <v>120</v>
      </c>
      <c r="B163" s="18" t="s">
        <v>258</v>
      </c>
      <c r="C163" s="19">
        <v>27112000</v>
      </c>
      <c r="D163" s="20" t="s">
        <v>259</v>
      </c>
      <c r="E163" s="20">
        <v>285645</v>
      </c>
      <c r="F163" s="20" t="s">
        <v>119</v>
      </c>
      <c r="G163" s="16">
        <v>3</v>
      </c>
      <c r="H163" s="21">
        <v>50000</v>
      </c>
      <c r="I163" s="29">
        <v>0</v>
      </c>
      <c r="J163" s="16">
        <v>0</v>
      </c>
      <c r="K163" s="22">
        <f t="shared" si="4"/>
        <v>50000</v>
      </c>
      <c r="L163" s="53">
        <f t="shared" si="5"/>
        <v>150000</v>
      </c>
    </row>
    <row r="164" spans="1:12" ht="45.75" thickBot="1" x14ac:dyDescent="0.3">
      <c r="A164" s="17">
        <v>121</v>
      </c>
      <c r="B164" s="18" t="s">
        <v>260</v>
      </c>
      <c r="C164" s="19">
        <v>24112601</v>
      </c>
      <c r="D164" s="20" t="s">
        <v>261</v>
      </c>
      <c r="E164" s="20">
        <v>248917</v>
      </c>
      <c r="F164" s="20" t="s">
        <v>119</v>
      </c>
      <c r="G164" s="16">
        <v>7</v>
      </c>
      <c r="H164" s="21">
        <v>14950</v>
      </c>
      <c r="I164" s="29">
        <v>0</v>
      </c>
      <c r="J164" s="16">
        <v>0</v>
      </c>
      <c r="K164" s="22">
        <f t="shared" si="4"/>
        <v>14950</v>
      </c>
      <c r="L164" s="53">
        <f t="shared" si="5"/>
        <v>104650</v>
      </c>
    </row>
    <row r="165" spans="1:12" ht="75.75" thickBot="1" x14ac:dyDescent="0.3">
      <c r="A165" s="17">
        <v>122</v>
      </c>
      <c r="B165" s="18" t="s">
        <v>556</v>
      </c>
      <c r="C165" s="19">
        <v>47131500</v>
      </c>
      <c r="D165" s="20" t="s">
        <v>262</v>
      </c>
      <c r="E165" s="19">
        <v>40161805</v>
      </c>
      <c r="F165" s="20" t="s">
        <v>263</v>
      </c>
      <c r="G165" s="16">
        <v>5</v>
      </c>
      <c r="H165" s="21">
        <v>40000</v>
      </c>
      <c r="I165" s="29">
        <v>0</v>
      </c>
      <c r="J165" s="16">
        <v>0</v>
      </c>
      <c r="K165" s="22">
        <f t="shared" si="4"/>
        <v>40000</v>
      </c>
      <c r="L165" s="53">
        <f t="shared" si="5"/>
        <v>200000</v>
      </c>
    </row>
    <row r="166" spans="1:12" ht="60.75" thickBot="1" x14ac:dyDescent="0.3">
      <c r="A166" s="17">
        <v>123</v>
      </c>
      <c r="B166" s="18" t="s">
        <v>264</v>
      </c>
      <c r="C166" s="19">
        <v>41113034</v>
      </c>
      <c r="D166" s="20" t="s">
        <v>265</v>
      </c>
      <c r="E166" s="20">
        <v>283726</v>
      </c>
      <c r="F166" s="20" t="s">
        <v>119</v>
      </c>
      <c r="G166" s="16">
        <v>9</v>
      </c>
      <c r="H166" s="21">
        <v>54000</v>
      </c>
      <c r="I166" s="29">
        <v>0</v>
      </c>
      <c r="J166" s="16">
        <v>0</v>
      </c>
      <c r="K166" s="22">
        <f t="shared" si="4"/>
        <v>54000</v>
      </c>
      <c r="L166" s="53">
        <f t="shared" si="5"/>
        <v>486000</v>
      </c>
    </row>
    <row r="167" spans="1:12" ht="120.75" thickBot="1" x14ac:dyDescent="0.3">
      <c r="A167" s="17">
        <v>124</v>
      </c>
      <c r="B167" s="18" t="s">
        <v>266</v>
      </c>
      <c r="C167" s="19">
        <v>27112103</v>
      </c>
      <c r="D167" s="20" t="s">
        <v>267</v>
      </c>
      <c r="E167" s="20">
        <v>244800</v>
      </c>
      <c r="F167" s="20" t="s">
        <v>268</v>
      </c>
      <c r="G167" s="16">
        <v>1</v>
      </c>
      <c r="H167" s="21">
        <v>41000</v>
      </c>
      <c r="I167" s="29">
        <v>0</v>
      </c>
      <c r="J167" s="16">
        <v>0</v>
      </c>
      <c r="K167" s="22">
        <f t="shared" si="4"/>
        <v>41000</v>
      </c>
      <c r="L167" s="53">
        <f t="shared" si="5"/>
        <v>41000</v>
      </c>
    </row>
    <row r="168" spans="1:12" ht="15.75" thickBot="1" x14ac:dyDescent="0.3">
      <c r="A168" s="17"/>
      <c r="B168" s="24" t="s">
        <v>269</v>
      </c>
      <c r="C168" s="20"/>
      <c r="D168" s="20"/>
      <c r="E168" s="20"/>
      <c r="F168" s="20"/>
      <c r="G168" s="16"/>
      <c r="H168" s="21"/>
      <c r="I168" s="16"/>
      <c r="J168" s="16">
        <v>0</v>
      </c>
      <c r="K168" s="22">
        <f t="shared" si="4"/>
        <v>0</v>
      </c>
      <c r="L168" s="53">
        <f t="shared" si="5"/>
        <v>0</v>
      </c>
    </row>
    <row r="169" spans="1:12" ht="60.75" thickBot="1" x14ac:dyDescent="0.3">
      <c r="A169" s="17">
        <v>125</v>
      </c>
      <c r="B169" s="18" t="s">
        <v>270</v>
      </c>
      <c r="C169" s="20">
        <v>40141762</v>
      </c>
      <c r="D169" s="20" t="s">
        <v>271</v>
      </c>
      <c r="E169" s="20">
        <v>281564</v>
      </c>
      <c r="F169" s="20" t="s">
        <v>119</v>
      </c>
      <c r="G169" s="16">
        <v>5</v>
      </c>
      <c r="H169" s="21">
        <v>123000</v>
      </c>
      <c r="I169" s="29">
        <v>0</v>
      </c>
      <c r="J169" s="16">
        <v>0</v>
      </c>
      <c r="K169" s="22">
        <f t="shared" si="4"/>
        <v>123000</v>
      </c>
      <c r="L169" s="53">
        <f t="shared" si="5"/>
        <v>615000</v>
      </c>
    </row>
    <row r="170" spans="1:12" ht="60" x14ac:dyDescent="0.25">
      <c r="A170" s="64">
        <v>126</v>
      </c>
      <c r="B170" s="25" t="s">
        <v>272</v>
      </c>
      <c r="C170" s="66">
        <v>27111508</v>
      </c>
      <c r="D170" s="68" t="s">
        <v>276</v>
      </c>
      <c r="E170" s="68">
        <v>233326</v>
      </c>
      <c r="F170" s="68" t="s">
        <v>119</v>
      </c>
      <c r="G170" s="58">
        <v>1</v>
      </c>
      <c r="H170" s="74">
        <v>124000</v>
      </c>
      <c r="I170" s="76">
        <v>0</v>
      </c>
      <c r="J170" s="58">
        <v>0</v>
      </c>
      <c r="K170" s="60">
        <f t="shared" si="4"/>
        <v>124000</v>
      </c>
      <c r="L170" s="62">
        <f t="shared" si="5"/>
        <v>124000</v>
      </c>
    </row>
    <row r="171" spans="1:12" ht="30" x14ac:dyDescent="0.25">
      <c r="A171" s="78"/>
      <c r="B171" s="25" t="s">
        <v>273</v>
      </c>
      <c r="C171" s="79"/>
      <c r="D171" s="80"/>
      <c r="E171" s="80"/>
      <c r="F171" s="80"/>
      <c r="G171" s="77"/>
      <c r="H171" s="81"/>
      <c r="I171" s="77"/>
      <c r="J171" s="77"/>
      <c r="K171" s="89"/>
      <c r="L171" s="88"/>
    </row>
    <row r="172" spans="1:12" x14ac:dyDescent="0.25">
      <c r="A172" s="78"/>
      <c r="B172" s="25" t="s">
        <v>274</v>
      </c>
      <c r="C172" s="79"/>
      <c r="D172" s="80"/>
      <c r="E172" s="80"/>
      <c r="F172" s="80"/>
      <c r="G172" s="77"/>
      <c r="H172" s="81"/>
      <c r="I172" s="77"/>
      <c r="J172" s="77"/>
      <c r="K172" s="89"/>
      <c r="L172" s="88"/>
    </row>
    <row r="173" spans="1:12" ht="45.75" thickBot="1" x14ac:dyDescent="0.3">
      <c r="A173" s="65"/>
      <c r="B173" s="18" t="s">
        <v>275</v>
      </c>
      <c r="C173" s="67"/>
      <c r="D173" s="69"/>
      <c r="E173" s="69"/>
      <c r="F173" s="69"/>
      <c r="G173" s="59"/>
      <c r="H173" s="75"/>
      <c r="I173" s="59"/>
      <c r="J173" s="59"/>
      <c r="K173" s="61"/>
      <c r="L173" s="63"/>
    </row>
    <row r="174" spans="1:12" ht="75.75" thickBot="1" x14ac:dyDescent="0.3">
      <c r="A174" s="17">
        <v>127</v>
      </c>
      <c r="B174" s="18" t="s">
        <v>277</v>
      </c>
      <c r="C174" s="19">
        <v>25111922</v>
      </c>
      <c r="D174" s="20" t="s">
        <v>278</v>
      </c>
      <c r="E174" s="20">
        <v>280253</v>
      </c>
      <c r="F174" s="20" t="s">
        <v>119</v>
      </c>
      <c r="G174" s="16">
        <v>35</v>
      </c>
      <c r="H174" s="21">
        <v>16000</v>
      </c>
      <c r="I174" s="29">
        <v>0</v>
      </c>
      <c r="J174" s="16">
        <v>0</v>
      </c>
      <c r="K174" s="22">
        <f t="shared" si="4"/>
        <v>16000</v>
      </c>
      <c r="L174" s="53">
        <f t="shared" si="5"/>
        <v>560000</v>
      </c>
    </row>
    <row r="175" spans="1:12" ht="75.75" thickBot="1" x14ac:dyDescent="0.3">
      <c r="A175" s="17">
        <v>128</v>
      </c>
      <c r="B175" s="18" t="s">
        <v>279</v>
      </c>
      <c r="C175" s="19">
        <v>25111922</v>
      </c>
      <c r="D175" s="20" t="s">
        <v>278</v>
      </c>
      <c r="E175" s="20">
        <v>280253</v>
      </c>
      <c r="F175" s="20" t="s">
        <v>119</v>
      </c>
      <c r="G175" s="16">
        <v>12</v>
      </c>
      <c r="H175" s="21">
        <v>16000</v>
      </c>
      <c r="I175" s="29">
        <v>0</v>
      </c>
      <c r="J175" s="16">
        <v>0</v>
      </c>
      <c r="K175" s="22">
        <f t="shared" si="4"/>
        <v>16000</v>
      </c>
      <c r="L175" s="53">
        <f t="shared" si="5"/>
        <v>192000</v>
      </c>
    </row>
    <row r="176" spans="1:12" ht="75.75" thickBot="1" x14ac:dyDescent="0.3">
      <c r="A176" s="17">
        <v>129</v>
      </c>
      <c r="B176" s="18" t="s">
        <v>280</v>
      </c>
      <c r="C176" s="19">
        <v>25111922</v>
      </c>
      <c r="D176" s="20" t="s">
        <v>278</v>
      </c>
      <c r="E176" s="20">
        <v>280253</v>
      </c>
      <c r="F176" s="20" t="s">
        <v>119</v>
      </c>
      <c r="G176" s="16">
        <v>12</v>
      </c>
      <c r="H176" s="21">
        <v>16000</v>
      </c>
      <c r="I176" s="29">
        <v>0</v>
      </c>
      <c r="J176" s="16">
        <v>0</v>
      </c>
      <c r="K176" s="22">
        <f t="shared" si="4"/>
        <v>16000</v>
      </c>
      <c r="L176" s="53">
        <f t="shared" si="5"/>
        <v>192000</v>
      </c>
    </row>
    <row r="177" spans="1:12" ht="30.75" thickBot="1" x14ac:dyDescent="0.3">
      <c r="A177" s="17">
        <v>130</v>
      </c>
      <c r="B177" s="18" t="s">
        <v>281</v>
      </c>
      <c r="C177" s="19">
        <v>27111801</v>
      </c>
      <c r="D177" s="20" t="s">
        <v>213</v>
      </c>
      <c r="E177" s="20">
        <v>235733</v>
      </c>
      <c r="F177" s="20" t="s">
        <v>282</v>
      </c>
      <c r="G177" s="16">
        <v>10</v>
      </c>
      <c r="H177" s="21">
        <v>32000</v>
      </c>
      <c r="I177" s="29">
        <v>0</v>
      </c>
      <c r="J177" s="16">
        <v>0</v>
      </c>
      <c r="K177" s="22">
        <f t="shared" si="4"/>
        <v>32000</v>
      </c>
      <c r="L177" s="53">
        <f t="shared" si="5"/>
        <v>320000</v>
      </c>
    </row>
    <row r="178" spans="1:12" ht="90.75" thickBot="1" x14ac:dyDescent="0.3">
      <c r="A178" s="17">
        <v>131</v>
      </c>
      <c r="B178" s="18" t="s">
        <v>283</v>
      </c>
      <c r="C178" s="20">
        <v>27112013</v>
      </c>
      <c r="D178" s="20" t="s">
        <v>284</v>
      </c>
      <c r="E178" s="20">
        <v>234904</v>
      </c>
      <c r="F178" s="20" t="s">
        <v>119</v>
      </c>
      <c r="G178" s="16">
        <v>7</v>
      </c>
      <c r="H178" s="21">
        <v>12000</v>
      </c>
      <c r="I178" s="29">
        <v>0</v>
      </c>
      <c r="J178" s="16">
        <v>0</v>
      </c>
      <c r="K178" s="22">
        <f t="shared" si="4"/>
        <v>12000</v>
      </c>
      <c r="L178" s="53">
        <f t="shared" si="5"/>
        <v>84000</v>
      </c>
    </row>
    <row r="179" spans="1:12" ht="90" x14ac:dyDescent="0.25">
      <c r="A179" s="64">
        <v>132</v>
      </c>
      <c r="B179" s="25" t="s">
        <v>285</v>
      </c>
      <c r="C179" s="66">
        <v>21101700</v>
      </c>
      <c r="D179" s="68" t="s">
        <v>287</v>
      </c>
      <c r="E179" s="68">
        <v>40151506</v>
      </c>
      <c r="F179" s="68" t="s">
        <v>119</v>
      </c>
      <c r="G179" s="58">
        <v>5</v>
      </c>
      <c r="H179" s="74">
        <v>75000</v>
      </c>
      <c r="I179" s="76">
        <v>0</v>
      </c>
      <c r="J179" s="58">
        <v>0</v>
      </c>
      <c r="K179" s="60">
        <f t="shared" si="4"/>
        <v>75000</v>
      </c>
      <c r="L179" s="62">
        <f t="shared" si="5"/>
        <v>375000</v>
      </c>
    </row>
    <row r="180" spans="1:12" ht="15.75" thickBot="1" x14ac:dyDescent="0.3">
      <c r="A180" s="65"/>
      <c r="B180" s="18" t="s">
        <v>286</v>
      </c>
      <c r="C180" s="67"/>
      <c r="D180" s="69"/>
      <c r="E180" s="69"/>
      <c r="F180" s="69"/>
      <c r="G180" s="59"/>
      <c r="H180" s="75"/>
      <c r="I180" s="59"/>
      <c r="J180" s="59"/>
      <c r="K180" s="61"/>
      <c r="L180" s="63"/>
    </row>
    <row r="181" spans="1:12" ht="75" x14ac:dyDescent="0.25">
      <c r="A181" s="64">
        <v>133</v>
      </c>
      <c r="B181" s="25" t="s">
        <v>288</v>
      </c>
      <c r="C181" s="66">
        <v>21101800</v>
      </c>
      <c r="D181" s="68" t="s">
        <v>290</v>
      </c>
      <c r="E181" s="68">
        <v>282365</v>
      </c>
      <c r="F181" s="68" t="s">
        <v>119</v>
      </c>
      <c r="G181" s="58">
        <v>3</v>
      </c>
      <c r="H181" s="74">
        <v>320000</v>
      </c>
      <c r="I181" s="76">
        <v>0</v>
      </c>
      <c r="J181" s="58">
        <v>0</v>
      </c>
      <c r="K181" s="60">
        <f t="shared" si="4"/>
        <v>320000</v>
      </c>
      <c r="L181" s="62">
        <f t="shared" si="5"/>
        <v>960000</v>
      </c>
    </row>
    <row r="182" spans="1:12" ht="75.75" thickBot="1" x14ac:dyDescent="0.3">
      <c r="A182" s="65"/>
      <c r="B182" s="18" t="s">
        <v>289</v>
      </c>
      <c r="C182" s="67"/>
      <c r="D182" s="69"/>
      <c r="E182" s="69"/>
      <c r="F182" s="69"/>
      <c r="G182" s="59"/>
      <c r="H182" s="75"/>
      <c r="I182" s="59"/>
      <c r="J182" s="59"/>
      <c r="K182" s="61"/>
      <c r="L182" s="63"/>
    </row>
    <row r="183" spans="1:12" ht="90" x14ac:dyDescent="0.25">
      <c r="A183" s="64">
        <v>134</v>
      </c>
      <c r="B183" s="25" t="s">
        <v>291</v>
      </c>
      <c r="C183" s="66">
        <v>27112019</v>
      </c>
      <c r="D183" s="68" t="s">
        <v>294</v>
      </c>
      <c r="E183" s="68">
        <v>280393</v>
      </c>
      <c r="F183" s="68" t="s">
        <v>119</v>
      </c>
      <c r="G183" s="58">
        <v>5</v>
      </c>
      <c r="H183" s="74">
        <v>57000</v>
      </c>
      <c r="I183" s="76">
        <v>0</v>
      </c>
      <c r="J183" s="58">
        <v>0</v>
      </c>
      <c r="K183" s="60">
        <f t="shared" si="4"/>
        <v>57000</v>
      </c>
      <c r="L183" s="62">
        <f t="shared" si="5"/>
        <v>285000</v>
      </c>
    </row>
    <row r="184" spans="1:12" ht="75" x14ac:dyDescent="0.25">
      <c r="A184" s="78"/>
      <c r="B184" s="25" t="s">
        <v>292</v>
      </c>
      <c r="C184" s="79"/>
      <c r="D184" s="80"/>
      <c r="E184" s="80"/>
      <c r="F184" s="80"/>
      <c r="G184" s="77"/>
      <c r="H184" s="81"/>
      <c r="I184" s="77"/>
      <c r="J184" s="77"/>
      <c r="K184" s="89"/>
      <c r="L184" s="88"/>
    </row>
    <row r="185" spans="1:12" ht="90.75" thickBot="1" x14ac:dyDescent="0.3">
      <c r="A185" s="65"/>
      <c r="B185" s="18" t="s">
        <v>293</v>
      </c>
      <c r="C185" s="67"/>
      <c r="D185" s="69"/>
      <c r="E185" s="69"/>
      <c r="F185" s="69"/>
      <c r="G185" s="59"/>
      <c r="H185" s="75"/>
      <c r="I185" s="59"/>
      <c r="J185" s="59"/>
      <c r="K185" s="61"/>
      <c r="L185" s="63"/>
    </row>
    <row r="186" spans="1:12" ht="150.75" thickBot="1" x14ac:dyDescent="0.3">
      <c r="A186" s="17">
        <v>135</v>
      </c>
      <c r="B186" s="18" t="s">
        <v>295</v>
      </c>
      <c r="C186" s="20">
        <v>27111502</v>
      </c>
      <c r="D186" s="20" t="s">
        <v>296</v>
      </c>
      <c r="E186" s="19">
        <v>278375</v>
      </c>
      <c r="F186" s="20" t="s">
        <v>119</v>
      </c>
      <c r="G186" s="16">
        <v>2</v>
      </c>
      <c r="H186" s="21">
        <v>165000</v>
      </c>
      <c r="I186" s="29">
        <v>0</v>
      </c>
      <c r="J186" s="16">
        <v>0</v>
      </c>
      <c r="K186" s="22">
        <f t="shared" si="4"/>
        <v>165000</v>
      </c>
      <c r="L186" s="53">
        <f t="shared" si="5"/>
        <v>330000</v>
      </c>
    </row>
    <row r="187" spans="1:12" ht="150.75" thickBot="1" x14ac:dyDescent="0.3">
      <c r="A187" s="17">
        <v>136</v>
      </c>
      <c r="B187" s="18" t="s">
        <v>297</v>
      </c>
      <c r="C187" s="20">
        <v>41121800</v>
      </c>
      <c r="D187" s="20" t="s">
        <v>298</v>
      </c>
      <c r="E187" s="19">
        <v>233779</v>
      </c>
      <c r="F187" s="20" t="s">
        <v>119</v>
      </c>
      <c r="G187" s="16">
        <v>11</v>
      </c>
      <c r="H187" s="21">
        <v>142000</v>
      </c>
      <c r="I187" s="29">
        <v>0</v>
      </c>
      <c r="J187" s="16">
        <v>0</v>
      </c>
      <c r="K187" s="22">
        <f t="shared" si="4"/>
        <v>142000</v>
      </c>
      <c r="L187" s="53">
        <f t="shared" si="5"/>
        <v>1562000</v>
      </c>
    </row>
    <row r="188" spans="1:12" ht="60.75" thickBot="1" x14ac:dyDescent="0.3">
      <c r="A188" s="17">
        <v>137</v>
      </c>
      <c r="B188" s="18" t="s">
        <v>299</v>
      </c>
      <c r="C188" s="20">
        <v>27112007</v>
      </c>
      <c r="D188" s="20" t="s">
        <v>300</v>
      </c>
      <c r="E188" s="20">
        <v>279560</v>
      </c>
      <c r="F188" s="20" t="s">
        <v>119</v>
      </c>
      <c r="G188" s="16">
        <v>20</v>
      </c>
      <c r="H188" s="21">
        <v>36800</v>
      </c>
      <c r="I188" s="29">
        <v>0</v>
      </c>
      <c r="J188" s="16">
        <v>0</v>
      </c>
      <c r="K188" s="22">
        <f t="shared" si="4"/>
        <v>36800</v>
      </c>
      <c r="L188" s="53">
        <f t="shared" si="5"/>
        <v>736000</v>
      </c>
    </row>
    <row r="189" spans="1:12" ht="90.75" thickBot="1" x14ac:dyDescent="0.3">
      <c r="A189" s="17">
        <v>138</v>
      </c>
      <c r="B189" s="18" t="s">
        <v>301</v>
      </c>
      <c r="C189" s="20">
        <v>27112004</v>
      </c>
      <c r="D189" s="20" t="s">
        <v>302</v>
      </c>
      <c r="E189" s="19">
        <v>280374</v>
      </c>
      <c r="F189" s="20" t="s">
        <v>119</v>
      </c>
      <c r="G189" s="16">
        <v>5</v>
      </c>
      <c r="H189" s="21">
        <v>25000</v>
      </c>
      <c r="I189" s="29">
        <v>0</v>
      </c>
      <c r="J189" s="16">
        <v>0</v>
      </c>
      <c r="K189" s="22">
        <f t="shared" si="4"/>
        <v>25000</v>
      </c>
      <c r="L189" s="53">
        <f t="shared" si="5"/>
        <v>125000</v>
      </c>
    </row>
    <row r="190" spans="1:12" ht="60.75" thickBot="1" x14ac:dyDescent="0.3">
      <c r="A190" s="17">
        <v>139</v>
      </c>
      <c r="B190" s="18" t="s">
        <v>303</v>
      </c>
      <c r="C190" s="20">
        <v>27112004</v>
      </c>
      <c r="D190" s="20" t="s">
        <v>302</v>
      </c>
      <c r="E190" s="19">
        <v>280371</v>
      </c>
      <c r="F190" s="20" t="s">
        <v>119</v>
      </c>
      <c r="G190" s="16">
        <v>5</v>
      </c>
      <c r="H190" s="21">
        <v>40000</v>
      </c>
      <c r="I190" s="29">
        <v>0</v>
      </c>
      <c r="J190" s="16">
        <v>0</v>
      </c>
      <c r="K190" s="22">
        <f t="shared" si="4"/>
        <v>40000</v>
      </c>
      <c r="L190" s="53">
        <f t="shared" si="5"/>
        <v>200000</v>
      </c>
    </row>
    <row r="191" spans="1:12" ht="105.75" thickBot="1" x14ac:dyDescent="0.3">
      <c r="A191" s="17">
        <v>140</v>
      </c>
      <c r="B191" s="18" t="s">
        <v>304</v>
      </c>
      <c r="C191" s="19">
        <v>27111908</v>
      </c>
      <c r="D191" s="20" t="s">
        <v>305</v>
      </c>
      <c r="E191" s="20">
        <v>275940</v>
      </c>
      <c r="F191" s="20" t="s">
        <v>119</v>
      </c>
      <c r="G191" s="16">
        <v>2</v>
      </c>
      <c r="H191" s="21">
        <v>66700</v>
      </c>
      <c r="I191" s="29">
        <v>0</v>
      </c>
      <c r="J191" s="16">
        <v>0</v>
      </c>
      <c r="K191" s="22">
        <f t="shared" si="4"/>
        <v>66700</v>
      </c>
      <c r="L191" s="53">
        <f t="shared" si="5"/>
        <v>133400</v>
      </c>
    </row>
    <row r="192" spans="1:12" ht="105.75" thickBot="1" x14ac:dyDescent="0.3">
      <c r="A192" s="17">
        <v>141</v>
      </c>
      <c r="B192" s="18" t="s">
        <v>306</v>
      </c>
      <c r="C192" s="20">
        <v>27111702</v>
      </c>
      <c r="D192" s="20" t="s">
        <v>307</v>
      </c>
      <c r="E192" s="19">
        <v>233848</v>
      </c>
      <c r="F192" s="20" t="s">
        <v>308</v>
      </c>
      <c r="G192" s="16">
        <v>4</v>
      </c>
      <c r="H192" s="21">
        <v>92000</v>
      </c>
      <c r="I192" s="29">
        <v>0</v>
      </c>
      <c r="J192" s="16">
        <v>0</v>
      </c>
      <c r="K192" s="22">
        <f t="shared" si="4"/>
        <v>92000</v>
      </c>
      <c r="L192" s="53">
        <f t="shared" si="5"/>
        <v>368000</v>
      </c>
    </row>
    <row r="193" spans="1:12" ht="60.75" thickBot="1" x14ac:dyDescent="0.3">
      <c r="A193" s="17">
        <v>142</v>
      </c>
      <c r="B193" s="18" t="s">
        <v>309</v>
      </c>
      <c r="C193" s="19">
        <v>11101502</v>
      </c>
      <c r="D193" s="20" t="s">
        <v>310</v>
      </c>
      <c r="E193" s="19">
        <v>280345</v>
      </c>
      <c r="F193" s="20" t="s">
        <v>119</v>
      </c>
      <c r="G193" s="16">
        <v>7</v>
      </c>
      <c r="H193" s="21">
        <v>11000</v>
      </c>
      <c r="I193" s="29">
        <v>0</v>
      </c>
      <c r="J193" s="16">
        <v>0</v>
      </c>
      <c r="K193" s="22">
        <f t="shared" si="4"/>
        <v>11000</v>
      </c>
      <c r="L193" s="53">
        <f t="shared" si="5"/>
        <v>77000</v>
      </c>
    </row>
    <row r="194" spans="1:12" ht="75.75" thickBot="1" x14ac:dyDescent="0.3">
      <c r="A194" s="17">
        <v>143</v>
      </c>
      <c r="B194" s="18" t="s">
        <v>311</v>
      </c>
      <c r="C194" s="19">
        <v>11101502</v>
      </c>
      <c r="D194" s="20" t="s">
        <v>310</v>
      </c>
      <c r="E194" s="19">
        <v>280345</v>
      </c>
      <c r="F194" s="20" t="s">
        <v>119</v>
      </c>
      <c r="G194" s="16">
        <v>7</v>
      </c>
      <c r="H194" s="21">
        <v>9000</v>
      </c>
      <c r="I194" s="29">
        <v>0</v>
      </c>
      <c r="J194" s="16">
        <v>0</v>
      </c>
      <c r="K194" s="22">
        <f t="shared" si="4"/>
        <v>9000</v>
      </c>
      <c r="L194" s="53">
        <f t="shared" si="5"/>
        <v>63000</v>
      </c>
    </row>
    <row r="195" spans="1:12" ht="30.75" thickBot="1" x14ac:dyDescent="0.3">
      <c r="A195" s="17">
        <v>144</v>
      </c>
      <c r="B195" s="18" t="s">
        <v>312</v>
      </c>
      <c r="C195" s="20">
        <v>11162110</v>
      </c>
      <c r="D195" s="20" t="s">
        <v>313</v>
      </c>
      <c r="E195" s="20">
        <v>238531</v>
      </c>
      <c r="F195" s="20" t="s">
        <v>314</v>
      </c>
      <c r="G195" s="16">
        <v>1</v>
      </c>
      <c r="H195" s="21">
        <v>50000</v>
      </c>
      <c r="I195" s="29">
        <v>0</v>
      </c>
      <c r="J195" s="16">
        <v>0</v>
      </c>
      <c r="K195" s="22">
        <f t="shared" si="4"/>
        <v>50000</v>
      </c>
      <c r="L195" s="53">
        <f t="shared" si="5"/>
        <v>50000</v>
      </c>
    </row>
    <row r="196" spans="1:12" ht="30" x14ac:dyDescent="0.25">
      <c r="A196" s="64">
        <v>145</v>
      </c>
      <c r="B196" s="25" t="s">
        <v>315</v>
      </c>
      <c r="C196" s="66" t="s">
        <v>323</v>
      </c>
      <c r="D196" s="68" t="s">
        <v>324</v>
      </c>
      <c r="E196" s="66">
        <v>275759</v>
      </c>
      <c r="F196" s="68" t="s">
        <v>325</v>
      </c>
      <c r="G196" s="58">
        <v>4</v>
      </c>
      <c r="H196" s="74">
        <v>132000</v>
      </c>
      <c r="I196" s="76">
        <v>0</v>
      </c>
      <c r="J196" s="58">
        <v>0</v>
      </c>
      <c r="K196" s="60">
        <f t="shared" si="4"/>
        <v>132000</v>
      </c>
      <c r="L196" s="62">
        <f t="shared" si="5"/>
        <v>528000</v>
      </c>
    </row>
    <row r="197" spans="1:12" x14ac:dyDescent="0.25">
      <c r="A197" s="78"/>
      <c r="B197" s="25" t="s">
        <v>316</v>
      </c>
      <c r="C197" s="79"/>
      <c r="D197" s="80"/>
      <c r="E197" s="79"/>
      <c r="F197" s="80"/>
      <c r="G197" s="77"/>
      <c r="H197" s="81"/>
      <c r="I197" s="77"/>
      <c r="J197" s="77"/>
      <c r="K197" s="89"/>
      <c r="L197" s="88"/>
    </row>
    <row r="198" spans="1:12" x14ac:dyDescent="0.25">
      <c r="A198" s="78"/>
      <c r="B198" s="25" t="s">
        <v>317</v>
      </c>
      <c r="C198" s="79"/>
      <c r="D198" s="80"/>
      <c r="E198" s="79"/>
      <c r="F198" s="80"/>
      <c r="G198" s="77"/>
      <c r="H198" s="81"/>
      <c r="I198" s="77"/>
      <c r="J198" s="77"/>
      <c r="K198" s="89"/>
      <c r="L198" s="88"/>
    </row>
    <row r="199" spans="1:12" x14ac:dyDescent="0.25">
      <c r="A199" s="78"/>
      <c r="B199" s="25" t="s">
        <v>318</v>
      </c>
      <c r="C199" s="79"/>
      <c r="D199" s="80"/>
      <c r="E199" s="79"/>
      <c r="F199" s="80"/>
      <c r="G199" s="77"/>
      <c r="H199" s="81"/>
      <c r="I199" s="77"/>
      <c r="J199" s="77"/>
      <c r="K199" s="89"/>
      <c r="L199" s="88"/>
    </row>
    <row r="200" spans="1:12" x14ac:dyDescent="0.25">
      <c r="A200" s="78"/>
      <c r="B200" s="25" t="s">
        <v>319</v>
      </c>
      <c r="C200" s="79"/>
      <c r="D200" s="80"/>
      <c r="E200" s="79"/>
      <c r="F200" s="80"/>
      <c r="G200" s="77"/>
      <c r="H200" s="81"/>
      <c r="I200" s="77"/>
      <c r="J200" s="77"/>
      <c r="K200" s="89"/>
      <c r="L200" s="88"/>
    </row>
    <row r="201" spans="1:12" x14ac:dyDescent="0.25">
      <c r="A201" s="78"/>
      <c r="B201" s="25" t="s">
        <v>320</v>
      </c>
      <c r="C201" s="79"/>
      <c r="D201" s="80"/>
      <c r="E201" s="79"/>
      <c r="F201" s="80"/>
      <c r="G201" s="77"/>
      <c r="H201" s="81"/>
      <c r="I201" s="77"/>
      <c r="J201" s="77"/>
      <c r="K201" s="89"/>
      <c r="L201" s="88"/>
    </row>
    <row r="202" spans="1:12" x14ac:dyDescent="0.25">
      <c r="A202" s="78"/>
      <c r="B202" s="25" t="s">
        <v>321</v>
      </c>
      <c r="C202" s="79"/>
      <c r="D202" s="80"/>
      <c r="E202" s="79"/>
      <c r="F202" s="80"/>
      <c r="G202" s="77"/>
      <c r="H202" s="81"/>
      <c r="I202" s="77"/>
      <c r="J202" s="77"/>
      <c r="K202" s="89"/>
      <c r="L202" s="88"/>
    </row>
    <row r="203" spans="1:12" ht="15.75" thickBot="1" x14ac:dyDescent="0.3">
      <c r="A203" s="65"/>
      <c r="B203" s="18" t="s">
        <v>322</v>
      </c>
      <c r="C203" s="67"/>
      <c r="D203" s="69"/>
      <c r="E203" s="67"/>
      <c r="F203" s="69"/>
      <c r="G203" s="59"/>
      <c r="H203" s="75"/>
      <c r="I203" s="59"/>
      <c r="J203" s="59"/>
      <c r="K203" s="61"/>
      <c r="L203" s="63"/>
    </row>
    <row r="204" spans="1:12" ht="90.75" thickBot="1" x14ac:dyDescent="0.3">
      <c r="A204" s="17">
        <v>146</v>
      </c>
      <c r="B204" s="18" t="s">
        <v>326</v>
      </c>
      <c r="C204" s="19">
        <v>27111602</v>
      </c>
      <c r="D204" s="20" t="s">
        <v>327</v>
      </c>
      <c r="E204" s="20">
        <v>280030</v>
      </c>
      <c r="F204" s="20" t="s">
        <v>119</v>
      </c>
      <c r="G204" s="16">
        <v>5</v>
      </c>
      <c r="H204" s="21">
        <v>46000</v>
      </c>
      <c r="I204" s="29">
        <v>0</v>
      </c>
      <c r="J204" s="16">
        <v>0</v>
      </c>
      <c r="K204" s="22">
        <f t="shared" si="4"/>
        <v>46000</v>
      </c>
      <c r="L204" s="53">
        <f t="shared" si="5"/>
        <v>230000</v>
      </c>
    </row>
    <row r="205" spans="1:12" ht="30.75" thickBot="1" x14ac:dyDescent="0.3">
      <c r="A205" s="17">
        <v>147</v>
      </c>
      <c r="B205" s="18" t="s">
        <v>328</v>
      </c>
      <c r="C205" s="19">
        <v>27112003</v>
      </c>
      <c r="D205" s="20" t="s">
        <v>329</v>
      </c>
      <c r="E205" s="20">
        <v>285650</v>
      </c>
      <c r="F205" s="20" t="s">
        <v>119</v>
      </c>
      <c r="G205" s="16">
        <v>2</v>
      </c>
      <c r="H205" s="21">
        <v>15000</v>
      </c>
      <c r="I205" s="29">
        <v>0</v>
      </c>
      <c r="J205" s="16">
        <v>0</v>
      </c>
      <c r="K205" s="22">
        <f t="shared" si="4"/>
        <v>15000</v>
      </c>
      <c r="L205" s="53">
        <f t="shared" si="5"/>
        <v>30000</v>
      </c>
    </row>
    <row r="206" spans="1:12" ht="30.75" thickBot="1" x14ac:dyDescent="0.3">
      <c r="A206" s="17">
        <v>148</v>
      </c>
      <c r="B206" s="18" t="s">
        <v>330</v>
      </c>
      <c r="C206" s="20">
        <v>27112029</v>
      </c>
      <c r="D206" s="20" t="s">
        <v>331</v>
      </c>
      <c r="E206" s="20">
        <v>236146</v>
      </c>
      <c r="F206" s="20" t="s">
        <v>119</v>
      </c>
      <c r="G206" s="16">
        <v>1</v>
      </c>
      <c r="H206" s="21">
        <v>20000</v>
      </c>
      <c r="I206" s="29">
        <v>0</v>
      </c>
      <c r="J206" s="16">
        <v>0</v>
      </c>
      <c r="K206" s="22">
        <f t="shared" si="4"/>
        <v>20000</v>
      </c>
      <c r="L206" s="53">
        <f t="shared" si="5"/>
        <v>20000</v>
      </c>
    </row>
    <row r="207" spans="1:12" ht="45.75" thickBot="1" x14ac:dyDescent="0.3">
      <c r="A207" s="17">
        <v>149</v>
      </c>
      <c r="B207" s="18" t="s">
        <v>332</v>
      </c>
      <c r="C207" s="20">
        <v>27112800</v>
      </c>
      <c r="D207" s="20" t="s">
        <v>333</v>
      </c>
      <c r="E207" s="19">
        <v>275676</v>
      </c>
      <c r="F207" s="20" t="s">
        <v>119</v>
      </c>
      <c r="G207" s="16">
        <v>12</v>
      </c>
      <c r="H207" s="21">
        <v>6900</v>
      </c>
      <c r="I207" s="29">
        <v>0</v>
      </c>
      <c r="J207" s="16">
        <v>0</v>
      </c>
      <c r="K207" s="22">
        <f t="shared" si="4"/>
        <v>6900</v>
      </c>
      <c r="L207" s="53">
        <f t="shared" si="5"/>
        <v>82800</v>
      </c>
    </row>
    <row r="208" spans="1:12" ht="45" x14ac:dyDescent="0.25">
      <c r="A208" s="64">
        <v>150</v>
      </c>
      <c r="B208" s="25" t="s">
        <v>334</v>
      </c>
      <c r="C208" s="68">
        <v>27111707</v>
      </c>
      <c r="D208" s="68" t="s">
        <v>336</v>
      </c>
      <c r="E208" s="68">
        <v>233848</v>
      </c>
      <c r="F208" s="68" t="s">
        <v>119</v>
      </c>
      <c r="G208" s="58">
        <v>4</v>
      </c>
      <c r="H208" s="74">
        <v>250000</v>
      </c>
      <c r="I208" s="76">
        <v>0</v>
      </c>
      <c r="J208" s="58">
        <v>0</v>
      </c>
      <c r="K208" s="60">
        <f t="shared" si="4"/>
        <v>250000</v>
      </c>
      <c r="L208" s="62">
        <f t="shared" si="5"/>
        <v>1000000</v>
      </c>
    </row>
    <row r="209" spans="1:12" ht="45.75" thickBot="1" x14ac:dyDescent="0.3">
      <c r="A209" s="65"/>
      <c r="B209" s="18" t="s">
        <v>335</v>
      </c>
      <c r="C209" s="69"/>
      <c r="D209" s="69"/>
      <c r="E209" s="69"/>
      <c r="F209" s="69"/>
      <c r="G209" s="59"/>
      <c r="H209" s="75"/>
      <c r="I209" s="59"/>
      <c r="J209" s="59"/>
      <c r="K209" s="61"/>
      <c r="L209" s="63"/>
    </row>
    <row r="210" spans="1:12" ht="45.75" thickBot="1" x14ac:dyDescent="0.3">
      <c r="A210" s="17">
        <v>151</v>
      </c>
      <c r="B210" s="18" t="s">
        <v>337</v>
      </c>
      <c r="C210" s="19">
        <v>27111600</v>
      </c>
      <c r="D210" s="20" t="s">
        <v>338</v>
      </c>
      <c r="E210" s="19">
        <v>275677</v>
      </c>
      <c r="F210" s="20" t="s">
        <v>119</v>
      </c>
      <c r="G210" s="16">
        <v>5</v>
      </c>
      <c r="H210" s="21">
        <v>25000</v>
      </c>
      <c r="I210" s="29">
        <v>0</v>
      </c>
      <c r="J210" s="16">
        <v>0</v>
      </c>
      <c r="K210" s="22">
        <f t="shared" si="4"/>
        <v>25000</v>
      </c>
      <c r="L210" s="53">
        <f t="shared" si="5"/>
        <v>125000</v>
      </c>
    </row>
    <row r="211" spans="1:12" ht="30.75" thickBot="1" x14ac:dyDescent="0.3">
      <c r="A211" s="17">
        <v>152</v>
      </c>
      <c r="B211" s="18" t="s">
        <v>339</v>
      </c>
      <c r="C211" s="19">
        <v>41111500</v>
      </c>
      <c r="D211" s="20" t="s">
        <v>340</v>
      </c>
      <c r="E211" s="19">
        <v>295001</v>
      </c>
      <c r="F211" s="20" t="s">
        <v>119</v>
      </c>
      <c r="G211" s="16">
        <v>2</v>
      </c>
      <c r="H211" s="21">
        <v>70000</v>
      </c>
      <c r="I211" s="29">
        <v>0</v>
      </c>
      <c r="J211" s="16">
        <v>0</v>
      </c>
      <c r="K211" s="22">
        <f t="shared" ref="K211:K274" si="6">+J211+H211</f>
        <v>70000</v>
      </c>
      <c r="L211" s="53">
        <f t="shared" ref="L211:L274" si="7">+K211*G211</f>
        <v>140000</v>
      </c>
    </row>
    <row r="212" spans="1:12" ht="15.75" thickBot="1" x14ac:dyDescent="0.3">
      <c r="A212" s="17"/>
      <c r="B212" s="24" t="s">
        <v>341</v>
      </c>
      <c r="C212" s="19"/>
      <c r="D212" s="20"/>
      <c r="E212" s="19"/>
      <c r="F212" s="20"/>
      <c r="G212" s="16">
        <v>0</v>
      </c>
      <c r="H212" s="21"/>
      <c r="I212" s="16"/>
      <c r="J212" s="16"/>
      <c r="K212" s="22"/>
      <c r="L212" s="53"/>
    </row>
    <row r="213" spans="1:12" ht="120.75" thickBot="1" x14ac:dyDescent="0.3">
      <c r="A213" s="17">
        <v>153</v>
      </c>
      <c r="B213" s="18" t="s">
        <v>342</v>
      </c>
      <c r="C213" s="19">
        <v>40142008</v>
      </c>
      <c r="D213" s="20" t="s">
        <v>343</v>
      </c>
      <c r="E213" s="19">
        <v>248169</v>
      </c>
      <c r="F213" s="20" t="s">
        <v>119</v>
      </c>
      <c r="G213" s="16">
        <v>1</v>
      </c>
      <c r="H213" s="21">
        <v>75000</v>
      </c>
      <c r="I213" s="29">
        <v>0</v>
      </c>
      <c r="J213" s="16">
        <v>0</v>
      </c>
      <c r="K213" s="22">
        <f t="shared" si="6"/>
        <v>75000</v>
      </c>
      <c r="L213" s="53">
        <f t="shared" si="7"/>
        <v>75000</v>
      </c>
    </row>
    <row r="214" spans="1:12" ht="120.75" thickBot="1" x14ac:dyDescent="0.3">
      <c r="A214" s="17">
        <v>154</v>
      </c>
      <c r="B214" s="18" t="s">
        <v>344</v>
      </c>
      <c r="C214" s="20">
        <v>27111701</v>
      </c>
      <c r="D214" s="20" t="s">
        <v>345</v>
      </c>
      <c r="E214" s="20">
        <v>275378</v>
      </c>
      <c r="F214" s="20" t="s">
        <v>119</v>
      </c>
      <c r="G214" s="16">
        <v>1</v>
      </c>
      <c r="H214" s="21">
        <v>50000</v>
      </c>
      <c r="I214" s="29">
        <v>0</v>
      </c>
      <c r="J214" s="16">
        <v>0</v>
      </c>
      <c r="K214" s="22">
        <f t="shared" si="6"/>
        <v>50000</v>
      </c>
      <c r="L214" s="53">
        <f t="shared" si="7"/>
        <v>50000</v>
      </c>
    </row>
    <row r="215" spans="1:12" ht="45.75" thickBot="1" x14ac:dyDescent="0.3">
      <c r="A215" s="17">
        <v>155</v>
      </c>
      <c r="B215" s="18" t="s">
        <v>346</v>
      </c>
      <c r="C215" s="19">
        <v>20111614</v>
      </c>
      <c r="D215" s="20" t="s">
        <v>324</v>
      </c>
      <c r="E215" s="20">
        <v>277912</v>
      </c>
      <c r="F215" s="20" t="s">
        <v>119</v>
      </c>
      <c r="G215" s="16">
        <v>1</v>
      </c>
      <c r="H215" s="21">
        <v>70900</v>
      </c>
      <c r="I215" s="29">
        <v>0</v>
      </c>
      <c r="J215" s="16">
        <v>0</v>
      </c>
      <c r="K215" s="22">
        <f t="shared" si="6"/>
        <v>70900</v>
      </c>
      <c r="L215" s="53">
        <f t="shared" si="7"/>
        <v>70900</v>
      </c>
    </row>
    <row r="216" spans="1:12" ht="30" x14ac:dyDescent="0.25">
      <c r="A216" s="64">
        <v>156</v>
      </c>
      <c r="B216" s="25" t="s">
        <v>347</v>
      </c>
      <c r="C216" s="66">
        <v>39121635</v>
      </c>
      <c r="D216" s="68" t="s">
        <v>356</v>
      </c>
      <c r="E216" s="68">
        <v>281416</v>
      </c>
      <c r="F216" s="68" t="s">
        <v>119</v>
      </c>
      <c r="G216" s="58">
        <v>1</v>
      </c>
      <c r="H216" s="74">
        <v>70000</v>
      </c>
      <c r="I216" s="76">
        <v>0</v>
      </c>
      <c r="J216" s="58">
        <v>0</v>
      </c>
      <c r="K216" s="60">
        <f t="shared" si="6"/>
        <v>70000</v>
      </c>
      <c r="L216" s="62">
        <f t="shared" si="7"/>
        <v>70000</v>
      </c>
    </row>
    <row r="217" spans="1:12" x14ac:dyDescent="0.25">
      <c r="A217" s="78"/>
      <c r="B217" s="5"/>
      <c r="C217" s="79"/>
      <c r="D217" s="80"/>
      <c r="E217" s="80"/>
      <c r="F217" s="80"/>
      <c r="G217" s="77"/>
      <c r="H217" s="81"/>
      <c r="I217" s="77"/>
      <c r="J217" s="77"/>
      <c r="K217" s="89"/>
      <c r="L217" s="88"/>
    </row>
    <row r="218" spans="1:12" x14ac:dyDescent="0.25">
      <c r="A218" s="78"/>
      <c r="B218" s="25" t="s">
        <v>348</v>
      </c>
      <c r="C218" s="79"/>
      <c r="D218" s="80"/>
      <c r="E218" s="80"/>
      <c r="F218" s="80"/>
      <c r="G218" s="77"/>
      <c r="H218" s="81"/>
      <c r="I218" s="77"/>
      <c r="J218" s="77"/>
      <c r="K218" s="89"/>
      <c r="L218" s="88"/>
    </row>
    <row r="219" spans="1:12" ht="30" x14ac:dyDescent="0.25">
      <c r="A219" s="78"/>
      <c r="B219" s="25" t="s">
        <v>349</v>
      </c>
      <c r="C219" s="79"/>
      <c r="D219" s="80"/>
      <c r="E219" s="80"/>
      <c r="F219" s="80"/>
      <c r="G219" s="77"/>
      <c r="H219" s="81"/>
      <c r="I219" s="77"/>
      <c r="J219" s="77"/>
      <c r="K219" s="89"/>
      <c r="L219" s="88"/>
    </row>
    <row r="220" spans="1:12" x14ac:dyDescent="0.25">
      <c r="A220" s="78"/>
      <c r="B220" s="25" t="s">
        <v>350</v>
      </c>
      <c r="C220" s="79"/>
      <c r="D220" s="80"/>
      <c r="E220" s="80"/>
      <c r="F220" s="80"/>
      <c r="G220" s="77"/>
      <c r="H220" s="81"/>
      <c r="I220" s="77"/>
      <c r="J220" s="77"/>
      <c r="K220" s="89"/>
      <c r="L220" s="88"/>
    </row>
    <row r="221" spans="1:12" x14ac:dyDescent="0.25">
      <c r="A221" s="78"/>
      <c r="B221" s="25" t="s">
        <v>351</v>
      </c>
      <c r="C221" s="79"/>
      <c r="D221" s="80"/>
      <c r="E221" s="80"/>
      <c r="F221" s="80"/>
      <c r="G221" s="77"/>
      <c r="H221" s="81"/>
      <c r="I221" s="77"/>
      <c r="J221" s="77"/>
      <c r="K221" s="89"/>
      <c r="L221" s="88"/>
    </row>
    <row r="222" spans="1:12" ht="45" x14ac:dyDescent="0.25">
      <c r="A222" s="78"/>
      <c r="B222" s="25" t="s">
        <v>352</v>
      </c>
      <c r="C222" s="79"/>
      <c r="D222" s="80"/>
      <c r="E222" s="80"/>
      <c r="F222" s="80"/>
      <c r="G222" s="77"/>
      <c r="H222" s="81"/>
      <c r="I222" s="77"/>
      <c r="J222" s="77"/>
      <c r="K222" s="89"/>
      <c r="L222" s="88"/>
    </row>
    <row r="223" spans="1:12" ht="30" x14ac:dyDescent="0.25">
      <c r="A223" s="78"/>
      <c r="B223" s="25" t="s">
        <v>353</v>
      </c>
      <c r="C223" s="79"/>
      <c r="D223" s="80"/>
      <c r="E223" s="80"/>
      <c r="F223" s="80"/>
      <c r="G223" s="77"/>
      <c r="H223" s="81"/>
      <c r="I223" s="77"/>
      <c r="J223" s="77"/>
      <c r="K223" s="89"/>
      <c r="L223" s="88"/>
    </row>
    <row r="224" spans="1:12" x14ac:dyDescent="0.25">
      <c r="A224" s="78"/>
      <c r="B224" s="25" t="s">
        <v>354</v>
      </c>
      <c r="C224" s="79"/>
      <c r="D224" s="80"/>
      <c r="E224" s="80"/>
      <c r="F224" s="80"/>
      <c r="G224" s="77"/>
      <c r="H224" s="81"/>
      <c r="I224" s="77"/>
      <c r="J224" s="77"/>
      <c r="K224" s="89"/>
      <c r="L224" s="88"/>
    </row>
    <row r="225" spans="1:12" ht="45.75" thickBot="1" x14ac:dyDescent="0.3">
      <c r="A225" s="65"/>
      <c r="B225" s="18" t="s">
        <v>355</v>
      </c>
      <c r="C225" s="67"/>
      <c r="D225" s="69"/>
      <c r="E225" s="69"/>
      <c r="F225" s="69"/>
      <c r="G225" s="59"/>
      <c r="H225" s="75"/>
      <c r="I225" s="59"/>
      <c r="J225" s="59"/>
      <c r="K225" s="61"/>
      <c r="L225" s="63"/>
    </row>
    <row r="226" spans="1:12" ht="45" x14ac:dyDescent="0.25">
      <c r="A226" s="64">
        <v>157</v>
      </c>
      <c r="B226" s="25" t="s">
        <v>357</v>
      </c>
      <c r="C226" s="66">
        <v>32151706</v>
      </c>
      <c r="D226" s="68" t="s">
        <v>360</v>
      </c>
      <c r="E226" s="68">
        <v>284262</v>
      </c>
      <c r="F226" s="68" t="s">
        <v>119</v>
      </c>
      <c r="G226" s="58">
        <v>1</v>
      </c>
      <c r="H226" s="74">
        <v>110000</v>
      </c>
      <c r="I226" s="76">
        <v>0</v>
      </c>
      <c r="J226" s="58">
        <v>0</v>
      </c>
      <c r="K226" s="60">
        <f t="shared" si="6"/>
        <v>110000</v>
      </c>
      <c r="L226" s="62">
        <f t="shared" si="7"/>
        <v>110000</v>
      </c>
    </row>
    <row r="227" spans="1:12" x14ac:dyDescent="0.25">
      <c r="A227" s="78"/>
      <c r="B227" s="25" t="s">
        <v>358</v>
      </c>
      <c r="C227" s="79"/>
      <c r="D227" s="80"/>
      <c r="E227" s="80"/>
      <c r="F227" s="80"/>
      <c r="G227" s="77"/>
      <c r="H227" s="81"/>
      <c r="I227" s="77"/>
      <c r="J227" s="77"/>
      <c r="K227" s="89"/>
      <c r="L227" s="88"/>
    </row>
    <row r="228" spans="1:12" ht="30.75" thickBot="1" x14ac:dyDescent="0.3">
      <c r="A228" s="65"/>
      <c r="B228" s="18" t="s">
        <v>359</v>
      </c>
      <c r="C228" s="67"/>
      <c r="D228" s="69"/>
      <c r="E228" s="69"/>
      <c r="F228" s="69"/>
      <c r="G228" s="59"/>
      <c r="H228" s="75"/>
      <c r="I228" s="59"/>
      <c r="J228" s="59"/>
      <c r="K228" s="61"/>
      <c r="L228" s="63"/>
    </row>
    <row r="229" spans="1:12" ht="45.75" thickBot="1" x14ac:dyDescent="0.3">
      <c r="A229" s="17">
        <v>158</v>
      </c>
      <c r="B229" s="18" t="s">
        <v>361</v>
      </c>
      <c r="C229" s="19">
        <v>39122331</v>
      </c>
      <c r="D229" s="20" t="s">
        <v>362</v>
      </c>
      <c r="E229" s="20">
        <v>270865</v>
      </c>
      <c r="F229" s="20" t="s">
        <v>119</v>
      </c>
      <c r="G229" s="16">
        <v>4</v>
      </c>
      <c r="H229" s="21">
        <v>30000</v>
      </c>
      <c r="I229" s="29">
        <v>0</v>
      </c>
      <c r="J229" s="16">
        <v>0</v>
      </c>
      <c r="K229" s="22">
        <f t="shared" si="6"/>
        <v>30000</v>
      </c>
      <c r="L229" s="53">
        <f t="shared" si="7"/>
        <v>120000</v>
      </c>
    </row>
    <row r="230" spans="1:12" ht="30.75" thickBot="1" x14ac:dyDescent="0.3">
      <c r="A230" s="17">
        <v>159</v>
      </c>
      <c r="B230" s="18" t="s">
        <v>363</v>
      </c>
      <c r="C230" s="19">
        <v>40151580</v>
      </c>
      <c r="D230" s="20" t="s">
        <v>364</v>
      </c>
      <c r="E230" s="20">
        <v>288935</v>
      </c>
      <c r="F230" s="20" t="s">
        <v>365</v>
      </c>
      <c r="G230" s="16">
        <v>4</v>
      </c>
      <c r="H230" s="21">
        <v>120000</v>
      </c>
      <c r="I230" s="29">
        <v>0</v>
      </c>
      <c r="J230" s="16">
        <v>0</v>
      </c>
      <c r="K230" s="22">
        <f t="shared" si="6"/>
        <v>120000</v>
      </c>
      <c r="L230" s="53">
        <f t="shared" si="7"/>
        <v>480000</v>
      </c>
    </row>
    <row r="231" spans="1:12" ht="30.75" thickBot="1" x14ac:dyDescent="0.3">
      <c r="A231" s="17">
        <v>160</v>
      </c>
      <c r="B231" s="18" t="s">
        <v>366</v>
      </c>
      <c r="C231" s="19">
        <v>31162414</v>
      </c>
      <c r="D231" s="20" t="s">
        <v>367</v>
      </c>
      <c r="E231" s="20">
        <v>290810</v>
      </c>
      <c r="F231" s="20" t="s">
        <v>368</v>
      </c>
      <c r="G231" s="16">
        <v>1</v>
      </c>
      <c r="H231" s="21">
        <v>60000</v>
      </c>
      <c r="I231" s="29">
        <v>0</v>
      </c>
      <c r="J231" s="16">
        <v>0</v>
      </c>
      <c r="K231" s="22">
        <f t="shared" si="6"/>
        <v>60000</v>
      </c>
      <c r="L231" s="53">
        <f t="shared" si="7"/>
        <v>60000</v>
      </c>
    </row>
    <row r="232" spans="1:12" ht="75.75" thickBot="1" x14ac:dyDescent="0.3">
      <c r="A232" s="17">
        <v>161</v>
      </c>
      <c r="B232" s="18" t="s">
        <v>369</v>
      </c>
      <c r="C232" s="19">
        <v>23153143</v>
      </c>
      <c r="D232" s="20" t="s">
        <v>254</v>
      </c>
      <c r="E232" s="20">
        <v>233370</v>
      </c>
      <c r="F232" s="20" t="s">
        <v>119</v>
      </c>
      <c r="G232" s="16">
        <v>51</v>
      </c>
      <c r="H232" s="21">
        <v>35000</v>
      </c>
      <c r="I232" s="29">
        <v>0</v>
      </c>
      <c r="J232" s="16">
        <v>0</v>
      </c>
      <c r="K232" s="22">
        <f t="shared" si="6"/>
        <v>35000</v>
      </c>
      <c r="L232" s="53">
        <f t="shared" si="7"/>
        <v>1785000</v>
      </c>
    </row>
    <row r="233" spans="1:12" ht="45.75" thickBot="1" x14ac:dyDescent="0.3">
      <c r="A233" s="17">
        <v>162</v>
      </c>
      <c r="B233" s="18" t="s">
        <v>370</v>
      </c>
      <c r="C233" s="19">
        <v>31162416</v>
      </c>
      <c r="D233" s="20" t="s">
        <v>371</v>
      </c>
      <c r="E233" s="20">
        <v>238771</v>
      </c>
      <c r="F233" s="20" t="s">
        <v>372</v>
      </c>
      <c r="G233" s="16">
        <v>20</v>
      </c>
      <c r="H233" s="21">
        <v>29068</v>
      </c>
      <c r="I233" s="29">
        <v>0</v>
      </c>
      <c r="J233" s="16">
        <v>0</v>
      </c>
      <c r="K233" s="22">
        <f t="shared" si="6"/>
        <v>29068</v>
      </c>
      <c r="L233" s="53">
        <f t="shared" si="7"/>
        <v>581360</v>
      </c>
    </row>
    <row r="234" spans="1:12" ht="60.75" thickBot="1" x14ac:dyDescent="0.3">
      <c r="A234" s="17">
        <v>163</v>
      </c>
      <c r="B234" s="18" t="s">
        <v>373</v>
      </c>
      <c r="C234" s="19">
        <v>31162416</v>
      </c>
      <c r="D234" s="20" t="s">
        <v>371</v>
      </c>
      <c r="E234" s="20">
        <v>238771</v>
      </c>
      <c r="F234" s="20" t="s">
        <v>372</v>
      </c>
      <c r="G234" s="16">
        <v>30</v>
      </c>
      <c r="H234" s="21">
        <v>2000</v>
      </c>
      <c r="I234" s="29">
        <v>0</v>
      </c>
      <c r="J234" s="16">
        <v>0</v>
      </c>
      <c r="K234" s="22">
        <f t="shared" si="6"/>
        <v>2000</v>
      </c>
      <c r="L234" s="53">
        <f t="shared" si="7"/>
        <v>60000</v>
      </c>
    </row>
    <row r="235" spans="1:12" ht="30.75" thickBot="1" x14ac:dyDescent="0.3">
      <c r="A235" s="17">
        <v>164</v>
      </c>
      <c r="B235" s="18" t="s">
        <v>374</v>
      </c>
      <c r="C235" s="19">
        <v>31171504</v>
      </c>
      <c r="D235" s="20" t="s">
        <v>375</v>
      </c>
      <c r="E235" s="20">
        <v>238776</v>
      </c>
      <c r="F235" s="20" t="s">
        <v>372</v>
      </c>
      <c r="G235" s="16">
        <v>5</v>
      </c>
      <c r="H235" s="21">
        <v>100000</v>
      </c>
      <c r="I235" s="29">
        <v>0</v>
      </c>
      <c r="J235" s="16">
        <v>0</v>
      </c>
      <c r="K235" s="22">
        <f t="shared" si="6"/>
        <v>100000</v>
      </c>
      <c r="L235" s="53">
        <f t="shared" si="7"/>
        <v>500000</v>
      </c>
    </row>
    <row r="236" spans="1:12" ht="120.75" thickBot="1" x14ac:dyDescent="0.3">
      <c r="A236" s="17">
        <v>165</v>
      </c>
      <c r="B236" s="18" t="s">
        <v>376</v>
      </c>
      <c r="C236" s="19">
        <v>25172511</v>
      </c>
      <c r="D236" s="20" t="s">
        <v>377</v>
      </c>
      <c r="E236" s="20">
        <v>244430</v>
      </c>
      <c r="F236" s="20" t="s">
        <v>378</v>
      </c>
      <c r="G236" s="16">
        <v>1</v>
      </c>
      <c r="H236" s="21">
        <v>70000</v>
      </c>
      <c r="I236" s="29">
        <v>0</v>
      </c>
      <c r="J236" s="16">
        <v>0</v>
      </c>
      <c r="K236" s="22">
        <f t="shared" si="6"/>
        <v>70000</v>
      </c>
      <c r="L236" s="53">
        <f t="shared" si="7"/>
        <v>70000</v>
      </c>
    </row>
    <row r="237" spans="1:12" ht="45.75" thickBot="1" x14ac:dyDescent="0.3">
      <c r="A237" s="17">
        <v>166</v>
      </c>
      <c r="B237" s="18" t="s">
        <v>379</v>
      </c>
      <c r="C237" s="19">
        <v>25172509</v>
      </c>
      <c r="D237" s="20" t="s">
        <v>380</v>
      </c>
      <c r="E237" s="20">
        <v>244467</v>
      </c>
      <c r="F237" s="20" t="s">
        <v>372</v>
      </c>
      <c r="G237" s="16">
        <v>4</v>
      </c>
      <c r="H237" s="21">
        <v>50000</v>
      </c>
      <c r="I237" s="29">
        <v>0</v>
      </c>
      <c r="J237" s="16">
        <v>0</v>
      </c>
      <c r="K237" s="22">
        <f t="shared" si="6"/>
        <v>50000</v>
      </c>
      <c r="L237" s="53">
        <f t="shared" si="7"/>
        <v>200000</v>
      </c>
    </row>
    <row r="238" spans="1:12" ht="30.75" thickBot="1" x14ac:dyDescent="0.3">
      <c r="A238" s="17">
        <v>167</v>
      </c>
      <c r="B238" s="18" t="s">
        <v>381</v>
      </c>
      <c r="C238" s="19">
        <v>40141736</v>
      </c>
      <c r="D238" s="20" t="s">
        <v>382</v>
      </c>
      <c r="E238" s="19">
        <v>244917</v>
      </c>
      <c r="F238" s="20" t="s">
        <v>119</v>
      </c>
      <c r="G238" s="16">
        <v>20</v>
      </c>
      <c r="H238" s="21">
        <v>3000</v>
      </c>
      <c r="I238" s="29">
        <v>0</v>
      </c>
      <c r="J238" s="16">
        <v>0</v>
      </c>
      <c r="K238" s="22">
        <f t="shared" si="6"/>
        <v>3000</v>
      </c>
      <c r="L238" s="53">
        <f t="shared" si="7"/>
        <v>60000</v>
      </c>
    </row>
    <row r="239" spans="1:12" ht="30.75" thickBot="1" x14ac:dyDescent="0.3">
      <c r="A239" s="17">
        <v>168</v>
      </c>
      <c r="B239" s="18" t="s">
        <v>383</v>
      </c>
      <c r="C239" s="19">
        <v>40141736</v>
      </c>
      <c r="D239" s="20" t="s">
        <v>382</v>
      </c>
      <c r="E239" s="19">
        <v>244917</v>
      </c>
      <c r="F239" s="20" t="s">
        <v>119</v>
      </c>
      <c r="G239" s="16">
        <v>15</v>
      </c>
      <c r="H239" s="21">
        <v>3000</v>
      </c>
      <c r="I239" s="29">
        <v>0</v>
      </c>
      <c r="J239" s="16">
        <v>0</v>
      </c>
      <c r="K239" s="22">
        <f t="shared" si="6"/>
        <v>3000</v>
      </c>
      <c r="L239" s="53">
        <f t="shared" si="7"/>
        <v>45000</v>
      </c>
    </row>
    <row r="240" spans="1:12" ht="30.75" thickBot="1" x14ac:dyDescent="0.3">
      <c r="A240" s="17">
        <v>169</v>
      </c>
      <c r="B240" s="18" t="s">
        <v>384</v>
      </c>
      <c r="C240" s="19">
        <v>40141736</v>
      </c>
      <c r="D240" s="20" t="s">
        <v>382</v>
      </c>
      <c r="E240" s="19">
        <v>244917</v>
      </c>
      <c r="F240" s="20" t="s">
        <v>119</v>
      </c>
      <c r="G240" s="16">
        <v>15</v>
      </c>
      <c r="H240" s="21">
        <v>3000</v>
      </c>
      <c r="I240" s="29">
        <v>0</v>
      </c>
      <c r="J240" s="16">
        <v>0</v>
      </c>
      <c r="K240" s="22">
        <f t="shared" si="6"/>
        <v>3000</v>
      </c>
      <c r="L240" s="53">
        <f t="shared" si="7"/>
        <v>45000</v>
      </c>
    </row>
    <row r="241" spans="1:12" ht="45.75" thickBot="1" x14ac:dyDescent="0.3">
      <c r="A241" s="17">
        <v>170</v>
      </c>
      <c r="B241" s="18" t="s">
        <v>385</v>
      </c>
      <c r="C241" s="19">
        <v>31162416</v>
      </c>
      <c r="D241" s="20" t="s">
        <v>371</v>
      </c>
      <c r="E241" s="20">
        <v>238771</v>
      </c>
      <c r="F241" s="20" t="s">
        <v>119</v>
      </c>
      <c r="G241" s="16">
        <v>5</v>
      </c>
      <c r="H241" s="21">
        <v>35000</v>
      </c>
      <c r="I241" s="29">
        <v>0</v>
      </c>
      <c r="J241" s="16">
        <v>0</v>
      </c>
      <c r="K241" s="22">
        <f t="shared" si="6"/>
        <v>35000</v>
      </c>
      <c r="L241" s="53">
        <f t="shared" si="7"/>
        <v>175000</v>
      </c>
    </row>
    <row r="242" spans="1:12" ht="45.75" thickBot="1" x14ac:dyDescent="0.3">
      <c r="A242" s="17">
        <v>171</v>
      </c>
      <c r="B242" s="18" t="s">
        <v>386</v>
      </c>
      <c r="C242" s="19">
        <v>31161521</v>
      </c>
      <c r="D242" s="20" t="s">
        <v>387</v>
      </c>
      <c r="E242" s="20">
        <v>245142</v>
      </c>
      <c r="F242" s="20" t="s">
        <v>119</v>
      </c>
      <c r="G242" s="16">
        <v>25</v>
      </c>
      <c r="H242" s="21">
        <v>5000</v>
      </c>
      <c r="I242" s="29">
        <v>0</v>
      </c>
      <c r="J242" s="16">
        <v>0</v>
      </c>
      <c r="K242" s="22">
        <f t="shared" si="6"/>
        <v>5000</v>
      </c>
      <c r="L242" s="53">
        <f t="shared" si="7"/>
        <v>125000</v>
      </c>
    </row>
    <row r="243" spans="1:12" ht="225.75" thickBot="1" x14ac:dyDescent="0.3">
      <c r="A243" s="17">
        <v>172</v>
      </c>
      <c r="B243" s="18" t="s">
        <v>388</v>
      </c>
      <c r="C243" s="19">
        <v>27112914</v>
      </c>
      <c r="D243" s="20" t="s">
        <v>389</v>
      </c>
      <c r="E243" s="20">
        <v>272004</v>
      </c>
      <c r="F243" s="20" t="s">
        <v>119</v>
      </c>
      <c r="G243" s="16">
        <v>4</v>
      </c>
      <c r="H243" s="21">
        <v>70000</v>
      </c>
      <c r="I243" s="29">
        <v>0</v>
      </c>
      <c r="J243" s="16">
        <v>0</v>
      </c>
      <c r="K243" s="22">
        <f t="shared" si="6"/>
        <v>70000</v>
      </c>
      <c r="L243" s="53">
        <f t="shared" si="7"/>
        <v>280000</v>
      </c>
    </row>
    <row r="244" spans="1:12" ht="45.75" thickBot="1" x14ac:dyDescent="0.3">
      <c r="A244" s="17">
        <v>173</v>
      </c>
      <c r="B244" s="18" t="s">
        <v>390</v>
      </c>
      <c r="C244" s="19">
        <v>40141743</v>
      </c>
      <c r="D244" s="20" t="s">
        <v>391</v>
      </c>
      <c r="E244" s="20">
        <v>282381</v>
      </c>
      <c r="F244" s="20" t="s">
        <v>372</v>
      </c>
      <c r="G244" s="16">
        <v>4</v>
      </c>
      <c r="H244" s="21">
        <v>10000</v>
      </c>
      <c r="I244" s="29">
        <v>0</v>
      </c>
      <c r="J244" s="16">
        <v>0</v>
      </c>
      <c r="K244" s="22">
        <f t="shared" si="6"/>
        <v>10000</v>
      </c>
      <c r="L244" s="53">
        <f t="shared" si="7"/>
        <v>40000</v>
      </c>
    </row>
    <row r="245" spans="1:12" ht="15.75" thickBot="1" x14ac:dyDescent="0.3">
      <c r="A245" s="17">
        <v>174</v>
      </c>
      <c r="B245" s="18" t="s">
        <v>392</v>
      </c>
      <c r="C245" s="19">
        <v>39121612</v>
      </c>
      <c r="D245" s="20" t="s">
        <v>393</v>
      </c>
      <c r="E245" s="19">
        <v>293920</v>
      </c>
      <c r="F245" s="20" t="s">
        <v>372</v>
      </c>
      <c r="G245" s="16">
        <v>10</v>
      </c>
      <c r="H245" s="21">
        <v>3000</v>
      </c>
      <c r="I245" s="29">
        <v>0</v>
      </c>
      <c r="J245" s="16">
        <v>0</v>
      </c>
      <c r="K245" s="22">
        <f t="shared" si="6"/>
        <v>3000</v>
      </c>
      <c r="L245" s="53">
        <f t="shared" si="7"/>
        <v>30000</v>
      </c>
    </row>
    <row r="246" spans="1:12" ht="15.75" thickBot="1" x14ac:dyDescent="0.3">
      <c r="A246" s="17">
        <v>175</v>
      </c>
      <c r="B246" s="18" t="s">
        <v>394</v>
      </c>
      <c r="C246" s="19">
        <v>39121612</v>
      </c>
      <c r="D246" s="20" t="s">
        <v>393</v>
      </c>
      <c r="E246" s="19">
        <v>293920</v>
      </c>
      <c r="F246" s="20" t="s">
        <v>372</v>
      </c>
      <c r="G246" s="16">
        <v>10</v>
      </c>
      <c r="H246" s="21">
        <v>3000</v>
      </c>
      <c r="I246" s="29">
        <v>0</v>
      </c>
      <c r="J246" s="16">
        <v>0</v>
      </c>
      <c r="K246" s="22">
        <f t="shared" si="6"/>
        <v>3000</v>
      </c>
      <c r="L246" s="53">
        <f t="shared" si="7"/>
        <v>30000</v>
      </c>
    </row>
    <row r="247" spans="1:12" ht="15.75" thickBot="1" x14ac:dyDescent="0.3">
      <c r="A247" s="17">
        <v>176</v>
      </c>
      <c r="B247" s="18" t="s">
        <v>395</v>
      </c>
      <c r="C247" s="19">
        <v>39121612</v>
      </c>
      <c r="D247" s="20" t="s">
        <v>393</v>
      </c>
      <c r="E247" s="19">
        <v>293920</v>
      </c>
      <c r="F247" s="20" t="s">
        <v>372</v>
      </c>
      <c r="G247" s="16">
        <v>10</v>
      </c>
      <c r="H247" s="21">
        <v>3000</v>
      </c>
      <c r="I247" s="29">
        <v>0</v>
      </c>
      <c r="J247" s="16">
        <v>0</v>
      </c>
      <c r="K247" s="22">
        <f t="shared" si="6"/>
        <v>3000</v>
      </c>
      <c r="L247" s="53">
        <f t="shared" si="7"/>
        <v>30000</v>
      </c>
    </row>
    <row r="248" spans="1:12" ht="15.75" thickBot="1" x14ac:dyDescent="0.3">
      <c r="A248" s="17">
        <v>177</v>
      </c>
      <c r="B248" s="18" t="s">
        <v>396</v>
      </c>
      <c r="C248" s="19">
        <v>39121612</v>
      </c>
      <c r="D248" s="20" t="s">
        <v>393</v>
      </c>
      <c r="E248" s="19">
        <v>293920</v>
      </c>
      <c r="F248" s="20" t="s">
        <v>372</v>
      </c>
      <c r="G248" s="16">
        <v>10</v>
      </c>
      <c r="H248" s="21">
        <v>3000</v>
      </c>
      <c r="I248" s="29">
        <v>0</v>
      </c>
      <c r="J248" s="16">
        <v>0</v>
      </c>
      <c r="K248" s="22">
        <f t="shared" si="6"/>
        <v>3000</v>
      </c>
      <c r="L248" s="53">
        <f t="shared" si="7"/>
        <v>30000</v>
      </c>
    </row>
    <row r="249" spans="1:12" ht="165.75" thickBot="1" x14ac:dyDescent="0.3">
      <c r="A249" s="17">
        <v>178</v>
      </c>
      <c r="B249" s="18" t="s">
        <v>397</v>
      </c>
      <c r="C249" s="19">
        <v>40161504</v>
      </c>
      <c r="D249" s="20" t="s">
        <v>398</v>
      </c>
      <c r="E249" s="19">
        <v>231939</v>
      </c>
      <c r="F249" s="20" t="s">
        <v>372</v>
      </c>
      <c r="G249" s="16">
        <v>2</v>
      </c>
      <c r="H249" s="21">
        <v>120000</v>
      </c>
      <c r="I249" s="29">
        <v>0</v>
      </c>
      <c r="J249" s="16">
        <v>0</v>
      </c>
      <c r="K249" s="22">
        <f t="shared" si="6"/>
        <v>120000</v>
      </c>
      <c r="L249" s="53">
        <f t="shared" si="7"/>
        <v>240000</v>
      </c>
    </row>
    <row r="250" spans="1:12" ht="60.75" thickBot="1" x14ac:dyDescent="0.3">
      <c r="A250" s="17">
        <v>179</v>
      </c>
      <c r="B250" s="18" t="s">
        <v>399</v>
      </c>
      <c r="C250" s="19">
        <v>40161515</v>
      </c>
      <c r="D250" s="20" t="s">
        <v>400</v>
      </c>
      <c r="E250" s="19">
        <v>231939</v>
      </c>
      <c r="F250" s="20" t="s">
        <v>119</v>
      </c>
      <c r="G250" s="16">
        <v>1</v>
      </c>
      <c r="H250" s="21">
        <v>170000</v>
      </c>
      <c r="I250" s="29">
        <v>0</v>
      </c>
      <c r="J250" s="16">
        <v>0</v>
      </c>
      <c r="K250" s="22">
        <f t="shared" si="6"/>
        <v>170000</v>
      </c>
      <c r="L250" s="53">
        <f t="shared" si="7"/>
        <v>170000</v>
      </c>
    </row>
    <row r="251" spans="1:12" ht="75.75" thickBot="1" x14ac:dyDescent="0.3">
      <c r="A251" s="17">
        <v>180</v>
      </c>
      <c r="B251" s="18" t="s">
        <v>401</v>
      </c>
      <c r="C251" s="19">
        <v>40161513</v>
      </c>
      <c r="D251" s="20" t="s">
        <v>402</v>
      </c>
      <c r="E251" s="19">
        <v>231939</v>
      </c>
      <c r="F251" s="20" t="s">
        <v>372</v>
      </c>
      <c r="G251" s="16">
        <v>2</v>
      </c>
      <c r="H251" s="21">
        <v>150000</v>
      </c>
      <c r="I251" s="29">
        <v>0</v>
      </c>
      <c r="J251" s="16">
        <v>0</v>
      </c>
      <c r="K251" s="22">
        <f t="shared" si="6"/>
        <v>150000</v>
      </c>
      <c r="L251" s="53">
        <f t="shared" si="7"/>
        <v>300000</v>
      </c>
    </row>
    <row r="252" spans="1:12" ht="75.75" thickBot="1" x14ac:dyDescent="0.3">
      <c r="A252" s="17">
        <v>181</v>
      </c>
      <c r="B252" s="18" t="s">
        <v>403</v>
      </c>
      <c r="C252" s="19">
        <v>15121504</v>
      </c>
      <c r="D252" s="20" t="s">
        <v>404</v>
      </c>
      <c r="E252" s="20">
        <v>236981</v>
      </c>
      <c r="F252" s="20" t="s">
        <v>405</v>
      </c>
      <c r="G252" s="16">
        <v>4</v>
      </c>
      <c r="H252" s="21">
        <v>120000</v>
      </c>
      <c r="I252" s="29">
        <v>0</v>
      </c>
      <c r="J252" s="16">
        <v>0</v>
      </c>
      <c r="K252" s="22">
        <f t="shared" si="6"/>
        <v>120000</v>
      </c>
      <c r="L252" s="53">
        <f t="shared" si="7"/>
        <v>480000</v>
      </c>
    </row>
    <row r="253" spans="1:12" ht="135.75" thickBot="1" x14ac:dyDescent="0.3">
      <c r="A253" s="17">
        <v>182</v>
      </c>
      <c r="B253" s="18" t="s">
        <v>406</v>
      </c>
      <c r="C253" s="19">
        <v>15121902</v>
      </c>
      <c r="D253" s="20" t="s">
        <v>407</v>
      </c>
      <c r="E253" s="19">
        <v>244917</v>
      </c>
      <c r="F253" s="20" t="s">
        <v>408</v>
      </c>
      <c r="G253" s="16">
        <v>5</v>
      </c>
      <c r="H253" s="21">
        <v>275000</v>
      </c>
      <c r="I253" s="29">
        <v>0</v>
      </c>
      <c r="J253" s="16">
        <v>0</v>
      </c>
      <c r="K253" s="22">
        <f t="shared" si="6"/>
        <v>275000</v>
      </c>
      <c r="L253" s="53">
        <f t="shared" si="7"/>
        <v>1375000</v>
      </c>
    </row>
    <row r="254" spans="1:12" ht="150.75" thickBot="1" x14ac:dyDescent="0.3">
      <c r="A254" s="17">
        <v>183</v>
      </c>
      <c r="B254" s="18" t="s">
        <v>409</v>
      </c>
      <c r="C254" s="19">
        <v>15121509</v>
      </c>
      <c r="D254" s="20" t="s">
        <v>410</v>
      </c>
      <c r="E254" s="20">
        <v>237055</v>
      </c>
      <c r="F254" s="20" t="s">
        <v>411</v>
      </c>
      <c r="G254" s="16">
        <v>5</v>
      </c>
      <c r="H254" s="21">
        <v>25000</v>
      </c>
      <c r="I254" s="29">
        <v>0</v>
      </c>
      <c r="J254" s="16">
        <v>0</v>
      </c>
      <c r="K254" s="22">
        <f t="shared" si="6"/>
        <v>25000</v>
      </c>
      <c r="L254" s="53">
        <f t="shared" si="7"/>
        <v>125000</v>
      </c>
    </row>
    <row r="255" spans="1:12" ht="90.75" thickBot="1" x14ac:dyDescent="0.3">
      <c r="A255" s="17">
        <v>184</v>
      </c>
      <c r="B255" s="18" t="s">
        <v>412</v>
      </c>
      <c r="C255" s="19">
        <v>25174004</v>
      </c>
      <c r="D255" s="20" t="s">
        <v>413</v>
      </c>
      <c r="E255" s="19">
        <v>241030</v>
      </c>
      <c r="F255" s="20" t="s">
        <v>414</v>
      </c>
      <c r="G255" s="16">
        <v>5</v>
      </c>
      <c r="H255" s="21">
        <v>30000</v>
      </c>
      <c r="I255" s="29">
        <v>0</v>
      </c>
      <c r="J255" s="16">
        <v>0</v>
      </c>
      <c r="K255" s="22">
        <f t="shared" si="6"/>
        <v>30000</v>
      </c>
      <c r="L255" s="53">
        <f t="shared" si="7"/>
        <v>150000</v>
      </c>
    </row>
    <row r="256" spans="1:12" ht="45.75" thickBot="1" x14ac:dyDescent="0.3">
      <c r="A256" s="17">
        <v>185</v>
      </c>
      <c r="B256" s="18" t="s">
        <v>415</v>
      </c>
      <c r="C256" s="19">
        <v>40174908</v>
      </c>
      <c r="D256" s="20" t="s">
        <v>416</v>
      </c>
      <c r="E256" s="20">
        <v>242132</v>
      </c>
      <c r="F256" s="20" t="s">
        <v>119</v>
      </c>
      <c r="G256" s="16">
        <v>50</v>
      </c>
      <c r="H256" s="21">
        <v>1300</v>
      </c>
      <c r="I256" s="29">
        <v>0</v>
      </c>
      <c r="J256" s="16">
        <v>0</v>
      </c>
      <c r="K256" s="22">
        <f t="shared" si="6"/>
        <v>1300</v>
      </c>
      <c r="L256" s="53">
        <f t="shared" si="7"/>
        <v>65000</v>
      </c>
    </row>
    <row r="257" spans="1:12" ht="45.75" thickBot="1" x14ac:dyDescent="0.3">
      <c r="A257" s="17">
        <v>186</v>
      </c>
      <c r="B257" s="18" t="s">
        <v>417</v>
      </c>
      <c r="C257" s="19">
        <v>40174908</v>
      </c>
      <c r="D257" s="20" t="s">
        <v>416</v>
      </c>
      <c r="E257" s="20">
        <v>242132</v>
      </c>
      <c r="F257" s="20" t="s">
        <v>119</v>
      </c>
      <c r="G257" s="16">
        <v>25</v>
      </c>
      <c r="H257" s="21">
        <v>600</v>
      </c>
      <c r="I257" s="29">
        <v>0</v>
      </c>
      <c r="J257" s="16">
        <v>0</v>
      </c>
      <c r="K257" s="22">
        <f t="shared" si="6"/>
        <v>600</v>
      </c>
      <c r="L257" s="53">
        <f t="shared" si="7"/>
        <v>15000</v>
      </c>
    </row>
    <row r="258" spans="1:12" ht="45.75" thickBot="1" x14ac:dyDescent="0.3">
      <c r="A258" s="17">
        <v>187</v>
      </c>
      <c r="B258" s="18" t="s">
        <v>418</v>
      </c>
      <c r="C258" s="19">
        <v>40174908</v>
      </c>
      <c r="D258" s="20" t="s">
        <v>416</v>
      </c>
      <c r="E258" s="20">
        <v>242132</v>
      </c>
      <c r="F258" s="20" t="s">
        <v>119</v>
      </c>
      <c r="G258" s="16">
        <v>25</v>
      </c>
      <c r="H258" s="21">
        <v>1050</v>
      </c>
      <c r="I258" s="29">
        <v>0</v>
      </c>
      <c r="J258" s="16">
        <v>0</v>
      </c>
      <c r="K258" s="22">
        <f t="shared" si="6"/>
        <v>1050</v>
      </c>
      <c r="L258" s="53">
        <f t="shared" si="7"/>
        <v>26250</v>
      </c>
    </row>
    <row r="259" spans="1:12" ht="45.75" thickBot="1" x14ac:dyDescent="0.3">
      <c r="A259" s="17">
        <v>188</v>
      </c>
      <c r="B259" s="18" t="s">
        <v>419</v>
      </c>
      <c r="C259" s="19">
        <v>40174908</v>
      </c>
      <c r="D259" s="20" t="s">
        <v>416</v>
      </c>
      <c r="E259" s="20">
        <v>242132</v>
      </c>
      <c r="F259" s="20" t="s">
        <v>119</v>
      </c>
      <c r="G259" s="16">
        <v>25</v>
      </c>
      <c r="H259" s="21">
        <v>1100</v>
      </c>
      <c r="I259" s="29">
        <v>0</v>
      </c>
      <c r="J259" s="16">
        <v>0</v>
      </c>
      <c r="K259" s="22">
        <f t="shared" si="6"/>
        <v>1100</v>
      </c>
      <c r="L259" s="53">
        <f t="shared" si="7"/>
        <v>27500</v>
      </c>
    </row>
    <row r="260" spans="1:12" ht="15.75" thickBot="1" x14ac:dyDescent="0.3">
      <c r="A260" s="17">
        <v>189</v>
      </c>
      <c r="B260" s="18" t="s">
        <v>420</v>
      </c>
      <c r="C260" s="19">
        <v>40172800</v>
      </c>
      <c r="D260" s="20" t="s">
        <v>421</v>
      </c>
      <c r="E260" s="20">
        <v>242132</v>
      </c>
      <c r="F260" s="20" t="s">
        <v>119</v>
      </c>
      <c r="G260" s="16">
        <v>25</v>
      </c>
      <c r="H260" s="21">
        <v>900</v>
      </c>
      <c r="I260" s="29">
        <v>0</v>
      </c>
      <c r="J260" s="16">
        <v>0</v>
      </c>
      <c r="K260" s="22">
        <f t="shared" si="6"/>
        <v>900</v>
      </c>
      <c r="L260" s="53">
        <f t="shared" si="7"/>
        <v>22500</v>
      </c>
    </row>
    <row r="261" spans="1:12" ht="30.75" thickBot="1" x14ac:dyDescent="0.3">
      <c r="A261" s="17">
        <v>190</v>
      </c>
      <c r="B261" s="18" t="s">
        <v>422</v>
      </c>
      <c r="C261" s="19">
        <v>40172608</v>
      </c>
      <c r="D261" s="20" t="s">
        <v>423</v>
      </c>
      <c r="E261" s="20">
        <v>242132</v>
      </c>
      <c r="F261" s="20" t="s">
        <v>119</v>
      </c>
      <c r="G261" s="16">
        <v>26</v>
      </c>
      <c r="H261" s="21">
        <v>1100</v>
      </c>
      <c r="I261" s="29">
        <v>0</v>
      </c>
      <c r="J261" s="16">
        <v>0</v>
      </c>
      <c r="K261" s="22">
        <f t="shared" si="6"/>
        <v>1100</v>
      </c>
      <c r="L261" s="53">
        <f t="shared" si="7"/>
        <v>28600</v>
      </c>
    </row>
    <row r="262" spans="1:12" ht="30.75" thickBot="1" x14ac:dyDescent="0.3">
      <c r="A262" s="17">
        <v>191</v>
      </c>
      <c r="B262" s="18" t="s">
        <v>424</v>
      </c>
      <c r="C262" s="19">
        <v>40172608</v>
      </c>
      <c r="D262" s="20" t="s">
        <v>423</v>
      </c>
      <c r="E262" s="20">
        <v>242132</v>
      </c>
      <c r="F262" s="20" t="s">
        <v>119</v>
      </c>
      <c r="G262" s="16">
        <v>25</v>
      </c>
      <c r="H262" s="21">
        <v>1800</v>
      </c>
      <c r="I262" s="29">
        <v>0</v>
      </c>
      <c r="J262" s="16">
        <v>0</v>
      </c>
      <c r="K262" s="22">
        <f t="shared" si="6"/>
        <v>1800</v>
      </c>
      <c r="L262" s="53">
        <f t="shared" si="7"/>
        <v>45000</v>
      </c>
    </row>
    <row r="263" spans="1:12" ht="30.75" thickBot="1" x14ac:dyDescent="0.3">
      <c r="A263" s="17">
        <v>192</v>
      </c>
      <c r="B263" s="18" t="s">
        <v>425</v>
      </c>
      <c r="C263" s="19">
        <v>40171700</v>
      </c>
      <c r="D263" s="20" t="s">
        <v>426</v>
      </c>
      <c r="E263" s="20">
        <v>242132</v>
      </c>
      <c r="F263" s="20" t="s">
        <v>119</v>
      </c>
      <c r="G263" s="16">
        <v>15</v>
      </c>
      <c r="H263" s="21">
        <v>1200</v>
      </c>
      <c r="I263" s="29">
        <v>0</v>
      </c>
      <c r="J263" s="16">
        <v>0</v>
      </c>
      <c r="K263" s="22">
        <f t="shared" si="6"/>
        <v>1200</v>
      </c>
      <c r="L263" s="53">
        <f t="shared" si="7"/>
        <v>18000</v>
      </c>
    </row>
    <row r="264" spans="1:12" ht="30.75" thickBot="1" x14ac:dyDescent="0.3">
      <c r="A264" s="17">
        <v>193</v>
      </c>
      <c r="B264" s="18" t="s">
        <v>427</v>
      </c>
      <c r="C264" s="19">
        <v>40171700</v>
      </c>
      <c r="D264" s="20" t="s">
        <v>426</v>
      </c>
      <c r="E264" s="20">
        <v>242132</v>
      </c>
      <c r="F264" s="20" t="s">
        <v>119</v>
      </c>
      <c r="G264" s="16">
        <v>50</v>
      </c>
      <c r="H264" s="21">
        <v>400</v>
      </c>
      <c r="I264" s="29">
        <v>0</v>
      </c>
      <c r="J264" s="16">
        <v>0</v>
      </c>
      <c r="K264" s="22">
        <f t="shared" si="6"/>
        <v>400</v>
      </c>
      <c r="L264" s="53">
        <f t="shared" si="7"/>
        <v>20000</v>
      </c>
    </row>
    <row r="265" spans="1:12" ht="30.75" thickBot="1" x14ac:dyDescent="0.3">
      <c r="A265" s="17">
        <v>194</v>
      </c>
      <c r="B265" s="18" t="s">
        <v>428</v>
      </c>
      <c r="C265" s="19">
        <v>20122510</v>
      </c>
      <c r="D265" s="20" t="s">
        <v>429</v>
      </c>
      <c r="E265" s="20">
        <v>242134</v>
      </c>
      <c r="F265" s="20" t="s">
        <v>119</v>
      </c>
      <c r="G265" s="16">
        <v>2</v>
      </c>
      <c r="H265" s="21">
        <v>240000</v>
      </c>
      <c r="I265" s="29">
        <v>0</v>
      </c>
      <c r="J265" s="16">
        <v>0</v>
      </c>
      <c r="K265" s="22">
        <f t="shared" si="6"/>
        <v>240000</v>
      </c>
      <c r="L265" s="53">
        <f t="shared" si="7"/>
        <v>480000</v>
      </c>
    </row>
    <row r="266" spans="1:12" ht="30.75" thickBot="1" x14ac:dyDescent="0.3">
      <c r="A266" s="17">
        <v>195</v>
      </c>
      <c r="B266" s="18" t="s">
        <v>430</v>
      </c>
      <c r="C266" s="19">
        <v>21101801</v>
      </c>
      <c r="D266" s="20" t="s">
        <v>431</v>
      </c>
      <c r="E266" s="20">
        <v>251519</v>
      </c>
      <c r="F266" s="20" t="s">
        <v>119</v>
      </c>
      <c r="G266" s="16">
        <v>10</v>
      </c>
      <c r="H266" s="21">
        <v>5000</v>
      </c>
      <c r="I266" s="29">
        <v>0</v>
      </c>
      <c r="J266" s="16">
        <v>0</v>
      </c>
      <c r="K266" s="22">
        <f t="shared" si="6"/>
        <v>5000</v>
      </c>
      <c r="L266" s="53">
        <f t="shared" si="7"/>
        <v>50000</v>
      </c>
    </row>
    <row r="267" spans="1:12" ht="30.75" thickBot="1" x14ac:dyDescent="0.3">
      <c r="A267" s="17">
        <v>196</v>
      </c>
      <c r="B267" s="18" t="s">
        <v>432</v>
      </c>
      <c r="C267" s="19">
        <v>21101801</v>
      </c>
      <c r="D267" s="20" t="s">
        <v>431</v>
      </c>
      <c r="E267" s="20">
        <v>251519</v>
      </c>
      <c r="F267" s="20" t="s">
        <v>119</v>
      </c>
      <c r="G267" s="16">
        <v>200</v>
      </c>
      <c r="H267" s="21">
        <v>300</v>
      </c>
      <c r="I267" s="29">
        <v>0</v>
      </c>
      <c r="J267" s="16">
        <v>0</v>
      </c>
      <c r="K267" s="22">
        <f t="shared" si="6"/>
        <v>300</v>
      </c>
      <c r="L267" s="53">
        <f t="shared" si="7"/>
        <v>60000</v>
      </c>
    </row>
    <row r="268" spans="1:12" ht="30.75" thickBot="1" x14ac:dyDescent="0.3">
      <c r="A268" s="17">
        <v>197</v>
      </c>
      <c r="B268" s="18" t="s">
        <v>433</v>
      </c>
      <c r="C268" s="19">
        <v>40171709</v>
      </c>
      <c r="D268" s="20" t="s">
        <v>434</v>
      </c>
      <c r="E268" s="20">
        <v>242132</v>
      </c>
      <c r="F268" s="20" t="s">
        <v>119</v>
      </c>
      <c r="G268" s="16">
        <v>5</v>
      </c>
      <c r="H268" s="21">
        <v>7000</v>
      </c>
      <c r="I268" s="29">
        <v>0</v>
      </c>
      <c r="J268" s="16">
        <v>0</v>
      </c>
      <c r="K268" s="22">
        <f t="shared" si="6"/>
        <v>7000</v>
      </c>
      <c r="L268" s="53">
        <f t="shared" si="7"/>
        <v>35000</v>
      </c>
    </row>
    <row r="269" spans="1:12" ht="30.75" thickBot="1" x14ac:dyDescent="0.3">
      <c r="A269" s="17">
        <v>198</v>
      </c>
      <c r="B269" s="18" t="s">
        <v>435</v>
      </c>
      <c r="C269" s="19">
        <v>40171700</v>
      </c>
      <c r="D269" s="20" t="s">
        <v>426</v>
      </c>
      <c r="E269" s="20">
        <v>242132</v>
      </c>
      <c r="F269" s="20" t="s">
        <v>119</v>
      </c>
      <c r="G269" s="16">
        <v>10</v>
      </c>
      <c r="H269" s="21">
        <v>1400</v>
      </c>
      <c r="I269" s="29">
        <v>0</v>
      </c>
      <c r="J269" s="16">
        <v>0</v>
      </c>
      <c r="K269" s="22">
        <f t="shared" si="6"/>
        <v>1400</v>
      </c>
      <c r="L269" s="53">
        <f t="shared" si="7"/>
        <v>14000</v>
      </c>
    </row>
    <row r="270" spans="1:12" ht="30.75" thickBot="1" x14ac:dyDescent="0.3">
      <c r="A270" s="17">
        <v>199</v>
      </c>
      <c r="B270" s="18" t="s">
        <v>435</v>
      </c>
      <c r="C270" s="19">
        <v>40171700</v>
      </c>
      <c r="D270" s="20" t="s">
        <v>426</v>
      </c>
      <c r="E270" s="20">
        <v>242132</v>
      </c>
      <c r="F270" s="20" t="s">
        <v>119</v>
      </c>
      <c r="G270" s="16">
        <v>10</v>
      </c>
      <c r="H270" s="21">
        <v>1400</v>
      </c>
      <c r="I270" s="29">
        <v>0</v>
      </c>
      <c r="J270" s="16">
        <v>0</v>
      </c>
      <c r="K270" s="22">
        <f t="shared" si="6"/>
        <v>1400</v>
      </c>
      <c r="L270" s="53">
        <f t="shared" si="7"/>
        <v>14000</v>
      </c>
    </row>
    <row r="271" spans="1:12" ht="30.75" thickBot="1" x14ac:dyDescent="0.3">
      <c r="A271" s="17">
        <v>200</v>
      </c>
      <c r="B271" s="18" t="s">
        <v>436</v>
      </c>
      <c r="C271" s="19">
        <v>40171700</v>
      </c>
      <c r="D271" s="20" t="s">
        <v>426</v>
      </c>
      <c r="E271" s="19">
        <v>236718</v>
      </c>
      <c r="F271" s="20" t="s">
        <v>119</v>
      </c>
      <c r="G271" s="16">
        <v>5</v>
      </c>
      <c r="H271" s="21">
        <v>500</v>
      </c>
      <c r="I271" s="29">
        <v>0</v>
      </c>
      <c r="J271" s="16">
        <v>0</v>
      </c>
      <c r="K271" s="22">
        <f t="shared" si="6"/>
        <v>500</v>
      </c>
      <c r="L271" s="53">
        <f t="shared" si="7"/>
        <v>2500</v>
      </c>
    </row>
    <row r="272" spans="1:12" ht="30.75" thickBot="1" x14ac:dyDescent="0.3">
      <c r="A272" s="17">
        <v>201</v>
      </c>
      <c r="B272" s="18" t="s">
        <v>437</v>
      </c>
      <c r="C272" s="19">
        <v>40171700</v>
      </c>
      <c r="D272" s="20" t="s">
        <v>426</v>
      </c>
      <c r="E272" s="20">
        <v>241926</v>
      </c>
      <c r="F272" s="20" t="s">
        <v>119</v>
      </c>
      <c r="G272" s="16">
        <v>5</v>
      </c>
      <c r="H272" s="21">
        <v>1000</v>
      </c>
      <c r="I272" s="29">
        <v>0</v>
      </c>
      <c r="J272" s="16">
        <v>0</v>
      </c>
      <c r="K272" s="22">
        <f t="shared" si="6"/>
        <v>1000</v>
      </c>
      <c r="L272" s="53">
        <f t="shared" si="7"/>
        <v>5000</v>
      </c>
    </row>
    <row r="273" spans="1:14" ht="30.75" thickBot="1" x14ac:dyDescent="0.3">
      <c r="A273" s="17">
        <v>202</v>
      </c>
      <c r="B273" s="18" t="s">
        <v>438</v>
      </c>
      <c r="C273" s="19">
        <v>40171700</v>
      </c>
      <c r="D273" s="20" t="s">
        <v>426</v>
      </c>
      <c r="E273" s="19">
        <v>236718</v>
      </c>
      <c r="F273" s="20" t="s">
        <v>119</v>
      </c>
      <c r="G273" s="16">
        <v>5</v>
      </c>
      <c r="H273" s="21">
        <v>3400</v>
      </c>
      <c r="I273" s="29">
        <v>0</v>
      </c>
      <c r="J273" s="16">
        <v>0</v>
      </c>
      <c r="K273" s="22">
        <f t="shared" si="6"/>
        <v>3400</v>
      </c>
      <c r="L273" s="53">
        <f t="shared" si="7"/>
        <v>17000</v>
      </c>
    </row>
    <row r="274" spans="1:14" ht="15.75" thickBot="1" x14ac:dyDescent="0.3">
      <c r="A274" s="17">
        <v>203</v>
      </c>
      <c r="B274" s="18" t="s">
        <v>439</v>
      </c>
      <c r="C274" s="19">
        <v>40172800</v>
      </c>
      <c r="D274" s="20" t="s">
        <v>421</v>
      </c>
      <c r="E274" s="20">
        <v>243706</v>
      </c>
      <c r="F274" s="20" t="s">
        <v>119</v>
      </c>
      <c r="G274" s="16">
        <v>5</v>
      </c>
      <c r="H274" s="21">
        <v>700</v>
      </c>
      <c r="I274" s="29">
        <v>0</v>
      </c>
      <c r="J274" s="16">
        <v>0</v>
      </c>
      <c r="K274" s="22">
        <f t="shared" si="6"/>
        <v>700</v>
      </c>
      <c r="L274" s="53">
        <f t="shared" si="7"/>
        <v>3500</v>
      </c>
    </row>
    <row r="275" spans="1:14" ht="15.75" thickBot="1" x14ac:dyDescent="0.3">
      <c r="A275" s="17">
        <v>204</v>
      </c>
      <c r="B275" s="18" t="s">
        <v>440</v>
      </c>
      <c r="C275" s="19">
        <v>40172800</v>
      </c>
      <c r="D275" s="20" t="s">
        <v>421</v>
      </c>
      <c r="E275" s="20">
        <v>240702</v>
      </c>
      <c r="F275" s="20" t="s">
        <v>119</v>
      </c>
      <c r="G275" s="16">
        <v>10</v>
      </c>
      <c r="H275" s="21">
        <v>1300</v>
      </c>
      <c r="I275" s="29">
        <v>0</v>
      </c>
      <c r="J275" s="16">
        <v>0</v>
      </c>
      <c r="K275" s="22">
        <f t="shared" ref="K275:K329" si="8">+J275+H275</f>
        <v>1300</v>
      </c>
      <c r="L275" s="53">
        <f t="shared" ref="L275:L329" si="9">+K275*G275</f>
        <v>13000</v>
      </c>
    </row>
    <row r="276" spans="1:14" ht="15.75" thickBot="1" x14ac:dyDescent="0.3">
      <c r="A276" s="17">
        <v>205</v>
      </c>
      <c r="B276" s="18" t="s">
        <v>441</v>
      </c>
      <c r="C276" s="19">
        <v>40172800</v>
      </c>
      <c r="D276" s="20" t="s">
        <v>421</v>
      </c>
      <c r="E276" s="19">
        <v>237908</v>
      </c>
      <c r="F276" s="20" t="s">
        <v>119</v>
      </c>
      <c r="G276" s="16">
        <v>5</v>
      </c>
      <c r="H276" s="21">
        <v>2500</v>
      </c>
      <c r="I276" s="29">
        <v>0</v>
      </c>
      <c r="J276" s="16">
        <v>0</v>
      </c>
      <c r="K276" s="22">
        <f t="shared" si="8"/>
        <v>2500</v>
      </c>
      <c r="L276" s="53">
        <f t="shared" si="9"/>
        <v>12500</v>
      </c>
    </row>
    <row r="277" spans="1:14" ht="30.75" thickBot="1" x14ac:dyDescent="0.3">
      <c r="A277" s="17">
        <v>206</v>
      </c>
      <c r="B277" s="18" t="s">
        <v>442</v>
      </c>
      <c r="C277" s="19">
        <v>40172608</v>
      </c>
      <c r="D277" s="20" t="s">
        <v>423</v>
      </c>
      <c r="E277" s="19">
        <v>253672</v>
      </c>
      <c r="F277" s="20" t="s">
        <v>119</v>
      </c>
      <c r="G277" s="16">
        <v>5</v>
      </c>
      <c r="H277" s="21">
        <v>3200</v>
      </c>
      <c r="I277" s="29">
        <v>0</v>
      </c>
      <c r="J277" s="16">
        <v>0</v>
      </c>
      <c r="K277" s="22">
        <f t="shared" si="8"/>
        <v>3200</v>
      </c>
      <c r="L277" s="53">
        <f t="shared" si="9"/>
        <v>16000</v>
      </c>
    </row>
    <row r="278" spans="1:14" ht="30.75" thickBot="1" x14ac:dyDescent="0.3">
      <c r="A278" s="26"/>
      <c r="B278" s="27" t="s">
        <v>443</v>
      </c>
      <c r="C278" s="20"/>
      <c r="D278" s="20"/>
      <c r="E278" s="20"/>
      <c r="F278" s="20"/>
      <c r="G278" s="28"/>
      <c r="H278" s="28"/>
      <c r="I278" s="28"/>
      <c r="J278" s="16"/>
      <c r="K278" s="22"/>
      <c r="L278" s="53"/>
    </row>
    <row r="279" spans="1:14" ht="60.75" thickBot="1" x14ac:dyDescent="0.3">
      <c r="A279" s="17">
        <v>207</v>
      </c>
      <c r="B279" s="18" t="s">
        <v>444</v>
      </c>
      <c r="C279" s="19">
        <v>46181532</v>
      </c>
      <c r="D279" s="20" t="s">
        <v>445</v>
      </c>
      <c r="E279" s="20">
        <v>273267</v>
      </c>
      <c r="F279" s="20" t="s">
        <v>446</v>
      </c>
      <c r="G279" s="16">
        <v>1</v>
      </c>
      <c r="H279" s="21">
        <f>+ROUND(120432/1.19,0)</f>
        <v>101203</v>
      </c>
      <c r="I279" s="29">
        <v>0.19</v>
      </c>
      <c r="J279" s="38">
        <v>19229</v>
      </c>
      <c r="K279" s="22">
        <f t="shared" si="8"/>
        <v>120432</v>
      </c>
      <c r="L279" s="53">
        <f t="shared" si="9"/>
        <v>120432</v>
      </c>
      <c r="N279" s="49"/>
    </row>
    <row r="280" spans="1:14" ht="90.75" thickBot="1" x14ac:dyDescent="0.3">
      <c r="A280" s="17">
        <v>208</v>
      </c>
      <c r="B280" s="18" t="s">
        <v>447</v>
      </c>
      <c r="C280" s="19">
        <v>42131604</v>
      </c>
      <c r="D280" s="20" t="s">
        <v>448</v>
      </c>
      <c r="E280" s="20">
        <v>273884</v>
      </c>
      <c r="F280" s="20" t="s">
        <v>131</v>
      </c>
      <c r="G280" s="16">
        <v>2</v>
      </c>
      <c r="H280" s="21">
        <f>+ROUND(48040/1.19,0)</f>
        <v>40370</v>
      </c>
      <c r="I280" s="29">
        <v>0.19</v>
      </c>
      <c r="J280" s="38">
        <f>+ROUND(H280*I280,0)</f>
        <v>7670</v>
      </c>
      <c r="K280" s="22">
        <f t="shared" si="8"/>
        <v>48040</v>
      </c>
      <c r="L280" s="53">
        <f t="shared" si="9"/>
        <v>96080</v>
      </c>
      <c r="N280" s="49"/>
    </row>
    <row r="281" spans="1:14" ht="60.75" thickBot="1" x14ac:dyDescent="0.3">
      <c r="A281" s="17">
        <v>209</v>
      </c>
      <c r="B281" s="18" t="s">
        <v>449</v>
      </c>
      <c r="C281" s="19">
        <v>46182001</v>
      </c>
      <c r="D281" s="20" t="s">
        <v>450</v>
      </c>
      <c r="E281" s="19">
        <v>237273</v>
      </c>
      <c r="F281" s="20" t="s">
        <v>451</v>
      </c>
      <c r="G281" s="16">
        <v>10</v>
      </c>
      <c r="H281" s="21">
        <f>+ROUND(33400/1.19,0)</f>
        <v>28067</v>
      </c>
      <c r="I281" s="29">
        <v>0.19</v>
      </c>
      <c r="J281" s="38">
        <f t="shared" ref="J281" si="10">+ROUND(H281*I281,0)</f>
        <v>5333</v>
      </c>
      <c r="K281" s="22">
        <f t="shared" si="8"/>
        <v>33400</v>
      </c>
      <c r="L281" s="53">
        <f t="shared" si="9"/>
        <v>334000</v>
      </c>
      <c r="N281" s="49"/>
    </row>
    <row r="282" spans="1:14" ht="90" x14ac:dyDescent="0.25">
      <c r="A282" s="64">
        <v>210</v>
      </c>
      <c r="B282" s="25" t="s">
        <v>452</v>
      </c>
      <c r="C282" s="68">
        <v>48102107</v>
      </c>
      <c r="D282" s="68" t="s">
        <v>454</v>
      </c>
      <c r="E282" s="68">
        <v>231211</v>
      </c>
      <c r="F282" s="68" t="s">
        <v>455</v>
      </c>
      <c r="G282" s="58">
        <v>20</v>
      </c>
      <c r="H282" s="84">
        <v>58434</v>
      </c>
      <c r="I282" s="76">
        <v>0.19</v>
      </c>
      <c r="J282" s="84">
        <v>11103</v>
      </c>
      <c r="K282" s="60">
        <f t="shared" si="8"/>
        <v>69537</v>
      </c>
      <c r="L282" s="62">
        <f t="shared" si="9"/>
        <v>1390740</v>
      </c>
      <c r="N282" s="49"/>
    </row>
    <row r="283" spans="1:14" ht="15.75" thickBot="1" x14ac:dyDescent="0.3">
      <c r="A283" s="65"/>
      <c r="B283" s="18" t="s">
        <v>453</v>
      </c>
      <c r="C283" s="69"/>
      <c r="D283" s="69"/>
      <c r="E283" s="69"/>
      <c r="F283" s="69"/>
      <c r="G283" s="59"/>
      <c r="H283" s="85"/>
      <c r="I283" s="86"/>
      <c r="J283" s="85"/>
      <c r="K283" s="61"/>
      <c r="L283" s="63"/>
    </row>
    <row r="284" spans="1:14" ht="90" x14ac:dyDescent="0.25">
      <c r="A284" s="64">
        <v>211</v>
      </c>
      <c r="B284" s="25" t="s">
        <v>452</v>
      </c>
      <c r="C284" s="68">
        <v>48102107</v>
      </c>
      <c r="D284" s="68" t="s">
        <v>454</v>
      </c>
      <c r="E284" s="68">
        <v>231211</v>
      </c>
      <c r="F284" s="68" t="s">
        <v>455</v>
      </c>
      <c r="G284" s="58">
        <v>20</v>
      </c>
      <c r="H284" s="74">
        <f>+ROUND(63870/1.19,0)</f>
        <v>53672</v>
      </c>
      <c r="I284" s="76">
        <v>0.19</v>
      </c>
      <c r="J284" s="84">
        <f>+ROUND(H284*I284,0)</f>
        <v>10198</v>
      </c>
      <c r="K284" s="60">
        <f t="shared" si="8"/>
        <v>63870</v>
      </c>
      <c r="L284" s="62">
        <f t="shared" si="9"/>
        <v>1277400</v>
      </c>
      <c r="N284" s="49"/>
    </row>
    <row r="285" spans="1:14" ht="15.75" thickBot="1" x14ac:dyDescent="0.3">
      <c r="A285" s="65"/>
      <c r="B285" s="18" t="s">
        <v>456</v>
      </c>
      <c r="C285" s="69"/>
      <c r="D285" s="69"/>
      <c r="E285" s="69"/>
      <c r="F285" s="69"/>
      <c r="G285" s="59"/>
      <c r="H285" s="75"/>
      <c r="I285" s="86"/>
      <c r="J285" s="59"/>
      <c r="K285" s="61"/>
      <c r="L285" s="63"/>
    </row>
    <row r="286" spans="1:14" ht="90.75" thickBot="1" x14ac:dyDescent="0.3">
      <c r="A286" s="17">
        <v>212</v>
      </c>
      <c r="B286" s="18" t="s">
        <v>457</v>
      </c>
      <c r="C286" s="20">
        <v>48102107</v>
      </c>
      <c r="D286" s="20" t="s">
        <v>454</v>
      </c>
      <c r="E286" s="20">
        <v>231211</v>
      </c>
      <c r="F286" s="20" t="s">
        <v>455</v>
      </c>
      <c r="G286" s="16">
        <v>10</v>
      </c>
      <c r="H286" s="30">
        <v>52540</v>
      </c>
      <c r="I286" s="29">
        <v>0.19</v>
      </c>
      <c r="J286" s="16">
        <v>9983</v>
      </c>
      <c r="K286" s="22">
        <v>62523</v>
      </c>
      <c r="L286" s="53">
        <f t="shared" si="9"/>
        <v>625230</v>
      </c>
      <c r="N286" s="49"/>
    </row>
    <row r="287" spans="1:14" ht="90.75" thickBot="1" x14ac:dyDescent="0.3">
      <c r="A287" s="17">
        <v>213</v>
      </c>
      <c r="B287" s="18" t="s">
        <v>458</v>
      </c>
      <c r="C287" s="19">
        <v>42131609</v>
      </c>
      <c r="D287" s="20" t="s">
        <v>459</v>
      </c>
      <c r="E287" s="20">
        <v>280913</v>
      </c>
      <c r="F287" s="20" t="s">
        <v>455</v>
      </c>
      <c r="G287" s="16">
        <v>2</v>
      </c>
      <c r="H287" s="31">
        <f>+ROUND(49402/1.19,0)</f>
        <v>41514</v>
      </c>
      <c r="I287" s="29">
        <v>0.19</v>
      </c>
      <c r="J287" s="51">
        <f>+ROUND(H287*I287,0)</f>
        <v>7888</v>
      </c>
      <c r="K287" s="22">
        <v>49402</v>
      </c>
      <c r="L287" s="53">
        <f t="shared" si="9"/>
        <v>98804</v>
      </c>
      <c r="N287" s="49"/>
    </row>
    <row r="288" spans="1:14" ht="60" x14ac:dyDescent="0.25">
      <c r="A288" s="64">
        <v>214</v>
      </c>
      <c r="B288" s="25" t="s">
        <v>460</v>
      </c>
      <c r="C288" s="68">
        <v>46182306</v>
      </c>
      <c r="D288" s="68" t="s">
        <v>462</v>
      </c>
      <c r="E288" s="68">
        <v>273863</v>
      </c>
      <c r="F288" s="68" t="s">
        <v>119</v>
      </c>
      <c r="G288" s="58">
        <v>11</v>
      </c>
      <c r="H288" s="74">
        <v>42000</v>
      </c>
      <c r="I288" s="76">
        <v>0</v>
      </c>
      <c r="J288" s="58">
        <v>0</v>
      </c>
      <c r="K288" s="60">
        <f t="shared" si="8"/>
        <v>42000</v>
      </c>
      <c r="L288" s="62">
        <f t="shared" si="9"/>
        <v>462000</v>
      </c>
    </row>
    <row r="289" spans="1:14" ht="60.75" thickBot="1" x14ac:dyDescent="0.3">
      <c r="A289" s="65"/>
      <c r="B289" s="18" t="s">
        <v>461</v>
      </c>
      <c r="C289" s="69"/>
      <c r="D289" s="69"/>
      <c r="E289" s="69"/>
      <c r="F289" s="69"/>
      <c r="G289" s="59"/>
      <c r="H289" s="75"/>
      <c r="I289" s="59"/>
      <c r="J289" s="59"/>
      <c r="K289" s="61"/>
      <c r="L289" s="63"/>
    </row>
    <row r="290" spans="1:14" ht="30.75" thickBot="1" x14ac:dyDescent="0.3">
      <c r="A290" s="17">
        <v>215</v>
      </c>
      <c r="B290" s="18" t="s">
        <v>463</v>
      </c>
      <c r="C290" s="20">
        <v>46181804</v>
      </c>
      <c r="D290" s="20" t="s">
        <v>464</v>
      </c>
      <c r="E290" s="20">
        <v>289986</v>
      </c>
      <c r="F290" s="20" t="s">
        <v>119</v>
      </c>
      <c r="G290" s="16">
        <v>25</v>
      </c>
      <c r="H290" s="48">
        <f>+ROUND(10390/1.19,0)</f>
        <v>8731</v>
      </c>
      <c r="I290" s="29">
        <v>0.19</v>
      </c>
      <c r="J290" s="37">
        <v>1659</v>
      </c>
      <c r="K290" s="22">
        <f t="shared" si="8"/>
        <v>10390</v>
      </c>
      <c r="L290" s="53">
        <f t="shared" si="9"/>
        <v>259750</v>
      </c>
      <c r="N290" s="49"/>
    </row>
    <row r="291" spans="1:14" ht="45.75" thickBot="1" x14ac:dyDescent="0.3">
      <c r="A291" s="17">
        <v>216</v>
      </c>
      <c r="B291" s="18" t="s">
        <v>465</v>
      </c>
      <c r="C291" s="20">
        <v>46182001</v>
      </c>
      <c r="D291" s="20" t="s">
        <v>450</v>
      </c>
      <c r="E291" s="20">
        <v>289992</v>
      </c>
      <c r="F291" s="20" t="s">
        <v>119</v>
      </c>
      <c r="G291" s="16">
        <v>2</v>
      </c>
      <c r="H291" s="33">
        <f>+ROUND(142110/1.19,0)</f>
        <v>119420</v>
      </c>
      <c r="I291" s="29">
        <v>0.19</v>
      </c>
      <c r="J291" s="21">
        <f>+H291*I291</f>
        <v>22689.8</v>
      </c>
      <c r="K291" s="22">
        <f t="shared" si="8"/>
        <v>142109.79999999999</v>
      </c>
      <c r="L291" s="53">
        <f t="shared" si="9"/>
        <v>284219.59999999998</v>
      </c>
    </row>
    <row r="292" spans="1:14" ht="30.75" thickBot="1" x14ac:dyDescent="0.3">
      <c r="A292" s="17">
        <v>217</v>
      </c>
      <c r="B292" s="18" t="s">
        <v>466</v>
      </c>
      <c r="C292" s="20">
        <v>46181504</v>
      </c>
      <c r="D292" s="20" t="s">
        <v>467</v>
      </c>
      <c r="E292" s="20">
        <v>236258</v>
      </c>
      <c r="F292" s="20" t="s">
        <v>119</v>
      </c>
      <c r="G292" s="16">
        <v>25</v>
      </c>
      <c r="H292" s="34">
        <v>8092</v>
      </c>
      <c r="I292" s="29">
        <v>0</v>
      </c>
      <c r="J292" s="16">
        <v>0</v>
      </c>
      <c r="K292" s="22">
        <f t="shared" si="8"/>
        <v>8092</v>
      </c>
      <c r="L292" s="53">
        <f t="shared" si="9"/>
        <v>202300</v>
      </c>
    </row>
    <row r="293" spans="1:14" ht="75.75" thickBot="1" x14ac:dyDescent="0.3">
      <c r="A293" s="17">
        <v>218</v>
      </c>
      <c r="B293" s="18" t="s">
        <v>468</v>
      </c>
      <c r="C293" s="19">
        <v>46181501</v>
      </c>
      <c r="D293" s="20" t="s">
        <v>469</v>
      </c>
      <c r="E293" s="19">
        <v>257912</v>
      </c>
      <c r="F293" s="20" t="s">
        <v>119</v>
      </c>
      <c r="G293" s="16">
        <v>20</v>
      </c>
      <c r="H293" s="32">
        <v>47600</v>
      </c>
      <c r="I293" s="29">
        <v>0</v>
      </c>
      <c r="J293" s="16">
        <v>0</v>
      </c>
      <c r="K293" s="22">
        <f t="shared" si="8"/>
        <v>47600</v>
      </c>
      <c r="L293" s="53">
        <f t="shared" si="9"/>
        <v>952000</v>
      </c>
    </row>
    <row r="294" spans="1:14" ht="45.75" thickBot="1" x14ac:dyDescent="0.3">
      <c r="A294" s="17">
        <v>219</v>
      </c>
      <c r="B294" s="18" t="s">
        <v>470</v>
      </c>
      <c r="C294" s="19">
        <v>46181504</v>
      </c>
      <c r="D294" s="20" t="s">
        <v>467</v>
      </c>
      <c r="E294" s="19">
        <v>290555</v>
      </c>
      <c r="F294" s="20" t="s">
        <v>119</v>
      </c>
      <c r="G294" s="16">
        <v>20</v>
      </c>
      <c r="H294" s="33">
        <v>10000</v>
      </c>
      <c r="I294" s="29">
        <v>0</v>
      </c>
      <c r="J294" s="16">
        <v>0</v>
      </c>
      <c r="K294" s="22">
        <f t="shared" si="8"/>
        <v>10000</v>
      </c>
      <c r="L294" s="53">
        <f t="shared" si="9"/>
        <v>200000</v>
      </c>
    </row>
    <row r="295" spans="1:14" ht="30.75" thickBot="1" x14ac:dyDescent="0.3">
      <c r="A295" s="17">
        <v>220</v>
      </c>
      <c r="B295" s="18" t="s">
        <v>471</v>
      </c>
      <c r="C295" s="19">
        <v>46181548</v>
      </c>
      <c r="D295" s="20" t="s">
        <v>472</v>
      </c>
      <c r="E295" s="19">
        <v>235901</v>
      </c>
      <c r="F295" s="20" t="s">
        <v>119</v>
      </c>
      <c r="G295" s="16">
        <v>20</v>
      </c>
      <c r="H295" s="33">
        <v>30000</v>
      </c>
      <c r="I295" s="29">
        <v>0</v>
      </c>
      <c r="J295" s="16">
        <v>0</v>
      </c>
      <c r="K295" s="22">
        <f t="shared" si="8"/>
        <v>30000</v>
      </c>
      <c r="L295" s="53">
        <f t="shared" si="9"/>
        <v>600000</v>
      </c>
    </row>
    <row r="296" spans="1:14" ht="210.75" thickBot="1" x14ac:dyDescent="0.3">
      <c r="A296" s="17">
        <v>221</v>
      </c>
      <c r="B296" s="18" t="s">
        <v>473</v>
      </c>
      <c r="C296" s="19">
        <v>47131905</v>
      </c>
      <c r="D296" s="20" t="s">
        <v>474</v>
      </c>
      <c r="E296" s="19">
        <v>284538</v>
      </c>
      <c r="F296" s="20" t="s">
        <v>119</v>
      </c>
      <c r="G296" s="16">
        <v>1</v>
      </c>
      <c r="H296" s="35">
        <v>238000</v>
      </c>
      <c r="I296" s="29">
        <v>0</v>
      </c>
      <c r="J296" s="16">
        <v>0</v>
      </c>
      <c r="K296" s="22">
        <f t="shared" si="8"/>
        <v>238000</v>
      </c>
      <c r="L296" s="53">
        <f t="shared" si="9"/>
        <v>238000</v>
      </c>
    </row>
    <row r="297" spans="1:14" ht="15.75" thickBot="1" x14ac:dyDescent="0.3">
      <c r="A297" s="13"/>
      <c r="B297" s="27" t="s">
        <v>475</v>
      </c>
      <c r="C297" s="11"/>
      <c r="D297" s="11"/>
      <c r="E297" s="11"/>
      <c r="F297" s="11"/>
      <c r="G297" s="16"/>
      <c r="H297" s="36"/>
      <c r="I297" s="16"/>
      <c r="J297" s="16"/>
      <c r="K297" s="22"/>
      <c r="L297" s="53"/>
    </row>
    <row r="298" spans="1:14" ht="45.75" thickBot="1" x14ac:dyDescent="0.3">
      <c r="A298" s="17">
        <v>222</v>
      </c>
      <c r="B298" s="18" t="s">
        <v>476</v>
      </c>
      <c r="C298" s="19">
        <v>51102710</v>
      </c>
      <c r="D298" s="20" t="s">
        <v>477</v>
      </c>
      <c r="E298" s="19">
        <v>236154</v>
      </c>
      <c r="F298" s="20" t="s">
        <v>478</v>
      </c>
      <c r="G298" s="16">
        <v>2</v>
      </c>
      <c r="H298" s="48">
        <v>35000</v>
      </c>
      <c r="I298" s="29">
        <v>0</v>
      </c>
      <c r="J298" s="51">
        <v>0</v>
      </c>
      <c r="K298" s="22">
        <f t="shared" si="8"/>
        <v>35000</v>
      </c>
      <c r="L298" s="53">
        <f t="shared" si="9"/>
        <v>70000</v>
      </c>
      <c r="N298" s="49"/>
    </row>
    <row r="299" spans="1:14" ht="45.75" thickBot="1" x14ac:dyDescent="0.3">
      <c r="A299" s="17">
        <v>223</v>
      </c>
      <c r="B299" s="18" t="s">
        <v>479</v>
      </c>
      <c r="C299" s="19">
        <v>51102710</v>
      </c>
      <c r="D299" s="20" t="s">
        <v>477</v>
      </c>
      <c r="E299" s="19">
        <v>236154</v>
      </c>
      <c r="F299" s="20" t="s">
        <v>405</v>
      </c>
      <c r="G299" s="16">
        <v>8</v>
      </c>
      <c r="H299" s="48">
        <v>30737</v>
      </c>
      <c r="I299" s="29">
        <v>0</v>
      </c>
      <c r="J299" s="51">
        <v>0</v>
      </c>
      <c r="K299" s="22">
        <f>+J299+H299</f>
        <v>30737</v>
      </c>
      <c r="L299" s="53">
        <f t="shared" si="9"/>
        <v>245896</v>
      </c>
      <c r="N299" s="49"/>
    </row>
    <row r="300" spans="1:14" ht="45.75" thickBot="1" x14ac:dyDescent="0.3">
      <c r="A300" s="17">
        <v>224</v>
      </c>
      <c r="B300" s="18" t="s">
        <v>480</v>
      </c>
      <c r="C300" s="19">
        <v>42281604</v>
      </c>
      <c r="D300" s="20" t="s">
        <v>481</v>
      </c>
      <c r="E300" s="20">
        <v>274081</v>
      </c>
      <c r="F300" s="20" t="s">
        <v>482</v>
      </c>
      <c r="G300" s="16">
        <v>1</v>
      </c>
      <c r="H300" s="48">
        <v>187425</v>
      </c>
      <c r="I300" s="29">
        <v>0</v>
      </c>
      <c r="J300" s="51" t="str">
        <f t="shared" ref="J300:J302" si="11">+IF(I300=0,"0",ROUND(H300*19%,0))</f>
        <v>0</v>
      </c>
      <c r="K300" s="22">
        <f t="shared" si="8"/>
        <v>187425</v>
      </c>
      <c r="L300" s="53">
        <f t="shared" si="9"/>
        <v>187425</v>
      </c>
      <c r="N300" s="49"/>
    </row>
    <row r="301" spans="1:14" ht="45.75" thickBot="1" x14ac:dyDescent="0.3">
      <c r="A301" s="17">
        <v>225</v>
      </c>
      <c r="B301" s="18" t="s">
        <v>483</v>
      </c>
      <c r="C301" s="20">
        <v>41116105</v>
      </c>
      <c r="D301" s="20" t="s">
        <v>484</v>
      </c>
      <c r="E301" s="19">
        <v>274817</v>
      </c>
      <c r="F301" s="20" t="s">
        <v>485</v>
      </c>
      <c r="G301" s="16">
        <v>3</v>
      </c>
      <c r="H301" s="48">
        <v>109456</v>
      </c>
      <c r="I301" s="29">
        <v>0</v>
      </c>
      <c r="J301" s="51" t="str">
        <f t="shared" si="11"/>
        <v>0</v>
      </c>
      <c r="K301" s="22">
        <f t="shared" si="8"/>
        <v>109456</v>
      </c>
      <c r="L301" s="53">
        <f t="shared" si="9"/>
        <v>328368</v>
      </c>
      <c r="N301" s="49"/>
    </row>
    <row r="302" spans="1:14" ht="45.75" thickBot="1" x14ac:dyDescent="0.3">
      <c r="A302" s="17">
        <v>226</v>
      </c>
      <c r="B302" s="18" t="s">
        <v>486</v>
      </c>
      <c r="C302" s="20">
        <v>41116105</v>
      </c>
      <c r="D302" s="20" t="s">
        <v>484</v>
      </c>
      <c r="E302" s="19">
        <v>248021</v>
      </c>
      <c r="F302" s="20" t="s">
        <v>487</v>
      </c>
      <c r="G302" s="16">
        <v>3</v>
      </c>
      <c r="H302" s="50">
        <v>109456</v>
      </c>
      <c r="I302" s="29">
        <v>0</v>
      </c>
      <c r="J302" s="51" t="str">
        <f t="shared" si="11"/>
        <v>0</v>
      </c>
      <c r="K302" s="22">
        <f t="shared" si="8"/>
        <v>109456</v>
      </c>
      <c r="L302" s="53">
        <f t="shared" si="9"/>
        <v>328368</v>
      </c>
      <c r="N302" s="49"/>
    </row>
    <row r="303" spans="1:14" ht="60.75" thickBot="1" x14ac:dyDescent="0.3">
      <c r="A303" s="17">
        <v>227</v>
      </c>
      <c r="B303" s="18" t="s">
        <v>488</v>
      </c>
      <c r="C303" s="20">
        <v>41116105</v>
      </c>
      <c r="D303" s="20" t="s">
        <v>484</v>
      </c>
      <c r="E303" s="19">
        <v>248019</v>
      </c>
      <c r="F303" s="20" t="s">
        <v>489</v>
      </c>
      <c r="G303" s="16">
        <v>2</v>
      </c>
      <c r="H303" s="48">
        <v>79968</v>
      </c>
      <c r="I303" s="29">
        <v>0</v>
      </c>
      <c r="J303" s="51">
        <v>0</v>
      </c>
      <c r="K303" s="22">
        <f t="shared" si="8"/>
        <v>79968</v>
      </c>
      <c r="L303" s="53">
        <f t="shared" si="9"/>
        <v>159936</v>
      </c>
      <c r="N303" s="49"/>
    </row>
    <row r="304" spans="1:14" ht="75.75" thickBot="1" x14ac:dyDescent="0.3">
      <c r="A304" s="17">
        <v>228</v>
      </c>
      <c r="B304" s="18" t="s">
        <v>490</v>
      </c>
      <c r="C304" s="20">
        <v>41116105</v>
      </c>
      <c r="D304" s="20" t="s">
        <v>484</v>
      </c>
      <c r="E304" s="19">
        <v>230597</v>
      </c>
      <c r="F304" s="20" t="s">
        <v>491</v>
      </c>
      <c r="G304" s="16">
        <v>2</v>
      </c>
      <c r="H304" s="48">
        <f>+ROUND(324930/1.19,0)</f>
        <v>273050</v>
      </c>
      <c r="I304" s="29">
        <v>0.19</v>
      </c>
      <c r="J304" s="51">
        <v>51880</v>
      </c>
      <c r="K304" s="22">
        <f t="shared" si="8"/>
        <v>324930</v>
      </c>
      <c r="L304" s="53">
        <f t="shared" si="9"/>
        <v>649860</v>
      </c>
      <c r="N304" s="49"/>
    </row>
    <row r="305" spans="1:14" ht="45.75" thickBot="1" x14ac:dyDescent="0.3">
      <c r="A305" s="17">
        <v>229</v>
      </c>
      <c r="B305" s="18" t="s">
        <v>492</v>
      </c>
      <c r="C305" s="19">
        <v>41116105</v>
      </c>
      <c r="D305" s="20" t="s">
        <v>484</v>
      </c>
      <c r="E305" s="20">
        <v>280962</v>
      </c>
      <c r="F305" s="20" t="s">
        <v>493</v>
      </c>
      <c r="G305" s="16">
        <v>1</v>
      </c>
      <c r="H305" s="48">
        <v>1142400</v>
      </c>
      <c r="I305" s="29">
        <v>0</v>
      </c>
      <c r="J305" s="51">
        <v>0</v>
      </c>
      <c r="K305" s="22">
        <f t="shared" si="8"/>
        <v>1142400</v>
      </c>
      <c r="L305" s="53">
        <f t="shared" si="9"/>
        <v>1142400</v>
      </c>
      <c r="N305" s="49"/>
    </row>
    <row r="306" spans="1:14" ht="45.75" thickBot="1" x14ac:dyDescent="0.3">
      <c r="A306" s="17">
        <v>230</v>
      </c>
      <c r="B306" s="18" t="s">
        <v>557</v>
      </c>
      <c r="C306" s="19">
        <v>41116105</v>
      </c>
      <c r="D306" s="20" t="s">
        <v>484</v>
      </c>
      <c r="E306" s="19">
        <v>241245</v>
      </c>
      <c r="F306" s="20" t="s">
        <v>491</v>
      </c>
      <c r="G306" s="16">
        <v>2</v>
      </c>
      <c r="H306" s="48">
        <f>+ROUND(342748/1.19,0)</f>
        <v>288024</v>
      </c>
      <c r="I306" s="29">
        <v>0.19</v>
      </c>
      <c r="J306" s="51">
        <v>54724</v>
      </c>
      <c r="K306" s="22">
        <f t="shared" si="8"/>
        <v>342748</v>
      </c>
      <c r="L306" s="53">
        <f t="shared" si="9"/>
        <v>685496</v>
      </c>
      <c r="N306" s="49"/>
    </row>
    <row r="307" spans="1:14" ht="60.75" thickBot="1" x14ac:dyDescent="0.3">
      <c r="A307" s="17">
        <v>231</v>
      </c>
      <c r="B307" s="18" t="s">
        <v>494</v>
      </c>
      <c r="C307" s="19">
        <v>41116105</v>
      </c>
      <c r="D307" s="20" t="s">
        <v>484</v>
      </c>
      <c r="E307" s="19">
        <v>241245</v>
      </c>
      <c r="F307" s="20" t="s">
        <v>491</v>
      </c>
      <c r="G307" s="16">
        <v>2</v>
      </c>
      <c r="H307" s="48">
        <f>+ROUND(283022/1.19,0)</f>
        <v>237834</v>
      </c>
      <c r="I307" s="29">
        <v>0.19</v>
      </c>
      <c r="J307" s="51">
        <v>45188</v>
      </c>
      <c r="K307" s="22">
        <f t="shared" si="8"/>
        <v>283022</v>
      </c>
      <c r="L307" s="53">
        <f t="shared" si="9"/>
        <v>566044</v>
      </c>
      <c r="N307" s="49"/>
    </row>
    <row r="308" spans="1:14" ht="45.75" thickBot="1" x14ac:dyDescent="0.3">
      <c r="A308" s="17">
        <v>232</v>
      </c>
      <c r="B308" s="18" t="s">
        <v>495</v>
      </c>
      <c r="C308" s="19">
        <v>41116105</v>
      </c>
      <c r="D308" s="20" t="s">
        <v>484</v>
      </c>
      <c r="E308" s="19">
        <v>274158</v>
      </c>
      <c r="F308" s="20" t="s">
        <v>491</v>
      </c>
      <c r="G308" s="16">
        <v>2</v>
      </c>
      <c r="H308" s="48">
        <f>+ROUND(154442/1.19,0)</f>
        <v>129783</v>
      </c>
      <c r="I308" s="29">
        <v>0.19</v>
      </c>
      <c r="J308" s="51">
        <v>24659</v>
      </c>
      <c r="K308" s="22">
        <f t="shared" si="8"/>
        <v>154442</v>
      </c>
      <c r="L308" s="53">
        <f t="shared" si="9"/>
        <v>308884</v>
      </c>
      <c r="N308" s="49"/>
    </row>
    <row r="309" spans="1:14" ht="45.75" thickBot="1" x14ac:dyDescent="0.3">
      <c r="A309" s="17">
        <v>233</v>
      </c>
      <c r="B309" s="18" t="s">
        <v>496</v>
      </c>
      <c r="C309" s="19">
        <v>41116105</v>
      </c>
      <c r="D309" s="20" t="s">
        <v>484</v>
      </c>
      <c r="E309" s="19">
        <v>231587</v>
      </c>
      <c r="F309" s="20" t="s">
        <v>61</v>
      </c>
      <c r="G309" s="16">
        <v>2</v>
      </c>
      <c r="H309" s="48">
        <v>196350</v>
      </c>
      <c r="I309" s="29">
        <v>0</v>
      </c>
      <c r="J309" s="51">
        <v>0</v>
      </c>
      <c r="K309" s="22">
        <f t="shared" si="8"/>
        <v>196350</v>
      </c>
      <c r="L309" s="53">
        <f t="shared" si="9"/>
        <v>392700</v>
      </c>
      <c r="N309" s="49"/>
    </row>
    <row r="310" spans="1:14" ht="45.75" thickBot="1" x14ac:dyDescent="0.3">
      <c r="A310" s="17">
        <v>234</v>
      </c>
      <c r="B310" s="18" t="s">
        <v>497</v>
      </c>
      <c r="C310" s="19">
        <v>41116105</v>
      </c>
      <c r="D310" s="20" t="s">
        <v>484</v>
      </c>
      <c r="E310" s="19">
        <v>250031</v>
      </c>
      <c r="F310" s="20" t="s">
        <v>498</v>
      </c>
      <c r="G310" s="16">
        <v>1</v>
      </c>
      <c r="H310" s="48">
        <f>+ROUND(133716/1.19,0)</f>
        <v>112366</v>
      </c>
      <c r="I310" s="29">
        <v>0.19</v>
      </c>
      <c r="J310" s="51">
        <v>21350</v>
      </c>
      <c r="K310" s="22">
        <f t="shared" si="8"/>
        <v>133716</v>
      </c>
      <c r="L310" s="53">
        <f t="shared" si="9"/>
        <v>133716</v>
      </c>
      <c r="N310" s="49"/>
    </row>
    <row r="311" spans="1:14" ht="30.75" thickBot="1" x14ac:dyDescent="0.3">
      <c r="A311" s="17">
        <v>235</v>
      </c>
      <c r="B311" s="18" t="s">
        <v>499</v>
      </c>
      <c r="C311" s="20">
        <v>27112011</v>
      </c>
      <c r="D311" s="20" t="s">
        <v>500</v>
      </c>
      <c r="E311" s="20">
        <v>285380</v>
      </c>
      <c r="F311" s="20" t="s">
        <v>501</v>
      </c>
      <c r="G311" s="16">
        <v>3</v>
      </c>
      <c r="H311" s="48">
        <f>ROUND(9387/1.19,0)</f>
        <v>7888</v>
      </c>
      <c r="I311" s="29">
        <v>0.19</v>
      </c>
      <c r="J311" s="51">
        <v>1499</v>
      </c>
      <c r="K311" s="22">
        <f t="shared" si="8"/>
        <v>9387</v>
      </c>
      <c r="L311" s="53">
        <f t="shared" si="9"/>
        <v>28161</v>
      </c>
      <c r="N311" s="49"/>
    </row>
    <row r="312" spans="1:14" ht="30.75" thickBot="1" x14ac:dyDescent="0.3">
      <c r="A312" s="17">
        <v>236</v>
      </c>
      <c r="B312" s="18" t="s">
        <v>502</v>
      </c>
      <c r="C312" s="20">
        <v>27112011</v>
      </c>
      <c r="D312" s="20" t="s">
        <v>500</v>
      </c>
      <c r="E312" s="20">
        <v>285380</v>
      </c>
      <c r="F312" s="20" t="s">
        <v>501</v>
      </c>
      <c r="G312" s="16">
        <v>3</v>
      </c>
      <c r="H312" s="50">
        <f>ROUND(9387/1.19,0)</f>
        <v>7888</v>
      </c>
      <c r="I312" s="29">
        <v>0.19</v>
      </c>
      <c r="J312" s="51">
        <v>1499</v>
      </c>
      <c r="K312" s="22">
        <f t="shared" si="8"/>
        <v>9387</v>
      </c>
      <c r="L312" s="53">
        <f t="shared" si="9"/>
        <v>28161</v>
      </c>
      <c r="N312" s="49"/>
    </row>
    <row r="313" spans="1:14" ht="45.75" thickBot="1" x14ac:dyDescent="0.3">
      <c r="A313" s="17">
        <v>237</v>
      </c>
      <c r="B313" s="18" t="s">
        <v>503</v>
      </c>
      <c r="C313" s="20">
        <v>22101703</v>
      </c>
      <c r="D313" s="20" t="s">
        <v>504</v>
      </c>
      <c r="E313" s="20">
        <v>281496</v>
      </c>
      <c r="F313" s="20" t="s">
        <v>505</v>
      </c>
      <c r="G313" s="16">
        <v>1</v>
      </c>
      <c r="H313" s="48">
        <f>+ROUND(54191/1.19,0)</f>
        <v>45539</v>
      </c>
      <c r="I313" s="29">
        <v>0.19</v>
      </c>
      <c r="J313" s="51">
        <v>8652</v>
      </c>
      <c r="K313" s="22">
        <f t="shared" si="8"/>
        <v>54191</v>
      </c>
      <c r="L313" s="53">
        <f t="shared" si="9"/>
        <v>54191</v>
      </c>
      <c r="N313" s="49"/>
    </row>
    <row r="314" spans="1:14" ht="45.75" thickBot="1" x14ac:dyDescent="0.3">
      <c r="A314" s="17">
        <v>238</v>
      </c>
      <c r="B314" s="18" t="s">
        <v>506</v>
      </c>
      <c r="C314" s="20">
        <v>22101703</v>
      </c>
      <c r="D314" s="20" t="s">
        <v>504</v>
      </c>
      <c r="E314" s="20">
        <v>281496</v>
      </c>
      <c r="F314" s="20" t="s">
        <v>505</v>
      </c>
      <c r="G314" s="16">
        <v>1</v>
      </c>
      <c r="H314" s="48">
        <f>+ROUND(58317/1.19,0)</f>
        <v>49006</v>
      </c>
      <c r="I314" s="29">
        <v>0.19</v>
      </c>
      <c r="J314" s="51">
        <v>9311</v>
      </c>
      <c r="K314" s="22">
        <f t="shared" si="8"/>
        <v>58317</v>
      </c>
      <c r="L314" s="53">
        <f t="shared" si="9"/>
        <v>58317</v>
      </c>
      <c r="N314" s="49"/>
    </row>
    <row r="315" spans="1:14" ht="30.75" thickBot="1" x14ac:dyDescent="0.3">
      <c r="A315" s="17">
        <v>239</v>
      </c>
      <c r="B315" s="18" t="s">
        <v>507</v>
      </c>
      <c r="C315" s="20">
        <v>47131605</v>
      </c>
      <c r="D315" s="20" t="s">
        <v>508</v>
      </c>
      <c r="E315" s="20">
        <v>285645</v>
      </c>
      <c r="F315" s="20" t="s">
        <v>509</v>
      </c>
      <c r="G315" s="16">
        <v>1</v>
      </c>
      <c r="H315" s="48">
        <v>28560</v>
      </c>
      <c r="I315" s="29">
        <v>0</v>
      </c>
      <c r="J315" s="51">
        <v>0</v>
      </c>
      <c r="K315" s="22">
        <f t="shared" si="8"/>
        <v>28560</v>
      </c>
      <c r="L315" s="53">
        <f t="shared" si="9"/>
        <v>28560</v>
      </c>
      <c r="N315" s="49"/>
    </row>
    <row r="316" spans="1:14" ht="45.75" thickBot="1" x14ac:dyDescent="0.3">
      <c r="A316" s="17">
        <v>240</v>
      </c>
      <c r="B316" s="18" t="s">
        <v>510</v>
      </c>
      <c r="C316" s="20">
        <v>41121802</v>
      </c>
      <c r="D316" s="20" t="s">
        <v>511</v>
      </c>
      <c r="E316" s="20">
        <v>282613</v>
      </c>
      <c r="F316" s="20" t="s">
        <v>5</v>
      </c>
      <c r="G316" s="16">
        <v>2</v>
      </c>
      <c r="H316" s="48">
        <v>4248</v>
      </c>
      <c r="I316" s="29">
        <v>0</v>
      </c>
      <c r="J316" s="51">
        <v>0</v>
      </c>
      <c r="K316" s="22">
        <f t="shared" si="8"/>
        <v>4248</v>
      </c>
      <c r="L316" s="53">
        <f t="shared" si="9"/>
        <v>8496</v>
      </c>
      <c r="N316" s="49"/>
    </row>
    <row r="317" spans="1:14" ht="15.75" thickBot="1" x14ac:dyDescent="0.3">
      <c r="A317" s="17">
        <v>241</v>
      </c>
      <c r="B317" s="18" t="s">
        <v>512</v>
      </c>
      <c r="C317" s="20">
        <v>11101522</v>
      </c>
      <c r="D317" s="20" t="s">
        <v>513</v>
      </c>
      <c r="E317" s="20">
        <v>273485</v>
      </c>
      <c r="F317" s="20" t="s">
        <v>61</v>
      </c>
      <c r="G317" s="16">
        <v>2</v>
      </c>
      <c r="H317" s="48">
        <v>211582</v>
      </c>
      <c r="I317" s="29">
        <v>0</v>
      </c>
      <c r="J317" s="51">
        <v>0</v>
      </c>
      <c r="K317" s="22">
        <f t="shared" si="8"/>
        <v>211582</v>
      </c>
      <c r="L317" s="53">
        <f t="shared" si="9"/>
        <v>423164</v>
      </c>
      <c r="N317" s="49"/>
    </row>
    <row r="318" spans="1:14" ht="60.75" thickBot="1" x14ac:dyDescent="0.3">
      <c r="A318" s="17">
        <v>242</v>
      </c>
      <c r="B318" s="39" t="s">
        <v>514</v>
      </c>
      <c r="C318" s="40">
        <v>41115808</v>
      </c>
      <c r="D318" s="41" t="s">
        <v>515</v>
      </c>
      <c r="E318" s="40">
        <v>257255</v>
      </c>
      <c r="F318" s="41" t="s">
        <v>516</v>
      </c>
      <c r="G318" s="16">
        <v>1</v>
      </c>
      <c r="H318" s="48">
        <v>564000</v>
      </c>
      <c r="I318" s="29">
        <v>0</v>
      </c>
      <c r="J318" s="51">
        <v>0</v>
      </c>
      <c r="K318" s="22">
        <f t="shared" si="8"/>
        <v>564000</v>
      </c>
      <c r="L318" s="53">
        <f t="shared" si="9"/>
        <v>564000</v>
      </c>
      <c r="N318" s="49"/>
    </row>
    <row r="319" spans="1:14" ht="30.75" thickBot="1" x14ac:dyDescent="0.3">
      <c r="A319" s="17">
        <v>243</v>
      </c>
      <c r="B319" s="18" t="s">
        <v>517</v>
      </c>
      <c r="C319" s="19">
        <v>10171502</v>
      </c>
      <c r="D319" s="20" t="s">
        <v>97</v>
      </c>
      <c r="E319" s="19">
        <v>257256</v>
      </c>
      <c r="F319" s="20" t="s">
        <v>516</v>
      </c>
      <c r="G319" s="16">
        <v>2</v>
      </c>
      <c r="H319" s="48">
        <v>190000</v>
      </c>
      <c r="I319" s="29">
        <v>0</v>
      </c>
      <c r="J319" s="51">
        <v>0</v>
      </c>
      <c r="K319" s="22">
        <f t="shared" si="8"/>
        <v>190000</v>
      </c>
      <c r="L319" s="53">
        <f t="shared" si="9"/>
        <v>380000</v>
      </c>
      <c r="N319" s="49"/>
    </row>
    <row r="320" spans="1:14" ht="30.75" thickBot="1" x14ac:dyDescent="0.3">
      <c r="A320" s="17">
        <v>244</v>
      </c>
      <c r="B320" s="18" t="s">
        <v>518</v>
      </c>
      <c r="C320" s="19">
        <v>10171502</v>
      </c>
      <c r="D320" s="20" t="s">
        <v>97</v>
      </c>
      <c r="E320" s="19">
        <v>257257</v>
      </c>
      <c r="F320" s="20" t="s">
        <v>516</v>
      </c>
      <c r="G320" s="16">
        <v>3</v>
      </c>
      <c r="H320" s="48">
        <v>26666.666666666668</v>
      </c>
      <c r="I320" s="29">
        <v>0</v>
      </c>
      <c r="J320" s="51">
        <v>0</v>
      </c>
      <c r="K320" s="22">
        <f t="shared" si="8"/>
        <v>26666.666666666668</v>
      </c>
      <c r="L320" s="53">
        <f t="shared" si="9"/>
        <v>80000</v>
      </c>
      <c r="N320" s="49"/>
    </row>
    <row r="321" spans="1:14" ht="30.75" thickBot="1" x14ac:dyDescent="0.3">
      <c r="A321" s="17">
        <v>245</v>
      </c>
      <c r="B321" s="18" t="s">
        <v>519</v>
      </c>
      <c r="C321" s="19">
        <v>10171502</v>
      </c>
      <c r="D321" s="20" t="s">
        <v>97</v>
      </c>
      <c r="E321" s="19">
        <v>274036</v>
      </c>
      <c r="F321" s="20" t="s">
        <v>516</v>
      </c>
      <c r="G321" s="16">
        <v>2</v>
      </c>
      <c r="H321" s="48">
        <v>26666.666666666668</v>
      </c>
      <c r="I321" s="29">
        <v>0</v>
      </c>
      <c r="J321" s="51">
        <v>0</v>
      </c>
      <c r="K321" s="22">
        <f t="shared" si="8"/>
        <v>26666.666666666668</v>
      </c>
      <c r="L321" s="53">
        <f t="shared" si="9"/>
        <v>53333.333333333336</v>
      </c>
      <c r="N321" s="49"/>
    </row>
    <row r="322" spans="1:14" ht="45.75" thickBot="1" x14ac:dyDescent="0.3">
      <c r="A322" s="17">
        <v>246</v>
      </c>
      <c r="B322" s="18" t="s">
        <v>520</v>
      </c>
      <c r="C322" s="19">
        <v>10171502</v>
      </c>
      <c r="D322" s="20" t="s">
        <v>97</v>
      </c>
      <c r="E322" s="19">
        <v>257259</v>
      </c>
      <c r="F322" s="20" t="s">
        <v>516</v>
      </c>
      <c r="G322" s="16">
        <v>2</v>
      </c>
      <c r="H322" s="48">
        <v>166666.66666666666</v>
      </c>
      <c r="I322" s="29">
        <v>0</v>
      </c>
      <c r="J322" s="51">
        <v>0</v>
      </c>
      <c r="K322" s="22">
        <f t="shared" si="8"/>
        <v>166666.66666666666</v>
      </c>
      <c r="L322" s="53">
        <f t="shared" si="9"/>
        <v>333333.33333333331</v>
      </c>
      <c r="N322" s="49"/>
    </row>
    <row r="323" spans="1:14" ht="30.75" thickBot="1" x14ac:dyDescent="0.3">
      <c r="A323" s="17">
        <v>247</v>
      </c>
      <c r="B323" s="18" t="s">
        <v>521</v>
      </c>
      <c r="C323" s="19">
        <v>12352207</v>
      </c>
      <c r="D323" s="20" t="s">
        <v>522</v>
      </c>
      <c r="E323" s="19">
        <v>249692</v>
      </c>
      <c r="F323" s="20" t="s">
        <v>523</v>
      </c>
      <c r="G323" s="16">
        <v>4</v>
      </c>
      <c r="H323" s="48">
        <v>80000</v>
      </c>
      <c r="I323" s="29">
        <v>0</v>
      </c>
      <c r="J323" s="51">
        <v>0</v>
      </c>
      <c r="K323" s="22">
        <f t="shared" si="8"/>
        <v>80000</v>
      </c>
      <c r="L323" s="53">
        <f t="shared" si="9"/>
        <v>320000</v>
      </c>
      <c r="N323" s="49"/>
    </row>
    <row r="324" spans="1:14" ht="45.75" thickBot="1" x14ac:dyDescent="0.3">
      <c r="A324" s="17">
        <v>248</v>
      </c>
      <c r="B324" s="18" t="s">
        <v>524</v>
      </c>
      <c r="C324" s="19">
        <v>50405901</v>
      </c>
      <c r="D324" s="20" t="s">
        <v>525</v>
      </c>
      <c r="E324" s="19">
        <v>250119</v>
      </c>
      <c r="F324" s="20" t="s">
        <v>526</v>
      </c>
      <c r="G324" s="16">
        <v>5</v>
      </c>
      <c r="H324" s="48">
        <v>80000</v>
      </c>
      <c r="I324" s="29">
        <v>0</v>
      </c>
      <c r="J324" s="51">
        <v>0</v>
      </c>
      <c r="K324" s="22">
        <f t="shared" si="8"/>
        <v>80000</v>
      </c>
      <c r="L324" s="53">
        <f t="shared" si="9"/>
        <v>400000</v>
      </c>
      <c r="N324" s="49"/>
    </row>
    <row r="325" spans="1:14" ht="60.75" thickBot="1" x14ac:dyDescent="0.3">
      <c r="A325" s="17">
        <v>249</v>
      </c>
      <c r="B325" s="18" t="s">
        <v>527</v>
      </c>
      <c r="C325" s="19">
        <v>12352207</v>
      </c>
      <c r="D325" s="20" t="s">
        <v>522</v>
      </c>
      <c r="E325" s="19">
        <v>249692</v>
      </c>
      <c r="F325" s="20" t="s">
        <v>528</v>
      </c>
      <c r="G325" s="16">
        <v>7</v>
      </c>
      <c r="H325" s="48">
        <v>800000</v>
      </c>
      <c r="I325" s="29">
        <v>0</v>
      </c>
      <c r="J325" s="51">
        <v>0</v>
      </c>
      <c r="K325" s="22">
        <f t="shared" si="8"/>
        <v>800000</v>
      </c>
      <c r="L325" s="53">
        <f t="shared" si="9"/>
        <v>5600000</v>
      </c>
      <c r="N325" s="49"/>
    </row>
    <row r="326" spans="1:14" ht="45.75" thickBot="1" x14ac:dyDescent="0.3">
      <c r="A326" s="17">
        <v>250</v>
      </c>
      <c r="B326" s="18" t="s">
        <v>529</v>
      </c>
      <c r="C326" s="19">
        <v>41103806</v>
      </c>
      <c r="D326" s="20" t="s">
        <v>530</v>
      </c>
      <c r="E326" s="19">
        <v>276265</v>
      </c>
      <c r="F326" s="20" t="s">
        <v>531</v>
      </c>
      <c r="G326" s="16">
        <v>1</v>
      </c>
      <c r="H326" s="48">
        <v>80000</v>
      </c>
      <c r="I326" s="29">
        <v>0</v>
      </c>
      <c r="J326" s="51">
        <v>0</v>
      </c>
      <c r="K326" s="22">
        <f t="shared" si="8"/>
        <v>80000</v>
      </c>
      <c r="L326" s="53">
        <f t="shared" si="9"/>
        <v>80000</v>
      </c>
      <c r="N326" s="49"/>
    </row>
    <row r="327" spans="1:14" ht="30.75" thickBot="1" x14ac:dyDescent="0.3">
      <c r="A327" s="17">
        <v>251</v>
      </c>
      <c r="B327" s="39" t="s">
        <v>532</v>
      </c>
      <c r="C327" s="19">
        <v>24111503</v>
      </c>
      <c r="D327" s="20" t="s">
        <v>127</v>
      </c>
      <c r="E327" s="19">
        <v>236133</v>
      </c>
      <c r="F327" s="20" t="s">
        <v>533</v>
      </c>
      <c r="G327" s="16">
        <v>10</v>
      </c>
      <c r="H327" s="48">
        <v>22650</v>
      </c>
      <c r="I327" s="29">
        <v>0</v>
      </c>
      <c r="J327" s="51">
        <v>0</v>
      </c>
      <c r="K327" s="22">
        <f t="shared" si="8"/>
        <v>22650</v>
      </c>
      <c r="L327" s="53">
        <f t="shared" si="9"/>
        <v>226500</v>
      </c>
      <c r="N327" s="49"/>
    </row>
    <row r="328" spans="1:14" ht="45.75" thickBot="1" x14ac:dyDescent="0.3">
      <c r="A328" s="17">
        <v>252</v>
      </c>
      <c r="B328" s="39" t="s">
        <v>534</v>
      </c>
      <c r="C328" s="20">
        <v>41121510</v>
      </c>
      <c r="D328" s="20" t="s">
        <v>535</v>
      </c>
      <c r="E328" s="19">
        <v>286541</v>
      </c>
      <c r="F328" s="20" t="s">
        <v>536</v>
      </c>
      <c r="G328" s="16">
        <v>1</v>
      </c>
      <c r="H328" s="48">
        <f>+ROUND(50820/1.19,0)</f>
        <v>42706</v>
      </c>
      <c r="I328" s="29">
        <v>0.19</v>
      </c>
      <c r="J328" s="51">
        <v>8114</v>
      </c>
      <c r="K328" s="22">
        <f t="shared" si="8"/>
        <v>50820</v>
      </c>
      <c r="L328" s="53">
        <f t="shared" si="9"/>
        <v>50820</v>
      </c>
      <c r="N328" s="49"/>
    </row>
    <row r="329" spans="1:14" ht="105.75" thickBot="1" x14ac:dyDescent="0.3">
      <c r="A329" s="17">
        <v>253</v>
      </c>
      <c r="B329" s="39" t="s">
        <v>537</v>
      </c>
      <c r="C329" s="20">
        <v>41104800</v>
      </c>
      <c r="D329" s="20" t="s">
        <v>538</v>
      </c>
      <c r="E329" s="19">
        <v>233779</v>
      </c>
      <c r="F329" s="20" t="s">
        <v>119</v>
      </c>
      <c r="G329" s="16">
        <v>1</v>
      </c>
      <c r="H329" s="48">
        <f>ROUND(26608/1.19,0)</f>
        <v>22360</v>
      </c>
      <c r="I329" s="29">
        <v>0.19</v>
      </c>
      <c r="J329" s="51">
        <v>4248</v>
      </c>
      <c r="K329" s="22">
        <f t="shared" si="8"/>
        <v>26608</v>
      </c>
      <c r="L329" s="53">
        <f t="shared" si="9"/>
        <v>26608</v>
      </c>
      <c r="N329" s="49"/>
    </row>
    <row r="330" spans="1:14" ht="105.75" thickBot="1" x14ac:dyDescent="0.3">
      <c r="A330" s="17">
        <v>254</v>
      </c>
      <c r="B330" s="39" t="s">
        <v>539</v>
      </c>
      <c r="C330" s="20">
        <v>41104800</v>
      </c>
      <c r="D330" s="20" t="s">
        <v>538</v>
      </c>
      <c r="E330" s="19">
        <v>233779</v>
      </c>
      <c r="F330" s="20" t="s">
        <v>119</v>
      </c>
      <c r="G330" s="16">
        <v>1</v>
      </c>
      <c r="H330" s="48">
        <v>19000</v>
      </c>
      <c r="I330" s="29">
        <v>0</v>
      </c>
      <c r="J330" s="37">
        <v>0</v>
      </c>
      <c r="K330" s="22">
        <f>+J330+H330</f>
        <v>19000</v>
      </c>
      <c r="L330" s="53">
        <f>+K330*G330</f>
        <v>19000</v>
      </c>
      <c r="N330" s="49"/>
    </row>
    <row r="331" spans="1:14" ht="15.75" thickBot="1" x14ac:dyDescent="0.3">
      <c r="A331" s="42"/>
      <c r="B331" s="43"/>
      <c r="C331" s="44"/>
      <c r="D331" s="44"/>
      <c r="E331" s="45"/>
      <c r="F331" s="44"/>
      <c r="G331" s="46"/>
      <c r="H331" s="46"/>
      <c r="I331" s="46"/>
      <c r="J331" s="46"/>
      <c r="K331" s="47"/>
      <c r="L331" s="55">
        <f>+SUM(L19:L330)</f>
        <v>99002778.266666651</v>
      </c>
    </row>
    <row r="332" spans="1:14" x14ac:dyDescent="0.25">
      <c r="A332" s="42"/>
      <c r="B332" s="43"/>
      <c r="C332" s="44"/>
      <c r="D332" s="44"/>
      <c r="E332" s="45"/>
      <c r="F332" s="44"/>
      <c r="G332" s="46"/>
      <c r="H332" s="46"/>
      <c r="I332" s="46"/>
      <c r="J332" s="46"/>
      <c r="K332" s="47"/>
      <c r="L332" s="47"/>
    </row>
    <row r="333" spans="1:14" x14ac:dyDescent="0.25">
      <c r="A333" s="1"/>
    </row>
    <row r="334" spans="1:14" x14ac:dyDescent="0.25">
      <c r="A334" s="56" t="s">
        <v>558</v>
      </c>
      <c r="B334" s="56"/>
      <c r="C334" s="56"/>
      <c r="D334" s="56"/>
      <c r="E334" s="56"/>
      <c r="F334" s="56"/>
      <c r="G334" s="56"/>
      <c r="H334" s="56"/>
      <c r="I334" s="56"/>
      <c r="J334" s="56"/>
      <c r="K334" s="56"/>
    </row>
    <row r="335" spans="1:14" x14ac:dyDescent="0.25">
      <c r="A335" s="6"/>
    </row>
    <row r="336" spans="1:14" x14ac:dyDescent="0.25">
      <c r="A336" s="82" t="s">
        <v>555</v>
      </c>
      <c r="B336" s="82"/>
      <c r="C336" s="82"/>
      <c r="D336" s="82"/>
      <c r="E336" s="82"/>
      <c r="F336" s="82"/>
      <c r="G336" s="82"/>
      <c r="H336" s="82"/>
      <c r="I336" s="82"/>
      <c r="J336" s="82"/>
      <c r="K336" s="82"/>
      <c r="L336" s="83"/>
    </row>
    <row r="337" spans="1:12" x14ac:dyDescent="0.25">
      <c r="A337" s="82"/>
      <c r="B337" s="82"/>
      <c r="C337" s="82"/>
      <c r="D337" s="82"/>
      <c r="E337" s="82"/>
      <c r="F337" s="82"/>
      <c r="G337" s="82"/>
      <c r="H337" s="82"/>
      <c r="I337" s="82"/>
      <c r="J337" s="82"/>
      <c r="K337" s="82"/>
      <c r="L337" s="83"/>
    </row>
    <row r="338" spans="1:12" x14ac:dyDescent="0.25">
      <c r="A338" s="82"/>
      <c r="B338" s="82"/>
      <c r="C338" s="82"/>
      <c r="D338" s="82"/>
      <c r="E338" s="82"/>
      <c r="F338" s="82"/>
      <c r="G338" s="82"/>
      <c r="H338" s="82"/>
      <c r="I338" s="82"/>
      <c r="J338" s="82"/>
      <c r="K338" s="82"/>
      <c r="L338" s="83"/>
    </row>
    <row r="340" spans="1:12" x14ac:dyDescent="0.25">
      <c r="A340" s="56"/>
      <c r="B340" s="56"/>
      <c r="C340" s="56"/>
      <c r="D340" s="56"/>
      <c r="E340" s="56"/>
      <c r="F340" s="56"/>
      <c r="G340" s="56"/>
      <c r="H340" s="56"/>
      <c r="I340" s="56"/>
    </row>
    <row r="341" spans="1:12" x14ac:dyDescent="0.25">
      <c r="A341" s="56" t="s">
        <v>543</v>
      </c>
      <c r="B341" s="56"/>
    </row>
    <row r="342" spans="1:12" x14ac:dyDescent="0.25">
      <c r="A342" s="1"/>
    </row>
    <row r="343" spans="1:12" x14ac:dyDescent="0.25">
      <c r="A343" s="1"/>
    </row>
    <row r="345" spans="1:12" x14ac:dyDescent="0.25">
      <c r="A345" s="57" t="s">
        <v>544</v>
      </c>
      <c r="B345" s="57"/>
    </row>
    <row r="346" spans="1:12" x14ac:dyDescent="0.25">
      <c r="A346" s="57" t="s">
        <v>545</v>
      </c>
      <c r="B346" s="57"/>
    </row>
    <row r="347" spans="1:12" x14ac:dyDescent="0.25">
      <c r="A347" s="57" t="s">
        <v>546</v>
      </c>
      <c r="B347" s="57"/>
    </row>
    <row r="348" spans="1:12" x14ac:dyDescent="0.25">
      <c r="A348" s="56" t="s">
        <v>547</v>
      </c>
      <c r="B348" s="56"/>
    </row>
    <row r="349" spans="1:12" x14ac:dyDescent="0.25">
      <c r="A349" s="56" t="s">
        <v>548</v>
      </c>
      <c r="B349" s="56"/>
    </row>
    <row r="350" spans="1:12" x14ac:dyDescent="0.25">
      <c r="A350" s="56" t="s">
        <v>549</v>
      </c>
      <c r="B350" s="56"/>
    </row>
    <row r="351" spans="1:12" x14ac:dyDescent="0.25">
      <c r="A351" s="56" t="s">
        <v>550</v>
      </c>
      <c r="B351" s="56"/>
    </row>
    <row r="352" spans="1:12" x14ac:dyDescent="0.25">
      <c r="A352" s="90" t="s">
        <v>551</v>
      </c>
      <c r="B352" s="56"/>
    </row>
  </sheetData>
  <mergeCells count="213">
    <mergeCell ref="I179:I180"/>
    <mergeCell ref="I181:I182"/>
    <mergeCell ref="I183:I185"/>
    <mergeCell ref="I196:I203"/>
    <mergeCell ref="I208:I209"/>
    <mergeCell ref="I216:I225"/>
    <mergeCell ref="I226:I228"/>
    <mergeCell ref="I111:I112"/>
    <mergeCell ref="I137:I148"/>
    <mergeCell ref="I150:I151"/>
    <mergeCell ref="I152:I158"/>
    <mergeCell ref="I160:I161"/>
    <mergeCell ref="I170:I173"/>
    <mergeCell ref="A341:B341"/>
    <mergeCell ref="A345:B345"/>
    <mergeCell ref="A346:B346"/>
    <mergeCell ref="A347:B347"/>
    <mergeCell ref="A348:B348"/>
    <mergeCell ref="A349:B349"/>
    <mergeCell ref="A350:B350"/>
    <mergeCell ref="A351:B351"/>
    <mergeCell ref="A352:B352"/>
    <mergeCell ref="L226:L228"/>
    <mergeCell ref="K226:K228"/>
    <mergeCell ref="J226:J228"/>
    <mergeCell ref="J282:J283"/>
    <mergeCell ref="K282:K283"/>
    <mergeCell ref="L282:L283"/>
    <mergeCell ref="L284:L285"/>
    <mergeCell ref="J284:J285"/>
    <mergeCell ref="I284:I285"/>
    <mergeCell ref="L196:L203"/>
    <mergeCell ref="K196:K203"/>
    <mergeCell ref="J196:J203"/>
    <mergeCell ref="L208:L209"/>
    <mergeCell ref="K208:K209"/>
    <mergeCell ref="J208:J209"/>
    <mergeCell ref="L216:L225"/>
    <mergeCell ref="K216:K225"/>
    <mergeCell ref="J216:J225"/>
    <mergeCell ref="L179:L180"/>
    <mergeCell ref="K179:K180"/>
    <mergeCell ref="J179:J180"/>
    <mergeCell ref="J181:J182"/>
    <mergeCell ref="K181:K182"/>
    <mergeCell ref="L181:L182"/>
    <mergeCell ref="L183:L185"/>
    <mergeCell ref="K183:K185"/>
    <mergeCell ref="J183:J185"/>
    <mergeCell ref="H282:H283"/>
    <mergeCell ref="I282:I283"/>
    <mergeCell ref="I288:I289"/>
    <mergeCell ref="I126:I128"/>
    <mergeCell ref="H126:H128"/>
    <mergeCell ref="J126:J128"/>
    <mergeCell ref="L126:L128"/>
    <mergeCell ref="K126:K128"/>
    <mergeCell ref="L137:L148"/>
    <mergeCell ref="K137:K148"/>
    <mergeCell ref="J137:J148"/>
    <mergeCell ref="L150:L151"/>
    <mergeCell ref="K150:K151"/>
    <mergeCell ref="J150:J151"/>
    <mergeCell ref="H137:H148"/>
    <mergeCell ref="L152:L158"/>
    <mergeCell ref="K152:K158"/>
    <mergeCell ref="J152:J158"/>
    <mergeCell ref="J160:J161"/>
    <mergeCell ref="K160:K161"/>
    <mergeCell ref="L160:L161"/>
    <mergeCell ref="L170:L173"/>
    <mergeCell ref="K170:K173"/>
    <mergeCell ref="J170:J173"/>
    <mergeCell ref="A336:L338"/>
    <mergeCell ref="A340:I340"/>
    <mergeCell ref="A334:K334"/>
    <mergeCell ref="G284:G285"/>
    <mergeCell ref="K284:K285"/>
    <mergeCell ref="A288:A289"/>
    <mergeCell ref="C288:C289"/>
    <mergeCell ref="D288:D289"/>
    <mergeCell ref="E288:E289"/>
    <mergeCell ref="F288:F289"/>
    <mergeCell ref="G288:G289"/>
    <mergeCell ref="A284:A285"/>
    <mergeCell ref="C284:C285"/>
    <mergeCell ref="D284:D285"/>
    <mergeCell ref="E284:E285"/>
    <mergeCell ref="F284:F285"/>
    <mergeCell ref="H284:H285"/>
    <mergeCell ref="H288:H289"/>
    <mergeCell ref="J288:J289"/>
    <mergeCell ref="K288:K289"/>
    <mergeCell ref="L288:L289"/>
    <mergeCell ref="E282:E283"/>
    <mergeCell ref="F282:F283"/>
    <mergeCell ref="G282:G283"/>
    <mergeCell ref="A226:A228"/>
    <mergeCell ref="C226:C228"/>
    <mergeCell ref="D226:D228"/>
    <mergeCell ref="E226:E228"/>
    <mergeCell ref="F226:F228"/>
    <mergeCell ref="G226:G228"/>
    <mergeCell ref="A282:A283"/>
    <mergeCell ref="C282:C283"/>
    <mergeCell ref="D282:D283"/>
    <mergeCell ref="E196:E203"/>
    <mergeCell ref="F196:F203"/>
    <mergeCell ref="G196:G203"/>
    <mergeCell ref="A183:A185"/>
    <mergeCell ref="C183:C185"/>
    <mergeCell ref="D183:D185"/>
    <mergeCell ref="E183:E185"/>
    <mergeCell ref="F183:F185"/>
    <mergeCell ref="H226:H228"/>
    <mergeCell ref="H208:H209"/>
    <mergeCell ref="H216:H225"/>
    <mergeCell ref="G208:G209"/>
    <mergeCell ref="A216:A225"/>
    <mergeCell ref="C216:C225"/>
    <mergeCell ref="D216:D225"/>
    <mergeCell ref="E216:E225"/>
    <mergeCell ref="F216:F225"/>
    <mergeCell ref="G216:G225"/>
    <mergeCell ref="A208:A209"/>
    <mergeCell ref="C208:C209"/>
    <mergeCell ref="D208:D209"/>
    <mergeCell ref="E208:E209"/>
    <mergeCell ref="F208:F209"/>
    <mergeCell ref="C160:C161"/>
    <mergeCell ref="D160:D161"/>
    <mergeCell ref="E160:E161"/>
    <mergeCell ref="F160:F161"/>
    <mergeCell ref="H183:H185"/>
    <mergeCell ref="H196:H203"/>
    <mergeCell ref="G179:G180"/>
    <mergeCell ref="A181:A182"/>
    <mergeCell ref="C181:C182"/>
    <mergeCell ref="D181:D182"/>
    <mergeCell ref="E181:E182"/>
    <mergeCell ref="F181:F182"/>
    <mergeCell ref="G181:G182"/>
    <mergeCell ref="A179:A180"/>
    <mergeCell ref="C179:C180"/>
    <mergeCell ref="D179:D180"/>
    <mergeCell ref="E179:E180"/>
    <mergeCell ref="F179:F180"/>
    <mergeCell ref="H179:H180"/>
    <mergeCell ref="H181:H182"/>
    <mergeCell ref="G183:G185"/>
    <mergeCell ref="A196:A203"/>
    <mergeCell ref="C196:C203"/>
    <mergeCell ref="D196:D203"/>
    <mergeCell ref="H160:H161"/>
    <mergeCell ref="H170:H173"/>
    <mergeCell ref="G150:G151"/>
    <mergeCell ref="A152:A158"/>
    <mergeCell ref="C152:C158"/>
    <mergeCell ref="D152:D158"/>
    <mergeCell ref="E152:E158"/>
    <mergeCell ref="F152:F158"/>
    <mergeCell ref="G152:G158"/>
    <mergeCell ref="A150:A151"/>
    <mergeCell ref="C150:C151"/>
    <mergeCell ref="D150:D151"/>
    <mergeCell ref="E150:E151"/>
    <mergeCell ref="F150:F151"/>
    <mergeCell ref="H150:H151"/>
    <mergeCell ref="H152:H158"/>
    <mergeCell ref="G160:G161"/>
    <mergeCell ref="A170:A173"/>
    <mergeCell ref="C170:C173"/>
    <mergeCell ref="D170:D173"/>
    <mergeCell ref="E170:E173"/>
    <mergeCell ref="F170:F173"/>
    <mergeCell ref="G170:G173"/>
    <mergeCell ref="A160:A161"/>
    <mergeCell ref="G126:G128"/>
    <mergeCell ref="A137:A148"/>
    <mergeCell ref="C137:C148"/>
    <mergeCell ref="D137:D148"/>
    <mergeCell ref="E137:E148"/>
    <mergeCell ref="F137:F148"/>
    <mergeCell ref="G137:G148"/>
    <mergeCell ref="A126:A128"/>
    <mergeCell ref="C126:C128"/>
    <mergeCell ref="D126:D128"/>
    <mergeCell ref="E126:E128"/>
    <mergeCell ref="F126:F128"/>
    <mergeCell ref="A8:B8"/>
    <mergeCell ref="A6:E6"/>
    <mergeCell ref="G111:G112"/>
    <mergeCell ref="K111:K112"/>
    <mergeCell ref="L111:L112"/>
    <mergeCell ref="A113:A114"/>
    <mergeCell ref="C113:C114"/>
    <mergeCell ref="D113:D114"/>
    <mergeCell ref="E113:E114"/>
    <mergeCell ref="F113:F114"/>
    <mergeCell ref="G113:G114"/>
    <mergeCell ref="K113:K114"/>
    <mergeCell ref="L113:L114"/>
    <mergeCell ref="A111:A112"/>
    <mergeCell ref="C111:C112"/>
    <mergeCell ref="D111:D112"/>
    <mergeCell ref="E111:E112"/>
    <mergeCell ref="F111:F112"/>
    <mergeCell ref="A10:L15"/>
    <mergeCell ref="H111:H112"/>
    <mergeCell ref="J111:J112"/>
    <mergeCell ref="H113:H114"/>
    <mergeCell ref="I113:I114"/>
    <mergeCell ref="J113:J114"/>
  </mergeCells>
  <hyperlinks>
    <hyperlink ref="A352" r:id="rId1" display="mailto:agrovetmedical@outlook.com"/>
  </hyperlinks>
  <printOptions horizontalCentered="1"/>
  <pageMargins left="0.11811023622047245" right="0.11811023622047245" top="0.74803149606299213" bottom="0.35433070866141736" header="0" footer="0"/>
  <pageSetup paperSize="9" scale="70" orientation="landscape" r:id="rId2"/>
  <headerFooter>
    <oddHeader>&amp;C
&amp;G</oddHeader>
    <oddFooter>&amp;R&amp;P</oddFooter>
  </headerFooter>
  <drawing r:id="rId3"/>
  <legacyDrawingHF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Leysi Faisury Marin Reyes</dc:creator>
  <cp:lastModifiedBy>Asesoría Jurídica</cp:lastModifiedBy>
  <cp:lastPrinted>2022-05-07T16:55:10Z</cp:lastPrinted>
  <dcterms:created xsi:type="dcterms:W3CDTF">2021-04-28T22:24:26Z</dcterms:created>
  <dcterms:modified xsi:type="dcterms:W3CDTF">2022-05-19T21:24:25Z</dcterms:modified>
</cp:coreProperties>
</file>