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MP-SI-SM-001-2022\"/>
    </mc:Choice>
  </mc:AlternateContent>
  <xr:revisionPtr revIDLastSave="0" documentId="13_ncr:1_{6EF6225B-48B3-4F53-A532-83C7CA3F6AC6}" xr6:coauthVersionLast="45" xr6:coauthVersionMax="45" xr10:uidLastSave="{00000000-0000-0000-0000-000000000000}"/>
  <bookViews>
    <workbookView xWindow="-120" yWindow="-120" windowWidth="20730" windowHeight="11310" xr2:uid="{670753C9-091D-4440-94A8-8E697869BE3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 l="1"/>
  <c r="E17" i="1"/>
  <c r="E16" i="1"/>
  <c r="E15" i="1"/>
  <c r="E14" i="1"/>
  <c r="E13" i="1"/>
  <c r="I5" i="1"/>
  <c r="I6" i="1"/>
  <c r="I7" i="1"/>
  <c r="I8" i="1"/>
  <c r="I9" i="1"/>
  <c r="H6" i="1"/>
  <c r="H7" i="1"/>
  <c r="H8" i="1"/>
  <c r="H9" i="1"/>
  <c r="H5" i="1"/>
  <c r="G10" i="1"/>
  <c r="G9" i="1"/>
  <c r="E9" i="1"/>
  <c r="E8" i="1"/>
  <c r="E7" i="1"/>
  <c r="E6" i="1"/>
  <c r="E5" i="1"/>
  <c r="N9" i="1"/>
  <c r="N4" i="1" l="1"/>
  <c r="P10" i="1" l="1"/>
  <c r="Q10" i="1"/>
  <c r="O10" i="1"/>
  <c r="Q9" i="1"/>
  <c r="Q4" i="1"/>
  <c r="Q5" i="1" s="1"/>
  <c r="P5" i="1"/>
  <c r="O5" i="1"/>
  <c r="G6" i="1" l="1"/>
  <c r="G7" i="1"/>
  <c r="G8" i="1"/>
  <c r="G5" i="1"/>
</calcChain>
</file>

<file path=xl/sharedStrings.xml><?xml version="1.0" encoding="utf-8"?>
<sst xmlns="http://schemas.openxmlformats.org/spreadsheetml/2006/main" count="37" uniqueCount="18">
  <si>
    <t>INSUMO</t>
  </si>
  <si>
    <t>GRAVA</t>
  </si>
  <si>
    <t>ARENA</t>
  </si>
  <si>
    <t>CEMENTO</t>
  </si>
  <si>
    <t>ACERO</t>
  </si>
  <si>
    <t>CANTIDAD</t>
  </si>
  <si>
    <t>VALOR TOTAL</t>
  </si>
  <si>
    <t>VALOR UNITARIO</t>
  </si>
  <si>
    <t>CONCRETO</t>
  </si>
  <si>
    <t>TOTAL</t>
  </si>
  <si>
    <t>CONCRETO MR 40</t>
  </si>
  <si>
    <t>CONCRETO 21 MPA</t>
  </si>
  <si>
    <t>MEZCLA ASFALTICA</t>
  </si>
  <si>
    <t>UNIDAD</t>
  </si>
  <si>
    <t>M3</t>
  </si>
  <si>
    <t>KG</t>
  </si>
  <si>
    <t>PARTICIPACION %</t>
  </si>
  <si>
    <t>%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</si>
</sst>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/>
    <xf numFmtId="44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4" fontId="0" fillId="0" borderId="1" xfId="0" applyNumberFormat="1" applyBorder="1"/>
    <xf numFmtId="10" fontId="0" fillId="0" borderId="1" xfId="2" applyNumberFormat="1" applyFont="1" applyBorder="1"/>
    <xf numFmtId="0" fontId="2" fillId="0" borderId="1" xfId="0" applyFont="1" applyBorder="1"/>
    <xf numFmtId="10" fontId="0" fillId="0" borderId="1" xfId="0" applyNumberFormat="1" applyBorder="1"/>
    <xf numFmtId="10" fontId="0" fillId="2" borderId="5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11" xfId="3" xr:uid="{72404587-95D7-4A19-A16C-82C5F21EBFD3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99849-ECB6-4487-A6D9-22C7D2C62945}">
  <dimension ref="C2:Q17"/>
  <sheetViews>
    <sheetView tabSelected="1" topLeftCell="A2" workbookViewId="0">
      <selection activeCell="G22" sqref="G22"/>
    </sheetView>
  </sheetViews>
  <sheetFormatPr baseColWidth="10" defaultRowHeight="15" x14ac:dyDescent="0.25"/>
  <cols>
    <col min="3" max="3" width="18" bestFit="1" customWidth="1"/>
    <col min="4" max="4" width="18" customWidth="1"/>
    <col min="5" max="5" width="14.85546875" bestFit="1" customWidth="1"/>
    <col min="6" max="6" width="16.42578125" bestFit="1" customWidth="1"/>
    <col min="7" max="7" width="15.5703125" bestFit="1" customWidth="1"/>
    <col min="8" max="8" width="17" bestFit="1" customWidth="1"/>
  </cols>
  <sheetData>
    <row r="2" spans="3:17" x14ac:dyDescent="0.25">
      <c r="M2" s="5" t="s">
        <v>10</v>
      </c>
      <c r="N2" s="5"/>
      <c r="O2" s="5"/>
      <c r="P2" s="5"/>
      <c r="Q2" s="5"/>
    </row>
    <row r="3" spans="3:17" x14ac:dyDescent="0.25">
      <c r="M3" s="6" t="s">
        <v>8</v>
      </c>
      <c r="N3" s="9">
        <v>51.2</v>
      </c>
      <c r="O3" s="3" t="s">
        <v>1</v>
      </c>
      <c r="P3" s="3" t="s">
        <v>2</v>
      </c>
      <c r="Q3" s="3" t="s">
        <v>3</v>
      </c>
    </row>
    <row r="4" spans="3:17" x14ac:dyDescent="0.25">
      <c r="C4" s="1" t="s">
        <v>0</v>
      </c>
      <c r="D4" s="1" t="s">
        <v>13</v>
      </c>
      <c r="E4" s="1" t="s">
        <v>5</v>
      </c>
      <c r="F4" s="1" t="s">
        <v>7</v>
      </c>
      <c r="G4" s="2" t="s">
        <v>6</v>
      </c>
      <c r="H4" s="2" t="s">
        <v>16</v>
      </c>
      <c r="M4" s="8"/>
      <c r="N4" s="9">
        <f>51.2+20.57+30.1</f>
        <v>101.87</v>
      </c>
      <c r="O4" s="4">
        <v>0.67</v>
      </c>
      <c r="P4" s="4">
        <v>0.67</v>
      </c>
      <c r="Q4" s="4">
        <f>420/50</f>
        <v>8.4</v>
      </c>
    </row>
    <row r="5" spans="3:17" x14ac:dyDescent="0.25">
      <c r="C5" s="3" t="s">
        <v>1</v>
      </c>
      <c r="D5" s="4" t="s">
        <v>14</v>
      </c>
      <c r="E5" s="4">
        <f>ROUND(20.49+O5+O10+29.69+36.43+31.2+31.19*2,2)</f>
        <v>293.86</v>
      </c>
      <c r="F5" s="10">
        <v>98050</v>
      </c>
      <c r="G5" s="10">
        <f>+E5*F5</f>
        <v>28812973</v>
      </c>
      <c r="H5" s="13">
        <f>+G5/$G$10</f>
        <v>0.32349000261984145</v>
      </c>
      <c r="I5">
        <f>+RANK(G5,G5:G9,0)</f>
        <v>2</v>
      </c>
      <c r="M5" s="7"/>
      <c r="N5" s="3" t="s">
        <v>9</v>
      </c>
      <c r="O5" s="4">
        <f>+$N$4*O4</f>
        <v>68.252900000000011</v>
      </c>
      <c r="P5" s="4">
        <f>+$N$4*P4</f>
        <v>68.252900000000011</v>
      </c>
      <c r="Q5" s="4">
        <f>+$N$4*Q4</f>
        <v>855.70800000000008</v>
      </c>
    </row>
    <row r="6" spans="3:17" x14ac:dyDescent="0.25">
      <c r="C6" s="3" t="s">
        <v>2</v>
      </c>
      <c r="D6" s="4" t="s">
        <v>14</v>
      </c>
      <c r="E6" s="4">
        <f>ROUND(P5+P10,2)</f>
        <v>94.49</v>
      </c>
      <c r="F6" s="10">
        <v>79500</v>
      </c>
      <c r="G6" s="10">
        <f t="shared" ref="G6:G9" si="0">+E6*F6</f>
        <v>7511955</v>
      </c>
      <c r="H6" s="13">
        <f t="shared" ref="H6:H9" si="1">+G6/$G$10</f>
        <v>8.4338479844830005E-2</v>
      </c>
      <c r="I6">
        <f t="shared" ref="I6:I9" si="2">+RANK(G6,G6:G10,0)</f>
        <v>4</v>
      </c>
    </row>
    <row r="7" spans="3:17" x14ac:dyDescent="0.25">
      <c r="C7" s="3" t="s">
        <v>3</v>
      </c>
      <c r="D7" s="4" t="s">
        <v>15</v>
      </c>
      <c r="E7" s="4">
        <f>ROUND(15.16+Q5+Q10+21.97+26.96,2)</f>
        <v>1242.74</v>
      </c>
      <c r="F7" s="10">
        <v>550</v>
      </c>
      <c r="G7" s="10">
        <f t="shared" si="0"/>
        <v>683507</v>
      </c>
      <c r="H7" s="13">
        <f t="shared" si="1"/>
        <v>7.6738933264776247E-3</v>
      </c>
      <c r="I7">
        <f t="shared" si="2"/>
        <v>4</v>
      </c>
      <c r="M7" s="5" t="s">
        <v>11</v>
      </c>
      <c r="N7" s="5"/>
      <c r="O7" s="5"/>
      <c r="P7" s="5"/>
      <c r="Q7" s="5"/>
    </row>
    <row r="8" spans="3:17" x14ac:dyDescent="0.25">
      <c r="C8" s="3" t="s">
        <v>4</v>
      </c>
      <c r="D8" s="4" t="s">
        <v>15</v>
      </c>
      <c r="E8" s="4">
        <f>ROUND(4531.2+1231.2,2)</f>
        <v>5762.4</v>
      </c>
      <c r="F8" s="10">
        <v>5033</v>
      </c>
      <c r="G8" s="10">
        <f t="shared" si="0"/>
        <v>29002159.199999999</v>
      </c>
      <c r="H8" s="13">
        <f t="shared" si="1"/>
        <v>0.32561404043897374</v>
      </c>
      <c r="I8">
        <f t="shared" si="2"/>
        <v>2</v>
      </c>
      <c r="M8" s="6" t="s">
        <v>8</v>
      </c>
      <c r="N8" s="9"/>
      <c r="O8" s="3" t="s">
        <v>1</v>
      </c>
      <c r="P8" s="3" t="s">
        <v>2</v>
      </c>
      <c r="Q8" s="3" t="s">
        <v>3</v>
      </c>
    </row>
    <row r="9" spans="3:17" x14ac:dyDescent="0.25">
      <c r="C9" s="11" t="s">
        <v>12</v>
      </c>
      <c r="D9" s="11" t="s">
        <v>14</v>
      </c>
      <c r="E9" s="4">
        <f>16.54+14.57+11.88+8.2</f>
        <v>51.19</v>
      </c>
      <c r="F9" s="10">
        <v>450450</v>
      </c>
      <c r="G9" s="10">
        <f t="shared" si="0"/>
        <v>23058535.5</v>
      </c>
      <c r="H9" s="13">
        <f t="shared" si="1"/>
        <v>0.25888358376987713</v>
      </c>
      <c r="I9">
        <f t="shared" si="2"/>
        <v>2</v>
      </c>
      <c r="M9" s="8"/>
      <c r="N9" s="9">
        <f>4.05+3.66+21.6+9.12+8.39+3.64</f>
        <v>50.46</v>
      </c>
      <c r="O9" s="4">
        <v>0.9</v>
      </c>
      <c r="P9" s="4">
        <v>0.52</v>
      </c>
      <c r="Q9" s="4">
        <f>320/50</f>
        <v>6.4</v>
      </c>
    </row>
    <row r="10" spans="3:17" x14ac:dyDescent="0.25">
      <c r="F10" s="3" t="s">
        <v>6</v>
      </c>
      <c r="G10" s="12">
        <f>SUM(G5:G9)</f>
        <v>89069129.700000003</v>
      </c>
      <c r="M10" s="7"/>
      <c r="N10" s="3" t="s">
        <v>9</v>
      </c>
      <c r="O10" s="4">
        <f>+$N$9*O9</f>
        <v>45.414000000000001</v>
      </c>
      <c r="P10" s="4">
        <f t="shared" ref="P10:Q10" si="3">+$N$9*P9</f>
        <v>26.2392</v>
      </c>
      <c r="Q10" s="4">
        <f t="shared" si="3"/>
        <v>322.94400000000002</v>
      </c>
    </row>
    <row r="12" spans="3:17" x14ac:dyDescent="0.25">
      <c r="C12" s="1" t="s">
        <v>0</v>
      </c>
      <c r="D12" s="2" t="s">
        <v>16</v>
      </c>
      <c r="E12" s="14" t="s">
        <v>17</v>
      </c>
    </row>
    <row r="13" spans="3:17" x14ac:dyDescent="0.25">
      <c r="C13" s="3" t="s">
        <v>4</v>
      </c>
      <c r="D13" s="13">
        <v>0.32561404043897374</v>
      </c>
      <c r="E13" s="15">
        <f>+D13</f>
        <v>0.32561404043897374</v>
      </c>
    </row>
    <row r="14" spans="3:17" x14ac:dyDescent="0.25">
      <c r="C14" s="3" t="s">
        <v>1</v>
      </c>
      <c r="D14" s="13">
        <v>0.32349000261984145</v>
      </c>
      <c r="E14" s="15">
        <f>+E13+D14</f>
        <v>0.64910404305881519</v>
      </c>
    </row>
    <row r="15" spans="3:17" x14ac:dyDescent="0.25">
      <c r="C15" s="11" t="s">
        <v>12</v>
      </c>
      <c r="D15" s="13">
        <v>0.25888358376987713</v>
      </c>
      <c r="E15" s="15">
        <f>+E14+D15</f>
        <v>0.90798762682869238</v>
      </c>
      <c r="F15" s="16">
        <f>+(E15+E16+E17)/3</f>
        <v>0.96677124450073826</v>
      </c>
    </row>
    <row r="16" spans="3:17" x14ac:dyDescent="0.25">
      <c r="C16" s="3" t="s">
        <v>2</v>
      </c>
      <c r="D16" s="13">
        <v>8.4338479844830005E-2</v>
      </c>
      <c r="E16" s="15">
        <f>+E15+D16</f>
        <v>0.99232610667352239</v>
      </c>
      <c r="F16" s="17"/>
    </row>
    <row r="17" spans="3:6" x14ac:dyDescent="0.25">
      <c r="C17" s="3" t="s">
        <v>3</v>
      </c>
      <c r="D17" s="13">
        <v>7.6738933264776247E-3</v>
      </c>
      <c r="E17" s="15">
        <f>+E16+D17</f>
        <v>1</v>
      </c>
      <c r="F17" s="17"/>
    </row>
  </sheetData>
  <mergeCells count="5">
    <mergeCell ref="F15:F17"/>
    <mergeCell ref="M2:Q2"/>
    <mergeCell ref="M3:M5"/>
    <mergeCell ref="M7:Q7"/>
    <mergeCell ref="M8:M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Personal</cp:lastModifiedBy>
  <dcterms:created xsi:type="dcterms:W3CDTF">2022-04-29T17:45:37Z</dcterms:created>
  <dcterms:modified xsi:type="dcterms:W3CDTF">2022-04-29T19:33:21Z</dcterms:modified>
</cp:coreProperties>
</file>