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aasaenz\Desktop\IP-DT-BOL-001-2022 PUBLICAR\"/>
    </mc:Choice>
  </mc:AlternateContent>
  <xr:revisionPtr revIDLastSave="0" documentId="13_ncr:1_{55EC9BA2-E4E2-4642-88AB-22D0A92BEAB3}" xr6:coauthVersionLast="46" xr6:coauthVersionMax="47" xr10:uidLastSave="{00000000-0000-0000-0000-000000000000}"/>
  <bookViews>
    <workbookView xWindow="2730" yWindow="2730" windowWidth="21600" windowHeight="11385" tabRatio="810" firstSheet="5" activeTab="5" xr2:uid="{00000000-000D-0000-FFFF-FFFF00000000}"/>
  </bookViews>
  <sheets>
    <sheet name="MANO DE OBRA" sheetId="97" state="hidden" r:id="rId1"/>
    <sheet name="EQUIPOS" sheetId="95" state="hidden" r:id="rId2"/>
    <sheet name="MATERIALES" sheetId="96" state="hidden" r:id="rId3"/>
    <sheet name="TRANSPORTE" sheetId="99" state="hidden" r:id="rId4"/>
    <sheet name="DISTANCIA ACARREO" sheetId="98" state="hidden" r:id="rId5"/>
    <sheet name="PRESUP OFICIAL " sheetId="63" r:id="rId6"/>
    <sheet name=" OFERTA ECONOMICA" sheetId="101" r:id="rId7"/>
    <sheet name="1P EST Y DIS" sheetId="91" state="hidden" r:id="rId8"/>
  </sheets>
  <externalReferences>
    <externalReference r:id="rId9"/>
    <externalReference r:id="rId10"/>
  </externalReferences>
  <definedNames>
    <definedName name="__123Graph_A" hidden="1">[1]AIU!$D$338:$D$357</definedName>
    <definedName name="__123Graph_Acaja" hidden="1">[1]EVA!$D$39:$AD$39</definedName>
    <definedName name="__123Graph_ACart_AnticAdic" hidden="1">[1]EVA!$F$95:$I$95</definedName>
    <definedName name="__123Graph_AFACTURAC" hidden="1">[1]Program!$B$120:$Y$120</definedName>
    <definedName name="__123Graph_AGraph2" hidden="1">[1]AIU!$D$338:$D$357</definedName>
    <definedName name="__123Graph_Bcaja" hidden="1">[1]EVA!$D$56:$AD$56</definedName>
    <definedName name="__123Graph_BCart_AnticAdic" hidden="1">[1]EVA!$F$96:$I$96</definedName>
    <definedName name="__123Graph_Ccaja" hidden="1">[1]EVA!$D$58:$AD$58</definedName>
    <definedName name="__123Graph_CCart_AnticAdic" hidden="1">[1]EVA!$F$97:$I$97</definedName>
    <definedName name="__123Graph_Dcaja" hidden="1">[1]EVA!$D$61:$AD$61</definedName>
    <definedName name="__123Graph_DCart_AnticAdic" hidden="1">[1]EVA!$F$99:$I$99</definedName>
    <definedName name="__123Graph_ECart_AnticAdic" hidden="1">[1]EVA!$F$99:$I$99</definedName>
    <definedName name="__123Graph_LBL_ACart_AnticAdic" hidden="1">[1]EVA!$J$95:$K$95</definedName>
    <definedName name="__123Graph_LBL_Ccaja" hidden="1">[1]EVA!$D$58:$AD$58</definedName>
    <definedName name="__123Graph_LBL_DCart_AnticAdic" hidden="1">[1]EVA!$F$98:$I$98</definedName>
    <definedName name="__123Graph_X" hidden="1">[1]AIU!$C$338:$C$357</definedName>
    <definedName name="__123Graph_Xcaja" hidden="1">[1]EVA!$D$6:$AD$6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[1]EVA!$F$104:$I$104</definedName>
    <definedName name="_2__123Graph_BCart_Utilidad" hidden="1">[1]EVA!$F$105:$I$105</definedName>
    <definedName name="_3__123Graph_CCart_Utilidad" hidden="1">[1]EVA!$F$106:$I$106</definedName>
    <definedName name="_4__123Graph_LBL_ACart_Utilidad" hidden="1">[1]EVA!$F$109:$I$109</definedName>
    <definedName name="_5__123Graph_LBL_BCart_Utilidad" hidden="1">[1]EVA!$F$110:$I$110</definedName>
    <definedName name="_6__123Graph_LBL_CCart_Utilidad" hidden="1">[1]EVA!$F$111:$I$111</definedName>
    <definedName name="_7__123Graph_XCart_Utilidad" hidden="1">[1]EVA!$F$103:$I$103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6" hidden="1">#REF!</definedName>
    <definedName name="_Fill" localSheetId="1" hidden="1">#REF!</definedName>
    <definedName name="_Fill" localSheetId="2" hidden="1">#REF!</definedName>
    <definedName name="_Fill" localSheetId="5" hidden="1">#REF!</definedName>
    <definedName name="_Fill" hidden="1">#REF!</definedName>
    <definedName name="_xlnm._FilterDatabase" localSheetId="2" hidden="1">MATERIALES!$B$2:$D$220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6" hidden="1">[2]OCTUBRE!#REF!</definedName>
    <definedName name="_Key1" localSheetId="1" hidden="1">#REF!</definedName>
    <definedName name="_Key1" localSheetId="2" hidden="1">#REF!</definedName>
    <definedName name="_Key1" localSheetId="5" hidden="1">[2]OCTUBRE!#REF!</definedName>
    <definedName name="_Key1" hidden="1">[2]OCTUBRE!#REF!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localSheetId="6" hidden="1">[2]OCTUBRE!#REF!</definedName>
    <definedName name="_Sort" localSheetId="1" hidden="1">#REF!</definedName>
    <definedName name="_Sort" localSheetId="2" hidden="1">#REF!</definedName>
    <definedName name="_Sort" localSheetId="5" hidden="1">[2]OCTUBRE!#REF!</definedName>
    <definedName name="_Sort" hidden="1">[2]OCTUBRE!#REF!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localSheetId="1" hidden="1">"A:\SAIN.mdb"</definedName>
    <definedName name="AccessDatabase" localSheetId="2" hidden="1">"A:\SAIN.mdb"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_xlnm.Print_Area" localSheetId="6">' OFERTA ECONOMICA'!$B$2:$I$48</definedName>
    <definedName name="_xlnm.Print_Area" localSheetId="4">'DISTANCIA ACARREO'!$A$1:$E$14</definedName>
    <definedName name="_xlnm.Print_Area" localSheetId="1">EQUIPOS!$A$1:$E$150</definedName>
    <definedName name="_xlnm.Print_Area" localSheetId="0">'MANO DE OBRA'!$A$1:$E$62</definedName>
    <definedName name="_xlnm.Print_Area" localSheetId="2">MATERIALES!$A$1:$E$372</definedName>
    <definedName name="_xlnm.Print_Area" localSheetId="5">'PRESUP OFICIAL '!$B$2:$I$48</definedName>
    <definedName name="_xlnm.Print_Area" localSheetId="3">TRANSPORTE!$A$1:$E$114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6" hidden="1">#REF!</definedName>
    <definedName name="FFFF" localSheetId="5" hidden="1">#REF!</definedName>
    <definedName name="FFFF" hidden="1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6" hidden="1">' OFERTA ECONOMICA'!#REF!</definedName>
    <definedName name="solver_adj" localSheetId="5" hidden="1">'PRESUP OFICIAL '!#REF!</definedName>
    <definedName name="solver_cvg" localSheetId="6" hidden="1">0.0001</definedName>
    <definedName name="solver_cvg" localSheetId="5" hidden="1">0.0001</definedName>
    <definedName name="solver_drv" localSheetId="6" hidden="1">1</definedName>
    <definedName name="solver_drv" localSheetId="5" hidden="1">1</definedName>
    <definedName name="solver_est" localSheetId="6" hidden="1">1</definedName>
    <definedName name="solver_est" localSheetId="5" hidden="1">1</definedName>
    <definedName name="solver_itr" localSheetId="6" hidden="1">100</definedName>
    <definedName name="solver_itr" localSheetId="5" hidden="1">100</definedName>
    <definedName name="solver_lhs1" localSheetId="6" hidden="1">' OFERTA ECONOMICA'!#REF!</definedName>
    <definedName name="solver_lhs1" localSheetId="5" hidden="1">'PRESUP OFICIAL '!#REF!</definedName>
    <definedName name="solver_lin" localSheetId="6" hidden="1">2</definedName>
    <definedName name="solver_lin" localSheetId="5" hidden="1">2</definedName>
    <definedName name="solver_neg" localSheetId="6" hidden="1">2</definedName>
    <definedName name="solver_neg" localSheetId="5" hidden="1">2</definedName>
    <definedName name="solver_num" localSheetId="6" hidden="1">1</definedName>
    <definedName name="solver_num" localSheetId="5" hidden="1">1</definedName>
    <definedName name="solver_nwt" localSheetId="6" hidden="1">1</definedName>
    <definedName name="solver_nwt" localSheetId="5" hidden="1">1</definedName>
    <definedName name="solver_opt" localSheetId="6" hidden="1">' OFERTA ECONOMICA'!#REF!</definedName>
    <definedName name="solver_opt" localSheetId="5" hidden="1">'PRESUP OFICIAL '!#REF!</definedName>
    <definedName name="solver_pre" localSheetId="6" hidden="1">0.000001</definedName>
    <definedName name="solver_pre" localSheetId="5" hidden="1">0.000001</definedName>
    <definedName name="solver_rel1" localSheetId="6" hidden="1">2</definedName>
    <definedName name="solver_rel1" localSheetId="5" hidden="1">2</definedName>
    <definedName name="solver_rhs1" localSheetId="6" hidden="1">' OFERTA ECONOMICA'!#REF!</definedName>
    <definedName name="solver_rhs1" localSheetId="5" hidden="1">'PRESUP OFICIAL '!#REF!</definedName>
    <definedName name="solver_scl" localSheetId="6" hidden="1">2</definedName>
    <definedName name="solver_scl" localSheetId="5" hidden="1">2</definedName>
    <definedName name="solver_sho" localSheetId="6" hidden="1">2</definedName>
    <definedName name="solver_sho" localSheetId="5" hidden="1">2</definedName>
    <definedName name="solver_tim" localSheetId="6" hidden="1">100</definedName>
    <definedName name="solver_tim" localSheetId="5" hidden="1">100</definedName>
    <definedName name="solver_tol" localSheetId="6" hidden="1">0.05</definedName>
    <definedName name="solver_tol" localSheetId="5" hidden="1">0.05</definedName>
    <definedName name="solver_typ" localSheetId="6" hidden="1">3</definedName>
    <definedName name="solver_typ" localSheetId="5" hidden="1">3</definedName>
    <definedName name="solver_val" localSheetId="6" hidden="1">63899000000</definedName>
    <definedName name="solver_val" localSheetId="5" hidden="1">63899000000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rsion4OK" hidden="1">{"Datos de las Curvas",#N/A,TRUE,"TABLA-CALCULOS"}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mpresion._.Datos._.de._.las._.Curvas." hidden="1">{"Datos de las Curvas",#N/A,TRUE,"TABLA-CALCULOS"}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92968186_63DE_4722_822A_FF888AB23C0C_.wvu.Cols" localSheetId="2" hidden="1">MATERIALES!#REF!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101" l="1"/>
  <c r="H25" i="101"/>
  <c r="G25" i="101"/>
  <c r="F25" i="101"/>
  <c r="C25" i="101"/>
  <c r="B25" i="101"/>
  <c r="G24" i="101"/>
  <c r="F24" i="101"/>
  <c r="H24" i="101" s="1"/>
  <c r="C24" i="101"/>
  <c r="B24" i="101"/>
  <c r="G23" i="101"/>
  <c r="F23" i="101"/>
  <c r="H23" i="101" s="1"/>
  <c r="H26" i="101" s="1"/>
  <c r="C23" i="101"/>
  <c r="B23" i="101"/>
  <c r="H18" i="101"/>
  <c r="F18" i="101"/>
  <c r="H14" i="101"/>
  <c r="H13" i="101"/>
  <c r="H12" i="101"/>
  <c r="H15" i="101" s="1"/>
  <c r="H16" i="101" s="1"/>
  <c r="H17" i="101" s="1"/>
  <c r="H19" i="101" s="1"/>
  <c r="H11" i="101"/>
  <c r="H19" i="63"/>
  <c r="H17" i="63"/>
  <c r="H16" i="63"/>
  <c r="H15" i="63"/>
  <c r="H14" i="63"/>
  <c r="H13" i="63"/>
  <c r="H12" i="63"/>
  <c r="H11" i="63"/>
  <c r="H28" i="101" l="1"/>
  <c r="H30" i="101" s="1"/>
  <c r="J29" i="101"/>
  <c r="K26" i="101"/>
  <c r="F18" i="63"/>
  <c r="H18" i="63" s="1"/>
  <c r="H32" i="101" l="1"/>
  <c r="K30" i="101"/>
  <c r="F23" i="63"/>
  <c r="F24" i="63"/>
  <c r="F85" i="96" l="1"/>
  <c r="F6" i="96" l="1"/>
  <c r="F25" i="63"/>
  <c r="C25" i="63"/>
  <c r="B25" i="63"/>
  <c r="C23" i="63"/>
  <c r="B23" i="63"/>
  <c r="C24" i="63"/>
  <c r="B24" i="63"/>
  <c r="F17" i="91"/>
  <c r="D26" i="97"/>
  <c r="H148" i="96"/>
  <c r="H39" i="63"/>
  <c r="D19" i="91"/>
  <c r="F19" i="91" s="1"/>
  <c r="F10" i="91"/>
  <c r="F11" i="91"/>
  <c r="F9" i="91"/>
  <c r="F18" i="91"/>
  <c r="F16" i="91"/>
  <c r="F8" i="91"/>
  <c r="F12" i="91" l="1"/>
  <c r="F14" i="91" s="1"/>
  <c r="D35" i="99"/>
  <c r="D20" i="99"/>
  <c r="D46" i="99"/>
  <c r="D22" i="99"/>
  <c r="D32" i="99"/>
  <c r="D15" i="99"/>
  <c r="D29" i="99"/>
  <c r="D82" i="99"/>
  <c r="F20" i="91"/>
  <c r="F21" i="91" l="1"/>
  <c r="F22" i="91" l="1"/>
  <c r="G23" i="63"/>
  <c r="H23" i="63" s="1"/>
  <c r="F23" i="91" l="1"/>
  <c r="G24" i="63"/>
  <c r="H24" i="63" s="1"/>
  <c r="G25" i="63"/>
  <c r="H25" i="63" s="1"/>
  <c r="H26" i="63" l="1"/>
  <c r="H28" i="63" s="1"/>
  <c r="H30" i="63" s="1"/>
  <c r="K30" i="63" s="1"/>
  <c r="K26" i="63" l="1"/>
  <c r="J29" i="63"/>
  <c r="H32" i="63" l="1"/>
</calcChain>
</file>

<file path=xl/sharedStrings.xml><?xml version="1.0" encoding="utf-8"?>
<sst xmlns="http://schemas.openxmlformats.org/spreadsheetml/2006/main" count="1572" uniqueCount="802">
  <si>
    <t>UNIDAD</t>
  </si>
  <si>
    <t>CANTIDAD</t>
  </si>
  <si>
    <t>Unidad</t>
  </si>
  <si>
    <t>m3</t>
  </si>
  <si>
    <t>MATERIAL</t>
  </si>
  <si>
    <t>TARIFA</t>
  </si>
  <si>
    <t>Valor Total</t>
  </si>
  <si>
    <t>ADMINISTRACION</t>
  </si>
  <si>
    <t>UTILIDAD</t>
  </si>
  <si>
    <t>Agua</t>
  </si>
  <si>
    <t>kg</t>
  </si>
  <si>
    <t>Oficial</t>
  </si>
  <si>
    <t>M3</t>
  </si>
  <si>
    <t>Obrero (2)</t>
  </si>
  <si>
    <t>Obrero (6)</t>
  </si>
  <si>
    <t>Obrero (8)</t>
  </si>
  <si>
    <t>Kg</t>
  </si>
  <si>
    <t>Acero PDR-60</t>
  </si>
  <si>
    <t>Formaleta Metálica</t>
  </si>
  <si>
    <t>VALOR TOTAL</t>
  </si>
  <si>
    <t>Long
(Km)</t>
  </si>
  <si>
    <t>PR Inicial</t>
  </si>
  <si>
    <t>PR Final</t>
  </si>
  <si>
    <t>ITEM DE PAGO</t>
  </si>
  <si>
    <t>DESCRIPCION</t>
  </si>
  <si>
    <t>UNID</t>
  </si>
  <si>
    <t>VALOR UNITARIO</t>
  </si>
  <si>
    <t>Tubo de Concreto de 900 mm</t>
  </si>
  <si>
    <t>Agregado Triturado</t>
  </si>
  <si>
    <t>Arena Lavada</t>
  </si>
  <si>
    <t>m3/km</t>
  </si>
  <si>
    <t>Recebo para relleno</t>
  </si>
  <si>
    <t>Agregado Piedra Rajón</t>
  </si>
  <si>
    <t>VALOR DE LA PROPUESTA</t>
  </si>
  <si>
    <t>PLAZO TOTAL</t>
  </si>
  <si>
    <t>UN (1) MES</t>
  </si>
  <si>
    <t>CANT.</t>
  </si>
  <si>
    <t>CARGO / OFICIO</t>
  </si>
  <si>
    <t>SUELDO Y/O</t>
  </si>
  <si>
    <t>PRIMA</t>
  </si>
  <si>
    <t>PARTICIPACIÓN</t>
  </si>
  <si>
    <t>VALOR</t>
  </si>
  <si>
    <t>JORNAL MENSUAL</t>
  </si>
  <si>
    <t>REGIONAL</t>
  </si>
  <si>
    <t>TOTAL (mes)</t>
  </si>
  <si>
    <t>PARCIAL ($)</t>
  </si>
  <si>
    <t>(1)</t>
  </si>
  <si>
    <t>(2)</t>
  </si>
  <si>
    <t>(3)</t>
  </si>
  <si>
    <t>(4)</t>
  </si>
  <si>
    <t>(1)*((2)+(3))*(4) = (5)</t>
  </si>
  <si>
    <t>Cant.</t>
  </si>
  <si>
    <t>CONCEPTO</t>
  </si>
  <si>
    <t xml:space="preserve">Costo Mensual </t>
  </si>
  <si>
    <t>Prima Regional</t>
  </si>
  <si>
    <t>Tiempo Total</t>
  </si>
  <si>
    <t>Especialista en Hidráulica e Hidrología</t>
  </si>
  <si>
    <t>SUBTOTAL COSTO DE PERSONAL</t>
  </si>
  <si>
    <t>FACTOR MULTIPLICADOR</t>
  </si>
  <si>
    <t>TOTAL COSTOS DE PERSONAL</t>
  </si>
  <si>
    <t>Concepto</t>
  </si>
  <si>
    <t xml:space="preserve">Costos </t>
  </si>
  <si>
    <t>Día</t>
  </si>
  <si>
    <t>Levantamiento Topográfico (Incluye personal, equipos, transporte, desplazamientos y viáticos)</t>
  </si>
  <si>
    <t>Edición de Informes Finales (Incluye impresión, ploteo de planchas originales en papel de seguridad, una copia en papel bond y dos copias en archivos magnéticos) S/Comprobante Pago</t>
  </si>
  <si>
    <t>Gl</t>
  </si>
  <si>
    <t>Ensayos de Laboratorio. S/Comprobante Pago</t>
  </si>
  <si>
    <t>TOTAL COSTOS DIRECTOS</t>
  </si>
  <si>
    <t>VALOR TOTAL BÁSICO</t>
  </si>
  <si>
    <t xml:space="preserve">IVA </t>
  </si>
  <si>
    <t>VALOR CONTRATO CONSULTORÍA</t>
  </si>
  <si>
    <t>EQUIPO</t>
  </si>
  <si>
    <t>Bomba de inyección de lechada</t>
  </si>
  <si>
    <t>Bomba para gato de tensionamiento</t>
  </si>
  <si>
    <t>Calentador a gas</t>
  </si>
  <si>
    <t>Camioneta D-300</t>
  </si>
  <si>
    <t>Camión de Slurry</t>
  </si>
  <si>
    <t>Compactador manual de rodillo</t>
  </si>
  <si>
    <t>Compactador vibratorio tipo DD-20</t>
  </si>
  <si>
    <t>Compactador manual vibratorio (CANGURO) (Apisonadores)</t>
  </si>
  <si>
    <t>Compresor (barrido y soplado)</t>
  </si>
  <si>
    <t>Cortadora de pavimento</t>
  </si>
  <si>
    <t>Diferencial de 2 ton.</t>
  </si>
  <si>
    <t>Diferencial de 3 ton</t>
  </si>
  <si>
    <t>Equipo de soldadura 250 AMP</t>
  </si>
  <si>
    <t>Equipo de soldadura 400</t>
  </si>
  <si>
    <t>Equipo de soldadura 600</t>
  </si>
  <si>
    <t>Equipo de topografía</t>
  </si>
  <si>
    <t>Equipo manual aplicador (bandas sonoras reduce velocidad)</t>
  </si>
  <si>
    <t>Formaleta para camisa de pilote</t>
  </si>
  <si>
    <t>Maquina térmica pegatachas</t>
  </si>
  <si>
    <t>Montacargas</t>
  </si>
  <si>
    <t>Motobomba de concreto</t>
  </si>
  <si>
    <t>Pala auxiliar de piloteadora</t>
  </si>
  <si>
    <t>Piloteadora</t>
  </si>
  <si>
    <t>Planta de asfalto en caliente</t>
  </si>
  <si>
    <t>Planta de asfalto en frio</t>
  </si>
  <si>
    <t xml:space="preserve">Planta eléctrica </t>
  </si>
  <si>
    <t>Planta trituradora</t>
  </si>
  <si>
    <t>Pluma capacidad 100 kg</t>
  </si>
  <si>
    <t>Pulidora (8500 REV)</t>
  </si>
  <si>
    <t>Pulvimixer</t>
  </si>
  <si>
    <t>Retroexcavadora A25C</t>
  </si>
  <si>
    <t>Retroexcavadora sobre llantas JD 410</t>
  </si>
  <si>
    <t>Tarifa de transporte</t>
  </si>
  <si>
    <t xml:space="preserve">Tarifa de transporte de estructuras metálicas </t>
  </si>
  <si>
    <t>Volqueta 6 m3</t>
  </si>
  <si>
    <t>MATERIALES</t>
  </si>
  <si>
    <t>COSTO</t>
  </si>
  <si>
    <t>Acero A-37</t>
  </si>
  <si>
    <t>Acero A-40</t>
  </si>
  <si>
    <t>Agregado para tratamiento superf. Doble</t>
  </si>
  <si>
    <t>Agregado para tratamiento superf. Simple</t>
  </si>
  <si>
    <t>Agregado petreo para mezclas asfálticas</t>
  </si>
  <si>
    <t>Alambre galvanizado No. 12</t>
  </si>
  <si>
    <t>Anfo</t>
  </si>
  <si>
    <t>Arena lavada</t>
  </si>
  <si>
    <t>Asfalto AP 190 (BREA)</t>
  </si>
  <si>
    <t>Asfalto liquido RC 250</t>
  </si>
  <si>
    <t>Bentonita</t>
  </si>
  <si>
    <t>Biomanto</t>
  </si>
  <si>
    <t>Bolsacreto de 1m3</t>
  </si>
  <si>
    <t>Cal</t>
  </si>
  <si>
    <t>Cemento Asfaltico 60-70</t>
  </si>
  <si>
    <t>Cemento Asfaltico 80-100</t>
  </si>
  <si>
    <t>Cemento gris</t>
  </si>
  <si>
    <t>Cespedones</t>
  </si>
  <si>
    <t>Cordón detonante</t>
  </si>
  <si>
    <t>Costal de fibra o fique</t>
  </si>
  <si>
    <t>Emulsión CRM</t>
  </si>
  <si>
    <t>Emulsión CRL-0</t>
  </si>
  <si>
    <t>Emulsión CRL-1</t>
  </si>
  <si>
    <t>Emulsión CRL-1h</t>
  </si>
  <si>
    <t>Emulsión CRL-1hm</t>
  </si>
  <si>
    <t>Emulsión CRR-1</t>
  </si>
  <si>
    <t>Emulsión CRR-2</t>
  </si>
  <si>
    <t>Emulsión CRR-1m</t>
  </si>
  <si>
    <t>Emulsión CRR-2m</t>
  </si>
  <si>
    <t>Esferas reflectivas</t>
  </si>
  <si>
    <t>Explosivos  75% (INDUGEL)</t>
  </si>
  <si>
    <t>Formaleta concreto clase A,B y C</t>
  </si>
  <si>
    <t>Formaleta para baranda de concreto</t>
  </si>
  <si>
    <t>Formaleta, platina y accesorios (escamas en concreto)</t>
  </si>
  <si>
    <t>Fulminantes</t>
  </si>
  <si>
    <t>Fundente</t>
  </si>
  <si>
    <t>Gas propano</t>
  </si>
  <si>
    <t>Grapas</t>
  </si>
  <si>
    <t>Limpiador 1/4 de galón (anclajes)</t>
  </si>
  <si>
    <t>Listón en guadua para empradizar</t>
  </si>
  <si>
    <t>Malla para gaviones (2M3)</t>
  </si>
  <si>
    <t>Malla eslabonada, calibre 10, 6 ojos</t>
  </si>
  <si>
    <t>Material de afirmado</t>
  </si>
  <si>
    <t>Material de la zona (para estabilizar bases)</t>
  </si>
  <si>
    <t>Material de base (gradación 1)</t>
  </si>
  <si>
    <t>Material de base (gradación 2)</t>
  </si>
  <si>
    <t>Material de base (gradación 3)</t>
  </si>
  <si>
    <t>Material para pedraplén</t>
  </si>
  <si>
    <t>Mecha Lenta</t>
  </si>
  <si>
    <t>Mezcla abierta en caliente MAC-1</t>
  </si>
  <si>
    <t>Mezcla abierta en caliente MAC-2</t>
  </si>
  <si>
    <t>Mezcla abierta en caliente MAC-3</t>
  </si>
  <si>
    <t>Mezcla discontinua en caliente M-1</t>
  </si>
  <si>
    <t>Mezcla discontinua en caliente M-2</t>
  </si>
  <si>
    <t>Mezcla discontinua en caliente F-1</t>
  </si>
  <si>
    <t>Mezcla discontinua en caliente F-2</t>
  </si>
  <si>
    <t>Obra falsa concreto clase A y B (puntal de 3m metálico)</t>
  </si>
  <si>
    <t>Oxigeno industrial</t>
  </si>
  <si>
    <t>Pegante epóxico</t>
  </si>
  <si>
    <t>Piedra para concreto ciclópeo (rajón o canto rodado)</t>
  </si>
  <si>
    <t>Piedra para gavión</t>
  </si>
  <si>
    <t>Pintura anticorrosiva</t>
  </si>
  <si>
    <t>Pilote en madera barbosco de 15*15</t>
  </si>
  <si>
    <t>Poste kilometraje</t>
  </si>
  <si>
    <t>Poste en angulo de 2*2*1/4 de 3,5m para señal</t>
  </si>
  <si>
    <t>Postes de concreto para cercas</t>
  </si>
  <si>
    <t>Postes para defensa metálica (1,80m)</t>
  </si>
  <si>
    <t>Sección final de defensa metálica</t>
  </si>
  <si>
    <t>Sello de silicona o sellador autonivelante</t>
  </si>
  <si>
    <t>Semillas para empradizar</t>
  </si>
  <si>
    <t xml:space="preserve">Señal (grupo 2). Tablero en lámina galvanizado de 1,2m*0,4m, calibre 16, reflectivo tipo 1. </t>
  </si>
  <si>
    <t xml:space="preserve">Señal (grupo 5). Tablero en lámina galvanizado de 0,90m*1,13m, calibre 16, reflectivo tipo 1. </t>
  </si>
  <si>
    <t>Señal (grupo 4). Tablero en lámina galvanizado de 60cm*75cm, calibre 16, reflectivo tipo 1. (delineador de curva horizontal)</t>
  </si>
  <si>
    <t xml:space="preserve">Señal (grupo 3 ferrocarril) (SP-54). Tablero en lámina galvanizado de 2,4m*0,3m, calibre 16, reflectivo tipo 1. </t>
  </si>
  <si>
    <t>Soldadura 6013 de 1/8</t>
  </si>
  <si>
    <t>Soldadura en PVC 1/8 de galón (anclajes)</t>
  </si>
  <si>
    <t>Soldadura 7018</t>
  </si>
  <si>
    <t>Soldadura L-70</t>
  </si>
  <si>
    <t>Tablestaca en madera aserrada (0,3*0,03*3)</t>
  </si>
  <si>
    <t>Tablestaca metálica (riel de 70 lb/yarda)</t>
  </si>
  <si>
    <t>Tacha reflectiva</t>
  </si>
  <si>
    <t xml:space="preserve">Tierra abonada </t>
  </si>
  <si>
    <t>Tornillos para defensa metálica</t>
  </si>
  <si>
    <t>Tubo concreto reforzado 900mm (tipo 2)</t>
  </si>
  <si>
    <t>Tubo concreto simple 600 mm</t>
  </si>
  <si>
    <t>Tubo concreto simple 750 mm</t>
  </si>
  <si>
    <t>Tubo corrugado de acero galvanizado MP-68</t>
  </si>
  <si>
    <t>Tubo para cerramiento, calibre 16 de 2,7m (cerramientos en malla)</t>
  </si>
  <si>
    <t>Sika Top Armatec 108</t>
  </si>
  <si>
    <t>Sika Top 122</t>
  </si>
  <si>
    <t>Sika Color C</t>
  </si>
  <si>
    <t xml:space="preserve">Barredora mecánica de cepillo de 3658 mm ; 6 m3 </t>
  </si>
  <si>
    <t xml:space="preserve">Buldozer Potencia al volante de 305 HP, motor de 2100 RPM, longitud de hoja 6,39m. </t>
  </si>
  <si>
    <t xml:space="preserve">Buldozer, Potencia al volante de 140 HP, motor de 2200 RPM, longitud de hoja 4,80m. </t>
  </si>
  <si>
    <t xml:space="preserve">Buldozer, Potencia al volante de 80 HP, motor de 2400 RPM, longitud de hoja 3,99m, </t>
  </si>
  <si>
    <t>Cargador : Potencia en el volante 110 hp, Clasificación de RPM del motor 2300.</t>
  </si>
  <si>
    <t>Cargador : Potencia en el volante 125 hp, Clasificación de RPM del motor 2300.</t>
  </si>
  <si>
    <t>Carrotanque Irrigador de asfalto, 1000 GALONES DE CAPACIDAD</t>
  </si>
  <si>
    <t>Cizalla manual de 90 cm.</t>
  </si>
  <si>
    <t>Vibrocompactador, tipo benitìn, de peso 700 kg a 1.5 toneladas</t>
  </si>
  <si>
    <t>Compactador neumático de Potencia 70 HP, peso de 13 ton</t>
  </si>
  <si>
    <t>Compresor 120 HP, con martillo.</t>
  </si>
  <si>
    <t xml:space="preserve">Equipo de oxicorte, Capacidad de corte: hasta 6´´ (152mm) </t>
  </si>
  <si>
    <t>Equipo de perforación (TRACKDRILL), potencia 40 HP, 2100 golpes / minuto</t>
  </si>
  <si>
    <t>Equipo de pintura (Compresor), Presión máxima de trabajo 3300 psi.</t>
  </si>
  <si>
    <t>Equipo de Soldadura</t>
  </si>
  <si>
    <t>Esparcidor de gravilla, Ancho de esparcimiento 3100mm, Velocidad de trabajo 10—20km2/h</t>
  </si>
  <si>
    <t>Estación Total con precisión angular de 6´´. Precisión lineal 2 mm ± 2 ppm</t>
  </si>
  <si>
    <t>Fresadora de pavimento, potencia 255 HP, peso 19 Ton, PROFUNDIDAD DE CORTE 305 mm</t>
  </si>
  <si>
    <t>Fresadora y recicladora de pavimento, potencia 430 HP, peso 20 Ton</t>
  </si>
  <si>
    <t>Gato para tensionamiento, fuerza Max 200 ton, área de tensión 314 cm2.</t>
  </si>
  <si>
    <t>Grúa telescópica de 50 Ton.</t>
  </si>
  <si>
    <t>Guadañadora, Cilindraje 41.5 cm3, Longitud del mango 1450 mm, Peso 7.4 kg</t>
  </si>
  <si>
    <t>Motoniveladora  potencia 215 HP, ancho de cuchilla 4,27 m, peso 18 ton.</t>
  </si>
  <si>
    <t>Motoniveladora, potencia 140 HP, ancho de cuchilla 3,66 m, peso 11 ton.</t>
  </si>
  <si>
    <t>Motosierra, 93.6 cm3 - 7.1 HP, 45-90 cm - 7.9 kg</t>
  </si>
  <si>
    <t>Regla vibratoria, de longitud de 3 a 5 m, motor de 3600 rpm, potencia 6 HP</t>
  </si>
  <si>
    <t xml:space="preserve">Recicladora, potencia 430HP </t>
  </si>
  <si>
    <t>Terminadora de asfalto (Finisher), potencia en el volante 174 HP, R=20M3/H, velocidad de desplazamiento 114 m/min</t>
  </si>
  <si>
    <t>Terminadora de asfalto (Finisher), potencia 130 HP, peso 15 ton.</t>
  </si>
  <si>
    <t>Vibrador de concreto, Motor de 3 hp a 18.000 rpm Mangueras de 4 mt</t>
  </si>
  <si>
    <t>Vibrador de concreto (incluye operario)</t>
  </si>
  <si>
    <t>Vibrocompatador Dynapac (10 ton)</t>
  </si>
  <si>
    <t>Vibrocompatador Dynapac C15</t>
  </si>
  <si>
    <t>Adoquín color 10X20X6</t>
  </si>
  <si>
    <t>Adoquín e=8cm</t>
  </si>
  <si>
    <t>Adoquín grama 10X20X6</t>
  </si>
  <si>
    <t>Adoquín Gris E=10 Cm</t>
  </si>
  <si>
    <t>Agregado para tratamiento superficial doble (primer riego)</t>
  </si>
  <si>
    <t>Agregado para tratamiento superficial doble (segundo riego)</t>
  </si>
  <si>
    <t>Agregado tipo LA 10 (lechadas)</t>
  </si>
  <si>
    <t>Agregado tipo LA 13 (lechadas)</t>
  </si>
  <si>
    <t>Agregado tipo LA 4 (lechadas)</t>
  </si>
  <si>
    <t>Agregado tipo LA 5 (lechadas)</t>
  </si>
  <si>
    <t>Alambre de púa calibre 12 (350 m)</t>
  </si>
  <si>
    <t>Amortiguadores (Para Defensas Metálicas), Incluye Tornillos</t>
  </si>
  <si>
    <t>Árbol de 0.6 m (Protector)</t>
  </si>
  <si>
    <t>Árbol de 1.2 m (Paisajístico)</t>
  </si>
  <si>
    <t>Arena de sello (fina)</t>
  </si>
  <si>
    <t>Arena de soporte (media)</t>
  </si>
  <si>
    <t>Arena de Trituración</t>
  </si>
  <si>
    <t>Arena de trituración (sellos de arena-afalto)</t>
  </si>
  <si>
    <t>Bordillo Prefabricado En Concreto Ref.A85 Ntc-4109, 0,20 X 0,35 X 0.80 M</t>
  </si>
  <si>
    <t>Captafaro, Incluye Tornillos</t>
  </si>
  <si>
    <t>Cemento Asfaltico 40-50</t>
  </si>
  <si>
    <t>Cemento Asfaltico Modificado Con Polímeros Tipo V</t>
  </si>
  <si>
    <t>Cemento asfaltico modificado con polímeros tipo I</t>
  </si>
  <si>
    <t>Cemento asfaltico modificado con polímeros tipo II</t>
  </si>
  <si>
    <t>Cemento asfaltico modificado con polímeros tipo III</t>
  </si>
  <si>
    <t>Cemento asfaltico modificado con polímeros tipo IV</t>
  </si>
  <si>
    <t>Cicatrizante (para remoción de especies vegetales)</t>
  </si>
  <si>
    <t>Cintilla De Poliuretano (Sikarod) (Pavimentos De Concreto Hidráulico)</t>
  </si>
  <si>
    <t>Cinta Sika PVC 0,22</t>
  </si>
  <si>
    <t>Concreto hidráulico para pavimento MR-20</t>
  </si>
  <si>
    <t>Concreto hidráulico para pavimento MR-36</t>
  </si>
  <si>
    <t>Concreto hidráulico para pavimento MR-43 (FastracK)(acelerado a 24 horas)</t>
  </si>
  <si>
    <t>Concreto hidráulico para pavimento MR-43</t>
  </si>
  <si>
    <t>Concreto hidráulico para pavimento MR-45</t>
  </si>
  <si>
    <t>Concreto Resistencia  14 (Mpa)</t>
  </si>
  <si>
    <t>Concreto Resistencia  21 (Mpa)</t>
  </si>
  <si>
    <t>Concreto Resistencia  28 (Mpa)</t>
  </si>
  <si>
    <t>Concreto Resistencia  32 (Mpa)</t>
  </si>
  <si>
    <t>Concreto Resistencia  35 (Mpa)</t>
  </si>
  <si>
    <t xml:space="preserve">Concreto resistencia 14 (MPA) (Ciclopeo) </t>
  </si>
  <si>
    <t>Disolvente para pintura Trafico (acrílico)</t>
  </si>
  <si>
    <t>Disolvente para pintura (TINNER)</t>
  </si>
  <si>
    <t>Ductos para tensionimiento</t>
  </si>
  <si>
    <t xml:space="preserve">Vibrocompatador, potencia 153 HP, peso 10 Ton. </t>
  </si>
  <si>
    <t>Armador</t>
  </si>
  <si>
    <t>Ayudante</t>
  </si>
  <si>
    <t>Cadenero</t>
  </si>
  <si>
    <t>Calculista</t>
  </si>
  <si>
    <t>Cortador</t>
  </si>
  <si>
    <t>Cuadrilla de desmontaje (10 personas)</t>
  </si>
  <si>
    <t>Cuadrilla de fabricación</t>
  </si>
  <si>
    <t>Cuadrilla de Un Oficial y (2) Obreros.</t>
  </si>
  <si>
    <t>Cuadrilla de un oficial y (4) Obreros.</t>
  </si>
  <si>
    <t>Dibujante</t>
  </si>
  <si>
    <t>Dibujante 2</t>
  </si>
  <si>
    <t>Estudios, análisis e informes</t>
  </si>
  <si>
    <t>Ingeniero de montaje y prueba</t>
  </si>
  <si>
    <t>Ingeniero de Montaje y Prueba Pilote (1)</t>
  </si>
  <si>
    <t>Ingeniero Especialista prueba de  integridad</t>
  </si>
  <si>
    <t xml:space="preserve">Ingeniero Geotecnista </t>
  </si>
  <si>
    <t>Ingeniero supervisor</t>
  </si>
  <si>
    <t>Ingeniero supervisor y director de prueba</t>
  </si>
  <si>
    <t>Ingeniero Supervisor y Director de Prueba Pilote</t>
  </si>
  <si>
    <t>Inspector</t>
  </si>
  <si>
    <t>Inspector de fabricación y montaje</t>
  </si>
  <si>
    <t>1 Oficial y 1 Obrero.</t>
  </si>
  <si>
    <t>Maestro</t>
  </si>
  <si>
    <t>Obrero (10)</t>
  </si>
  <si>
    <t>Obrero (3)</t>
  </si>
  <si>
    <t>Obrero (4)</t>
  </si>
  <si>
    <t>Obrero (5)</t>
  </si>
  <si>
    <t>Obrero (7)</t>
  </si>
  <si>
    <t>Obrero (9)</t>
  </si>
  <si>
    <t>Obrero (prueba de carga)</t>
  </si>
  <si>
    <t>Obreros de incado (2)</t>
  </si>
  <si>
    <t>Obreros de izado (2)</t>
  </si>
  <si>
    <t xml:space="preserve">Oficial  Obrero (3) Cuadrilla de un oficial y 3 Obreros. </t>
  </si>
  <si>
    <t>Oficial (2)</t>
  </si>
  <si>
    <t>Oficial (3)</t>
  </si>
  <si>
    <t>Oficial + 3 Ayudantes (armado e inyección de anclajes)</t>
  </si>
  <si>
    <t>Oficial experto en desmontaje</t>
  </si>
  <si>
    <t>Oficial experto en explosivos</t>
  </si>
  <si>
    <t>Operador prueba de integridad</t>
  </si>
  <si>
    <t>Paletero</t>
  </si>
  <si>
    <t>Paletero (2)</t>
  </si>
  <si>
    <t>Perforador</t>
  </si>
  <si>
    <t>Perforador + Ayudante1 + Ayudante2</t>
  </si>
  <si>
    <t>Personal requerido para el diseño y fabricación de estructura metálica. (incluye un calista, un dibujante y la cuadrilla de Fabricación) De esta ultima no hay detalle de que personal la compone.</t>
  </si>
  <si>
    <t>Rastrillero</t>
  </si>
  <si>
    <t>Rastrilleros (2)</t>
  </si>
  <si>
    <t>Soldador</t>
  </si>
  <si>
    <t>Soldador (2)</t>
  </si>
  <si>
    <t>Soldador 1A</t>
  </si>
  <si>
    <t>Soldador experto en montaje y pruebas</t>
  </si>
  <si>
    <t>Topógrafo</t>
  </si>
  <si>
    <t xml:space="preserve">Obrero </t>
  </si>
  <si>
    <t>Viáticos ingeniero y director</t>
  </si>
  <si>
    <t>Viáticos soldadores</t>
  </si>
  <si>
    <t>Celador</t>
  </si>
  <si>
    <t>día</t>
  </si>
  <si>
    <t>Acero A-36 para estructura metálica</t>
  </si>
  <si>
    <t>Acero suministrado y figurado PDR 60</t>
  </si>
  <si>
    <t>Aditivo Acelerante de Fraguado</t>
  </si>
  <si>
    <t>Aditivo curador</t>
  </si>
  <si>
    <t>Aglomerante Estabilizador</t>
  </si>
  <si>
    <t>Agregado para concreto hidráulico</t>
  </si>
  <si>
    <t>Agregado Petreo para Triturar (Crudo)</t>
  </si>
  <si>
    <t>Agregado Petreo para TSS</t>
  </si>
  <si>
    <t>Agregados seleccionados (tamaño máximo 1´´) (bandas sonoras reduce velocidad)</t>
  </si>
  <si>
    <t>Alambre Galvanizado Aleación Zn-5A1-Mm</t>
  </si>
  <si>
    <t>Alambre Galvanizado Aleación Zn-5A1-Mm Y Pvc</t>
  </si>
  <si>
    <t>Alambre Galvanizado Zinc Y Pvc</t>
  </si>
  <si>
    <t>Alambre Negro Para Amarre</t>
  </si>
  <si>
    <t>Alambre negro para amarre calibre 18</t>
  </si>
  <si>
    <t>Almohadillas de neopreno dureza 60 (35cm*45cm*5cm con 2 laminas de 3mm)</t>
  </si>
  <si>
    <t>Anclaje para fijación del manto</t>
  </si>
  <si>
    <t>Anclajes o Cuñas para el tensionamiento</t>
  </si>
  <si>
    <t>Angulo de 1-1/2´´ x 1/4´´ (cerramiento en malla)</t>
  </si>
  <si>
    <t>Antisol blanco (presentación 20 kg)</t>
  </si>
  <si>
    <t>Armadura de Acero</t>
  </si>
  <si>
    <t>Asfalto liquido</t>
  </si>
  <si>
    <t>Barras de unión de 1/2´´</t>
  </si>
  <si>
    <t>Base Granular reciclada en obra</t>
  </si>
  <si>
    <t>Biomanto Temporal  300 Gr/M2</t>
  </si>
  <si>
    <t>Botella de gas propano (40 lb) (5% de oxígeno)</t>
  </si>
  <si>
    <t>Botella de oxígeno (1800 lb)</t>
  </si>
  <si>
    <t>Cable de 1/2´´ (para anclajes)</t>
  </si>
  <si>
    <t>Camisa metálica en acero A-37</t>
  </si>
  <si>
    <t>Camisas y Formaleta en Concreto</t>
  </si>
  <si>
    <t>Celda especial de carga</t>
  </si>
  <si>
    <t>Cemento Asfaltico con grano de Caucho Reciclado</t>
  </si>
  <si>
    <t xml:space="preserve">Cemento Asfáltico </t>
  </si>
  <si>
    <t>Cemento Asfáltico Modificado Con Grano De Caucho Reciclado Tipo I</t>
  </si>
  <si>
    <t>Cemento Asfáltico Modificado Con Grano De Caucho Reciclado Tipo Il</t>
  </si>
  <si>
    <t>Cemento Asfáltico Modificado Con Grano De Caucho Reciclado Tipo lll</t>
  </si>
  <si>
    <t>Cemento asfaltico modificado con polímeros tipo V</t>
  </si>
  <si>
    <t>Cemento Hidráulico adicionado, Norma ASTM C595 Tipo _______</t>
  </si>
  <si>
    <t>Cemento Porthland Norma ASTM C150 Tipo _______</t>
  </si>
  <si>
    <t>Cintilla de poliuretano (sikarod)</t>
  </si>
  <si>
    <t>Cloruro de calcio</t>
  </si>
  <si>
    <t>Cloruro De Calcio En Esferas (Pellets)</t>
  </si>
  <si>
    <t>Cloruro De Calcio En Hojuelas (Flakes)</t>
  </si>
  <si>
    <t>Cloruro De Calcio Liquido</t>
  </si>
  <si>
    <t>Cuneta prefabricada de concreto tipo V de (0,8*0,3*0,22)</t>
  </si>
  <si>
    <t>Cuneta Prefabricada En Concreto Perfil U O V Ref.Cu004 Ntc-4109, 0,20 X 0,30 X 1.0 M</t>
  </si>
  <si>
    <t>Defensa Metálica De 4,13 M Galvanizada</t>
  </si>
  <si>
    <t>Delineador De Corona</t>
  </si>
  <si>
    <t>Delineador de corona en forma de A de lámina galvanizada calibre 16 de (1.55*25) cm</t>
  </si>
  <si>
    <t>Derechos de explotación de material pétreo</t>
  </si>
  <si>
    <t>Derechos de explotación y/o disposición de materiales</t>
  </si>
  <si>
    <t>Disposición de material de derrumbe</t>
  </si>
  <si>
    <t>Emulsión Asfáltica de Rotura Lenta CRL</t>
  </si>
  <si>
    <t>Emulsión Asfáltica de Rotura Media Modificada Con Polímeros CRM-m</t>
  </si>
  <si>
    <t>Emulsión asfáltica de rotura media modificada con polímeros CRMm</t>
  </si>
  <si>
    <t>Escolta y trasporte (Tarifa Porcentual de 40 %) por cada Metro Cubico exportado y trasportado</t>
  </si>
  <si>
    <t xml:space="preserve">Estacas, Pintura, Tachuelas, Hilo (localización de estructuras y carreteras)
</t>
  </si>
  <si>
    <t>Fertilizante Orgánico Mineral</t>
  </si>
  <si>
    <t>FORMALETA (Depende para que sea el Concreto)</t>
  </si>
  <si>
    <t>Formaleta para muros</t>
  </si>
  <si>
    <t>Geomalla Biaxial Para Refuerzo Pbx-11</t>
  </si>
  <si>
    <t>Geomalla Biaxial Para Refuerzo Pbx-12</t>
  </si>
  <si>
    <t>Geomalla en fibra de vidrio GLASGRID 8511</t>
  </si>
  <si>
    <t>Geomalla Forgrid UX100</t>
  </si>
  <si>
    <t>Geomalla Fort Gird UX-50</t>
  </si>
  <si>
    <t>Geomalla Tipo Asphalt</t>
  </si>
  <si>
    <t>Geomalla Uniaxial Pbx-11</t>
  </si>
  <si>
    <t xml:space="preserve">Geoterxtil T-4000 o similar </t>
  </si>
  <si>
    <t>Geotextil Forte Grid UX-165</t>
  </si>
  <si>
    <t>Geotextil Fortex BX-40</t>
  </si>
  <si>
    <t>Geotextil No Tejido</t>
  </si>
  <si>
    <t>Geotextil No Tejido para reparación</t>
  </si>
  <si>
    <t>Geotextil Nt Repav 450 O Similar (Proveedores Pavco, Lafayet, Geomatrix, Tensar, Omnes U Otros)</t>
  </si>
  <si>
    <t>Geotextil Nt-2500 O Similar (Proveedores, Pavco, Geomatrix, Tensar, Omnes U Otros)</t>
  </si>
  <si>
    <t>Geotextil T-2100 O Similar (Proveedores Pavco, Lafayet, Geomatrix, Tensar, Omnes U Otros)</t>
  </si>
  <si>
    <t>Geotextil T-2400 O Similar (Proveedores Lafayet, Pavco, Geomatrix, Tensar, Omnes U Otros)</t>
  </si>
  <si>
    <t>Geotextil Tejido</t>
  </si>
  <si>
    <t>Grata de limpieza</t>
  </si>
  <si>
    <t>Gravilla</t>
  </si>
  <si>
    <t>Guadua</t>
  </si>
  <si>
    <t>Impermeabilizante para Concreto</t>
  </si>
  <si>
    <t>Impermeabilizante para concreto</t>
  </si>
  <si>
    <t>Imprimante y puente de adherencia</t>
  </si>
  <si>
    <t>Junta elastomérica Jeene (J 8097VV)</t>
  </si>
  <si>
    <t>Lamina 1,22 X 2,44 X 1/2´´</t>
  </si>
  <si>
    <t>Lamina 1,22 X 2,44 X 1/4´´</t>
  </si>
  <si>
    <t>Láminas impermeabilizantes</t>
  </si>
  <si>
    <t>Lechada Para Ductos (Acero De Preesfuerzo)</t>
  </si>
  <si>
    <t>Lubricante Pvc X 500 G</t>
  </si>
  <si>
    <t>Malla Ciclónica Para Gaviones Galvanizada Aleación Zn-5A1-Mm Cal 12 (2M3)</t>
  </si>
  <si>
    <t>Malla Ciclónica Para Gaviones Galvanizada Aleación Zn-5A1-Mm Y Plastificada Pvc Cal 12 (2M3)</t>
  </si>
  <si>
    <t>Malla Ciclónica Para Gaviones Galvanizada Y Plastificada Con Pvc Cal 12 (2M3)</t>
  </si>
  <si>
    <t>Malla Electrosoldada de 5/16</t>
  </si>
  <si>
    <t>Malla Para Colchagaviones Espesor 0,30 M</t>
  </si>
  <si>
    <t>Manguera De Alta Presión</t>
  </si>
  <si>
    <t>Manguera de alta presión</t>
  </si>
  <si>
    <t>Manguera de polietileno de 3´´</t>
  </si>
  <si>
    <t>Manto de refuerzo de vegetación tipo 5A</t>
  </si>
  <si>
    <t>Manto Permanente (Protección de Taludes)</t>
  </si>
  <si>
    <t>Manto Temporal (Protección de Taludes)</t>
  </si>
  <si>
    <t xml:space="preserve">Material  de afirmado de la Zona </t>
  </si>
  <si>
    <t>Material  Granular Tipo SBG</t>
  </si>
  <si>
    <t xml:space="preserve">Material de Base </t>
  </si>
  <si>
    <t>Material de base procesado en planta (gradación 1, 2)</t>
  </si>
  <si>
    <t>Material de base reciclada (manejo)</t>
  </si>
  <si>
    <t>Material de Recebo Para Relleno</t>
  </si>
  <si>
    <t>Material de Remoción</t>
  </si>
  <si>
    <t>Material drenante (3´´)</t>
  </si>
  <si>
    <t>Material filtrante (6´´)</t>
  </si>
  <si>
    <t>Material Granular Tipo  BG</t>
  </si>
  <si>
    <t>Material para solado y atraque</t>
  </si>
  <si>
    <t>Mezcla Abierta en Frio  MAF-25</t>
  </si>
  <si>
    <t>Mezcla Abierta en Frío MAF-19</t>
  </si>
  <si>
    <t xml:space="preserve">Mezcla Abierta en Frio MAF-38 </t>
  </si>
  <si>
    <t>Mezcla Densa en caliente MDC-0</t>
  </si>
  <si>
    <t>Mezcla Densa en caliente MDC-10</t>
  </si>
  <si>
    <t>Mezcla densa en Caliente MDC-19</t>
  </si>
  <si>
    <t>Mezcla densa en Caliente MDC-25</t>
  </si>
  <si>
    <t>Mezcla Densa en Frio MDF-19</t>
  </si>
  <si>
    <t>Mezcla Densa en Frio MDF-25</t>
  </si>
  <si>
    <t>Mezcla Densa en Frio MDF-38</t>
  </si>
  <si>
    <t>Mezcla Densa en Frio para Bacheo</t>
  </si>
  <si>
    <t>Mezcla Fértil</t>
  </si>
  <si>
    <t>Mezcla Semidensa en Caliente MSC-19</t>
  </si>
  <si>
    <t>Mortero 1:3</t>
  </si>
  <si>
    <t>Mortero 1:3 De recubrimiento</t>
  </si>
  <si>
    <t>Mortero 1:3 Para Anillos</t>
  </si>
  <si>
    <t>Mortero alta resistencia (Eucocrete)</t>
  </si>
  <si>
    <t>Mulch Orgánico</t>
  </si>
  <si>
    <t>Perfil Hea 200</t>
  </si>
  <si>
    <t xml:space="preserve">Piedra para Concreto Ciclópeo (Rajón o Canto Rodado) </t>
  </si>
  <si>
    <t xml:space="preserve">Pintura acrílica, esmalte o similar </t>
  </si>
  <si>
    <t xml:space="preserve">Pintura Impermeabilizante </t>
  </si>
  <si>
    <t>Pintura Imprimante</t>
  </si>
  <si>
    <t xml:space="preserve">Poste de madera para cercas </t>
  </si>
  <si>
    <t>Postes De Concreto Para Cercas 2,00 Mts</t>
  </si>
  <si>
    <t>Puntilla</t>
  </si>
  <si>
    <t>Químico estabilizante (PROBASE)</t>
  </si>
  <si>
    <t xml:space="preserve">Resina termoplástica </t>
  </si>
  <si>
    <t>Salida en PVC D=2´´</t>
  </si>
  <si>
    <t xml:space="preserve">Sección De Tope Defensa Metálica </t>
  </si>
  <si>
    <t>Sección tope</t>
  </si>
  <si>
    <t>Semilla Para Empradizar Tipo Braquiaria</t>
  </si>
  <si>
    <t>Señal temporal preventiva</t>
  </si>
  <si>
    <t>Sikadur 32 Primer</t>
  </si>
  <si>
    <t>Sikaset L - Acelerante</t>
  </si>
  <si>
    <t>Tablestaca de madera aserrada (0.25x0.03x3)</t>
  </si>
  <si>
    <t>Tornillos de Unión de D= 12 mm</t>
  </si>
  <si>
    <t>Torón de tensionmiento 1/2´´ o 5/8´´</t>
  </si>
  <si>
    <t>Tramo Curvo De 4,13 M Galvanizado</t>
  </si>
  <si>
    <t>Tramo Final O Terminal 2,5 Mm, De 71 Cm Galvanizado</t>
  </si>
  <si>
    <t>Transductores Electrónicos (Incluye Cables, Protección Contra El Concreto Y Panel De Lectura)</t>
  </si>
  <si>
    <t>Transductores electrónicos (incluye cables, protección contra el concreto y panel de lectura)</t>
  </si>
  <si>
    <t>Transductores Mecánicos (Incluye Cables, Protección Contra El Concreto Y Panel De Lectura)</t>
  </si>
  <si>
    <t>Transductores mecánicos (incluye cables, protección contra el concreto y panel de lectura)</t>
  </si>
  <si>
    <t>Tubería de Plástico</t>
  </si>
  <si>
    <t>Tubería Petrolera 7´´</t>
  </si>
  <si>
    <t xml:space="preserve">Tubería Pvc Alcantarillado D= 24´´ </t>
  </si>
  <si>
    <t xml:space="preserve">Tubería Pvc Alcantarillado D= 36´´ </t>
  </si>
  <si>
    <t>Tubería PVC RD21 de 1´´ (para anclajes)</t>
  </si>
  <si>
    <t>Tubo concreto clase C, D=0,25 m</t>
  </si>
  <si>
    <t>Tubo concreto simple 450 mm</t>
  </si>
  <si>
    <t>Tubo concreto simple 500 mm</t>
  </si>
  <si>
    <t>Tubo metálico de alta resistencia</t>
  </si>
  <si>
    <t>Tubo Metálico De Alta Resistencia</t>
  </si>
  <si>
    <t>Unión en PVC D=2´´</t>
  </si>
  <si>
    <t>Uniones especiales de alta resistencia para tubería</t>
  </si>
  <si>
    <t>Uniones Especiales De Alta Resistencia Para Tubería</t>
  </si>
  <si>
    <t>Varilla 5/8</t>
  </si>
  <si>
    <t>m2</t>
  </si>
  <si>
    <t>lt</t>
  </si>
  <si>
    <t>m</t>
  </si>
  <si>
    <t>gal</t>
  </si>
  <si>
    <t>%</t>
  </si>
  <si>
    <t>glo</t>
  </si>
  <si>
    <t>lb</t>
  </si>
  <si>
    <t>M2</t>
  </si>
  <si>
    <t>g</t>
  </si>
  <si>
    <t>Escolta y transporte (una tarifa por cada m3 escoltado y transportado)</t>
  </si>
  <si>
    <t xml:space="preserve">Estacón en madera viva diámetro mayor a 10 cm, L=2 m </t>
  </si>
  <si>
    <t>Estoperol en resina de 11X3 cm</t>
  </si>
  <si>
    <t>Formaleta (gaviones, juntas de bordillos, juntas de cunetas, muros, concretos clase D,E, F y G)</t>
  </si>
  <si>
    <t>Geodren circular diámetro 100 mm y altura 2.00 M</t>
  </si>
  <si>
    <t>Geodren planar Diamet 100 mm y h=0.50</t>
  </si>
  <si>
    <t>Geodren planar Diamet 100 mm y h=1.00</t>
  </si>
  <si>
    <t>Geodren planar Diamet 100 mm y h=2.00</t>
  </si>
  <si>
    <t>Geotextil NT-3000 o similar (proveedores, Tensar, Omnes u otros)</t>
  </si>
  <si>
    <t>Lechada para ductos (tensionamiento)</t>
  </si>
  <si>
    <t>Material de Sub- Base para bacheo</t>
  </si>
  <si>
    <t>Material de Sub- Base procesado en planta (tipo 1 o tipo 2)</t>
  </si>
  <si>
    <t>Material seleccionado para Relleno</t>
  </si>
  <si>
    <t>Mezcla gruesa en caliente tipo MGC-1</t>
  </si>
  <si>
    <t>Nutrientes (para remoción de especies vegetales) (dap, triple 15 o similar) (ítem 201.9)</t>
  </si>
  <si>
    <t>Paral en madera rolliza de 3´´ (tablestacados)</t>
  </si>
  <si>
    <t>Paral en madera rolliza de 5´´ y 4,5m de longitud (tablestacados)</t>
  </si>
  <si>
    <t>Paral en madera rolliza de 6´´ y 5m de longitud (tablestacados)</t>
  </si>
  <si>
    <t>Paral en madera rolliza de 6´´ y 8m de longitud (tablestacados)</t>
  </si>
  <si>
    <t>Pilote de madera diam mayor a 18 cm.</t>
  </si>
  <si>
    <t>Pintura acrílica pura para tráfico</t>
  </si>
  <si>
    <t>Piscina de decantación de (3*3*1)</t>
  </si>
  <si>
    <t>Plastificante (Sikament)</t>
  </si>
  <si>
    <t>Platina de 1´´ x 1/4´´ (cerramiento en malla)</t>
  </si>
  <si>
    <t>Refuerzo de 3/8'' 60000 psi</t>
  </si>
  <si>
    <t>Señal (grupo 1) tablero en lamina galvanizada de 90*90 cm, calibre 16 reflectivo tipo 1./ incluye poste)</t>
  </si>
  <si>
    <t>Señal (grupo 1). Tablero en lámina galvanizada de 75cm*75cm, calibre 16, reflectivo tipo 1/ incluye poste )</t>
  </si>
  <si>
    <t>Soldadura E70XX o en arco sumergido</t>
  </si>
  <si>
    <t>Superplastificante Sikament</t>
  </si>
  <si>
    <t xml:space="preserve">Tabla burda en madera aserrada (0,30*0,03*3,00) </t>
  </si>
  <si>
    <t>Tablero en lámina galvanizada de 1,2 cm*0,4 cm, calibre 16, reflectivo tipo 1.</t>
  </si>
  <si>
    <t>Tablero en lámina galvanizada de 2,4 m*30 cm, calibre 16, reflectivo tipo 1.</t>
  </si>
  <si>
    <t>Tablero en lámina galvanizada de 60 cm*75cm, calibre 16, reflectivo tipo 1</t>
  </si>
  <si>
    <t xml:space="preserve">Tablero en lámina galvanizada de 75cm*75cm, calibre 16, reflectivo tipo 1. Incluye poste de 2*2*1/4´´ </t>
  </si>
  <si>
    <t>Tablero en lámina galvanizado de 0,90m*1,13m, calibre 16, reflectivo tipo 1.</t>
  </si>
  <si>
    <t>Tablestaca en madera aserrada (0,25*0,05*3)</t>
  </si>
  <si>
    <t>Tachón en resina de (50*15*8) cm</t>
  </si>
  <si>
    <t>Tapón en PVC RD21 de 1´´ (para anclaje)</t>
  </si>
  <si>
    <t>Tierra común</t>
  </si>
  <si>
    <t>Tramo recto para defensas metálicas (4,13m)</t>
  </si>
  <si>
    <t>Triturado tamaño 1/2''</t>
  </si>
  <si>
    <t>Trompetas de 12 torones (tensionamiento)</t>
  </si>
  <si>
    <t>Tubería D=4´´ tipo pesado, E=2mm (baranda metálica)</t>
  </si>
  <si>
    <t>Tubería de 10´´ PAA vaciado tremi de 4 mts</t>
  </si>
  <si>
    <t>Tubería en H de D=1/4´´, H=1.40m, A=0.20m (baranda metálica)</t>
  </si>
  <si>
    <t>Tubería Perforada en PVC de 2´´</t>
  </si>
  <si>
    <t>Tubería PVC de 1´´ (para escamas en concreto)</t>
  </si>
  <si>
    <t>Tubo concreto reforzado 900mm (tipo 1)</t>
  </si>
  <si>
    <t>Tubo metálico con recubrimiento bituminoso de lámina calibre 12 y diámetro de 60''</t>
  </si>
  <si>
    <t>Unión en PVC RD21 de 1´´ (para anclajes)</t>
  </si>
  <si>
    <t>und</t>
  </si>
  <si>
    <t>Andamiaje para Aplicar la Carga (Equipos Sustituto de la Tara)</t>
  </si>
  <si>
    <t>Bomba eléctrica para accionar la celda</t>
  </si>
  <si>
    <t>Caldera para pintura termoplástica</t>
  </si>
  <si>
    <t>Camabaja</t>
  </si>
  <si>
    <t>Camión 350</t>
  </si>
  <si>
    <t>Camisa</t>
  </si>
  <si>
    <t>Camisa para Pilote D=1.20m</t>
  </si>
  <si>
    <t>Compactador de Rodillo POTENCIA: 99HP, PESO: 8 ton</t>
  </si>
  <si>
    <t>Compactador manual (SALTARIN) Peso de operación (Kg.) 52, Fuerza de impacto por golpe (KN) 12.</t>
  </si>
  <si>
    <t>Compactador neumático peso 3,5 ton</t>
  </si>
  <si>
    <t>Compactador tipo  POTENCIA: 105 HP, PESO: 6 ton</t>
  </si>
  <si>
    <t>Cortadora de pavimento, Máxima profundidad de corte: 160 mm. Capacidad de disco: desde 12´´ hasta 18´´ de diámetro. Peso operacional: 135 kg, 13.5 hp de potencia</t>
  </si>
  <si>
    <t>Derretidora de asfalto (crafco o similar)</t>
  </si>
  <si>
    <t>Diferencial</t>
  </si>
  <si>
    <t>Equipo autopropulsado para pintura termoplástica</t>
  </si>
  <si>
    <t>Equipo de acarreo interno</t>
  </si>
  <si>
    <t>Equipo de Medición (Deformimetros Eléctricos, Mecánicos, Celdas de Carga,  Etc.)</t>
  </si>
  <si>
    <t>Equipo de oxigeno y soldadura</t>
  </si>
  <si>
    <t>Equipo de Sand Blastin y Pintura COMPRESOR 250cfm a 100 psi. PULMON de 70 gal (250 lt.) para 160 psi</t>
  </si>
  <si>
    <t>Equipo de soldadura y de acetileno (incluye soldadura)</t>
  </si>
  <si>
    <t xml:space="preserve">Equipo de topografía Teodolito electrónico con abertura de anteojo de 42 mm. Aumento del anteojo: 30x.Distancia mínima de enfoque: 1.0 m. Precisión: 5´´. Compensador con rango de trabajo ±3´. </t>
  </si>
  <si>
    <t>Equipo de transporte (Camiones, Grúas, Volquetas, etc.)</t>
  </si>
  <si>
    <t xml:space="preserve">Formaleta Metálica </t>
  </si>
  <si>
    <t>Grúa (capacidad 15 ton)</t>
  </si>
  <si>
    <t>Grúa (Transporte en Obra)</t>
  </si>
  <si>
    <t>Grúa 10 ton</t>
  </si>
  <si>
    <t>Grúa con barreno o máquina piloteadora</t>
  </si>
  <si>
    <t>Grúa con torre</t>
  </si>
  <si>
    <t>Grúa Con Torre (2)</t>
  </si>
  <si>
    <t>Grúa con torre capacidad 1 ton en la punta.</t>
  </si>
  <si>
    <t>Manómetro cable de acero para bajar la celda</t>
  </si>
  <si>
    <t>Máquina hidrosembradora</t>
  </si>
  <si>
    <t>Mezcladora de concreto 1 bulto</t>
  </si>
  <si>
    <t>Motosoldador, 300 amperios</t>
  </si>
  <si>
    <t>Piloteadora potencia 250KW, RPM 1800, fuerza elevadora 200KN</t>
  </si>
  <si>
    <t>Puente grúa</t>
  </si>
  <si>
    <t xml:space="preserve">Retrocargador CAT 510 </t>
  </si>
  <si>
    <t>Retrocargador, pala de 1,1 m3 de capacidad, profundidad de excavación de 4.400 mm y una altura de 5.680 mm</t>
  </si>
  <si>
    <t>Retroexcavadora 428 doble trasmisión</t>
  </si>
  <si>
    <t>Retroexcavadora sobre llantas, motor 62HP, Profundidad de excavación de 5.41 metros.</t>
  </si>
  <si>
    <t>Retroexcavadora sobre oruga, potencia 138 HP, balde de 1,5 m3.</t>
  </si>
  <si>
    <t>Retroexcavadora Tipo E-200 o  Equivalente</t>
  </si>
  <si>
    <t>Retroexcavadora, Potencia en el Volante 78 HP 2200 RPM</t>
  </si>
  <si>
    <t xml:space="preserve">Ruteadora </t>
  </si>
  <si>
    <t>Sensor de Impacto para prueba de integridad tipo</t>
  </si>
  <si>
    <t>Taladro de 1/2´´, pulidora, lijadora y circular para corte extremo superior</t>
  </si>
  <si>
    <t>Taladro industrial</t>
  </si>
  <si>
    <t>Tara (Recebo, Agua, Etc.)</t>
  </si>
  <si>
    <t>Tarifa de transporte (agregados pétreos)</t>
  </si>
  <si>
    <t xml:space="preserve">Tarifa de transporte de concreto hidráulico en mixer </t>
  </si>
  <si>
    <t>Tarifa de Transporte de Postes</t>
  </si>
  <si>
    <t>Tarifa de transporte para agregados de mezclas asfálticas</t>
  </si>
  <si>
    <t>Tarifa de Trasporte de especies vegetales</t>
  </si>
  <si>
    <t>Vehículo delineador</t>
  </si>
  <si>
    <t>Vehículo delineador R=1500 M/H</t>
  </si>
  <si>
    <t>Aspersor manual</t>
  </si>
  <si>
    <t>Compresor 80 HP, con martillo.</t>
  </si>
  <si>
    <t>Compresor para penetrar roca</t>
  </si>
  <si>
    <t>Equipo de control (bandas sonoras reduce velocidad) (Termohigometros, Termómetros, Galgas, etc.)</t>
  </si>
  <si>
    <t>Equipo de rayos X y/o ultrasonido</t>
  </si>
  <si>
    <t>Formaleta metálica (concreto hidráulico)</t>
  </si>
  <si>
    <t>Formaleta metálica (tubería de concreto reforzado)</t>
  </si>
  <si>
    <t>Formaleta metálica para tubo de 900</t>
  </si>
  <si>
    <t>Motobomba 3 PULGADAS (incluye operario)</t>
  </si>
  <si>
    <t>Motobomba 4 pulgadas</t>
  </si>
  <si>
    <t>Motobomba 6´´ diámetro de bombeo de 2 m3/seg</t>
  </si>
  <si>
    <t>Pala grúa con martillos</t>
  </si>
  <si>
    <t>Retroexcavadora E-200 con martillo neumático</t>
  </si>
  <si>
    <t>Retroexcavadora E-200 sobre orugas trabajo en rio</t>
  </si>
  <si>
    <t>Retroexcavadora E-200 sobre orugas</t>
  </si>
  <si>
    <t xml:space="preserve">Retroexcavadora sobre llantas </t>
  </si>
  <si>
    <t>Taco metálico o puntal (escamas en concreto)</t>
  </si>
  <si>
    <t>Taladro de 1/2´´, pulidora, lijadora y circular</t>
  </si>
  <si>
    <t>Tarifa de transporte de estructuras metálicas en obra</t>
  </si>
  <si>
    <t xml:space="preserve">Tarifa de transporte de mezclas para bacheo </t>
  </si>
  <si>
    <t>Tarifa de transporte de mezclas</t>
  </si>
  <si>
    <t>hora</t>
  </si>
  <si>
    <t>kg/km</t>
  </si>
  <si>
    <t>Bomba de concreto, Producción: 30 m3/h, POTENCIA: 67 HP, MAX PRESION DE CONCRETO: 1150 PSI</t>
  </si>
  <si>
    <t>DISTANCIA</t>
  </si>
  <si>
    <t>km</t>
  </si>
  <si>
    <t>Transporte de Material de Remoción</t>
  </si>
  <si>
    <t xml:space="preserve">Transporte de Mezcla Abierta en Frio MAF-38 </t>
  </si>
  <si>
    <t>Transporte de Mezcla densa en Caliente MDC-25</t>
  </si>
  <si>
    <t>Transporte de agregado</t>
  </si>
  <si>
    <t>Transporte de agregado pétreo</t>
  </si>
  <si>
    <t>Transporte de agregado tipo LA-1</t>
  </si>
  <si>
    <t>Transporte de agregado tipo LA-2</t>
  </si>
  <si>
    <t>Transporte de agregado tipo LA-3</t>
  </si>
  <si>
    <t>Transporte de agregado tipo LA-4</t>
  </si>
  <si>
    <t>Transporte de agregados pétreos</t>
  </si>
  <si>
    <t>Transporte de Arena</t>
  </si>
  <si>
    <t>Transporte de arena</t>
  </si>
  <si>
    <t>Transporte de arena lavada</t>
  </si>
  <si>
    <t>Transporte de base</t>
  </si>
  <si>
    <t>Transporte de Cemento Asfaltico Modificado Con Polímeros (Todos Los Tipos)</t>
  </si>
  <si>
    <t>Transporte de concreto</t>
  </si>
  <si>
    <t xml:space="preserve">Transporte de Concreto </t>
  </si>
  <si>
    <t>Transporte de material crudo</t>
  </si>
  <si>
    <t>Transporte de Material Crudo de Rio</t>
  </si>
  <si>
    <t>Transporte de material de afirmado</t>
  </si>
  <si>
    <t xml:space="preserve">Transporte de Material de Afirmado de la Zona </t>
  </si>
  <si>
    <t>Transporte de material de base</t>
  </si>
  <si>
    <t>Transporte de Material de Base</t>
  </si>
  <si>
    <t>Transporte de material de cobertura</t>
  </si>
  <si>
    <t>Transporte de material de demolición</t>
  </si>
  <si>
    <t>Transporte de material de excavación</t>
  </si>
  <si>
    <t>Transporte de material de remoción</t>
  </si>
  <si>
    <t>Transporte de Material de Solado y Atraque Tubería de Concreto Reforzado</t>
  </si>
  <si>
    <t>Transporte de material de soldado y atraque</t>
  </si>
  <si>
    <t xml:space="preserve">Transporte de material de Sub Base CBR=40% </t>
  </si>
  <si>
    <t>Transporte de material de subbase</t>
  </si>
  <si>
    <t>Transporte de material desmontado</t>
  </si>
  <si>
    <t>Transporte de Material Drenante</t>
  </si>
  <si>
    <t>Transporte de material filtrante</t>
  </si>
  <si>
    <t>Transporte de material fresado</t>
  </si>
  <si>
    <t>Transporte de material granular</t>
  </si>
  <si>
    <t>Transporte de material removido</t>
  </si>
  <si>
    <t>Transporte de material seleccionado para relleno</t>
  </si>
  <si>
    <t>Transporte de material trasladado</t>
  </si>
  <si>
    <t>Transporte de material triturado</t>
  </si>
  <si>
    <t>Transporte de material triturado para filtros</t>
  </si>
  <si>
    <t>Transporte de materiales</t>
  </si>
  <si>
    <t>Transporte de materiales seleccionados</t>
  </si>
  <si>
    <t>Transporte de mezcla</t>
  </si>
  <si>
    <t>Transporte de mezcla abierta en caliente MAC-75</t>
  </si>
  <si>
    <t>Transporte de mezcla abierta en caliente MAC-63</t>
  </si>
  <si>
    <t>Transporte de mezcla abierta en caliente MAC-50</t>
  </si>
  <si>
    <t>Transporte de Mezcla Abierta en Frio MAF-25</t>
  </si>
  <si>
    <t>Transporte de mezcla de concreto</t>
  </si>
  <si>
    <t>Transporte de Mezcla Densa en Caliente MDC-10</t>
  </si>
  <si>
    <t>Transporte de Mezcla Densa en Caliente MDC-19</t>
  </si>
  <si>
    <t>Transporte de Mezcla densa En Frio MDF-25</t>
  </si>
  <si>
    <t>Transporte de mezcla densa MDC-0</t>
  </si>
  <si>
    <t>Transporte de mezcla densa MDC-1</t>
  </si>
  <si>
    <t>Transporte de mezcla densa mdc-2</t>
  </si>
  <si>
    <t>Transporte de mezcla densa MDC-2</t>
  </si>
  <si>
    <t>Transporte de mezcla densa MDC-3</t>
  </si>
  <si>
    <t>Transporte de Mezcla Densa para Bacheo</t>
  </si>
  <si>
    <t>Transporte de mezcla discontinua en caliente tipo F-13</t>
  </si>
  <si>
    <t>Transporte de mezcla discontinua en caliente tipo F-10</t>
  </si>
  <si>
    <t>Transporte de mezcla discontinua en caliente tipo M-13</t>
  </si>
  <si>
    <t>Transporte de mezcla discontinua en caliente tipo M-10</t>
  </si>
  <si>
    <t>Transporte de Mezcla en Frio  MAF-19</t>
  </si>
  <si>
    <t>Transporte de Mezcla en Frio DMF-19</t>
  </si>
  <si>
    <t>Transporte de Mezcla en Frio MDF-38</t>
  </si>
  <si>
    <t>Transporte de mezcla gruesa en Caliente MGC</t>
  </si>
  <si>
    <t>Transporte de mezcla MAF-1</t>
  </si>
  <si>
    <t>Transporte de mezcla MAF-2</t>
  </si>
  <si>
    <t>Transporte de mezcla MAF-3</t>
  </si>
  <si>
    <t>Transporte de mezcla MDF-1</t>
  </si>
  <si>
    <t>Transporte de mezcla MDF-2</t>
  </si>
  <si>
    <t>Transporte de mezcla MDF-3</t>
  </si>
  <si>
    <t>Transporte de Mezcla Semi- Densa en Caliente MSC-19</t>
  </si>
  <si>
    <t>Transporte de piedra</t>
  </si>
  <si>
    <t>Transporte de piedra para Ciclópeo</t>
  </si>
  <si>
    <t>Transporte de piedra para ciclópeo</t>
  </si>
  <si>
    <t>Transporte de piedra para gaviones</t>
  </si>
  <si>
    <t>Transporte fibra o mulch hidráulico</t>
  </si>
  <si>
    <t>Transporte material de Sub Base procesado en planta</t>
  </si>
  <si>
    <t>Transporte tierra abonada</t>
  </si>
  <si>
    <t>Trasporte de material Remoción de Postes</t>
  </si>
  <si>
    <t>Equipo de Transporte (Camiones Grúas</t>
  </si>
  <si>
    <t>Pasajes aéreos</t>
  </si>
  <si>
    <t>Transporte de acero</t>
  </si>
  <si>
    <t>Transporte de Adoquín e=8cm</t>
  </si>
  <si>
    <t>Transporte de barrera de seguridad</t>
  </si>
  <si>
    <t>Transporte de defensa</t>
  </si>
  <si>
    <t>Transporte de Defensa Metálica</t>
  </si>
  <si>
    <t>Transporte de emulsión</t>
  </si>
  <si>
    <t>Transporte de equipos</t>
  </si>
  <si>
    <t>Transporte de Equipos para Prueba (1)</t>
  </si>
  <si>
    <t>Transporte de estructura metálica (En Obra)</t>
  </si>
  <si>
    <t xml:space="preserve">Transporte de estructuras metálicas </t>
  </si>
  <si>
    <t>Transporte de material proveniente de la excavación incluyendo botadero</t>
  </si>
  <si>
    <t>Transporte de personal de montaje</t>
  </si>
  <si>
    <t>Transporte de poste de madera</t>
  </si>
  <si>
    <t>Transporte de Remoción de Ductos de Servicios existentes.</t>
  </si>
  <si>
    <t>Transporte de Sección Final</t>
  </si>
  <si>
    <t>Transporte de tablestacas</t>
  </si>
  <si>
    <t>Transporte de tubería</t>
  </si>
  <si>
    <t>Transporte de Tubería de Concreto Reforzado</t>
  </si>
  <si>
    <t>Transporte de tubería pvc de 33 pulgadas</t>
  </si>
  <si>
    <t>Transporte de tubos. celdas, etc.</t>
  </si>
  <si>
    <t>Transporte incluyendo el botadero y conformación del material</t>
  </si>
  <si>
    <t>Transporte sección de Tope</t>
  </si>
  <si>
    <t>Trasporte de Torre</t>
  </si>
  <si>
    <t>tkm</t>
  </si>
  <si>
    <t>m3t</t>
  </si>
  <si>
    <t>global</t>
  </si>
  <si>
    <t>Material de Sub- Base CBR=20% - Clase A</t>
  </si>
  <si>
    <t>Material de Sub- Base CBR=30% - Clase B</t>
  </si>
  <si>
    <t>Material de Sub Base CBR=40% - Clase C</t>
  </si>
  <si>
    <t>Botadero</t>
  </si>
  <si>
    <t>Compactador manual vibratorio (RANA) con motor de 6 HP</t>
  </si>
  <si>
    <t xml:space="preserve">Carrotanque de agua (1000 Galones) </t>
  </si>
  <si>
    <t>t/km</t>
  </si>
  <si>
    <t>Especialista Diseño Geométrico</t>
  </si>
  <si>
    <t>Adquisición de Cartografía (Imágenes de satélite y fotos aéreas existentes) e Información Secundaria. S/Comprobante Pago</t>
  </si>
  <si>
    <t>Especialista en estructuras</t>
  </si>
  <si>
    <t>Especialista en geotecnia y/o pavimentos</t>
  </si>
  <si>
    <t>Terraplén</t>
  </si>
  <si>
    <t>PORCENTAJE</t>
  </si>
  <si>
    <r>
      <rPr>
        <b/>
        <sz val="12"/>
        <rFont val="Arial Narrow"/>
        <family val="2"/>
      </rPr>
      <t>NOTA 1:</t>
    </r>
    <r>
      <rPr>
        <sz val="12"/>
        <rFont val="Arial Narrow"/>
        <family val="2"/>
      </rPr>
      <t xml:space="preserve">El control de tráfico temporal (controladores de trafico) y la señalización provisional necesarios para la ejecución de las obras será por cuenta y riesgo del contratista. </t>
    </r>
  </si>
  <si>
    <t>A=</t>
  </si>
  <si>
    <t>IMPREVISTO</t>
  </si>
  <si>
    <t>I=</t>
  </si>
  <si>
    <t>U=</t>
  </si>
  <si>
    <t>TOTAL A.I.U</t>
  </si>
  <si>
    <t>A.I.U.=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</si>
  <si>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Se debe tener en cuenta que el precio unitario incluye el valor de A.I.U. </t>
    </r>
  </si>
  <si>
    <t>Barras de transferencia de carga (7/8'')</t>
  </si>
  <si>
    <t>Formaleta metálica (concreto hidráulico) PAVIMENTO</t>
  </si>
  <si>
    <t>Formaleta metálica (concreto hidráulico) PLACA HUELLA</t>
  </si>
  <si>
    <t xml:space="preserve">Vo. Bo.  Directora Territorial Bolivar - INVIAS </t>
  </si>
  <si>
    <t>Ing. Carmen Cecilia Perez Lopez</t>
  </si>
  <si>
    <t>Barras de transferencia de carga (1'')</t>
  </si>
  <si>
    <t>AJUSTE ESTUDIOS PARA EL AUNAR ESFUERZOS PARA EL MANTENIMIENTO Y MEJORAMIENTO DE VIAS RURALES EN EL MUNICIPIO DE EL GUAMO, DEPARTAMENTO DE BOLIVAR DEL PROGRAMA "COLOMBIA RURAL"</t>
  </si>
  <si>
    <t>SUMINISTRO DE ARENA LAVADA.</t>
  </si>
  <si>
    <t xml:space="preserve">TOTAL COSTOS DIRECTOS </t>
  </si>
  <si>
    <t>IVA 19% (U)</t>
  </si>
  <si>
    <t>SUMINISTRO TRITURADO 1".</t>
  </si>
  <si>
    <t>SUMINISTRO TRITURADO 3/4".</t>
  </si>
  <si>
    <t>NO MODIFICAR</t>
  </si>
  <si>
    <t>SUMINISTRO DE SUBBASE GRANULAR TIPO C</t>
  </si>
  <si>
    <t>VIAS</t>
  </si>
  <si>
    <r>
      <rPr>
        <b/>
        <sz val="12"/>
        <rFont val="Arial Narrow"/>
        <family val="2"/>
      </rPr>
      <t xml:space="preserve">NOTA 3: </t>
    </r>
    <r>
      <rPr>
        <sz val="12"/>
        <rFont val="Arial Narrow"/>
        <family val="2"/>
      </rPr>
      <t xml:space="preserve">El A.I.U y su discriminación esta dada en porcentaje (%). </t>
    </r>
  </si>
  <si>
    <r>
      <rPr>
        <b/>
        <sz val="12"/>
        <rFont val="Arial Narrow"/>
        <family val="2"/>
      </rPr>
      <t xml:space="preserve">NOTA 4: </t>
    </r>
    <r>
      <rPr>
        <sz val="12"/>
        <rFont val="Arial Narrow"/>
        <family val="2"/>
      </rPr>
      <t>Los valores de los Materiales de Obra y equipo se ajustan a los valores comerciales.</t>
    </r>
  </si>
  <si>
    <r>
      <rPr>
        <b/>
        <sz val="12"/>
        <rFont val="Arial Narrow"/>
        <family val="2"/>
      </rPr>
      <t xml:space="preserve">NOTA 5: </t>
    </r>
    <r>
      <rPr>
        <sz val="12"/>
        <rFont val="Arial Narrow"/>
        <family val="2"/>
      </rPr>
      <t>Los costos de bioseguridad se encuentran incluidos en los gastos  administrativos del contratista.</t>
    </r>
  </si>
  <si>
    <t>TRANSPORTE DE MATERIALES</t>
  </si>
  <si>
    <t>Complementaria vía al tanque de agua</t>
  </si>
  <si>
    <t>Complementaria vía a la Quimera</t>
  </si>
  <si>
    <t>“MEJORAMIENTO DE VÍAS INTERNAS EN EL CORREGIMIENTO DE EL SALADO MUNICIPIO DE EL CARMEN DE BOLÍVAR EN EL MARCO DEL CONVENIO INTERADMINISTRATIVO 1408 DE 2021 A TRAVÉS DEL SUMINISTRO DE MATERIALES PÉTREOS"</t>
  </si>
  <si>
    <t>M3/km</t>
  </si>
  <si>
    <t>SUBTOTAL SUMINISTROS</t>
  </si>
  <si>
    <t xml:space="preserve">TOTAL </t>
  </si>
  <si>
    <t xml:space="preserve"> </t>
  </si>
  <si>
    <t>OFERENTE</t>
  </si>
  <si>
    <t xml:space="preserve">IDENTIFICACIÓN </t>
  </si>
  <si>
    <t>Firma</t>
  </si>
  <si>
    <t>ORIGINAL FIRMADO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</si>
</sst>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_(&quot;C$&quot;* #,##0_);_(&quot;C$&quot;* \(#,##0\);_(&quot;C$&quot;* &quot;-&quot;_);_(@_)"/>
    <numFmt numFmtId="168" formatCode="_ &quot;$&quot;\ * #,##0.00_ ;_ &quot;$&quot;\ * \-#,##0.00_ ;_ &quot;$&quot;\ * &quot;-&quot;??_ ;_ @_ "/>
    <numFmt numFmtId="169" formatCode="#,##0.0"/>
    <numFmt numFmtId="170" formatCode="_ * #,##0.00_ ;_ * \-#,##0.00_ ;_ * &quot;-&quot;??_ ;_ @_ "/>
    <numFmt numFmtId="171" formatCode="_ &quot;$&quot;\ * #,##0_ ;_ &quot;$&quot;\ * \-#,##0_ ;_ &quot;$&quot;\ * &quot;-&quot;_ ;_ @_ "/>
    <numFmt numFmtId="172" formatCode="&quot;$&quot;\ #,##0.00;[Red]&quot;$&quot;\ \-#,##0.00"/>
    <numFmt numFmtId="173" formatCode="_([$$-240A]\ * #,##0_);_([$$-240A]\ * \(#,##0\);_([$$-240A]\ * &quot;-&quot;_);_(@_)"/>
    <numFmt numFmtId="174" formatCode="&quot;$&quot;\ #,##0"/>
    <numFmt numFmtId="175" formatCode="_-&quot;$&quot;\ * #,##0.00_-;\-&quot;$&quot;\ * #,##0.00_-;_-&quot;$&quot;\ * &quot;-&quot;_-;_-@_-"/>
    <numFmt numFmtId="176" formatCode="[$$-240A]#,##0.00;[Red]\-[$$-240A]#,##0.00"/>
    <numFmt numFmtId="177" formatCode="#,##0.00_ ;[Red]\-#,##0.00\ "/>
    <numFmt numFmtId="178" formatCode="0#.00\ \L\t"/>
    <numFmt numFmtId="179" formatCode="_-[$$-240A]\ * #,##0.00_ ;_-[$$-240A]\ * \-#,##0.00\ ;_-[$$-240A]\ * &quot;-&quot;??_ ;_-@_ "/>
    <numFmt numFmtId="180" formatCode="_(&quot;$&quot;\ * #,##0_);_(&quot;$&quot;\ * \(#,##0\);_(&quot;$&quot;\ * &quot;-&quot;??_);_(@_)"/>
    <numFmt numFmtId="181" formatCode="_-&quot;$&quot;\ * #,##0_-;\-&quot;$&quot;\ * #,##0_-;_-&quot;$&quot;\ * &quot;-&quot;??_-;_-@_-"/>
    <numFmt numFmtId="182" formatCode="_(* #,##0_);_(* \(#,##0\);_(* &quot;-&quot;??_);_(@_)"/>
    <numFmt numFmtId="183" formatCode="_-* #,##0.000_-;\-* #,##0.000_-;_-* &quot;-&quot;_-;_-@_-"/>
    <numFmt numFmtId="184" formatCode="0.000"/>
  </numFmts>
  <fonts count="30">
    <font>
      <sz val="11"/>
      <color rgb="FF000000"/>
      <name val="Calibri"/>
      <family val="2"/>
    </font>
    <font>
      <sz val="10"/>
      <name val="Arial"/>
      <family val="2"/>
    </font>
    <font>
      <sz val="10"/>
      <name val="Geneva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 Narrow"/>
      <family val="2"/>
    </font>
    <font>
      <sz val="12"/>
      <name val="Tahoma"/>
      <family val="2"/>
    </font>
    <font>
      <u/>
      <sz val="10"/>
      <color indexed="12"/>
      <name val="Arial"/>
      <family val="2"/>
    </font>
    <font>
      <b/>
      <sz val="14"/>
      <name val="Tahoma"/>
      <family val="2"/>
    </font>
    <font>
      <sz val="10"/>
      <name val="Arial"/>
      <family val="2"/>
    </font>
    <font>
      <sz val="12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sz val="10"/>
      <name val="Futura Md BT"/>
      <family val="2"/>
    </font>
    <font>
      <sz val="12"/>
      <name val="Futura Md BT"/>
      <family val="2"/>
    </font>
    <font>
      <b/>
      <sz val="11"/>
      <name val="Arial Narrow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4"/>
      <name val="Tahoma"/>
      <family val="2"/>
    </font>
    <font>
      <sz val="11"/>
      <name val="Arial"/>
      <family val="2"/>
    </font>
    <font>
      <sz val="11"/>
      <name val="Tahoma"/>
      <family val="2"/>
    </font>
    <font>
      <b/>
      <sz val="14"/>
      <color rgb="FFFF000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6">
    <xf numFmtId="0" fontId="0" fillId="0" borderId="0" applyNumberFormat="0" applyBorder="0" applyAlignment="0"/>
    <xf numFmtId="43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165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4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24" fillId="0" borderId="0" applyFont="0" applyFill="0" applyBorder="0" applyAlignment="0" applyProtection="0"/>
    <xf numFmtId="164" fontId="23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173" fontId="1" fillId="0" borderId="0"/>
    <xf numFmtId="173" fontId="15" fillId="0" borderId="0"/>
    <xf numFmtId="0" fontId="1" fillId="0" borderId="0"/>
    <xf numFmtId="0" fontId="1" fillId="0" borderId="0"/>
    <xf numFmtId="0" fontId="23" fillId="0" borderId="0" applyNumberFormat="0" applyBorder="0" applyAlignment="0"/>
    <xf numFmtId="0" fontId="1" fillId="0" borderId="0"/>
    <xf numFmtId="173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 applyNumberFormat="0" applyBorder="0" applyAlignment="0"/>
    <xf numFmtId="0" fontId="18" fillId="0" borderId="0"/>
    <xf numFmtId="0" fontId="2" fillId="0" borderId="0"/>
    <xf numFmtId="0" fontId="1" fillId="0" borderId="0"/>
    <xf numFmtId="9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23" fillId="0" borderId="0" applyFont="0" applyFill="0" applyBorder="0" applyAlignment="0" applyProtection="0"/>
  </cellStyleXfs>
  <cellXfs count="350">
    <xf numFmtId="0" fontId="0" fillId="0" borderId="0" xfId="0"/>
    <xf numFmtId="0" fontId="6" fillId="0" borderId="0" xfId="49" applyFont="1" applyFill="1" applyProtection="1"/>
    <xf numFmtId="0" fontId="7" fillId="0" borderId="0" xfId="49" applyFont="1" applyFill="1" applyProtection="1"/>
    <xf numFmtId="4" fontId="12" fillId="0" borderId="1" xfId="34" applyNumberFormat="1" applyFont="1" applyFill="1" applyBorder="1" applyAlignment="1">
      <alignment horizontal="center" vertical="center" wrapText="1"/>
    </xf>
    <xf numFmtId="4" fontId="12" fillId="0" borderId="1" xfId="20" applyNumberFormat="1" applyFont="1" applyFill="1" applyBorder="1" applyAlignment="1" applyProtection="1">
      <alignment horizontal="center" vertical="center"/>
      <protection hidden="1"/>
    </xf>
    <xf numFmtId="164" fontId="12" fillId="0" borderId="1" xfId="29" applyFont="1" applyFill="1" applyBorder="1" applyAlignment="1">
      <alignment horizontal="right" vertical="center" wrapText="1"/>
    </xf>
    <xf numFmtId="0" fontId="6" fillId="0" borderId="0" xfId="49" applyFont="1" applyFill="1" applyAlignment="1" applyProtection="1">
      <alignment horizontal="justify"/>
    </xf>
    <xf numFmtId="0" fontId="16" fillId="0" borderId="0" xfId="49" applyFont="1" applyFill="1" applyProtection="1"/>
    <xf numFmtId="174" fontId="6" fillId="0" borderId="0" xfId="49" applyNumberFormat="1" applyFont="1" applyFill="1" applyProtection="1"/>
    <xf numFmtId="4" fontId="12" fillId="3" borderId="1" xfId="34" applyNumberFormat="1" applyFont="1" applyFill="1" applyBorder="1" applyAlignment="1">
      <alignment horizontal="center" vertical="center" wrapText="1"/>
    </xf>
    <xf numFmtId="4" fontId="12" fillId="0" borderId="6" xfId="34" applyNumberFormat="1" applyFont="1" applyFill="1" applyBorder="1" applyAlignment="1">
      <alignment horizontal="center" vertical="center" wrapText="1"/>
    </xf>
    <xf numFmtId="4" fontId="12" fillId="0" borderId="20" xfId="34" applyNumberFormat="1" applyFont="1" applyFill="1" applyBorder="1" applyAlignment="1">
      <alignment horizontal="center" vertical="center" wrapText="1"/>
    </xf>
    <xf numFmtId="164" fontId="12" fillId="0" borderId="6" xfId="29" applyFont="1" applyFill="1" applyBorder="1" applyAlignment="1">
      <alignment horizontal="right" vertical="center" wrapText="1"/>
    </xf>
    <xf numFmtId="164" fontId="12" fillId="0" borderId="20" xfId="29" applyFont="1" applyFill="1" applyBorder="1" applyAlignment="1">
      <alignment horizontal="right" vertical="center" wrapText="1"/>
    </xf>
    <xf numFmtId="0" fontId="1" fillId="0" borderId="0" xfId="53" applyFont="1" applyAlignment="1">
      <alignment horizontal="center"/>
    </xf>
    <xf numFmtId="0" fontId="1" fillId="0" borderId="0" xfId="53" applyFont="1"/>
    <xf numFmtId="0" fontId="18" fillId="0" borderId="0" xfId="53"/>
    <xf numFmtId="170" fontId="1" fillId="0" borderId="0" xfId="7" applyFont="1"/>
    <xf numFmtId="0" fontId="1" fillId="0" borderId="0" xfId="53" applyFont="1" applyAlignment="1">
      <alignment vertical="center"/>
    </xf>
    <xf numFmtId="0" fontId="1" fillId="0" borderId="1" xfId="53" applyFont="1" applyFill="1" applyBorder="1" applyAlignment="1">
      <alignment horizontal="center" vertical="center"/>
    </xf>
    <xf numFmtId="0" fontId="1" fillId="0" borderId="20" xfId="53" applyFont="1" applyFill="1" applyBorder="1" applyAlignment="1">
      <alignment horizontal="center" vertical="center"/>
    </xf>
    <xf numFmtId="0" fontId="1" fillId="0" borderId="0" xfId="53" applyFont="1" applyFill="1" applyBorder="1" applyAlignment="1">
      <alignment vertical="center"/>
    </xf>
    <xf numFmtId="170" fontId="3" fillId="0" borderId="28" xfId="7" applyFont="1" applyFill="1" applyBorder="1" applyAlignment="1">
      <alignment horizontal="center" vertical="center"/>
    </xf>
    <xf numFmtId="0" fontId="1" fillId="0" borderId="0" xfId="53" applyFont="1" applyAlignment="1">
      <alignment horizontal="center" vertical="center"/>
    </xf>
    <xf numFmtId="175" fontId="1" fillId="0" borderId="14" xfId="22" applyNumberFormat="1" applyFont="1" applyFill="1" applyBorder="1" applyAlignment="1">
      <alignment horizontal="justify" vertical="center"/>
    </xf>
    <xf numFmtId="0" fontId="1" fillId="0" borderId="18" xfId="53" applyFont="1" applyFill="1" applyBorder="1" applyAlignment="1">
      <alignment vertical="center" wrapText="1"/>
    </xf>
    <xf numFmtId="0" fontId="1" fillId="0" borderId="6" xfId="53" applyFont="1" applyFill="1" applyBorder="1" applyAlignment="1">
      <alignment horizontal="center" vertical="center"/>
    </xf>
    <xf numFmtId="175" fontId="1" fillId="0" borderId="7" xfId="22" applyNumberFormat="1" applyFont="1" applyFill="1" applyBorder="1" applyAlignment="1">
      <alignment horizontal="justify" vertical="center"/>
    </xf>
    <xf numFmtId="0" fontId="1" fillId="0" borderId="0" xfId="53" applyFont="1" applyFill="1" applyBorder="1"/>
    <xf numFmtId="0" fontId="1" fillId="0" borderId="1" xfId="53" applyFont="1" applyFill="1" applyBorder="1" applyAlignment="1">
      <alignment horizontal="center" vertical="center" wrapText="1"/>
    </xf>
    <xf numFmtId="0" fontId="1" fillId="0" borderId="19" xfId="53" applyFont="1" applyFill="1" applyBorder="1" applyAlignment="1">
      <alignment vertical="center" wrapText="1"/>
    </xf>
    <xf numFmtId="0" fontId="0" fillId="0" borderId="0" xfId="0" applyAlignment="1">
      <alignment wrapText="1"/>
    </xf>
    <xf numFmtId="175" fontId="0" fillId="0" borderId="0" xfId="0" applyNumberFormat="1" applyAlignment="1">
      <alignment wrapText="1"/>
    </xf>
    <xf numFmtId="0" fontId="3" fillId="0" borderId="29" xfId="53" applyFont="1" applyFill="1" applyBorder="1" applyAlignment="1">
      <alignment horizontal="center" vertical="center" wrapText="1"/>
    </xf>
    <xf numFmtId="0" fontId="3" fillId="0" borderId="30" xfId="53" applyFont="1" applyFill="1" applyBorder="1" applyAlignment="1">
      <alignment horizontal="center" vertical="center" wrapText="1"/>
    </xf>
    <xf numFmtId="170" fontId="3" fillId="0" borderId="28" xfId="7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left" vertical="center" wrapText="1"/>
    </xf>
    <xf numFmtId="0" fontId="25" fillId="0" borderId="6" xfId="0" applyFont="1" applyBorder="1" applyAlignment="1">
      <alignment horizontal="center" vertical="center" wrapText="1"/>
    </xf>
    <xf numFmtId="175" fontId="25" fillId="0" borderId="7" xfId="22" applyNumberFormat="1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175" fontId="25" fillId="0" borderId="14" xfId="22" applyNumberFormat="1" applyFont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center" vertical="center" wrapText="1"/>
    </xf>
    <xf numFmtId="175" fontId="25" fillId="0" borderId="21" xfId="22" applyNumberFormat="1" applyFont="1" applyBorder="1" applyAlignment="1">
      <alignment horizontal="left" vertical="center" wrapText="1"/>
    </xf>
    <xf numFmtId="175" fontId="1" fillId="0" borderId="0" xfId="53" applyNumberFormat="1" applyFont="1"/>
    <xf numFmtId="0" fontId="3" fillId="0" borderId="29" xfId="53" applyFont="1" applyFill="1" applyBorder="1" applyAlignment="1">
      <alignment horizontal="center" vertical="center"/>
    </xf>
    <xf numFmtId="0" fontId="3" fillId="0" borderId="30" xfId="53" applyFont="1" applyFill="1" applyBorder="1" applyAlignment="1">
      <alignment horizontal="center" vertical="center"/>
    </xf>
    <xf numFmtId="0" fontId="1" fillId="0" borderId="17" xfId="53" applyFont="1" applyFill="1" applyBorder="1" applyAlignment="1">
      <alignment vertical="center" wrapText="1"/>
    </xf>
    <xf numFmtId="175" fontId="1" fillId="0" borderId="7" xfId="22" applyNumberFormat="1" applyFont="1" applyFill="1" applyBorder="1" applyAlignment="1">
      <alignment vertical="center"/>
    </xf>
    <xf numFmtId="175" fontId="1" fillId="0" borderId="14" xfId="22" applyNumberFormat="1" applyFont="1" applyFill="1" applyBorder="1" applyAlignment="1">
      <alignment vertical="center"/>
    </xf>
    <xf numFmtId="0" fontId="1" fillId="0" borderId="0" xfId="53" applyFont="1" applyFill="1" applyAlignment="1">
      <alignment horizontal="center" vertical="center"/>
    </xf>
    <xf numFmtId="0" fontId="1" fillId="0" borderId="0" xfId="53" applyFont="1" applyFill="1" applyAlignment="1">
      <alignment vertical="center"/>
    </xf>
    <xf numFmtId="0" fontId="18" fillId="0" borderId="0" xfId="53" applyFill="1" applyAlignment="1">
      <alignment vertical="center"/>
    </xf>
    <xf numFmtId="0" fontId="1" fillId="0" borderId="0" xfId="53" applyFont="1" applyFill="1"/>
    <xf numFmtId="0" fontId="1" fillId="0" borderId="18" xfId="53" applyFont="1" applyFill="1" applyBorder="1" applyAlignment="1">
      <alignment horizontal="left" vertical="center" wrapText="1"/>
    </xf>
    <xf numFmtId="170" fontId="1" fillId="0" borderId="0" xfId="7" applyFont="1" applyFill="1" applyAlignment="1">
      <alignment vertical="center"/>
    </xf>
    <xf numFmtId="0" fontId="1" fillId="0" borderId="0" xfId="53" applyFont="1" applyFill="1" applyAlignment="1">
      <alignment vertical="center" wrapText="1"/>
    </xf>
    <xf numFmtId="0" fontId="1" fillId="5" borderId="18" xfId="53" applyFont="1" applyFill="1" applyBorder="1" applyAlignment="1">
      <alignment vertical="center" wrapText="1"/>
    </xf>
    <xf numFmtId="0" fontId="1" fillId="5" borderId="1" xfId="53" applyFont="1" applyFill="1" applyBorder="1" applyAlignment="1">
      <alignment horizontal="center" vertical="center"/>
    </xf>
    <xf numFmtId="175" fontId="1" fillId="5" borderId="14" xfId="22" applyNumberFormat="1" applyFont="1" applyFill="1" applyBorder="1" applyAlignment="1">
      <alignment horizontal="justify" vertical="center"/>
    </xf>
    <xf numFmtId="175" fontId="1" fillId="5" borderId="14" xfId="22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5" fontId="0" fillId="0" borderId="0" xfId="0" applyNumberFormat="1"/>
    <xf numFmtId="0" fontId="0" fillId="0" borderId="17" xfId="0" applyBorder="1" applyAlignment="1">
      <alignment vertical="center" wrapText="1"/>
    </xf>
    <xf numFmtId="175" fontId="23" fillId="0" borderId="7" xfId="22" applyNumberFormat="1" applyFont="1" applyBorder="1" applyAlignment="1">
      <alignment vertical="center"/>
    </xf>
    <xf numFmtId="0" fontId="0" fillId="0" borderId="18" xfId="0" applyBorder="1" applyAlignment="1">
      <alignment vertical="center" wrapText="1"/>
    </xf>
    <xf numFmtId="175" fontId="23" fillId="0" borderId="14" xfId="22" applyNumberFormat="1" applyFont="1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175" fontId="23" fillId="0" borderId="21" xfId="22" applyNumberFormat="1" applyFont="1" applyBorder="1" applyAlignment="1">
      <alignment vertical="center"/>
    </xf>
    <xf numFmtId="44" fontId="0" fillId="0" borderId="0" xfId="0" applyNumberFormat="1" applyAlignment="1">
      <alignment wrapText="1"/>
    </xf>
    <xf numFmtId="0" fontId="0" fillId="5" borderId="18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/>
    </xf>
    <xf numFmtId="175" fontId="23" fillId="5" borderId="14" xfId="22" applyNumberFormat="1" applyFont="1" applyFill="1" applyBorder="1" applyAlignment="1">
      <alignment vertical="center"/>
    </xf>
    <xf numFmtId="0" fontId="25" fillId="5" borderId="18" xfId="0" applyFont="1" applyFill="1" applyBorder="1" applyAlignment="1">
      <alignment horizontal="left" vertical="center" wrapText="1"/>
    </xf>
    <xf numFmtId="0" fontId="25" fillId="5" borderId="1" xfId="0" applyFont="1" applyFill="1" applyBorder="1" applyAlignment="1">
      <alignment horizontal="center" vertical="center" wrapText="1"/>
    </xf>
    <xf numFmtId="175" fontId="25" fillId="5" borderId="14" xfId="22" applyNumberFormat="1" applyFont="1" applyFill="1" applyBorder="1" applyAlignment="1">
      <alignment horizontal="left" vertical="center" wrapText="1"/>
    </xf>
    <xf numFmtId="175" fontId="1" fillId="0" borderId="0" xfId="7" applyNumberFormat="1" applyFont="1" applyFill="1"/>
    <xf numFmtId="175" fontId="3" fillId="0" borderId="28" xfId="7" applyNumberFormat="1" applyFont="1" applyFill="1" applyBorder="1" applyAlignment="1">
      <alignment horizontal="center" vertical="center"/>
    </xf>
    <xf numFmtId="175" fontId="1" fillId="0" borderId="21" xfId="22" applyNumberFormat="1" applyFont="1" applyFill="1" applyBorder="1" applyAlignment="1">
      <alignment vertical="center"/>
    </xf>
    <xf numFmtId="0" fontId="0" fillId="0" borderId="18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175" fontId="23" fillId="0" borderId="14" xfId="22" applyNumberFormat="1" applyFont="1" applyFill="1" applyBorder="1" applyAlignment="1">
      <alignment vertical="center"/>
    </xf>
    <xf numFmtId="169" fontId="12" fillId="0" borderId="6" xfId="3" applyNumberFormat="1" applyFont="1" applyFill="1" applyBorder="1" applyAlignment="1" applyProtection="1">
      <alignment horizontal="center" vertical="center"/>
    </xf>
    <xf numFmtId="169" fontId="12" fillId="0" borderId="1" xfId="3" applyNumberFormat="1" applyFont="1" applyFill="1" applyBorder="1" applyAlignment="1" applyProtection="1">
      <alignment horizontal="center" vertical="center"/>
    </xf>
    <xf numFmtId="169" fontId="12" fillId="0" borderId="20" xfId="3" applyNumberFormat="1" applyFont="1" applyFill="1" applyBorder="1" applyAlignment="1" applyProtection="1">
      <alignment horizontal="center" vertical="center"/>
    </xf>
    <xf numFmtId="0" fontId="0" fillId="0" borderId="0" xfId="0"/>
    <xf numFmtId="173" fontId="1" fillId="0" borderId="0" xfId="37"/>
    <xf numFmtId="0" fontId="17" fillId="3" borderId="8" xfId="42" applyFont="1" applyFill="1" applyBorder="1" applyAlignment="1">
      <alignment vertical="center"/>
    </xf>
    <xf numFmtId="0" fontId="17" fillId="3" borderId="8" xfId="42" applyFont="1" applyFill="1" applyBorder="1" applyAlignment="1">
      <alignment horizontal="left" vertical="center"/>
    </xf>
    <xf numFmtId="0" fontId="3" fillId="3" borderId="32" xfId="42" applyFont="1" applyFill="1" applyBorder="1" applyAlignment="1">
      <alignment horizontal="center" vertical="center"/>
    </xf>
    <xf numFmtId="0" fontId="3" fillId="3" borderId="30" xfId="42" applyFont="1" applyFill="1" applyBorder="1" applyAlignment="1">
      <alignment horizontal="center" vertical="center"/>
    </xf>
    <xf numFmtId="0" fontId="3" fillId="3" borderId="28" xfId="42" applyFont="1" applyFill="1" applyBorder="1" applyAlignment="1">
      <alignment horizontal="center" vertical="center"/>
    </xf>
    <xf numFmtId="0" fontId="3" fillId="3" borderId="33" xfId="42" applyFont="1" applyFill="1" applyBorder="1" applyAlignment="1">
      <alignment horizontal="center" vertical="center"/>
    </xf>
    <xf numFmtId="0" fontId="3" fillId="3" borderId="34" xfId="42" applyFont="1" applyFill="1" applyBorder="1" applyAlignment="1">
      <alignment horizontal="center" vertical="center"/>
    </xf>
    <xf numFmtId="0" fontId="1" fillId="3" borderId="35" xfId="42" quotePrefix="1" applyFont="1" applyFill="1" applyBorder="1" applyAlignment="1">
      <alignment horizontal="center" vertical="center"/>
    </xf>
    <xf numFmtId="0" fontId="1" fillId="3" borderId="36" xfId="42" quotePrefix="1" applyFont="1" applyFill="1" applyBorder="1" applyAlignment="1">
      <alignment horizontal="center" vertical="center"/>
    </xf>
    <xf numFmtId="0" fontId="1" fillId="3" borderId="37" xfId="42" applyFont="1" applyFill="1" applyBorder="1" applyAlignment="1">
      <alignment horizontal="center" vertical="center"/>
    </xf>
    <xf numFmtId="3" fontId="1" fillId="3" borderId="18" xfId="47" applyNumberFormat="1" applyFont="1" applyFill="1" applyBorder="1" applyAlignment="1">
      <alignment horizontal="center" vertical="center" wrapText="1"/>
    </xf>
    <xf numFmtId="0" fontId="1" fillId="3" borderId="38" xfId="47" applyFont="1" applyFill="1" applyBorder="1" applyAlignment="1">
      <alignment horizontal="justify" vertical="center" wrapText="1"/>
    </xf>
    <xf numFmtId="164" fontId="1" fillId="3" borderId="1" xfId="29" applyFont="1" applyFill="1" applyBorder="1" applyAlignment="1">
      <alignment vertical="center" wrapText="1"/>
    </xf>
    <xf numFmtId="176" fontId="1" fillId="3" borderId="1" xfId="15" applyNumberFormat="1" applyFont="1" applyFill="1" applyBorder="1" applyAlignment="1">
      <alignment vertical="center" wrapText="1"/>
    </xf>
    <xf numFmtId="176" fontId="1" fillId="3" borderId="14" xfId="47" applyNumberFormat="1" applyFont="1" applyFill="1" applyBorder="1" applyAlignment="1">
      <alignment horizontal="right" vertical="center" wrapText="1"/>
    </xf>
    <xf numFmtId="0" fontId="1" fillId="3" borderId="31" xfId="47" applyFont="1" applyFill="1" applyBorder="1" applyAlignment="1">
      <alignment horizontal="justify" vertical="center" wrapText="1"/>
    </xf>
    <xf numFmtId="176" fontId="1" fillId="3" borderId="25" xfId="15" applyNumberFormat="1" applyFont="1" applyFill="1" applyBorder="1" applyAlignment="1">
      <alignment vertical="center" wrapText="1"/>
    </xf>
    <xf numFmtId="176" fontId="1" fillId="3" borderId="22" xfId="47" applyNumberFormat="1" applyFont="1" applyFill="1" applyBorder="1" applyAlignment="1">
      <alignment horizontal="right" vertical="center" wrapText="1"/>
    </xf>
    <xf numFmtId="176" fontId="1" fillId="3" borderId="7" xfId="47" applyNumberFormat="1" applyFont="1" applyFill="1" applyBorder="1" applyAlignment="1">
      <alignment horizontal="right" vertical="center" wrapText="1"/>
    </xf>
    <xf numFmtId="2" fontId="1" fillId="3" borderId="21" xfId="47" applyNumberFormat="1" applyFont="1" applyFill="1" applyBorder="1" applyAlignment="1">
      <alignment horizontal="center" vertical="center" wrapText="1"/>
    </xf>
    <xf numFmtId="176" fontId="3" fillId="3" borderId="32" xfId="47" applyNumberFormat="1" applyFont="1" applyFill="1" applyBorder="1" applyAlignment="1">
      <alignment horizontal="right" vertical="center" wrapText="1"/>
    </xf>
    <xf numFmtId="0" fontId="3" fillId="3" borderId="17" xfId="47" applyFont="1" applyFill="1" applyBorder="1" applyAlignment="1">
      <alignment horizontal="center" vertical="center" wrapText="1"/>
    </xf>
    <xf numFmtId="0" fontId="3" fillId="3" borderId="15" xfId="47" applyFont="1" applyFill="1" applyBorder="1" applyAlignment="1">
      <alignment horizontal="center" vertical="center" wrapText="1"/>
    </xf>
    <xf numFmtId="4" fontId="3" fillId="3" borderId="6" xfId="47" applyNumberFormat="1" applyFont="1" applyFill="1" applyBorder="1" applyAlignment="1">
      <alignment horizontal="center" vertical="center" wrapText="1"/>
    </xf>
    <xf numFmtId="3" fontId="3" fillId="3" borderId="6" xfId="47" applyNumberFormat="1" applyFont="1" applyFill="1" applyBorder="1" applyAlignment="1">
      <alignment horizontal="center" vertical="center" wrapText="1"/>
    </xf>
    <xf numFmtId="2" fontId="3" fillId="3" borderId="6" xfId="47" applyNumberFormat="1" applyFont="1" applyFill="1" applyBorder="1" applyAlignment="1">
      <alignment horizontal="center" vertical="center" wrapText="1"/>
    </xf>
    <xf numFmtId="3" fontId="3" fillId="3" borderId="7" xfId="47" applyNumberFormat="1" applyFont="1" applyFill="1" applyBorder="1" applyAlignment="1">
      <alignment horizontal="center" vertical="center" wrapText="1"/>
    </xf>
    <xf numFmtId="0" fontId="1" fillId="3" borderId="18" xfId="47" applyFont="1" applyFill="1" applyBorder="1" applyAlignment="1">
      <alignment horizontal="center" vertical="center" wrapText="1"/>
    </xf>
    <xf numFmtId="0" fontId="1" fillId="0" borderId="38" xfId="47" applyFont="1" applyFill="1" applyBorder="1" applyAlignment="1">
      <alignment horizontal="justify" vertical="center" wrapText="1"/>
    </xf>
    <xf numFmtId="3" fontId="1" fillId="3" borderId="1" xfId="15" applyNumberFormat="1" applyFont="1" applyFill="1" applyBorder="1" applyAlignment="1">
      <alignment horizontal="center" vertical="center" wrapText="1"/>
    </xf>
    <xf numFmtId="4" fontId="1" fillId="3" borderId="38" xfId="47" applyNumberFormat="1" applyFont="1" applyFill="1" applyBorder="1" applyAlignment="1">
      <alignment horizontal="center" vertical="center" wrapText="1"/>
    </xf>
    <xf numFmtId="0" fontId="1" fillId="3" borderId="39" xfId="47" applyFont="1" applyFill="1" applyBorder="1" applyAlignment="1">
      <alignment horizontal="center" vertical="center" wrapText="1"/>
    </xf>
    <xf numFmtId="3" fontId="1" fillId="3" borderId="25" xfId="15" applyNumberFormat="1" applyFont="1" applyFill="1" applyBorder="1" applyAlignment="1">
      <alignment horizontal="center" vertical="center" wrapText="1"/>
    </xf>
    <xf numFmtId="4" fontId="1" fillId="3" borderId="31" xfId="47" applyNumberFormat="1" applyFont="1" applyFill="1" applyBorder="1" applyAlignment="1">
      <alignment horizontal="center" vertical="center" wrapText="1"/>
    </xf>
    <xf numFmtId="176" fontId="3" fillId="3" borderId="32" xfId="47" quotePrefix="1" applyNumberFormat="1" applyFont="1" applyFill="1" applyBorder="1" applyAlignment="1">
      <alignment horizontal="right" vertical="center" wrapText="1"/>
    </xf>
    <xf numFmtId="176" fontId="1" fillId="3" borderId="4" xfId="47" applyNumberFormat="1" applyFont="1" applyFill="1" applyBorder="1" applyAlignment="1">
      <alignment vertical="center" wrapText="1"/>
    </xf>
    <xf numFmtId="176" fontId="3" fillId="3" borderId="40" xfId="47" applyNumberFormat="1" applyFont="1" applyFill="1" applyBorder="1" applyAlignment="1">
      <alignment vertical="center" wrapText="1"/>
    </xf>
    <xf numFmtId="0" fontId="7" fillId="3" borderId="0" xfId="47" applyFont="1" applyFill="1" applyAlignment="1">
      <alignment vertical="center" wrapText="1"/>
    </xf>
    <xf numFmtId="9" fontId="19" fillId="0" borderId="0" xfId="63" applyFont="1" applyFill="1" applyAlignment="1">
      <alignment horizontal="center" vertical="center" wrapText="1"/>
    </xf>
    <xf numFmtId="0" fontId="3" fillId="3" borderId="29" xfId="47" applyFont="1" applyFill="1" applyBorder="1" applyAlignment="1">
      <alignment horizontal="center" vertical="center" wrapText="1"/>
    </xf>
    <xf numFmtId="0" fontId="3" fillId="3" borderId="30" xfId="47" applyFont="1" applyFill="1" applyBorder="1" applyAlignment="1">
      <alignment horizontal="center" vertical="center" wrapText="1"/>
    </xf>
    <xf numFmtId="0" fontId="3" fillId="3" borderId="30" xfId="47" quotePrefix="1" applyFont="1" applyFill="1" applyBorder="1" applyAlignment="1">
      <alignment horizontal="center" vertical="center" wrapText="1"/>
    </xf>
    <xf numFmtId="0" fontId="3" fillId="3" borderId="28" xfId="47" quotePrefix="1" applyFont="1" applyFill="1" applyBorder="1" applyAlignment="1">
      <alignment horizontal="center" vertical="center" wrapText="1"/>
    </xf>
    <xf numFmtId="176" fontId="1" fillId="3" borderId="41" xfId="47" applyNumberFormat="1" applyFont="1" applyFill="1" applyBorder="1" applyAlignment="1">
      <alignment horizontal="right" vertical="center" wrapText="1"/>
    </xf>
    <xf numFmtId="0" fontId="1" fillId="3" borderId="1" xfId="47" applyFont="1" applyFill="1" applyBorder="1" applyAlignment="1">
      <alignment horizontal="justify" vertical="center" wrapText="1"/>
    </xf>
    <xf numFmtId="177" fontId="1" fillId="3" borderId="1" xfId="47" applyNumberFormat="1" applyFont="1" applyFill="1" applyBorder="1" applyAlignment="1">
      <alignment horizontal="center" vertical="center" wrapText="1"/>
    </xf>
    <xf numFmtId="3" fontId="1" fillId="3" borderId="17" xfId="47" applyNumberFormat="1" applyFont="1" applyFill="1" applyBorder="1" applyAlignment="1">
      <alignment horizontal="center" vertical="center" wrapText="1"/>
    </xf>
    <xf numFmtId="0" fontId="1" fillId="3" borderId="6" xfId="47" applyFont="1" applyFill="1" applyBorder="1" applyAlignment="1">
      <alignment horizontal="justify" vertical="center" wrapText="1"/>
    </xf>
    <xf numFmtId="164" fontId="1" fillId="3" borderId="6" xfId="29" applyFont="1" applyFill="1" applyBorder="1" applyAlignment="1">
      <alignment vertical="center" wrapText="1"/>
    </xf>
    <xf numFmtId="176" fontId="1" fillId="3" borderId="6" xfId="15" applyNumberFormat="1" applyFont="1" applyFill="1" applyBorder="1" applyAlignment="1">
      <alignment vertical="center" wrapText="1"/>
    </xf>
    <xf numFmtId="177" fontId="1" fillId="3" borderId="6" xfId="47" applyNumberFormat="1" applyFont="1" applyFill="1" applyBorder="1" applyAlignment="1">
      <alignment horizontal="center" vertical="center" wrapText="1"/>
    </xf>
    <xf numFmtId="3" fontId="1" fillId="3" borderId="19" xfId="47" applyNumberFormat="1" applyFont="1" applyFill="1" applyBorder="1" applyAlignment="1">
      <alignment horizontal="center" vertical="center" wrapText="1"/>
    </xf>
    <xf numFmtId="0" fontId="1" fillId="3" borderId="20" xfId="47" applyFont="1" applyFill="1" applyBorder="1" applyAlignment="1">
      <alignment horizontal="justify" vertical="center" wrapText="1"/>
    </xf>
    <xf numFmtId="164" fontId="1" fillId="3" borderId="20" xfId="29" applyFont="1" applyFill="1" applyBorder="1" applyAlignment="1">
      <alignment vertical="center" wrapText="1"/>
    </xf>
    <xf numFmtId="176" fontId="1" fillId="3" borderId="20" xfId="15" applyNumberFormat="1" applyFont="1" applyFill="1" applyBorder="1" applyAlignment="1">
      <alignment vertical="center" wrapText="1"/>
    </xf>
    <xf numFmtId="177" fontId="1" fillId="3" borderId="20" xfId="47" applyNumberFormat="1" applyFont="1" applyFill="1" applyBorder="1" applyAlignment="1">
      <alignment horizontal="center" vertical="center" wrapText="1"/>
    </xf>
    <xf numFmtId="176" fontId="1" fillId="3" borderId="21" xfId="47" applyNumberFormat="1" applyFont="1" applyFill="1" applyBorder="1" applyAlignment="1">
      <alignment horizontal="right" vertical="center" wrapText="1"/>
    </xf>
    <xf numFmtId="0" fontId="1" fillId="5" borderId="19" xfId="53" applyFont="1" applyFill="1" applyBorder="1" applyAlignment="1">
      <alignment vertical="center" wrapText="1"/>
    </xf>
    <xf numFmtId="0" fontId="1" fillId="5" borderId="20" xfId="53" applyFont="1" applyFill="1" applyBorder="1" applyAlignment="1">
      <alignment horizontal="center" vertical="center"/>
    </xf>
    <xf numFmtId="175" fontId="1" fillId="5" borderId="21" xfId="22" applyNumberFormat="1" applyFont="1" applyFill="1" applyBorder="1" applyAlignment="1">
      <alignment vertical="center"/>
    </xf>
    <xf numFmtId="169" fontId="12" fillId="0" borderId="42" xfId="3" applyNumberFormat="1" applyFont="1" applyFill="1" applyBorder="1" applyAlignment="1" applyProtection="1">
      <alignment horizontal="center" vertical="center"/>
    </xf>
    <xf numFmtId="175" fontId="1" fillId="0" borderId="0" xfId="53" applyNumberFormat="1" applyFont="1" applyFill="1" applyAlignment="1">
      <alignment vertical="center"/>
    </xf>
    <xf numFmtId="0" fontId="3" fillId="3" borderId="43" xfId="42" applyFont="1" applyFill="1" applyBorder="1" applyAlignment="1">
      <alignment horizontal="center" vertical="center"/>
    </xf>
    <xf numFmtId="3" fontId="14" fillId="0" borderId="0" xfId="34" applyNumberFormat="1" applyFont="1" applyFill="1" applyBorder="1" applyAlignment="1">
      <alignment horizontal="left" vertical="center"/>
    </xf>
    <xf numFmtId="179" fontId="19" fillId="3" borderId="26" xfId="18" applyNumberFormat="1" applyFont="1" applyFill="1" applyBorder="1" applyAlignment="1">
      <alignment horizontal="center" vertical="center"/>
    </xf>
    <xf numFmtId="179" fontId="19" fillId="3" borderId="6" xfId="18" applyNumberFormat="1" applyFont="1" applyFill="1" applyBorder="1" applyAlignment="1">
      <alignment horizontal="center" vertical="center"/>
    </xf>
    <xf numFmtId="9" fontId="16" fillId="3" borderId="7" xfId="61" applyFont="1" applyFill="1" applyBorder="1" applyAlignment="1">
      <alignment horizontal="center" vertical="center"/>
    </xf>
    <xf numFmtId="179" fontId="19" fillId="3" borderId="1" xfId="18" applyNumberFormat="1" applyFont="1" applyFill="1" applyBorder="1" applyAlignment="1">
      <alignment horizontal="center" vertical="center"/>
    </xf>
    <xf numFmtId="9" fontId="16" fillId="3" borderId="14" xfId="61" applyFont="1" applyFill="1" applyBorder="1" applyAlignment="1">
      <alignment horizontal="center" vertical="center"/>
    </xf>
    <xf numFmtId="179" fontId="19" fillId="3" borderId="20" xfId="18" applyNumberFormat="1" applyFont="1" applyFill="1" applyBorder="1" applyAlignment="1">
      <alignment horizontal="center" vertical="center"/>
    </xf>
    <xf numFmtId="9" fontId="16" fillId="3" borderId="21" xfId="61" applyFont="1" applyFill="1" applyBorder="1" applyAlignment="1">
      <alignment horizontal="center" vertical="center"/>
    </xf>
    <xf numFmtId="44" fontId="6" fillId="0" borderId="0" xfId="49" applyNumberFormat="1" applyFont="1" applyFill="1" applyProtection="1"/>
    <xf numFmtId="0" fontId="6" fillId="0" borderId="0" xfId="49" applyFont="1" applyFill="1" applyBorder="1" applyProtection="1"/>
    <xf numFmtId="0" fontId="6" fillId="0" borderId="0" xfId="49" applyFont="1" applyFill="1" applyBorder="1" applyAlignment="1" applyProtection="1">
      <alignment horizontal="center"/>
    </xf>
    <xf numFmtId="0" fontId="6" fillId="0" borderId="0" xfId="49" applyFont="1" applyFill="1" applyBorder="1" applyAlignment="1" applyProtection="1">
      <alignment horizontal="justify"/>
    </xf>
    <xf numFmtId="0" fontId="16" fillId="0" borderId="0" xfId="49" applyFont="1" applyFill="1" applyBorder="1" applyProtection="1"/>
    <xf numFmtId="174" fontId="6" fillId="0" borderId="0" xfId="49" applyNumberFormat="1" applyFont="1" applyFill="1" applyBorder="1" applyProtection="1"/>
    <xf numFmtId="4" fontId="12" fillId="0" borderId="20" xfId="20" applyNumberFormat="1" applyFont="1" applyFill="1" applyBorder="1" applyAlignment="1" applyProtection="1">
      <alignment horizontal="center" vertical="center"/>
      <protection hidden="1"/>
    </xf>
    <xf numFmtId="1" fontId="6" fillId="0" borderId="0" xfId="22" applyNumberFormat="1" applyFont="1" applyFill="1" applyProtection="1"/>
    <xf numFmtId="44" fontId="11" fillId="0" borderId="0" xfId="49" applyNumberFormat="1" applyFont="1" applyFill="1" applyAlignment="1" applyProtection="1">
      <alignment horizontal="center"/>
    </xf>
    <xf numFmtId="0" fontId="11" fillId="0" borderId="0" xfId="49" applyFont="1" applyFill="1" applyProtection="1"/>
    <xf numFmtId="44" fontId="11" fillId="0" borderId="0" xfId="49" applyNumberFormat="1" applyFont="1" applyFill="1" applyProtection="1"/>
    <xf numFmtId="42" fontId="11" fillId="0" borderId="0" xfId="22" applyFont="1" applyFill="1" applyAlignment="1" applyProtection="1">
      <alignment horizontal="center"/>
    </xf>
    <xf numFmtId="0" fontId="1" fillId="0" borderId="5" xfId="0" applyFont="1" applyBorder="1" applyAlignment="1">
      <alignment vertical="center"/>
    </xf>
    <xf numFmtId="0" fontId="20" fillId="0" borderId="0" xfId="0" applyFont="1" applyBorder="1" applyAlignment="1"/>
    <xf numFmtId="0" fontId="4" fillId="0" borderId="0" xfId="0" applyFont="1" applyBorder="1" applyAlignment="1">
      <alignment vertical="center"/>
    </xf>
    <xf numFmtId="0" fontId="21" fillId="0" borderId="0" xfId="0" applyFont="1" applyBorder="1" applyAlignment="1"/>
    <xf numFmtId="175" fontId="1" fillId="8" borderId="14" xfId="22" applyNumberFormat="1" applyFont="1" applyFill="1" applyBorder="1" applyAlignment="1">
      <alignment vertical="center"/>
    </xf>
    <xf numFmtId="175" fontId="1" fillId="8" borderId="14" xfId="22" applyNumberFormat="1" applyFont="1" applyFill="1" applyBorder="1" applyAlignment="1">
      <alignment horizontal="justify" vertical="center"/>
    </xf>
    <xf numFmtId="0" fontId="1" fillId="8" borderId="18" xfId="53" applyFont="1" applyFill="1" applyBorder="1" applyAlignment="1">
      <alignment vertical="center" wrapText="1"/>
    </xf>
    <xf numFmtId="0" fontId="1" fillId="8" borderId="1" xfId="53" applyFont="1" applyFill="1" applyBorder="1" applyAlignment="1">
      <alignment horizontal="center" vertical="center"/>
    </xf>
    <xf numFmtId="0" fontId="1" fillId="8" borderId="18" xfId="53" applyFont="1" applyFill="1" applyBorder="1" applyAlignment="1">
      <alignment horizontal="left" vertical="center" wrapText="1"/>
    </xf>
    <xf numFmtId="164" fontId="5" fillId="4" borderId="0" xfId="21" applyFont="1" applyFill="1" applyBorder="1" applyAlignment="1">
      <alignment horizontal="center" vertical="center" wrapText="1" shrinkToFit="1"/>
    </xf>
    <xf numFmtId="164" fontId="4" fillId="4" borderId="0" xfId="21" applyFont="1" applyFill="1" applyBorder="1" applyAlignment="1">
      <alignment horizontal="center" vertical="center" wrapText="1" shrinkToFit="1"/>
    </xf>
    <xf numFmtId="164" fontId="8" fillId="10" borderId="0" xfId="21" applyFont="1" applyFill="1" applyBorder="1" applyAlignment="1">
      <alignment horizontal="center" vertical="center" wrapText="1" shrinkToFit="1"/>
    </xf>
    <xf numFmtId="164" fontId="9" fillId="0" borderId="0" xfId="21" applyFont="1" applyFill="1" applyBorder="1" applyAlignment="1">
      <alignment horizontal="center" vertical="center"/>
    </xf>
    <xf numFmtId="164" fontId="11" fillId="6" borderId="0" xfId="21" applyFont="1" applyFill="1" applyBorder="1" applyAlignment="1">
      <alignment horizontal="left" vertical="center" wrapText="1"/>
    </xf>
    <xf numFmtId="164" fontId="1" fillId="0" borderId="0" xfId="21" applyFont="1" applyBorder="1" applyAlignment="1">
      <alignment horizontal="left" vertical="center" wrapText="1"/>
    </xf>
    <xf numFmtId="164" fontId="14" fillId="9" borderId="0" xfId="21" applyFont="1" applyFill="1" applyBorder="1" applyAlignment="1" applyProtection="1">
      <alignment horizontal="center" vertical="center"/>
    </xf>
    <xf numFmtId="164" fontId="6" fillId="0" borderId="0" xfId="21" applyFont="1" applyFill="1" applyProtection="1"/>
    <xf numFmtId="164" fontId="6" fillId="0" borderId="0" xfId="21" applyFont="1" applyFill="1" applyBorder="1" applyProtection="1"/>
    <xf numFmtId="164" fontId="22" fillId="0" borderId="0" xfId="21" applyFont="1" applyFill="1" applyBorder="1" applyProtection="1"/>
    <xf numFmtId="0" fontId="0" fillId="5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44" fontId="0" fillId="0" borderId="0" xfId="0" applyNumberFormat="1"/>
    <xf numFmtId="0" fontId="1" fillId="11" borderId="18" xfId="53" applyFont="1" applyFill="1" applyBorder="1" applyAlignment="1">
      <alignment vertical="center" wrapText="1"/>
    </xf>
    <xf numFmtId="0" fontId="1" fillId="11" borderId="1" xfId="53" applyFont="1" applyFill="1" applyBorder="1" applyAlignment="1">
      <alignment horizontal="center" vertical="center"/>
    </xf>
    <xf numFmtId="175" fontId="1" fillId="11" borderId="14" xfId="22" applyNumberFormat="1" applyFont="1" applyFill="1" applyBorder="1" applyAlignment="1">
      <alignment horizontal="justify" vertical="center"/>
    </xf>
    <xf numFmtId="0" fontId="21" fillId="3" borderId="0" xfId="0" applyFont="1" applyFill="1" applyBorder="1" applyAlignment="1"/>
    <xf numFmtId="180" fontId="12" fillId="3" borderId="1" xfId="29" applyNumberFormat="1" applyFont="1" applyFill="1" applyBorder="1" applyAlignment="1">
      <alignment horizontal="right" vertical="center" wrapText="1"/>
    </xf>
    <xf numFmtId="44" fontId="6" fillId="0" borderId="0" xfId="49" applyNumberFormat="1" applyFont="1" applyFill="1" applyBorder="1" applyProtection="1"/>
    <xf numFmtId="180" fontId="6" fillId="0" borderId="0" xfId="49" applyNumberFormat="1" applyFont="1" applyFill="1" applyBorder="1" applyProtection="1"/>
    <xf numFmtId="182" fontId="6" fillId="0" borderId="0" xfId="4" applyNumberFormat="1" applyFont="1" applyFill="1" applyBorder="1" applyAlignment="1" applyProtection="1">
      <alignment horizontal="left"/>
    </xf>
    <xf numFmtId="181" fontId="6" fillId="0" borderId="0" xfId="49" applyNumberFormat="1" applyFont="1" applyFill="1" applyBorder="1" applyProtection="1"/>
    <xf numFmtId="0" fontId="7" fillId="0" borderId="0" xfId="49" applyFont="1" applyFill="1" applyBorder="1" applyProtection="1"/>
    <xf numFmtId="180" fontId="6" fillId="0" borderId="0" xfId="21" applyNumberFormat="1" applyFont="1" applyFill="1" applyBorder="1" applyProtection="1"/>
    <xf numFmtId="9" fontId="14" fillId="0" borderId="1" xfId="57" applyFont="1" applyFill="1" applyBorder="1" applyAlignment="1">
      <alignment horizontal="center" vertical="center"/>
    </xf>
    <xf numFmtId="180" fontId="6" fillId="0" borderId="0" xfId="49" applyNumberFormat="1" applyFont="1" applyFill="1" applyBorder="1" applyAlignment="1" applyProtection="1">
      <alignment horizontal="center"/>
    </xf>
    <xf numFmtId="4" fontId="12" fillId="2" borderId="1" xfId="34" applyNumberFormat="1" applyFont="1" applyFill="1" applyBorder="1" applyAlignment="1">
      <alignment horizontal="center" vertical="center" wrapText="1"/>
    </xf>
    <xf numFmtId="164" fontId="5" fillId="3" borderId="23" xfId="21" applyFont="1" applyFill="1" applyBorder="1" applyAlignment="1">
      <alignment horizontal="center" vertical="center" wrapText="1"/>
    </xf>
    <xf numFmtId="164" fontId="3" fillId="3" borderId="23" xfId="21" applyFont="1" applyFill="1" applyBorder="1" applyAlignment="1">
      <alignment horizontal="center" vertical="center" wrapText="1"/>
    </xf>
    <xf numFmtId="0" fontId="5" fillId="4" borderId="1" xfId="55" applyFont="1" applyFill="1" applyBorder="1" applyAlignment="1">
      <alignment horizontal="center" vertical="center" wrapText="1" shrinkToFit="1"/>
    </xf>
    <xf numFmtId="0" fontId="11" fillId="6" borderId="30" xfId="55" applyFont="1" applyFill="1" applyBorder="1" applyAlignment="1">
      <alignment horizontal="center" vertical="center" wrapText="1"/>
    </xf>
    <xf numFmtId="3" fontId="14" fillId="0" borderId="52" xfId="34" applyNumberFormat="1" applyFont="1" applyFill="1" applyBorder="1" applyAlignment="1">
      <alignment horizontal="left" vertical="center"/>
    </xf>
    <xf numFmtId="0" fontId="6" fillId="0" borderId="52" xfId="49" applyFont="1" applyFill="1" applyBorder="1" applyProtection="1"/>
    <xf numFmtId="0" fontId="6" fillId="0" borderId="49" xfId="49" applyFont="1" applyFill="1" applyBorder="1" applyProtection="1"/>
    <xf numFmtId="0" fontId="21" fillId="0" borderId="0" xfId="0" applyFont="1" applyBorder="1"/>
    <xf numFmtId="0" fontId="21" fillId="3" borderId="0" xfId="0" applyFont="1" applyFill="1" applyBorder="1"/>
    <xf numFmtId="0" fontId="16" fillId="0" borderId="0" xfId="49" applyFont="1" applyFill="1" applyBorder="1" applyAlignment="1" applyProtection="1">
      <alignment horizontal="justify"/>
    </xf>
    <xf numFmtId="0" fontId="6" fillId="0" borderId="53" xfId="49" applyFont="1" applyFill="1" applyBorder="1" applyProtection="1"/>
    <xf numFmtId="0" fontId="6" fillId="0" borderId="5" xfId="49" applyFont="1" applyFill="1" applyBorder="1" applyAlignment="1" applyProtection="1">
      <alignment horizontal="justify"/>
    </xf>
    <xf numFmtId="0" fontId="16" fillId="0" borderId="5" xfId="49" applyFont="1" applyFill="1" applyBorder="1" applyProtection="1"/>
    <xf numFmtId="0" fontId="6" fillId="0" borderId="5" xfId="49" applyFont="1" applyFill="1" applyBorder="1" applyProtection="1"/>
    <xf numFmtId="174" fontId="6" fillId="0" borderId="5" xfId="49" applyNumberFormat="1" applyFont="1" applyFill="1" applyBorder="1" applyProtection="1"/>
    <xf numFmtId="0" fontId="6" fillId="0" borderId="50" xfId="49" applyFont="1" applyFill="1" applyBorder="1" applyProtection="1"/>
    <xf numFmtId="0" fontId="4" fillId="4" borderId="1" xfId="55" applyFont="1" applyFill="1" applyBorder="1" applyAlignment="1">
      <alignment horizontal="center" vertical="center" wrapText="1" shrinkToFit="1"/>
    </xf>
    <xf numFmtId="183" fontId="4" fillId="4" borderId="1" xfId="65" applyNumberFormat="1" applyFont="1" applyFill="1" applyBorder="1" applyAlignment="1">
      <alignment horizontal="center" vertical="center" wrapText="1" shrinkToFit="1"/>
    </xf>
    <xf numFmtId="0" fontId="8" fillId="12" borderId="1" xfId="55" applyFont="1" applyFill="1" applyBorder="1" applyAlignment="1">
      <alignment vertical="center" wrapText="1" shrinkToFit="1"/>
    </xf>
    <xf numFmtId="0" fontId="4" fillId="12" borderId="1" xfId="55" applyFont="1" applyFill="1" applyBorder="1" applyAlignment="1">
      <alignment horizontal="center" vertical="center" wrapText="1" shrinkToFit="1"/>
    </xf>
    <xf numFmtId="164" fontId="29" fillId="9" borderId="0" xfId="21" applyFont="1" applyFill="1" applyBorder="1" applyAlignment="1" applyProtection="1">
      <alignment horizontal="center" vertical="center"/>
    </xf>
    <xf numFmtId="0" fontId="5" fillId="4" borderId="1" xfId="55" applyFont="1" applyFill="1" applyBorder="1" applyAlignment="1">
      <alignment horizontal="center" vertical="center" wrapText="1" shrinkToFit="1"/>
    </xf>
    <xf numFmtId="174" fontId="6" fillId="0" borderId="49" xfId="49" applyNumberFormat="1" applyFont="1" applyFill="1" applyBorder="1" applyProtection="1"/>
    <xf numFmtId="164" fontId="12" fillId="0" borderId="38" xfId="29" applyNumberFormat="1" applyFont="1" applyFill="1" applyBorder="1" applyAlignment="1" applyProtection="1">
      <alignment horizontal="left" vertical="center" wrapText="1"/>
    </xf>
    <xf numFmtId="164" fontId="12" fillId="0" borderId="16" xfId="29" applyNumberFormat="1" applyFont="1" applyFill="1" applyBorder="1" applyAlignment="1" applyProtection="1">
      <alignment horizontal="left" vertical="center" wrapText="1"/>
    </xf>
    <xf numFmtId="4" fontId="12" fillId="0" borderId="1" xfId="34" applyNumberFormat="1" applyFont="1" applyFill="1" applyBorder="1" applyAlignment="1">
      <alignment horizontal="left" vertical="center" wrapText="1"/>
    </xf>
    <xf numFmtId="0" fontId="6" fillId="3" borderId="38" xfId="49" applyFont="1" applyFill="1" applyBorder="1" applyAlignment="1" applyProtection="1">
      <alignment horizontal="left" vertical="center" wrapText="1"/>
    </xf>
    <xf numFmtId="0" fontId="6" fillId="3" borderId="11" xfId="49" applyFont="1" applyFill="1" applyBorder="1" applyAlignment="1" applyProtection="1">
      <alignment horizontal="left" vertical="center" wrapText="1"/>
    </xf>
    <xf numFmtId="0" fontId="6" fillId="3" borderId="16" xfId="49" applyFont="1" applyFill="1" applyBorder="1" applyAlignment="1" applyProtection="1">
      <alignment horizontal="left" vertical="center" wrapText="1"/>
    </xf>
    <xf numFmtId="0" fontId="6" fillId="0" borderId="38" xfId="49" applyFont="1" applyFill="1" applyBorder="1" applyAlignment="1" applyProtection="1">
      <alignment horizontal="left" vertical="center" wrapText="1"/>
    </xf>
    <xf numFmtId="0" fontId="6" fillId="0" borderId="11" xfId="49" applyFont="1" applyFill="1" applyBorder="1" applyAlignment="1" applyProtection="1">
      <alignment horizontal="left" vertical="center" wrapText="1"/>
    </xf>
    <xf numFmtId="0" fontId="6" fillId="0" borderId="16" xfId="49" applyFont="1" applyFill="1" applyBorder="1" applyAlignment="1" applyProtection="1">
      <alignment horizontal="left" vertical="center" wrapText="1"/>
    </xf>
    <xf numFmtId="0" fontId="27" fillId="12" borderId="1" xfId="55" applyFont="1" applyFill="1" applyBorder="1" applyAlignment="1">
      <alignment horizontal="left" vertical="center" shrinkToFit="1"/>
    </xf>
    <xf numFmtId="0" fontId="27" fillId="12" borderId="1" xfId="55" applyFont="1" applyFill="1" applyBorder="1" applyAlignment="1">
      <alignment horizontal="center" vertical="center" wrapText="1" shrinkToFit="1"/>
    </xf>
    <xf numFmtId="0" fontId="16" fillId="3" borderId="1" xfId="46" applyNumberFormat="1" applyFont="1" applyFill="1" applyBorder="1" applyAlignment="1">
      <alignment vertical="center" wrapText="1"/>
    </xf>
    <xf numFmtId="0" fontId="16" fillId="3" borderId="14" xfId="46" applyNumberFormat="1" applyFont="1" applyFill="1" applyBorder="1" applyAlignment="1">
      <alignment vertical="center" wrapText="1"/>
    </xf>
    <xf numFmtId="0" fontId="16" fillId="3" borderId="52" xfId="46" applyNumberFormat="1" applyFont="1" applyFill="1" applyBorder="1" applyAlignment="1">
      <alignment vertical="center" wrapText="1"/>
    </xf>
    <xf numFmtId="0" fontId="16" fillId="3" borderId="0" xfId="46" applyNumberFormat="1" applyFont="1" applyFill="1" applyBorder="1" applyAlignment="1">
      <alignment vertical="center" wrapText="1"/>
    </xf>
    <xf numFmtId="3" fontId="19" fillId="3" borderId="16" xfId="46" applyNumberFormat="1" applyFont="1" applyFill="1" applyBorder="1" applyAlignment="1">
      <alignment horizontal="center" vertical="center" wrapText="1"/>
    </xf>
    <xf numFmtId="3" fontId="19" fillId="3" borderId="1" xfId="46" applyNumberFormat="1" applyFont="1" applyFill="1" applyBorder="1" applyAlignment="1">
      <alignment horizontal="center" vertical="center"/>
    </xf>
    <xf numFmtId="3" fontId="19" fillId="3" borderId="43" xfId="46" applyNumberFormat="1" applyFont="1" applyFill="1" applyBorder="1" applyAlignment="1">
      <alignment horizontal="center" vertical="center" wrapText="1"/>
    </xf>
    <xf numFmtId="3" fontId="19" fillId="3" borderId="27" xfId="46" applyNumberFormat="1" applyFont="1" applyFill="1" applyBorder="1" applyAlignment="1">
      <alignment horizontal="center" vertical="center" wrapText="1"/>
    </xf>
    <xf numFmtId="3" fontId="19" fillId="3" borderId="32" xfId="46" applyNumberFormat="1" applyFont="1" applyFill="1" applyBorder="1" applyAlignment="1">
      <alignment horizontal="center" vertical="center" wrapText="1"/>
    </xf>
    <xf numFmtId="4" fontId="14" fillId="0" borderId="47" xfId="39" applyNumberFormat="1" applyFont="1" applyFill="1" applyBorder="1" applyAlignment="1" applyProtection="1">
      <alignment horizontal="center" vertical="center"/>
    </xf>
    <xf numFmtId="4" fontId="14" fillId="0" borderId="45" xfId="39" applyNumberFormat="1" applyFont="1" applyFill="1" applyBorder="1" applyAlignment="1" applyProtection="1">
      <alignment horizontal="center" vertical="center"/>
    </xf>
    <xf numFmtId="0" fontId="16" fillId="3" borderId="6" xfId="46" applyNumberFormat="1" applyFont="1" applyFill="1" applyBorder="1" applyAlignment="1">
      <alignment vertical="center" wrapText="1"/>
    </xf>
    <xf numFmtId="0" fontId="16" fillId="3" borderId="7" xfId="46" applyNumberFormat="1" applyFont="1" applyFill="1" applyBorder="1" applyAlignment="1">
      <alignment vertical="center" wrapText="1"/>
    </xf>
    <xf numFmtId="3" fontId="19" fillId="3" borderId="23" xfId="46" applyNumberFormat="1" applyFont="1" applyFill="1" applyBorder="1" applyAlignment="1">
      <alignment horizontal="center" vertical="center"/>
    </xf>
    <xf numFmtId="3" fontId="19" fillId="3" borderId="6" xfId="46" applyNumberFormat="1" applyFont="1" applyFill="1" applyBorder="1" applyAlignment="1">
      <alignment horizontal="center" vertical="center"/>
    </xf>
    <xf numFmtId="0" fontId="19" fillId="3" borderId="16" xfId="46" applyFont="1" applyFill="1" applyBorder="1" applyAlignment="1">
      <alignment horizontal="center" vertical="center" wrapText="1"/>
    </xf>
    <xf numFmtId="0" fontId="19" fillId="3" borderId="1" xfId="46" applyFont="1" applyFill="1" applyBorder="1" applyAlignment="1">
      <alignment horizontal="center" vertical="center"/>
    </xf>
    <xf numFmtId="0" fontId="16" fillId="3" borderId="20" xfId="0" applyNumberFormat="1" applyFont="1" applyFill="1" applyBorder="1" applyAlignment="1">
      <alignment vertical="center" wrapText="1"/>
    </xf>
    <xf numFmtId="0" fontId="16" fillId="3" borderId="21" xfId="0" applyNumberFormat="1" applyFont="1" applyFill="1" applyBorder="1" applyAlignment="1">
      <alignment vertical="center" wrapText="1"/>
    </xf>
    <xf numFmtId="0" fontId="16" fillId="3" borderId="50" xfId="46" applyFont="1" applyFill="1" applyBorder="1" applyAlignment="1">
      <alignment horizontal="left" vertical="center" wrapText="1"/>
    </xf>
    <xf numFmtId="0" fontId="16" fillId="3" borderId="42" xfId="46" applyFont="1" applyFill="1" applyBorder="1" applyAlignment="1">
      <alignment horizontal="left" vertical="center" wrapText="1"/>
    </xf>
    <xf numFmtId="0" fontId="16" fillId="3" borderId="41" xfId="46" applyFont="1" applyFill="1" applyBorder="1" applyAlignment="1">
      <alignment horizontal="left" vertical="center" wrapText="1"/>
    </xf>
    <xf numFmtId="0" fontId="16" fillId="3" borderId="49" xfId="46" applyFont="1" applyFill="1" applyBorder="1" applyAlignment="1">
      <alignment horizontal="left" vertical="center" wrapText="1"/>
    </xf>
    <xf numFmtId="0" fontId="16" fillId="3" borderId="33" xfId="46" applyFont="1" applyFill="1" applyBorder="1" applyAlignment="1">
      <alignment horizontal="left" vertical="center" wrapText="1"/>
    </xf>
    <xf numFmtId="0" fontId="16" fillId="3" borderId="34" xfId="46" applyFont="1" applyFill="1" applyBorder="1" applyAlignment="1">
      <alignment horizontal="left" vertical="center" wrapText="1"/>
    </xf>
    <xf numFmtId="0" fontId="16" fillId="3" borderId="24" xfId="46" applyFont="1" applyFill="1" applyBorder="1" applyAlignment="1">
      <alignment horizontal="left" vertical="center" wrapText="1"/>
    </xf>
    <xf numFmtId="0" fontId="16" fillId="3" borderId="20" xfId="46" applyFont="1" applyFill="1" applyBorder="1" applyAlignment="1">
      <alignment horizontal="left" vertical="center" wrapText="1"/>
    </xf>
    <xf numFmtId="0" fontId="16" fillId="3" borderId="21" xfId="46" applyFont="1" applyFill="1" applyBorder="1" applyAlignment="1">
      <alignment horizontal="left" vertical="center" wrapText="1"/>
    </xf>
    <xf numFmtId="0" fontId="16" fillId="3" borderId="1" xfId="0" applyNumberFormat="1" applyFont="1" applyFill="1" applyBorder="1" applyAlignment="1">
      <alignment vertical="center" wrapText="1"/>
    </xf>
    <xf numFmtId="0" fontId="16" fillId="3" borderId="14" xfId="0" applyNumberFormat="1" applyFont="1" applyFill="1" applyBorder="1" applyAlignment="1">
      <alignment vertical="center" wrapText="1"/>
    </xf>
    <xf numFmtId="3" fontId="19" fillId="3" borderId="24" xfId="46" applyNumberFormat="1" applyFont="1" applyFill="1" applyBorder="1" applyAlignment="1">
      <alignment horizontal="center" vertical="center"/>
    </xf>
    <xf numFmtId="3" fontId="19" fillId="3" borderId="20" xfId="46" applyNumberFormat="1" applyFont="1" applyFill="1" applyBorder="1" applyAlignment="1">
      <alignment horizontal="center" vertical="center"/>
    </xf>
    <xf numFmtId="164" fontId="14" fillId="9" borderId="44" xfId="29" applyFont="1" applyFill="1" applyBorder="1" applyAlignment="1" applyProtection="1">
      <alignment horizontal="center" vertical="center" wrapText="1"/>
    </xf>
    <xf numFmtId="164" fontId="14" fillId="9" borderId="48" xfId="29" applyFont="1" applyFill="1" applyBorder="1" applyAlignment="1" applyProtection="1">
      <alignment horizontal="center" vertical="center" wrapText="1"/>
    </xf>
    <xf numFmtId="4" fontId="14" fillId="0" borderId="38" xfId="39" applyNumberFormat="1" applyFont="1" applyFill="1" applyBorder="1" applyAlignment="1" applyProtection="1">
      <alignment horizontal="left" vertical="center"/>
    </xf>
    <xf numFmtId="4" fontId="14" fillId="0" borderId="11" xfId="39" applyNumberFormat="1" applyFont="1" applyFill="1" applyBorder="1" applyAlignment="1" applyProtection="1">
      <alignment horizontal="left" vertical="center"/>
    </xf>
    <xf numFmtId="0" fontId="5" fillId="4" borderId="1" xfId="55" applyFont="1" applyFill="1" applyBorder="1" applyAlignment="1">
      <alignment horizontal="center" vertical="center" wrapText="1" shrinkToFit="1"/>
    </xf>
    <xf numFmtId="184" fontId="4" fillId="4" borderId="1" xfId="21" applyNumberFormat="1" applyFont="1" applyFill="1" applyBorder="1" applyAlignment="1">
      <alignment horizontal="center" vertical="center" wrapText="1" shrinkToFit="1"/>
    </xf>
    <xf numFmtId="0" fontId="9" fillId="0" borderId="1" xfId="55" applyFont="1" applyFill="1" applyBorder="1" applyAlignment="1">
      <alignment horizontal="center" vertical="center"/>
    </xf>
    <xf numFmtId="165" fontId="9" fillId="0" borderId="1" xfId="19" applyFont="1" applyFill="1" applyBorder="1" applyAlignment="1">
      <alignment horizontal="center" vertical="center" wrapText="1"/>
    </xf>
    <xf numFmtId="169" fontId="9" fillId="0" borderId="1" xfId="55" applyNumberFormat="1" applyFont="1" applyFill="1" applyBorder="1" applyAlignment="1">
      <alignment horizontal="center" vertical="center" wrapText="1"/>
    </xf>
    <xf numFmtId="0" fontId="9" fillId="0" borderId="1" xfId="55" applyFont="1" applyFill="1" applyBorder="1" applyAlignment="1">
      <alignment horizontal="center" vertical="center" wrapText="1"/>
    </xf>
    <xf numFmtId="0" fontId="10" fillId="0" borderId="1" xfId="55" applyFont="1" applyFill="1" applyBorder="1" applyAlignment="1">
      <alignment horizontal="center" vertical="center" wrapText="1"/>
    </xf>
    <xf numFmtId="0" fontId="4" fillId="4" borderId="1" xfId="55" applyFont="1" applyFill="1" applyBorder="1" applyAlignment="1">
      <alignment horizontal="left" vertical="center" wrapText="1" shrinkToFit="1"/>
    </xf>
    <xf numFmtId="0" fontId="4" fillId="4" borderId="1" xfId="21" applyNumberFormat="1" applyFont="1" applyFill="1" applyBorder="1" applyAlignment="1">
      <alignment horizontal="center" vertical="center" wrapText="1" shrinkToFit="1"/>
    </xf>
    <xf numFmtId="0" fontId="11" fillId="6" borderId="1" xfId="55" applyFont="1" applyFill="1" applyBorder="1" applyAlignment="1">
      <alignment horizontal="left" vertical="center" wrapText="1"/>
    </xf>
    <xf numFmtId="164" fontId="12" fillId="0" borderId="1" xfId="29" applyNumberFormat="1" applyFont="1" applyFill="1" applyBorder="1" applyAlignment="1" applyProtection="1">
      <alignment horizontal="left" vertical="center" wrapText="1"/>
    </xf>
    <xf numFmtId="4" fontId="28" fillId="0" borderId="1" xfId="34" applyNumberFormat="1" applyFont="1" applyFill="1" applyBorder="1" applyAlignment="1">
      <alignment horizontal="left" vertical="center" wrapText="1"/>
    </xf>
    <xf numFmtId="164" fontId="14" fillId="0" borderId="10" xfId="21" applyNumberFormat="1" applyFont="1" applyFill="1" applyBorder="1" applyAlignment="1" applyProtection="1">
      <alignment horizontal="center" vertical="center" wrapText="1"/>
    </xf>
    <xf numFmtId="164" fontId="14" fillId="0" borderId="16" xfId="21" applyNumberFormat="1" applyFont="1" applyFill="1" applyBorder="1" applyAlignment="1" applyProtection="1">
      <alignment horizontal="center" vertical="center" wrapText="1"/>
    </xf>
    <xf numFmtId="4" fontId="12" fillId="0" borderId="20" xfId="34" applyNumberFormat="1" applyFont="1" applyFill="1" applyBorder="1" applyAlignment="1">
      <alignment horizontal="left" vertical="center" wrapText="1"/>
    </xf>
    <xf numFmtId="3" fontId="14" fillId="0" borderId="36" xfId="34" applyNumberFormat="1" applyFont="1" applyFill="1" applyBorder="1" applyAlignment="1">
      <alignment horizontal="left" vertical="center"/>
    </xf>
    <xf numFmtId="3" fontId="14" fillId="0" borderId="37" xfId="34" applyNumberFormat="1" applyFont="1" applyFill="1" applyBorder="1" applyAlignment="1">
      <alignment horizontal="left" vertical="center"/>
    </xf>
    <xf numFmtId="4" fontId="14" fillId="0" borderId="27" xfId="39" applyNumberFormat="1" applyFont="1" applyFill="1" applyBorder="1" applyAlignment="1" applyProtection="1">
      <alignment horizontal="left" vertical="center"/>
    </xf>
    <xf numFmtId="4" fontId="14" fillId="0" borderId="47" xfId="39" applyNumberFormat="1" applyFont="1" applyFill="1" applyBorder="1" applyAlignment="1" applyProtection="1">
      <alignment horizontal="left" vertical="center"/>
    </xf>
    <xf numFmtId="164" fontId="14" fillId="9" borderId="3" xfId="29" applyFont="1" applyFill="1" applyBorder="1" applyAlignment="1" applyProtection="1">
      <alignment horizontal="center" vertical="center" wrapText="1"/>
    </xf>
    <xf numFmtId="164" fontId="14" fillId="9" borderId="46" xfId="29" applyFont="1" applyFill="1" applyBorder="1" applyAlignment="1" applyProtection="1">
      <alignment horizontal="center" vertical="center" wrapText="1"/>
    </xf>
    <xf numFmtId="164" fontId="14" fillId="9" borderId="36" xfId="29" applyFont="1" applyFill="1" applyBorder="1" applyAlignment="1" applyProtection="1">
      <alignment horizontal="left" vertical="center" wrapText="1"/>
    </xf>
    <xf numFmtId="173" fontId="1" fillId="0" borderId="36" xfId="43" applyBorder="1" applyAlignment="1">
      <alignment horizontal="left" vertical="center" wrapText="1"/>
    </xf>
    <xf numFmtId="3" fontId="14" fillId="0" borderId="1" xfId="34" applyNumberFormat="1" applyFont="1" applyFill="1" applyBorder="1" applyAlignment="1">
      <alignment horizontal="center" vertical="center"/>
    </xf>
    <xf numFmtId="164" fontId="26" fillId="9" borderId="1" xfId="29" applyFont="1" applyFill="1" applyBorder="1" applyAlignment="1" applyProtection="1">
      <alignment horizontal="center" vertical="center"/>
    </xf>
    <xf numFmtId="164" fontId="26" fillId="9" borderId="38" xfId="29" applyFont="1" applyFill="1" applyBorder="1" applyAlignment="1" applyProtection="1">
      <alignment horizontal="center" vertical="center"/>
    </xf>
    <xf numFmtId="164" fontId="26" fillId="9" borderId="16" xfId="29" applyFont="1" applyFill="1" applyBorder="1" applyAlignment="1" applyProtection="1">
      <alignment horizontal="center" vertical="center"/>
    </xf>
    <xf numFmtId="3" fontId="14" fillId="0" borderId="38" xfId="34" applyNumberFormat="1" applyFont="1" applyFill="1" applyBorder="1" applyAlignment="1">
      <alignment horizontal="center" vertical="center"/>
    </xf>
    <xf numFmtId="3" fontId="14" fillId="0" borderId="11" xfId="34" applyNumberFormat="1" applyFont="1" applyFill="1" applyBorder="1" applyAlignment="1">
      <alignment horizontal="center" vertical="center"/>
    </xf>
    <xf numFmtId="3" fontId="14" fillId="0" borderId="16" xfId="34" applyNumberFormat="1" applyFont="1" applyFill="1" applyBorder="1" applyAlignment="1">
      <alignment horizontal="center" vertical="center"/>
    </xf>
    <xf numFmtId="164" fontId="14" fillId="0" borderId="43" xfId="29" applyFont="1" applyFill="1" applyBorder="1" applyAlignment="1" applyProtection="1">
      <alignment horizontal="center" vertical="center" wrapText="1"/>
    </xf>
    <xf numFmtId="164" fontId="14" fillId="0" borderId="27" xfId="29" applyFont="1" applyFill="1" applyBorder="1" applyAlignment="1" applyProtection="1">
      <alignment horizontal="center" vertical="center" wrapText="1"/>
    </xf>
    <xf numFmtId="0" fontId="8" fillId="10" borderId="30" xfId="55" applyFont="1" applyFill="1" applyBorder="1" applyAlignment="1">
      <alignment horizontal="center" vertical="center" wrapText="1" shrinkToFit="1"/>
    </xf>
    <xf numFmtId="3" fontId="14" fillId="0" borderId="36" xfId="34" applyNumberFormat="1" applyFont="1" applyFill="1" applyBorder="1" applyAlignment="1">
      <alignment horizontal="center" vertical="center"/>
    </xf>
    <xf numFmtId="3" fontId="14" fillId="0" borderId="37" xfId="34" applyNumberFormat="1" applyFont="1" applyFill="1" applyBorder="1" applyAlignment="1">
      <alignment horizontal="center" vertical="center"/>
    </xf>
    <xf numFmtId="164" fontId="14" fillId="9" borderId="35" xfId="29" applyFont="1" applyFill="1" applyBorder="1" applyAlignment="1" applyProtection="1">
      <alignment horizontal="center" vertical="center"/>
    </xf>
    <xf numFmtId="164" fontId="14" fillId="9" borderId="36" xfId="29" applyFont="1" applyFill="1" applyBorder="1" applyAlignment="1" applyProtection="1">
      <alignment horizontal="center" vertical="center"/>
    </xf>
    <xf numFmtId="164" fontId="14" fillId="9" borderId="1" xfId="29" applyFont="1" applyFill="1" applyBorder="1" applyAlignment="1" applyProtection="1">
      <alignment horizontal="center" vertical="center"/>
    </xf>
    <xf numFmtId="4" fontId="12" fillId="0" borderId="38" xfId="34" applyNumberFormat="1" applyFont="1" applyFill="1" applyBorder="1" applyAlignment="1">
      <alignment horizontal="left" vertical="center" wrapText="1"/>
    </xf>
    <xf numFmtId="4" fontId="12" fillId="0" borderId="16" xfId="34" applyNumberFormat="1" applyFont="1" applyFill="1" applyBorder="1" applyAlignment="1">
      <alignment horizontal="left" vertical="center" wrapText="1"/>
    </xf>
    <xf numFmtId="164" fontId="26" fillId="0" borderId="1" xfId="29" applyNumberFormat="1" applyFont="1" applyFill="1" applyBorder="1" applyAlignment="1" applyProtection="1">
      <alignment horizontal="left" vertical="center" wrapText="1"/>
    </xf>
    <xf numFmtId="0" fontId="11" fillId="6" borderId="47" xfId="55" applyFont="1" applyFill="1" applyBorder="1" applyAlignment="1">
      <alignment horizontal="left" vertical="center" wrapText="1"/>
    </xf>
    <xf numFmtId="0" fontId="11" fillId="6" borderId="45" xfId="55" applyFont="1" applyFill="1" applyBorder="1" applyAlignment="1">
      <alignment horizontal="left" vertical="center" wrapText="1"/>
    </xf>
    <xf numFmtId="0" fontId="11" fillId="6" borderId="48" xfId="55" applyFont="1" applyFill="1" applyBorder="1" applyAlignment="1">
      <alignment horizontal="left" vertical="center" wrapText="1"/>
    </xf>
    <xf numFmtId="0" fontId="11" fillId="6" borderId="3" xfId="55" applyFont="1" applyFill="1" applyBorder="1" applyAlignment="1">
      <alignment horizontal="left" vertical="center" wrapText="1"/>
    </xf>
    <xf numFmtId="0" fontId="11" fillId="6" borderId="46" xfId="55" applyFont="1" applyFill="1" applyBorder="1" applyAlignment="1">
      <alignment horizontal="left" vertical="center" wrapText="1"/>
    </xf>
    <xf numFmtId="4" fontId="12" fillId="0" borderId="6" xfId="34" applyNumberFormat="1" applyFont="1" applyFill="1" applyBorder="1" applyAlignment="1">
      <alignment horizontal="left" vertical="center" wrapText="1"/>
    </xf>
    <xf numFmtId="0" fontId="11" fillId="3" borderId="0" xfId="47" applyFont="1" applyFill="1" applyBorder="1" applyAlignment="1">
      <alignment horizontal="center" vertical="center" wrapText="1"/>
    </xf>
    <xf numFmtId="0" fontId="3" fillId="3" borderId="44" xfId="42" applyFont="1" applyFill="1" applyBorder="1" applyAlignment="1">
      <alignment horizontal="center" vertical="center"/>
    </xf>
    <xf numFmtId="0" fontId="3" fillId="3" borderId="45" xfId="42" applyFont="1" applyFill="1" applyBorder="1" applyAlignment="1">
      <alignment horizontal="center" vertical="center"/>
    </xf>
    <xf numFmtId="4" fontId="1" fillId="3" borderId="9" xfId="47" applyNumberFormat="1" applyFont="1" applyFill="1" applyBorder="1" applyAlignment="1">
      <alignment horizontal="left" vertical="center" wrapText="1"/>
    </xf>
    <xf numFmtId="4" fontId="1" fillId="3" borderId="5" xfId="47" applyNumberFormat="1" applyFont="1" applyFill="1" applyBorder="1" applyAlignment="1">
      <alignment horizontal="left" vertical="center" wrapText="1"/>
    </xf>
    <xf numFmtId="4" fontId="1" fillId="3" borderId="50" xfId="47" applyNumberFormat="1" applyFont="1" applyFill="1" applyBorder="1" applyAlignment="1">
      <alignment horizontal="left" vertical="center" wrapText="1"/>
    </xf>
    <xf numFmtId="4" fontId="1" fillId="3" borderId="12" xfId="47" applyNumberFormat="1" applyFont="1" applyFill="1" applyBorder="1" applyAlignment="1">
      <alignment horizontal="left" vertical="center" wrapText="1"/>
    </xf>
    <xf numFmtId="4" fontId="1" fillId="3" borderId="13" xfId="47" applyNumberFormat="1" applyFont="1" applyFill="1" applyBorder="1" applyAlignment="1">
      <alignment horizontal="left" vertical="center" wrapText="1"/>
    </xf>
    <xf numFmtId="4" fontId="1" fillId="3" borderId="24" xfId="47" applyNumberFormat="1" applyFont="1" applyFill="1" applyBorder="1" applyAlignment="1">
      <alignment horizontal="left" vertical="center" wrapText="1"/>
    </xf>
    <xf numFmtId="4" fontId="3" fillId="3" borderId="44" xfId="47" applyNumberFormat="1" applyFont="1" applyFill="1" applyBorder="1" applyAlignment="1">
      <alignment horizontal="left" vertical="center" wrapText="1"/>
    </xf>
    <xf numFmtId="4" fontId="3" fillId="3" borderId="45" xfId="47" applyNumberFormat="1" applyFont="1" applyFill="1" applyBorder="1" applyAlignment="1">
      <alignment horizontal="left" vertical="center" wrapText="1"/>
    </xf>
    <xf numFmtId="4" fontId="3" fillId="3" borderId="48" xfId="47" applyNumberFormat="1" applyFont="1" applyFill="1" applyBorder="1" applyAlignment="1">
      <alignment horizontal="left" vertical="center" wrapText="1"/>
    </xf>
    <xf numFmtId="4" fontId="1" fillId="3" borderId="2" xfId="54" applyNumberFormat="1" applyFont="1" applyFill="1" applyBorder="1" applyAlignment="1">
      <alignment horizontal="left" vertical="center" wrapText="1"/>
    </xf>
    <xf numFmtId="4" fontId="1" fillId="3" borderId="0" xfId="54" applyNumberFormat="1" applyFont="1" applyFill="1" applyBorder="1" applyAlignment="1">
      <alignment horizontal="left" vertical="center" wrapText="1"/>
    </xf>
    <xf numFmtId="4" fontId="3" fillId="3" borderId="44" xfId="54" applyNumberFormat="1" applyFont="1" applyFill="1" applyBorder="1" applyAlignment="1">
      <alignment horizontal="left" vertical="center" wrapText="1"/>
    </xf>
    <xf numFmtId="4" fontId="3" fillId="3" borderId="45" xfId="54" applyNumberFormat="1" applyFont="1" applyFill="1" applyBorder="1" applyAlignment="1">
      <alignment horizontal="left" vertical="center" wrapText="1"/>
    </xf>
    <xf numFmtId="4" fontId="3" fillId="3" borderId="40" xfId="54" applyNumberFormat="1" applyFont="1" applyFill="1" applyBorder="1" applyAlignment="1">
      <alignment horizontal="left" vertical="center" wrapText="1"/>
    </xf>
    <xf numFmtId="0" fontId="3" fillId="3" borderId="29" xfId="42" applyFont="1" applyFill="1" applyBorder="1" applyAlignment="1">
      <alignment horizontal="center" vertical="center"/>
    </xf>
    <xf numFmtId="0" fontId="3" fillId="3" borderId="51" xfId="42" applyFont="1" applyFill="1" applyBorder="1" applyAlignment="1">
      <alignment horizontal="center" vertical="center"/>
    </xf>
    <xf numFmtId="0" fontId="3" fillId="3" borderId="30" xfId="42" applyFont="1" applyFill="1" applyBorder="1" applyAlignment="1">
      <alignment horizontal="left" vertical="center" wrapText="1"/>
    </xf>
    <xf numFmtId="0" fontId="3" fillId="3" borderId="33" xfId="42" applyFont="1" applyFill="1" applyBorder="1" applyAlignment="1">
      <alignment horizontal="left" vertical="center" wrapText="1"/>
    </xf>
    <xf numFmtId="0" fontId="3" fillId="3" borderId="36" xfId="42" applyFont="1" applyFill="1" applyBorder="1" applyAlignment="1">
      <alignment horizontal="left" vertical="center" wrapText="1"/>
    </xf>
    <xf numFmtId="4" fontId="3" fillId="3" borderId="43" xfId="47" applyNumberFormat="1" applyFont="1" applyFill="1" applyBorder="1" applyAlignment="1">
      <alignment horizontal="left" vertical="center" wrapText="1"/>
    </xf>
    <xf numFmtId="4" fontId="3" fillId="3" borderId="27" xfId="47" applyNumberFormat="1" applyFont="1" applyFill="1" applyBorder="1" applyAlignment="1">
      <alignment horizontal="left" vertical="center" wrapText="1"/>
    </xf>
  </cellXfs>
  <cellStyles count="66">
    <cellStyle name="Comma" xfId="1" xr:uid="{00000000-0005-0000-0000-000000000000}"/>
    <cellStyle name="Currency" xfId="2" xr:uid="{00000000-0005-0000-0000-000001000000}"/>
    <cellStyle name="Hipervínculo 2 2" xfId="3" xr:uid="{00000000-0005-0000-0000-000002000000}"/>
    <cellStyle name="Millares" xfId="4" builtinId="3"/>
    <cellStyle name="Millares [0]" xfId="65" builtinId="6"/>
    <cellStyle name="Millares [0] 2" xfId="5" xr:uid="{00000000-0005-0000-0000-000004000000}"/>
    <cellStyle name="Millares [0] 3" xfId="6" xr:uid="{00000000-0005-0000-0000-000005000000}"/>
    <cellStyle name="Millares 10" xfId="7" xr:uid="{00000000-0005-0000-0000-000006000000}"/>
    <cellStyle name="Millares 2" xfId="8" xr:uid="{00000000-0005-0000-0000-000007000000}"/>
    <cellStyle name="Millares 2 2" xfId="9" xr:uid="{00000000-0005-0000-0000-000008000000}"/>
    <cellStyle name="Millares 2 2 3" xfId="10" xr:uid="{00000000-0005-0000-0000-000009000000}"/>
    <cellStyle name="Millares 2_A. Priorizacion La Cruz incluye adicional" xfId="11" xr:uid="{00000000-0005-0000-0000-00000A000000}"/>
    <cellStyle name="Millares 3" xfId="12" xr:uid="{00000000-0005-0000-0000-00000B000000}"/>
    <cellStyle name="Millares 4" xfId="13" xr:uid="{00000000-0005-0000-0000-00000C000000}"/>
    <cellStyle name="Millares 4 2" xfId="14" xr:uid="{00000000-0005-0000-0000-00000D000000}"/>
    <cellStyle name="Millares 4 3" xfId="15" xr:uid="{00000000-0005-0000-0000-00000E000000}"/>
    <cellStyle name="Millares 4 4" xfId="16" xr:uid="{00000000-0005-0000-0000-00000F000000}"/>
    <cellStyle name="Millares 8" xfId="17" xr:uid="{00000000-0005-0000-0000-000010000000}"/>
    <cellStyle name="Millares_FORMULARIO 4 - M-OFERENTE PPTA ECONOMICA" xfId="18" xr:uid="{00000000-0005-0000-0000-000011000000}"/>
    <cellStyle name="Millares_PPTO OFICIAL LP-SGT-SRN-001-2009" xfId="19" xr:uid="{00000000-0005-0000-0000-000012000000}"/>
    <cellStyle name="Millares_PR13+654 2" xfId="20" xr:uid="{00000000-0005-0000-0000-000013000000}"/>
    <cellStyle name="Moneda" xfId="21" builtinId="4"/>
    <cellStyle name="Moneda [0]" xfId="22" builtinId="7"/>
    <cellStyle name="Moneda [0] 2" xfId="23" xr:uid="{00000000-0005-0000-0000-000016000000}"/>
    <cellStyle name="Moneda [0] 2 2" xfId="24" xr:uid="{00000000-0005-0000-0000-000017000000}"/>
    <cellStyle name="Moneda 2" xfId="25" xr:uid="{00000000-0005-0000-0000-000018000000}"/>
    <cellStyle name="Moneda 2 2" xfId="26" xr:uid="{00000000-0005-0000-0000-000019000000}"/>
    <cellStyle name="Moneda 2 2 3" xfId="27" xr:uid="{00000000-0005-0000-0000-00001A000000}"/>
    <cellStyle name="Moneda 2 2 5" xfId="28" xr:uid="{00000000-0005-0000-0000-00001B000000}"/>
    <cellStyle name="Moneda 3" xfId="29" xr:uid="{00000000-0005-0000-0000-00001C000000}"/>
    <cellStyle name="Moneda 4" xfId="30" xr:uid="{00000000-0005-0000-0000-00001D000000}"/>
    <cellStyle name="Moneda 5" xfId="31" xr:uid="{00000000-0005-0000-0000-00001E000000}"/>
    <cellStyle name="Normal" xfId="0" builtinId="0"/>
    <cellStyle name="Normal 10 2" xfId="32" xr:uid="{00000000-0005-0000-0000-000020000000}"/>
    <cellStyle name="Normal 12" xfId="33" xr:uid="{00000000-0005-0000-0000-000021000000}"/>
    <cellStyle name="Normal 14 2" xfId="34" xr:uid="{00000000-0005-0000-0000-000022000000}"/>
    <cellStyle name="Normal 16" xfId="35" xr:uid="{00000000-0005-0000-0000-000023000000}"/>
    <cellStyle name="Normal 16 2 2" xfId="36" xr:uid="{00000000-0005-0000-0000-000024000000}"/>
    <cellStyle name="Normal 19" xfId="37" xr:uid="{00000000-0005-0000-0000-000025000000}"/>
    <cellStyle name="Normal 2" xfId="38" xr:uid="{00000000-0005-0000-0000-000026000000}"/>
    <cellStyle name="Normal 2 10 2" xfId="39" xr:uid="{00000000-0005-0000-0000-000027000000}"/>
    <cellStyle name="Normal 2 10 2 2" xfId="40" xr:uid="{00000000-0005-0000-0000-000028000000}"/>
    <cellStyle name="Normal 2 2" xfId="41" xr:uid="{00000000-0005-0000-0000-000029000000}"/>
    <cellStyle name="Normal 2 2 2" xfId="42" xr:uid="{00000000-0005-0000-0000-00002A000000}"/>
    <cellStyle name="Normal 2 3" xfId="43" xr:uid="{00000000-0005-0000-0000-00002B000000}"/>
    <cellStyle name="Normal 28" xfId="44" xr:uid="{00000000-0005-0000-0000-00002C000000}"/>
    <cellStyle name="Normal 3" xfId="45" xr:uid="{00000000-0005-0000-0000-00002D000000}"/>
    <cellStyle name="Normal 3 11" xfId="46" xr:uid="{00000000-0005-0000-0000-00002E000000}"/>
    <cellStyle name="Normal 3 2 3 2" xfId="47" xr:uid="{00000000-0005-0000-0000-00002F000000}"/>
    <cellStyle name="Normal 3 2 3 2 2" xfId="48" xr:uid="{00000000-0005-0000-0000-000030000000}"/>
    <cellStyle name="Normal 3 3" xfId="49" xr:uid="{00000000-0005-0000-0000-000031000000}"/>
    <cellStyle name="Normal 3 3 2" xfId="50" xr:uid="{00000000-0005-0000-0000-000032000000}"/>
    <cellStyle name="Normal 4" xfId="51" xr:uid="{00000000-0005-0000-0000-000033000000}"/>
    <cellStyle name="Normal 4 2" xfId="52" xr:uid="{00000000-0005-0000-0000-000034000000}"/>
    <cellStyle name="Normal 5" xfId="53" xr:uid="{00000000-0005-0000-0000-000035000000}"/>
    <cellStyle name="Normal_modelo ACTA OBRA y MODIFICACION" xfId="54" xr:uid="{00000000-0005-0000-0000-000036000000}"/>
    <cellStyle name="Normal_PTO OFICIAL y APU MODELO 2010 (2)" xfId="55" xr:uid="{00000000-0005-0000-0000-000037000000}"/>
    <cellStyle name="Percent" xfId="56" xr:uid="{00000000-0005-0000-0000-000038000000}"/>
    <cellStyle name="Porcentaje" xfId="57" builtinId="5"/>
    <cellStyle name="Porcentaje 2" xfId="58" xr:uid="{00000000-0005-0000-0000-00003A000000}"/>
    <cellStyle name="Porcentaje 2 2" xfId="59" xr:uid="{00000000-0005-0000-0000-00003B000000}"/>
    <cellStyle name="Porcentaje 2 2 2" xfId="60" xr:uid="{00000000-0005-0000-0000-00003C000000}"/>
    <cellStyle name="Porcentaje 2 4" xfId="61" xr:uid="{00000000-0005-0000-0000-00003D000000}"/>
    <cellStyle name="Porcentaje 3" xfId="62" xr:uid="{00000000-0005-0000-0000-00003E000000}"/>
    <cellStyle name="Porcentaje 8" xfId="63" xr:uid="{00000000-0005-0000-0000-00003F000000}"/>
    <cellStyle name="Porcentual 9" xfId="64" xr:uid="{00000000-0005-0000-0000-00004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aola%20Pati&#241;o\AppData\Local\Microsoft\Windows\Temporary%20Internet%20Files\Content.Outlook\EGT9VZJ0\2kprincipal\licitaciones2\Datos\LICITACIONES\Planes%20de%20accion\DATOS\Equipos\COSTO%20DE%20PROPIEDA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AIU"/>
      <sheetName val="EVA"/>
      <sheetName val="Program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H63"/>
  <sheetViews>
    <sheetView view="pageBreakPreview" topLeftCell="A49" zoomScaleNormal="100" zoomScaleSheetLayoutView="100" workbookViewId="0">
      <selection activeCell="D59" sqref="D59"/>
    </sheetView>
  </sheetViews>
  <sheetFormatPr baseColWidth="10" defaultRowHeight="15"/>
  <cols>
    <col min="1" max="1" width="2.5703125" customWidth="1"/>
    <col min="2" max="2" width="61.5703125" customWidth="1"/>
    <col min="3" max="3" width="12.5703125" customWidth="1"/>
    <col min="4" max="4" width="15.5703125" customWidth="1"/>
    <col min="5" max="5" width="2.5703125" customWidth="1"/>
  </cols>
  <sheetData>
    <row r="1" spans="1:7" ht="9.9499999999999993" customHeight="1" thickBot="1"/>
    <row r="2" spans="1:7" ht="20.100000000000001" customHeight="1" thickBot="1">
      <c r="A2" s="14"/>
      <c r="B2" s="33" t="s">
        <v>107</v>
      </c>
      <c r="C2" s="34" t="s">
        <v>0</v>
      </c>
      <c r="D2" s="35" t="s">
        <v>108</v>
      </c>
      <c r="E2" s="14"/>
    </row>
    <row r="3" spans="1:7" s="31" customFormat="1" ht="15" customHeight="1">
      <c r="B3" s="37" t="s">
        <v>277</v>
      </c>
      <c r="C3" s="38" t="s">
        <v>332</v>
      </c>
      <c r="D3" s="39">
        <v>56174</v>
      </c>
      <c r="F3" s="32"/>
      <c r="G3" s="32"/>
    </row>
    <row r="4" spans="1:7" s="31" customFormat="1" ht="15" customHeight="1">
      <c r="B4" s="40" t="s">
        <v>278</v>
      </c>
      <c r="C4" s="36" t="s">
        <v>332</v>
      </c>
      <c r="D4" s="41">
        <v>51067</v>
      </c>
    </row>
    <row r="5" spans="1:7" s="31" customFormat="1" ht="15" customHeight="1">
      <c r="B5" s="40" t="s">
        <v>279</v>
      </c>
      <c r="C5" s="36" t="s">
        <v>332</v>
      </c>
      <c r="D5" s="41">
        <v>66387</v>
      </c>
    </row>
    <row r="6" spans="1:7" s="31" customFormat="1" ht="15" customHeight="1">
      <c r="B6" s="40" t="s">
        <v>280</v>
      </c>
      <c r="C6" s="36" t="s">
        <v>332</v>
      </c>
      <c r="D6" s="41">
        <v>362556</v>
      </c>
    </row>
    <row r="7" spans="1:7" s="31" customFormat="1" ht="15" customHeight="1">
      <c r="B7" s="40" t="s">
        <v>281</v>
      </c>
      <c r="C7" s="36" t="s">
        <v>332</v>
      </c>
      <c r="D7" s="41">
        <v>76601</v>
      </c>
    </row>
    <row r="8" spans="1:7" s="31" customFormat="1" ht="15" customHeight="1">
      <c r="B8" s="40" t="s">
        <v>282</v>
      </c>
      <c r="C8" s="36" t="s">
        <v>332</v>
      </c>
      <c r="D8" s="41">
        <v>561739</v>
      </c>
    </row>
    <row r="9" spans="1:7" s="31" customFormat="1" ht="15" customHeight="1">
      <c r="B9" s="40" t="s">
        <v>283</v>
      </c>
      <c r="C9" s="36" t="s">
        <v>332</v>
      </c>
      <c r="D9" s="41">
        <v>306403</v>
      </c>
    </row>
    <row r="10" spans="1:7" s="31" customFormat="1" ht="15" customHeight="1">
      <c r="B10" s="40" t="s">
        <v>284</v>
      </c>
      <c r="C10" s="36" t="s">
        <v>332</v>
      </c>
      <c r="D10" s="41">
        <v>204269</v>
      </c>
    </row>
    <row r="11" spans="1:7" s="31" customFormat="1" ht="15" customHeight="1">
      <c r="B11" s="40" t="s">
        <v>285</v>
      </c>
      <c r="C11" s="36" t="s">
        <v>332</v>
      </c>
      <c r="D11" s="41">
        <v>306403</v>
      </c>
    </row>
    <row r="12" spans="1:7" s="31" customFormat="1" ht="15" customHeight="1">
      <c r="B12" s="40" t="s">
        <v>286</v>
      </c>
      <c r="C12" s="36" t="s">
        <v>332</v>
      </c>
      <c r="D12" s="41">
        <v>102134</v>
      </c>
    </row>
    <row r="13" spans="1:7" s="31" customFormat="1" ht="15" customHeight="1">
      <c r="B13" s="40" t="s">
        <v>287</v>
      </c>
      <c r="C13" s="36" t="s">
        <v>332</v>
      </c>
      <c r="D13" s="41">
        <v>91921</v>
      </c>
    </row>
    <row r="14" spans="1:7" s="31" customFormat="1" ht="15" customHeight="1">
      <c r="B14" s="40" t="s">
        <v>288</v>
      </c>
      <c r="C14" s="36" t="s">
        <v>560</v>
      </c>
      <c r="D14" s="41">
        <v>2042688</v>
      </c>
    </row>
    <row r="15" spans="1:7" s="31" customFormat="1" ht="15" customHeight="1">
      <c r="B15" s="40" t="s">
        <v>289</v>
      </c>
      <c r="C15" s="36" t="s">
        <v>332</v>
      </c>
      <c r="D15" s="41">
        <v>425310</v>
      </c>
    </row>
    <row r="16" spans="1:7" s="31" customFormat="1" ht="15" customHeight="1">
      <c r="B16" s="40" t="s">
        <v>290</v>
      </c>
      <c r="C16" s="36" t="s">
        <v>332</v>
      </c>
      <c r="D16" s="41">
        <v>425310</v>
      </c>
    </row>
    <row r="17" spans="2:8" s="31" customFormat="1" ht="15" customHeight="1">
      <c r="B17" s="40" t="s">
        <v>291</v>
      </c>
      <c r="C17" s="36" t="s">
        <v>332</v>
      </c>
      <c r="D17" s="41">
        <v>425310</v>
      </c>
    </row>
    <row r="18" spans="2:8" s="31" customFormat="1" ht="15" customHeight="1">
      <c r="B18" s="40" t="s">
        <v>292</v>
      </c>
      <c r="C18" s="36" t="s">
        <v>332</v>
      </c>
      <c r="D18" s="41">
        <v>425310</v>
      </c>
    </row>
    <row r="19" spans="2:8" s="31" customFormat="1" ht="15" customHeight="1">
      <c r="B19" s="40" t="s">
        <v>293</v>
      </c>
      <c r="C19" s="36" t="s">
        <v>332</v>
      </c>
      <c r="D19" s="41">
        <v>331937</v>
      </c>
    </row>
    <row r="20" spans="2:8" s="31" customFormat="1" ht="15" customHeight="1">
      <c r="B20" s="40" t="s">
        <v>294</v>
      </c>
      <c r="C20" s="36" t="s">
        <v>332</v>
      </c>
      <c r="D20" s="41">
        <v>472567</v>
      </c>
    </row>
    <row r="21" spans="2:8" s="31" customFormat="1" ht="15" customHeight="1">
      <c r="B21" s="40" t="s">
        <v>295</v>
      </c>
      <c r="C21" s="36" t="s">
        <v>332</v>
      </c>
      <c r="D21" s="41">
        <v>472567</v>
      </c>
    </row>
    <row r="22" spans="2:8" s="31" customFormat="1" ht="15" customHeight="1">
      <c r="B22" s="40" t="s">
        <v>296</v>
      </c>
      <c r="C22" s="36" t="s">
        <v>332</v>
      </c>
      <c r="D22" s="41">
        <v>113417</v>
      </c>
    </row>
    <row r="23" spans="2:8" s="31" customFormat="1" ht="15" customHeight="1">
      <c r="B23" s="40" t="s">
        <v>297</v>
      </c>
      <c r="C23" s="36" t="s">
        <v>332</v>
      </c>
      <c r="D23" s="41">
        <v>150870</v>
      </c>
    </row>
    <row r="24" spans="2:8" s="31" customFormat="1" ht="15" customHeight="1">
      <c r="B24" s="40" t="s">
        <v>298</v>
      </c>
      <c r="C24" s="36" t="s">
        <v>332</v>
      </c>
      <c r="D24" s="41">
        <v>153202</v>
      </c>
    </row>
    <row r="25" spans="2:8" s="31" customFormat="1" ht="15" customHeight="1">
      <c r="B25" s="40" t="s">
        <v>299</v>
      </c>
      <c r="C25" s="36" t="s">
        <v>332</v>
      </c>
      <c r="D25" s="41">
        <v>153202</v>
      </c>
    </row>
    <row r="26" spans="2:8" s="31" customFormat="1" ht="15" customHeight="1">
      <c r="B26" s="40" t="s">
        <v>300</v>
      </c>
      <c r="C26" s="36" t="s">
        <v>332</v>
      </c>
      <c r="D26" s="41">
        <f>29260.1*10</f>
        <v>292601</v>
      </c>
      <c r="H26" s="72"/>
    </row>
    <row r="27" spans="2:8" s="31" customFormat="1" ht="15" customHeight="1">
      <c r="B27" s="40" t="s">
        <v>13</v>
      </c>
      <c r="C27" s="36" t="s">
        <v>332</v>
      </c>
      <c r="D27" s="41">
        <v>58520.2</v>
      </c>
    </row>
    <row r="28" spans="2:8" s="31" customFormat="1" ht="15" customHeight="1">
      <c r="B28" s="40" t="s">
        <v>301</v>
      </c>
      <c r="C28" s="36" t="s">
        <v>332</v>
      </c>
      <c r="D28" s="41">
        <v>87780.299999999988</v>
      </c>
    </row>
    <row r="29" spans="2:8" s="31" customFormat="1" ht="15" customHeight="1">
      <c r="B29" s="40" t="s">
        <v>302</v>
      </c>
      <c r="C29" s="36" t="s">
        <v>332</v>
      </c>
      <c r="D29" s="41">
        <v>117040.4</v>
      </c>
    </row>
    <row r="30" spans="2:8" s="31" customFormat="1" ht="15" customHeight="1">
      <c r="B30" s="40" t="s">
        <v>303</v>
      </c>
      <c r="C30" s="36" t="s">
        <v>332</v>
      </c>
      <c r="D30" s="41">
        <v>146300.5</v>
      </c>
    </row>
    <row r="31" spans="2:8" s="31" customFormat="1" ht="15" customHeight="1">
      <c r="B31" s="40" t="s">
        <v>14</v>
      </c>
      <c r="C31" s="36" t="s">
        <v>332</v>
      </c>
      <c r="D31" s="41">
        <v>175560.59999999998</v>
      </c>
    </row>
    <row r="32" spans="2:8" s="31" customFormat="1" ht="15" customHeight="1">
      <c r="B32" s="40" t="s">
        <v>304</v>
      </c>
      <c r="C32" s="36" t="s">
        <v>332</v>
      </c>
      <c r="D32" s="41">
        <v>204820.69999999998</v>
      </c>
    </row>
    <row r="33" spans="2:4" s="31" customFormat="1" ht="15" customHeight="1">
      <c r="B33" s="40" t="s">
        <v>15</v>
      </c>
      <c r="C33" s="36" t="s">
        <v>332</v>
      </c>
      <c r="D33" s="41">
        <v>234080.8</v>
      </c>
    </row>
    <row r="34" spans="2:4" s="31" customFormat="1" ht="15" customHeight="1">
      <c r="B34" s="40" t="s">
        <v>305</v>
      </c>
      <c r="C34" s="36" t="s">
        <v>332</v>
      </c>
      <c r="D34" s="41">
        <v>263340.89999999997</v>
      </c>
    </row>
    <row r="35" spans="2:4" s="31" customFormat="1" ht="15" customHeight="1">
      <c r="B35" s="40" t="s">
        <v>306</v>
      </c>
      <c r="C35" s="36" t="s">
        <v>332</v>
      </c>
      <c r="D35" s="41">
        <v>56174</v>
      </c>
    </row>
    <row r="36" spans="2:4" s="31" customFormat="1" ht="15" customHeight="1">
      <c r="B36" s="40" t="s">
        <v>307</v>
      </c>
      <c r="C36" s="36" t="s">
        <v>332</v>
      </c>
      <c r="D36" s="41">
        <v>112348</v>
      </c>
    </row>
    <row r="37" spans="2:4" s="31" customFormat="1" ht="15" customHeight="1">
      <c r="B37" s="40" t="s">
        <v>308</v>
      </c>
      <c r="C37" s="36" t="s">
        <v>332</v>
      </c>
      <c r="D37" s="41">
        <v>112348</v>
      </c>
    </row>
    <row r="38" spans="2:4" s="31" customFormat="1" ht="15" customHeight="1">
      <c r="B38" s="76" t="s">
        <v>11</v>
      </c>
      <c r="C38" s="77" t="s">
        <v>332</v>
      </c>
      <c r="D38" s="78">
        <v>60000</v>
      </c>
    </row>
    <row r="39" spans="2:4" s="31" customFormat="1" ht="15" customHeight="1">
      <c r="B39" s="40" t="s">
        <v>309</v>
      </c>
      <c r="C39" s="36" t="s">
        <v>332</v>
      </c>
      <c r="D39" s="41">
        <v>255336</v>
      </c>
    </row>
    <row r="40" spans="2:4" s="31" customFormat="1" ht="15" customHeight="1">
      <c r="B40" s="40" t="s">
        <v>310</v>
      </c>
      <c r="C40" s="36" t="s">
        <v>332</v>
      </c>
      <c r="D40" s="41">
        <v>204269</v>
      </c>
    </row>
    <row r="41" spans="2:4" s="31" customFormat="1" ht="15" customHeight="1">
      <c r="B41" s="40" t="s">
        <v>311</v>
      </c>
      <c r="C41" s="36" t="s">
        <v>332</v>
      </c>
      <c r="D41" s="41">
        <v>306403</v>
      </c>
    </row>
    <row r="42" spans="2:4" s="31" customFormat="1" ht="15" customHeight="1">
      <c r="B42" s="40" t="s">
        <v>312</v>
      </c>
      <c r="C42" s="36" t="s">
        <v>332</v>
      </c>
      <c r="D42" s="41">
        <v>270656</v>
      </c>
    </row>
    <row r="43" spans="2:4" s="31" customFormat="1" ht="15" customHeight="1">
      <c r="B43" s="40" t="s">
        <v>313</v>
      </c>
      <c r="C43" s="36" t="s">
        <v>332</v>
      </c>
      <c r="D43" s="41">
        <v>112348</v>
      </c>
    </row>
    <row r="44" spans="2:4" s="31" customFormat="1" ht="15" customHeight="1">
      <c r="B44" s="40" t="s">
        <v>314</v>
      </c>
      <c r="C44" s="36" t="s">
        <v>332</v>
      </c>
      <c r="D44" s="41">
        <v>122561</v>
      </c>
    </row>
    <row r="45" spans="2:4" s="31" customFormat="1" ht="15" customHeight="1">
      <c r="B45" s="40" t="s">
        <v>315</v>
      </c>
      <c r="C45" s="36" t="s">
        <v>332</v>
      </c>
      <c r="D45" s="41">
        <v>127668</v>
      </c>
    </row>
    <row r="46" spans="2:4" s="31" customFormat="1" ht="15" customHeight="1">
      <c r="B46" s="40" t="s">
        <v>316</v>
      </c>
      <c r="C46" s="36" t="s">
        <v>332</v>
      </c>
      <c r="D46" s="41">
        <v>51067</v>
      </c>
    </row>
    <row r="47" spans="2:4" s="31" customFormat="1" ht="15" customHeight="1">
      <c r="B47" s="40" t="s">
        <v>317</v>
      </c>
      <c r="C47" s="36" t="s">
        <v>332</v>
      </c>
      <c r="D47" s="41">
        <v>102134</v>
      </c>
    </row>
    <row r="48" spans="2:4" s="31" customFormat="1" ht="15" customHeight="1">
      <c r="B48" s="40" t="s">
        <v>318</v>
      </c>
      <c r="C48" s="36" t="s">
        <v>332</v>
      </c>
      <c r="D48" s="41">
        <v>102134</v>
      </c>
    </row>
    <row r="49" spans="2:4" s="31" customFormat="1" ht="15" customHeight="1">
      <c r="B49" s="40" t="s">
        <v>319</v>
      </c>
      <c r="C49" s="36" t="s">
        <v>332</v>
      </c>
      <c r="D49" s="41">
        <v>204269</v>
      </c>
    </row>
    <row r="50" spans="2:4" s="31" customFormat="1" ht="45" customHeight="1">
      <c r="B50" s="40" t="s">
        <v>320</v>
      </c>
      <c r="C50" s="36" t="s">
        <v>332</v>
      </c>
      <c r="D50" s="41">
        <v>766008</v>
      </c>
    </row>
    <row r="51" spans="2:4" s="31" customFormat="1" ht="15" customHeight="1">
      <c r="B51" s="40" t="s">
        <v>321</v>
      </c>
      <c r="C51" s="36" t="s">
        <v>332</v>
      </c>
      <c r="D51" s="41">
        <v>76601</v>
      </c>
    </row>
    <row r="52" spans="2:4" s="31" customFormat="1" ht="15" customHeight="1">
      <c r="B52" s="40" t="s">
        <v>322</v>
      </c>
      <c r="C52" s="36" t="s">
        <v>332</v>
      </c>
      <c r="D52" s="41">
        <v>153202</v>
      </c>
    </row>
    <row r="53" spans="2:4" s="31" customFormat="1" ht="15" customHeight="1">
      <c r="B53" s="40" t="s">
        <v>323</v>
      </c>
      <c r="C53" s="36" t="s">
        <v>332</v>
      </c>
      <c r="D53" s="41">
        <v>102134</v>
      </c>
    </row>
    <row r="54" spans="2:4" s="31" customFormat="1" ht="15" customHeight="1">
      <c r="B54" s="40" t="s">
        <v>324</v>
      </c>
      <c r="C54" s="36" t="s">
        <v>332</v>
      </c>
      <c r="D54" s="41">
        <v>204269</v>
      </c>
    </row>
    <row r="55" spans="2:4" s="31" customFormat="1" ht="15" customHeight="1">
      <c r="B55" s="40" t="s">
        <v>325</v>
      </c>
      <c r="C55" s="36" t="s">
        <v>332</v>
      </c>
      <c r="D55" s="41">
        <v>127668</v>
      </c>
    </row>
    <row r="56" spans="2:4" s="31" customFormat="1" ht="15" customHeight="1">
      <c r="B56" s="40" t="s">
        <v>326</v>
      </c>
      <c r="C56" s="36" t="s">
        <v>332</v>
      </c>
      <c r="D56" s="41">
        <v>153202</v>
      </c>
    </row>
    <row r="57" spans="2:4" s="31" customFormat="1" ht="15" customHeight="1">
      <c r="B57" s="40" t="s">
        <v>326</v>
      </c>
      <c r="C57" s="36" t="s">
        <v>332</v>
      </c>
      <c r="D57" s="41">
        <v>153202</v>
      </c>
    </row>
    <row r="58" spans="2:4" s="31" customFormat="1" ht="15" customHeight="1">
      <c r="B58" s="40" t="s">
        <v>327</v>
      </c>
      <c r="C58" s="36" t="s">
        <v>332</v>
      </c>
      <c r="D58" s="41">
        <v>153202</v>
      </c>
    </row>
    <row r="59" spans="2:4" s="31" customFormat="1" ht="15" customHeight="1">
      <c r="B59" s="76" t="s">
        <v>328</v>
      </c>
      <c r="C59" s="77" t="s">
        <v>332</v>
      </c>
      <c r="D59" s="78">
        <v>33833</v>
      </c>
    </row>
    <row r="60" spans="2:4" s="31" customFormat="1" ht="15" customHeight="1">
      <c r="B60" s="40" t="s">
        <v>329</v>
      </c>
      <c r="C60" s="36" t="s">
        <v>560</v>
      </c>
      <c r="D60" s="41">
        <v>510672</v>
      </c>
    </row>
    <row r="61" spans="2:4" s="31" customFormat="1" ht="15" customHeight="1">
      <c r="B61" s="40" t="s">
        <v>330</v>
      </c>
      <c r="C61" s="36" t="s">
        <v>560</v>
      </c>
      <c r="D61" s="41">
        <v>255336</v>
      </c>
    </row>
    <row r="62" spans="2:4" s="31" customFormat="1" ht="15" customHeight="1" thickBot="1">
      <c r="B62" s="42" t="s">
        <v>331</v>
      </c>
      <c r="C62" s="43" t="s">
        <v>332</v>
      </c>
      <c r="D62" s="44">
        <v>51067</v>
      </c>
    </row>
    <row r="63" spans="2:4" ht="9.9499999999999993" customHeight="1"/>
  </sheetData>
  <pageMargins left="0.7" right="0.7" top="0.75" bottom="0.75" header="0.3" footer="0.3"/>
  <pageSetup scale="9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B1:F151"/>
  <sheetViews>
    <sheetView view="pageBreakPreview" topLeftCell="A132" zoomScaleNormal="100" zoomScaleSheetLayoutView="100" workbookViewId="0">
      <selection activeCell="F57" sqref="F57"/>
    </sheetView>
  </sheetViews>
  <sheetFormatPr baseColWidth="10" defaultColWidth="11.42578125" defaultRowHeight="12.75"/>
  <cols>
    <col min="1" max="1" width="2.5703125" style="54" customWidth="1"/>
    <col min="2" max="2" width="61.5703125" style="57" customWidth="1"/>
    <col min="3" max="3" width="12.5703125" style="51" customWidth="1"/>
    <col min="4" max="4" width="15.5703125" style="56" customWidth="1"/>
    <col min="5" max="5" width="2.5703125" style="54" customWidth="1"/>
    <col min="6" max="6" width="11.85546875" style="54" bestFit="1" customWidth="1"/>
    <col min="7" max="16384" width="11.42578125" style="54"/>
  </cols>
  <sheetData>
    <row r="1" spans="2:6" ht="9.9499999999999993" customHeight="1" thickBot="1"/>
    <row r="2" spans="2:6" s="51" customFormat="1" ht="20.100000000000001" customHeight="1" thickBot="1">
      <c r="B2" s="33" t="s">
        <v>71</v>
      </c>
      <c r="C2" s="47" t="s">
        <v>0</v>
      </c>
      <c r="D2" s="22" t="s">
        <v>5</v>
      </c>
    </row>
    <row r="3" spans="2:6" s="52" customFormat="1" ht="15" customHeight="1">
      <c r="B3" s="48" t="s">
        <v>561</v>
      </c>
      <c r="C3" s="26" t="s">
        <v>560</v>
      </c>
      <c r="D3" s="27">
        <v>45354</v>
      </c>
      <c r="F3" s="151"/>
    </row>
    <row r="4" spans="2:6" s="52" customFormat="1" ht="15" customHeight="1">
      <c r="B4" s="25" t="s">
        <v>616</v>
      </c>
      <c r="C4" s="19" t="s">
        <v>637</v>
      </c>
      <c r="D4" s="24">
        <v>2379</v>
      </c>
      <c r="F4" s="151"/>
    </row>
    <row r="5" spans="2:6" s="52" customFormat="1" ht="15" customHeight="1">
      <c r="B5" s="25" t="s">
        <v>200</v>
      </c>
      <c r="C5" s="19" t="s">
        <v>637</v>
      </c>
      <c r="D5" s="24">
        <v>61122</v>
      </c>
      <c r="F5" s="151"/>
    </row>
    <row r="6" spans="2:6" s="52" customFormat="1" ht="30" customHeight="1">
      <c r="B6" s="25" t="s">
        <v>639</v>
      </c>
      <c r="C6" s="19" t="s">
        <v>637</v>
      </c>
      <c r="D6" s="24">
        <v>37168</v>
      </c>
      <c r="F6" s="151"/>
    </row>
    <row r="7" spans="2:6" s="52" customFormat="1" ht="15" customHeight="1">
      <c r="B7" s="25" t="s">
        <v>72</v>
      </c>
      <c r="C7" s="19" t="s">
        <v>637</v>
      </c>
      <c r="D7" s="24">
        <v>13796</v>
      </c>
      <c r="F7" s="151"/>
    </row>
    <row r="8" spans="2:6" s="52" customFormat="1" ht="15" customHeight="1">
      <c r="B8" s="25" t="s">
        <v>562</v>
      </c>
      <c r="C8" s="19" t="s">
        <v>637</v>
      </c>
      <c r="D8" s="24">
        <v>44105</v>
      </c>
      <c r="F8" s="151"/>
    </row>
    <row r="9" spans="2:6" s="52" customFormat="1" ht="15" customHeight="1">
      <c r="B9" s="25" t="s">
        <v>73</v>
      </c>
      <c r="C9" s="19" t="s">
        <v>637</v>
      </c>
      <c r="D9" s="24">
        <v>47031</v>
      </c>
      <c r="F9" s="151"/>
    </row>
    <row r="10" spans="2:6" s="52" customFormat="1" ht="30" customHeight="1">
      <c r="B10" s="25" t="s">
        <v>201</v>
      </c>
      <c r="C10" s="19" t="s">
        <v>637</v>
      </c>
      <c r="D10" s="24">
        <v>160000</v>
      </c>
      <c r="F10" s="151"/>
    </row>
    <row r="11" spans="2:6" s="52" customFormat="1" ht="30" customHeight="1">
      <c r="B11" s="58" t="s">
        <v>202</v>
      </c>
      <c r="C11" s="59" t="s">
        <v>637</v>
      </c>
      <c r="D11" s="60">
        <v>130000</v>
      </c>
      <c r="F11" s="151"/>
    </row>
    <row r="12" spans="2:6" s="52" customFormat="1" ht="30" customHeight="1">
      <c r="B12" s="25" t="s">
        <v>203</v>
      </c>
      <c r="C12" s="19" t="s">
        <v>637</v>
      </c>
      <c r="D12" s="24">
        <v>120000</v>
      </c>
      <c r="F12" s="151"/>
    </row>
    <row r="13" spans="2:6" s="52" customFormat="1" ht="15" customHeight="1">
      <c r="B13" s="25" t="s">
        <v>563</v>
      </c>
      <c r="C13" s="19" t="s">
        <v>637</v>
      </c>
      <c r="D13" s="24">
        <v>42556</v>
      </c>
      <c r="F13" s="151"/>
    </row>
    <row r="14" spans="2:6" s="52" customFormat="1" ht="15" customHeight="1">
      <c r="B14" s="25" t="s">
        <v>74</v>
      </c>
      <c r="C14" s="19" t="s">
        <v>637</v>
      </c>
      <c r="D14" s="24">
        <v>73747</v>
      </c>
      <c r="F14" s="151"/>
    </row>
    <row r="15" spans="2:6" s="52" customFormat="1" ht="15" customHeight="1">
      <c r="B15" s="25" t="s">
        <v>564</v>
      </c>
      <c r="C15" s="19" t="s">
        <v>637</v>
      </c>
      <c r="D15" s="24">
        <v>362500</v>
      </c>
      <c r="F15" s="151"/>
    </row>
    <row r="16" spans="2:6" s="52" customFormat="1" ht="15" customHeight="1">
      <c r="B16" s="25" t="s">
        <v>565</v>
      </c>
      <c r="C16" s="19" t="s">
        <v>637</v>
      </c>
      <c r="D16" s="24">
        <v>56088</v>
      </c>
      <c r="F16" s="151"/>
    </row>
    <row r="17" spans="2:6" s="52" customFormat="1" ht="15" customHeight="1">
      <c r="B17" s="25" t="s">
        <v>76</v>
      </c>
      <c r="C17" s="19" t="s">
        <v>637</v>
      </c>
      <c r="D17" s="24">
        <v>158740</v>
      </c>
      <c r="F17" s="151"/>
    </row>
    <row r="18" spans="2:6" s="52" customFormat="1" ht="15" customHeight="1">
      <c r="B18" s="25" t="s">
        <v>75</v>
      </c>
      <c r="C18" s="19" t="s">
        <v>637</v>
      </c>
      <c r="D18" s="24">
        <v>46362</v>
      </c>
      <c r="F18" s="151"/>
    </row>
    <row r="19" spans="2:6" s="52" customFormat="1" ht="15" customHeight="1">
      <c r="B19" s="25" t="s">
        <v>566</v>
      </c>
      <c r="C19" s="19" t="s">
        <v>503</v>
      </c>
      <c r="D19" s="24">
        <v>32524</v>
      </c>
      <c r="F19" s="151"/>
    </row>
    <row r="20" spans="2:6" s="52" customFormat="1" ht="15" customHeight="1">
      <c r="B20" s="25" t="s">
        <v>567</v>
      </c>
      <c r="C20" s="19" t="s">
        <v>16</v>
      </c>
      <c r="D20" s="24">
        <v>26664</v>
      </c>
      <c r="F20" s="151"/>
    </row>
    <row r="21" spans="2:6" s="52" customFormat="1" ht="30" customHeight="1">
      <c r="B21" s="25" t="s">
        <v>204</v>
      </c>
      <c r="C21" s="19" t="s">
        <v>637</v>
      </c>
      <c r="D21" s="24">
        <v>90000</v>
      </c>
      <c r="F21" s="151"/>
    </row>
    <row r="22" spans="2:6" s="52" customFormat="1" ht="30" customHeight="1">
      <c r="B22" s="25" t="s">
        <v>205</v>
      </c>
      <c r="C22" s="19" t="s">
        <v>637</v>
      </c>
      <c r="D22" s="24">
        <v>100000</v>
      </c>
      <c r="F22" s="151"/>
    </row>
    <row r="23" spans="2:6" s="52" customFormat="1" ht="15" customHeight="1">
      <c r="B23" s="58" t="s">
        <v>756</v>
      </c>
      <c r="C23" s="59" t="s">
        <v>637</v>
      </c>
      <c r="D23" s="60">
        <v>104189</v>
      </c>
      <c r="F23" s="151"/>
    </row>
    <row r="24" spans="2:6" s="52" customFormat="1" ht="15" customHeight="1">
      <c r="B24" s="25" t="s">
        <v>206</v>
      </c>
      <c r="C24" s="19" t="s">
        <v>637</v>
      </c>
      <c r="D24" s="24">
        <v>80000</v>
      </c>
      <c r="F24" s="151"/>
    </row>
    <row r="25" spans="2:6" s="52" customFormat="1" ht="15" customHeight="1">
      <c r="B25" s="58" t="s">
        <v>207</v>
      </c>
      <c r="C25" s="59" t="s">
        <v>637</v>
      </c>
      <c r="D25" s="60">
        <v>716</v>
      </c>
      <c r="F25" s="151"/>
    </row>
    <row r="26" spans="2:6" s="52" customFormat="1" ht="15" customHeight="1">
      <c r="B26" s="25" t="s">
        <v>568</v>
      </c>
      <c r="C26" s="19" t="s">
        <v>637</v>
      </c>
      <c r="D26" s="24">
        <v>120000</v>
      </c>
      <c r="F26" s="151"/>
    </row>
    <row r="27" spans="2:6" s="52" customFormat="1" ht="30" customHeight="1">
      <c r="B27" s="58" t="s">
        <v>569</v>
      </c>
      <c r="C27" s="59" t="s">
        <v>637</v>
      </c>
      <c r="D27" s="60">
        <v>10834</v>
      </c>
      <c r="F27" s="151"/>
    </row>
    <row r="28" spans="2:6" s="52" customFormat="1" ht="15" customHeight="1">
      <c r="B28" s="25" t="s">
        <v>77</v>
      </c>
      <c r="C28" s="19" t="s">
        <v>637</v>
      </c>
      <c r="D28" s="24">
        <v>50000</v>
      </c>
      <c r="F28" s="151"/>
    </row>
    <row r="29" spans="2:6" s="52" customFormat="1" ht="15" customHeight="1">
      <c r="B29" s="25" t="s">
        <v>79</v>
      </c>
      <c r="C29" s="19" t="s">
        <v>637</v>
      </c>
      <c r="D29" s="24">
        <v>8375</v>
      </c>
      <c r="F29" s="151"/>
    </row>
    <row r="30" spans="2:6" s="52" customFormat="1" ht="15" customHeight="1">
      <c r="B30" s="25" t="s">
        <v>755</v>
      </c>
      <c r="C30" s="19" t="s">
        <v>637</v>
      </c>
      <c r="D30" s="24">
        <v>6042</v>
      </c>
      <c r="F30" s="151"/>
    </row>
    <row r="31" spans="2:6" s="52" customFormat="1" ht="15" customHeight="1">
      <c r="B31" s="25" t="s">
        <v>209</v>
      </c>
      <c r="C31" s="19" t="s">
        <v>637</v>
      </c>
      <c r="D31" s="24">
        <v>173859</v>
      </c>
      <c r="F31" s="151"/>
    </row>
    <row r="32" spans="2:6" s="21" customFormat="1" ht="15" customHeight="1">
      <c r="B32" s="55" t="s">
        <v>570</v>
      </c>
      <c r="C32" s="19" t="s">
        <v>637</v>
      </c>
      <c r="D32" s="24">
        <v>75000</v>
      </c>
      <c r="F32" s="151"/>
    </row>
    <row r="33" spans="2:6" s="52" customFormat="1" ht="15" customHeight="1">
      <c r="B33" s="25" t="s">
        <v>571</v>
      </c>
      <c r="C33" s="19" t="s">
        <v>637</v>
      </c>
      <c r="D33" s="24">
        <v>62795</v>
      </c>
      <c r="F33" s="151"/>
    </row>
    <row r="34" spans="2:6" s="52" customFormat="1" ht="15" customHeight="1">
      <c r="B34" s="25" t="s">
        <v>78</v>
      </c>
      <c r="C34" s="19" t="s">
        <v>637</v>
      </c>
      <c r="D34" s="24">
        <v>70000</v>
      </c>
      <c r="F34" s="151"/>
    </row>
    <row r="35" spans="2:6" s="52" customFormat="1" ht="15" customHeight="1">
      <c r="B35" s="25" t="s">
        <v>80</v>
      </c>
      <c r="C35" s="19" t="s">
        <v>637</v>
      </c>
      <c r="D35" s="24">
        <v>73575</v>
      </c>
      <c r="F35" s="151"/>
    </row>
    <row r="36" spans="2:6" s="52" customFormat="1" ht="15" customHeight="1">
      <c r="B36" s="58" t="s">
        <v>210</v>
      </c>
      <c r="C36" s="59" t="s">
        <v>637</v>
      </c>
      <c r="D36" s="60">
        <v>88502</v>
      </c>
      <c r="F36" s="151"/>
    </row>
    <row r="37" spans="2:6" s="52" customFormat="1" ht="15" customHeight="1">
      <c r="B37" s="25" t="s">
        <v>617</v>
      </c>
      <c r="C37" s="19" t="s">
        <v>637</v>
      </c>
      <c r="D37" s="24">
        <v>74079</v>
      </c>
      <c r="F37" s="151"/>
    </row>
    <row r="38" spans="2:6" s="52" customFormat="1" ht="15" customHeight="1">
      <c r="B38" s="25" t="s">
        <v>618</v>
      </c>
      <c r="C38" s="19" t="s">
        <v>637</v>
      </c>
      <c r="D38" s="24">
        <v>52848</v>
      </c>
      <c r="F38" s="151"/>
    </row>
    <row r="39" spans="2:6" s="21" customFormat="1" ht="15" customHeight="1">
      <c r="B39" s="55" t="s">
        <v>81</v>
      </c>
      <c r="C39" s="19" t="s">
        <v>637</v>
      </c>
      <c r="D39" s="24">
        <v>5906</v>
      </c>
      <c r="F39" s="151"/>
    </row>
    <row r="40" spans="2:6" s="21" customFormat="1" ht="45" customHeight="1">
      <c r="B40" s="181" t="s">
        <v>572</v>
      </c>
      <c r="C40" s="180" t="s">
        <v>637</v>
      </c>
      <c r="D40" s="178">
        <v>11007</v>
      </c>
      <c r="F40" s="151"/>
    </row>
    <row r="41" spans="2:6" s="52" customFormat="1" ht="15" customHeight="1">
      <c r="B41" s="25" t="s">
        <v>573</v>
      </c>
      <c r="C41" s="19" t="s">
        <v>637</v>
      </c>
      <c r="D41" s="24">
        <v>2389</v>
      </c>
      <c r="F41" s="151"/>
    </row>
    <row r="42" spans="2:6" s="52" customFormat="1" ht="15" customHeight="1">
      <c r="B42" s="25" t="s">
        <v>574</v>
      </c>
      <c r="C42" s="19" t="s">
        <v>637</v>
      </c>
      <c r="D42" s="24">
        <v>2379</v>
      </c>
      <c r="F42" s="151"/>
    </row>
    <row r="43" spans="2:6" s="52" customFormat="1" ht="15" customHeight="1">
      <c r="B43" s="25" t="s">
        <v>82</v>
      </c>
      <c r="C43" s="19" t="s">
        <v>637</v>
      </c>
      <c r="D43" s="24">
        <v>2570</v>
      </c>
      <c r="F43" s="151"/>
    </row>
    <row r="44" spans="2:6" s="52" customFormat="1" ht="15" customHeight="1">
      <c r="B44" s="25" t="s">
        <v>83</v>
      </c>
      <c r="C44" s="19" t="s">
        <v>637</v>
      </c>
      <c r="D44" s="24">
        <v>3175</v>
      </c>
      <c r="F44" s="151"/>
    </row>
    <row r="45" spans="2:6" s="52" customFormat="1" ht="15" customHeight="1">
      <c r="B45" s="25" t="s">
        <v>575</v>
      </c>
      <c r="C45" s="19" t="s">
        <v>637</v>
      </c>
      <c r="D45" s="24">
        <v>93732</v>
      </c>
      <c r="F45" s="151"/>
    </row>
    <row r="46" spans="2:6" s="52" customFormat="1" ht="15" customHeight="1">
      <c r="B46" s="25" t="s">
        <v>576</v>
      </c>
      <c r="C46" s="19" t="s">
        <v>637</v>
      </c>
      <c r="D46" s="24">
        <v>43006</v>
      </c>
      <c r="F46" s="151"/>
    </row>
    <row r="47" spans="2:6" s="52" customFormat="1" ht="30" customHeight="1">
      <c r="B47" s="25" t="s">
        <v>619</v>
      </c>
      <c r="C47" s="19" t="s">
        <v>637</v>
      </c>
      <c r="D47" s="24">
        <v>2117</v>
      </c>
      <c r="F47" s="151"/>
    </row>
    <row r="48" spans="2:6" s="52" customFormat="1" ht="30" customHeight="1">
      <c r="B48" s="25" t="s">
        <v>577</v>
      </c>
      <c r="C48" s="19" t="s">
        <v>560</v>
      </c>
      <c r="D48" s="24">
        <v>154870</v>
      </c>
      <c r="F48" s="151"/>
    </row>
    <row r="49" spans="2:6" s="52" customFormat="1" ht="15" customHeight="1">
      <c r="B49" s="25" t="s">
        <v>211</v>
      </c>
      <c r="C49" s="19" t="s">
        <v>637</v>
      </c>
      <c r="D49" s="24">
        <v>3936</v>
      </c>
      <c r="F49" s="151"/>
    </row>
    <row r="50" spans="2:6" s="52" customFormat="1" ht="15" customHeight="1">
      <c r="B50" s="25" t="s">
        <v>578</v>
      </c>
      <c r="C50" s="19" t="s">
        <v>637</v>
      </c>
      <c r="D50" s="24">
        <v>9737</v>
      </c>
      <c r="F50" s="151"/>
    </row>
    <row r="51" spans="2:6" s="52" customFormat="1" ht="30" customHeight="1">
      <c r="B51" s="25" t="s">
        <v>212</v>
      </c>
      <c r="C51" s="19" t="s">
        <v>637</v>
      </c>
      <c r="D51" s="24">
        <v>105827</v>
      </c>
      <c r="F51" s="151"/>
    </row>
    <row r="52" spans="2:6" s="52" customFormat="1" ht="15" customHeight="1">
      <c r="B52" s="25" t="s">
        <v>213</v>
      </c>
      <c r="C52" s="19" t="s">
        <v>637</v>
      </c>
      <c r="D52" s="24">
        <v>17995</v>
      </c>
      <c r="F52" s="151"/>
    </row>
    <row r="53" spans="2:6" s="52" customFormat="1" ht="15" customHeight="1">
      <c r="B53" s="25" t="s">
        <v>620</v>
      </c>
      <c r="C53" s="19" t="s">
        <v>637</v>
      </c>
      <c r="D53" s="24">
        <v>66137</v>
      </c>
      <c r="F53" s="151"/>
    </row>
    <row r="54" spans="2:6" s="52" customFormat="1" ht="30" customHeight="1">
      <c r="B54" s="25" t="s">
        <v>579</v>
      </c>
      <c r="C54" s="19" t="s">
        <v>637</v>
      </c>
      <c r="D54" s="24">
        <v>31329</v>
      </c>
      <c r="F54" s="151"/>
    </row>
    <row r="55" spans="2:6" s="52" customFormat="1" ht="15" customHeight="1">
      <c r="B55" s="55" t="s">
        <v>214</v>
      </c>
      <c r="C55" s="19" t="s">
        <v>637</v>
      </c>
      <c r="D55" s="24">
        <v>9923</v>
      </c>
      <c r="F55" s="151"/>
    </row>
    <row r="56" spans="2:6" s="52" customFormat="1" ht="15" customHeight="1">
      <c r="B56" s="25" t="s">
        <v>84</v>
      </c>
      <c r="C56" s="19" t="s">
        <v>637</v>
      </c>
      <c r="D56" s="24">
        <v>15733</v>
      </c>
      <c r="F56" s="151"/>
    </row>
    <row r="57" spans="2:6" s="52" customFormat="1" ht="15" customHeight="1">
      <c r="B57" s="25" t="s">
        <v>85</v>
      </c>
      <c r="C57" s="19" t="s">
        <v>637</v>
      </c>
      <c r="D57" s="24">
        <v>15874</v>
      </c>
      <c r="F57" s="151"/>
    </row>
    <row r="58" spans="2:6" s="52" customFormat="1" ht="15" customHeight="1">
      <c r="B58" s="25" t="s">
        <v>86</v>
      </c>
      <c r="C58" s="19" t="s">
        <v>637</v>
      </c>
      <c r="D58" s="24">
        <v>17992</v>
      </c>
      <c r="F58" s="151"/>
    </row>
    <row r="59" spans="2:6" s="52" customFormat="1" ht="15" customHeight="1">
      <c r="B59" s="25" t="s">
        <v>580</v>
      </c>
      <c r="C59" s="19" t="s">
        <v>637</v>
      </c>
      <c r="D59" s="24">
        <v>21260</v>
      </c>
      <c r="F59" s="151"/>
    </row>
    <row r="60" spans="2:6" s="52" customFormat="1" ht="15" customHeight="1">
      <c r="B60" s="25" t="s">
        <v>87</v>
      </c>
      <c r="C60" s="19" t="s">
        <v>637</v>
      </c>
      <c r="D60" s="24">
        <v>15487</v>
      </c>
      <c r="F60" s="151"/>
    </row>
    <row r="61" spans="2:6" s="52" customFormat="1" ht="45" customHeight="1">
      <c r="B61" s="25" t="s">
        <v>581</v>
      </c>
      <c r="C61" s="19" t="s">
        <v>637</v>
      </c>
      <c r="D61" s="24">
        <v>3000</v>
      </c>
      <c r="F61" s="151"/>
    </row>
    <row r="62" spans="2:6" s="52" customFormat="1" ht="15" customHeight="1">
      <c r="B62" s="25" t="s">
        <v>582</v>
      </c>
      <c r="C62" s="19" t="s">
        <v>637</v>
      </c>
      <c r="D62" s="24">
        <v>72273</v>
      </c>
      <c r="F62" s="151"/>
    </row>
    <row r="63" spans="2:6" s="52" customFormat="1" ht="15" customHeight="1">
      <c r="B63" s="25" t="s">
        <v>88</v>
      </c>
      <c r="C63" s="19" t="s">
        <v>637</v>
      </c>
      <c r="D63" s="24">
        <v>31978</v>
      </c>
      <c r="F63" s="151"/>
    </row>
    <row r="64" spans="2:6" s="52" customFormat="1" ht="30" customHeight="1">
      <c r="B64" s="25" t="s">
        <v>215</v>
      </c>
      <c r="C64" s="19" t="s">
        <v>637</v>
      </c>
      <c r="D64" s="24">
        <v>89953</v>
      </c>
      <c r="F64" s="151"/>
    </row>
    <row r="65" spans="2:6" s="52" customFormat="1" ht="30" customHeight="1">
      <c r="B65" s="25" t="s">
        <v>216</v>
      </c>
      <c r="C65" s="19" t="s">
        <v>637</v>
      </c>
      <c r="D65" s="24">
        <v>10000</v>
      </c>
      <c r="F65" s="151"/>
    </row>
    <row r="66" spans="2:6" s="52" customFormat="1" ht="15" customHeight="1">
      <c r="B66" s="25" t="s">
        <v>583</v>
      </c>
      <c r="C66" s="19" t="s">
        <v>501</v>
      </c>
      <c r="D66" s="24">
        <v>2500</v>
      </c>
      <c r="F66" s="151"/>
    </row>
    <row r="67" spans="2:6" s="52" customFormat="1" ht="15" customHeight="1">
      <c r="B67" s="25" t="s">
        <v>621</v>
      </c>
      <c r="C67" s="19" t="s">
        <v>637</v>
      </c>
      <c r="D67" s="24">
        <v>3264</v>
      </c>
      <c r="F67" s="151"/>
    </row>
    <row r="68" spans="2:6" s="52" customFormat="1" ht="15" customHeight="1">
      <c r="B68" s="25" t="s">
        <v>622</v>
      </c>
      <c r="C68" s="19" t="s">
        <v>637</v>
      </c>
      <c r="D68" s="24">
        <v>7956</v>
      </c>
      <c r="F68" s="151"/>
    </row>
    <row r="69" spans="2:6" s="52" customFormat="1" ht="15" customHeight="1">
      <c r="B69" s="25" t="s">
        <v>623</v>
      </c>
      <c r="C69" s="19" t="s">
        <v>637</v>
      </c>
      <c r="D69" s="24">
        <v>2788</v>
      </c>
      <c r="F69" s="151"/>
    </row>
    <row r="70" spans="2:6" s="52" customFormat="1" ht="15" customHeight="1">
      <c r="B70" s="25" t="s">
        <v>89</v>
      </c>
      <c r="C70" s="19" t="s">
        <v>637</v>
      </c>
      <c r="D70" s="24">
        <v>11779</v>
      </c>
      <c r="F70" s="151"/>
    </row>
    <row r="71" spans="2:6" s="52" customFormat="1" ht="30" customHeight="1">
      <c r="B71" s="25" t="s">
        <v>217</v>
      </c>
      <c r="C71" s="19" t="s">
        <v>637</v>
      </c>
      <c r="D71" s="24">
        <v>350000</v>
      </c>
      <c r="F71" s="151"/>
    </row>
    <row r="72" spans="2:6" s="52" customFormat="1" ht="15" customHeight="1">
      <c r="B72" s="25" t="s">
        <v>218</v>
      </c>
      <c r="C72" s="19" t="s">
        <v>637</v>
      </c>
      <c r="D72" s="24">
        <v>350000</v>
      </c>
      <c r="F72" s="151"/>
    </row>
    <row r="73" spans="2:6" s="52" customFormat="1" ht="30" customHeight="1">
      <c r="B73" s="25" t="s">
        <v>219</v>
      </c>
      <c r="C73" s="19" t="s">
        <v>637</v>
      </c>
      <c r="D73" s="24">
        <v>144983</v>
      </c>
      <c r="F73" s="151"/>
    </row>
    <row r="74" spans="2:6" s="52" customFormat="1" ht="15" customHeight="1">
      <c r="B74" s="25" t="s">
        <v>584</v>
      </c>
      <c r="C74" s="19" t="s">
        <v>637</v>
      </c>
      <c r="D74" s="24">
        <v>92850</v>
      </c>
      <c r="F74" s="151"/>
    </row>
    <row r="75" spans="2:6" s="52" customFormat="1" ht="15" customHeight="1">
      <c r="B75" s="25" t="s">
        <v>585</v>
      </c>
      <c r="C75" s="19" t="s">
        <v>637</v>
      </c>
      <c r="D75" s="24">
        <v>109438</v>
      </c>
      <c r="F75" s="151"/>
    </row>
    <row r="76" spans="2:6" s="52" customFormat="1" ht="15" customHeight="1">
      <c r="B76" s="25" t="s">
        <v>586</v>
      </c>
      <c r="C76" s="19" t="s">
        <v>637</v>
      </c>
      <c r="D76" s="24">
        <v>406698</v>
      </c>
      <c r="F76" s="151"/>
    </row>
    <row r="77" spans="2:6" s="52" customFormat="1" ht="15" customHeight="1">
      <c r="B77" s="25" t="s">
        <v>587</v>
      </c>
      <c r="C77" s="19" t="s">
        <v>637</v>
      </c>
      <c r="D77" s="24">
        <v>260665</v>
      </c>
      <c r="F77" s="151"/>
    </row>
    <row r="78" spans="2:6" s="52" customFormat="1" ht="15" customHeight="1">
      <c r="B78" s="25" t="s">
        <v>588</v>
      </c>
      <c r="C78" s="19" t="s">
        <v>637</v>
      </c>
      <c r="D78" s="24">
        <v>130001</v>
      </c>
      <c r="F78" s="151"/>
    </row>
    <row r="79" spans="2:6" s="52" customFormat="1" ht="15" customHeight="1">
      <c r="B79" s="25" t="s">
        <v>589</v>
      </c>
      <c r="C79" s="19" t="s">
        <v>637</v>
      </c>
      <c r="D79" s="24">
        <v>112796</v>
      </c>
      <c r="F79" s="151"/>
    </row>
    <row r="80" spans="2:6" s="52" customFormat="1" ht="15" customHeight="1">
      <c r="B80" s="25" t="s">
        <v>590</v>
      </c>
      <c r="C80" s="19" t="s">
        <v>637</v>
      </c>
      <c r="D80" s="24">
        <v>203349</v>
      </c>
      <c r="F80" s="151"/>
    </row>
    <row r="81" spans="2:6" s="52" customFormat="1" ht="15" customHeight="1">
      <c r="B81" s="25" t="s">
        <v>220</v>
      </c>
      <c r="C81" s="19" t="s">
        <v>637</v>
      </c>
      <c r="D81" s="24">
        <v>223504</v>
      </c>
      <c r="F81" s="151"/>
    </row>
    <row r="82" spans="2:6" s="52" customFormat="1" ht="30" customHeight="1">
      <c r="B82" s="25" t="s">
        <v>221</v>
      </c>
      <c r="C82" s="19" t="s">
        <v>637</v>
      </c>
      <c r="D82" s="24">
        <v>3862</v>
      </c>
      <c r="F82" s="151"/>
    </row>
    <row r="83" spans="2:6" s="52" customFormat="1" ht="15" customHeight="1">
      <c r="B83" s="25" t="s">
        <v>591</v>
      </c>
      <c r="C83" s="19" t="s">
        <v>637</v>
      </c>
      <c r="D83" s="24">
        <v>1286283</v>
      </c>
      <c r="F83" s="151"/>
    </row>
    <row r="84" spans="2:6" s="52" customFormat="1" ht="15" customHeight="1">
      <c r="B84" s="25" t="s">
        <v>592</v>
      </c>
      <c r="C84" s="19" t="s">
        <v>637</v>
      </c>
      <c r="D84" s="24">
        <v>18417</v>
      </c>
      <c r="F84" s="151"/>
    </row>
    <row r="85" spans="2:6" s="52" customFormat="1" ht="15" customHeight="1">
      <c r="B85" s="25" t="s">
        <v>90</v>
      </c>
      <c r="C85" s="19" t="s">
        <v>637</v>
      </c>
      <c r="D85" s="24">
        <v>17396</v>
      </c>
      <c r="F85" s="151"/>
    </row>
    <row r="86" spans="2:6" s="52" customFormat="1" ht="15" customHeight="1">
      <c r="B86" s="58" t="s">
        <v>593</v>
      </c>
      <c r="C86" s="59" t="s">
        <v>637</v>
      </c>
      <c r="D86" s="60">
        <v>6389</v>
      </c>
      <c r="F86" s="151"/>
    </row>
    <row r="87" spans="2:6" s="52" customFormat="1" ht="15" customHeight="1">
      <c r="B87" s="25" t="s">
        <v>91</v>
      </c>
      <c r="C87" s="19" t="s">
        <v>637</v>
      </c>
      <c r="D87" s="24">
        <v>64554</v>
      </c>
      <c r="F87" s="151"/>
    </row>
    <row r="88" spans="2:6" s="52" customFormat="1" ht="15" customHeight="1">
      <c r="B88" s="25" t="s">
        <v>624</v>
      </c>
      <c r="C88" s="19" t="s">
        <v>637</v>
      </c>
      <c r="D88" s="24">
        <v>6292</v>
      </c>
      <c r="F88" s="151"/>
    </row>
    <row r="89" spans="2:6" s="52" customFormat="1" ht="15" customHeight="1">
      <c r="B89" s="25" t="s">
        <v>625</v>
      </c>
      <c r="C89" s="19" t="s">
        <v>637</v>
      </c>
      <c r="D89" s="24">
        <v>10649</v>
      </c>
      <c r="F89" s="151"/>
    </row>
    <row r="90" spans="2:6" s="52" customFormat="1" ht="15" customHeight="1">
      <c r="B90" s="25" t="s">
        <v>626</v>
      </c>
      <c r="C90" s="19" t="s">
        <v>637</v>
      </c>
      <c r="D90" s="24">
        <v>27876</v>
      </c>
      <c r="F90" s="151"/>
    </row>
    <row r="91" spans="2:6" s="53" customFormat="1" ht="15" customHeight="1">
      <c r="B91" s="25" t="s">
        <v>92</v>
      </c>
      <c r="C91" s="19" t="s">
        <v>637</v>
      </c>
      <c r="D91" s="24">
        <v>55775</v>
      </c>
      <c r="F91" s="151"/>
    </row>
    <row r="92" spans="2:6" s="52" customFormat="1" ht="15" customHeight="1">
      <c r="B92" s="195" t="s">
        <v>222</v>
      </c>
      <c r="C92" s="196" t="s">
        <v>637</v>
      </c>
      <c r="D92" s="197">
        <v>233567</v>
      </c>
      <c r="F92" s="151"/>
    </row>
    <row r="93" spans="2:6" s="52" customFormat="1" ht="15" customHeight="1">
      <c r="B93" s="58" t="s">
        <v>223</v>
      </c>
      <c r="C93" s="59" t="s">
        <v>637</v>
      </c>
      <c r="D93" s="60">
        <v>178896</v>
      </c>
      <c r="F93" s="151"/>
    </row>
    <row r="94" spans="2:6" s="52" customFormat="1" ht="15" customHeight="1">
      <c r="B94" s="25" t="s">
        <v>224</v>
      </c>
      <c r="C94" s="19" t="s">
        <v>637</v>
      </c>
      <c r="D94" s="24">
        <v>5312</v>
      </c>
      <c r="F94" s="151"/>
    </row>
    <row r="95" spans="2:6" s="52" customFormat="1" ht="15" customHeight="1">
      <c r="B95" s="25" t="s">
        <v>594</v>
      </c>
      <c r="C95" s="19" t="s">
        <v>637</v>
      </c>
      <c r="D95" s="24">
        <v>16800</v>
      </c>
      <c r="F95" s="151"/>
    </row>
    <row r="96" spans="2:6" s="52" customFormat="1" ht="15" customHeight="1">
      <c r="B96" s="25" t="s">
        <v>93</v>
      </c>
      <c r="C96" s="19" t="s">
        <v>637</v>
      </c>
      <c r="D96" s="24">
        <v>376196</v>
      </c>
      <c r="F96" s="151"/>
    </row>
    <row r="97" spans="2:6" s="52" customFormat="1" ht="15" customHeight="1">
      <c r="B97" s="25" t="s">
        <v>627</v>
      </c>
      <c r="C97" s="19" t="s">
        <v>637</v>
      </c>
      <c r="D97" s="24">
        <v>372250</v>
      </c>
      <c r="F97" s="151"/>
    </row>
    <row r="98" spans="2:6" s="52" customFormat="1" ht="15" customHeight="1">
      <c r="B98" s="25" t="s">
        <v>94</v>
      </c>
      <c r="C98" s="19" t="s">
        <v>637</v>
      </c>
      <c r="D98" s="24">
        <v>611680</v>
      </c>
      <c r="F98" s="151"/>
    </row>
    <row r="99" spans="2:6" s="52" customFormat="1" ht="15" customHeight="1">
      <c r="B99" s="25" t="s">
        <v>595</v>
      </c>
      <c r="C99" s="19" t="s">
        <v>637</v>
      </c>
      <c r="D99" s="24">
        <v>589712</v>
      </c>
      <c r="F99" s="151"/>
    </row>
    <row r="100" spans="2:6" s="52" customFormat="1" ht="15" customHeight="1">
      <c r="B100" s="25" t="s">
        <v>95</v>
      </c>
      <c r="C100" s="19" t="s">
        <v>637</v>
      </c>
      <c r="D100" s="24">
        <v>499503</v>
      </c>
      <c r="F100" s="151"/>
    </row>
    <row r="101" spans="2:6" s="52" customFormat="1" ht="15" customHeight="1">
      <c r="B101" s="25" t="s">
        <v>96</v>
      </c>
      <c r="C101" s="19" t="s">
        <v>637</v>
      </c>
      <c r="D101" s="24">
        <v>220917</v>
      </c>
      <c r="F101" s="151"/>
    </row>
    <row r="102" spans="2:6" ht="15" customHeight="1">
      <c r="B102" s="25" t="s">
        <v>97</v>
      </c>
      <c r="C102" s="19" t="s">
        <v>637</v>
      </c>
      <c r="D102" s="50">
        <v>7500</v>
      </c>
      <c r="F102" s="151"/>
    </row>
    <row r="103" spans="2:6" ht="15" customHeight="1">
      <c r="B103" s="25" t="s">
        <v>98</v>
      </c>
      <c r="C103" s="19" t="s">
        <v>637</v>
      </c>
      <c r="D103" s="50">
        <v>582048</v>
      </c>
      <c r="F103" s="151"/>
    </row>
    <row r="104" spans="2:6" ht="15" customHeight="1">
      <c r="B104" s="25" t="s">
        <v>99</v>
      </c>
      <c r="C104" s="19" t="s">
        <v>637</v>
      </c>
      <c r="D104" s="50">
        <v>6042</v>
      </c>
      <c r="F104" s="151"/>
    </row>
    <row r="105" spans="2:6" s="28" customFormat="1" ht="15" customHeight="1">
      <c r="B105" s="55" t="s">
        <v>596</v>
      </c>
      <c r="C105" s="19" t="s">
        <v>637</v>
      </c>
      <c r="D105" s="50">
        <v>601979</v>
      </c>
      <c r="F105" s="151"/>
    </row>
    <row r="106" spans="2:6" s="28" customFormat="1" ht="15" customHeight="1">
      <c r="B106" s="55" t="s">
        <v>100</v>
      </c>
      <c r="C106" s="19" t="s">
        <v>637</v>
      </c>
      <c r="D106" s="50">
        <v>3292</v>
      </c>
      <c r="F106" s="151"/>
    </row>
    <row r="107" spans="2:6" s="28" customFormat="1" ht="15" customHeight="1">
      <c r="B107" s="55" t="s">
        <v>101</v>
      </c>
      <c r="C107" s="19" t="s">
        <v>637</v>
      </c>
      <c r="D107" s="50">
        <v>103018</v>
      </c>
      <c r="F107" s="151"/>
    </row>
    <row r="108" spans="2:6" s="28" customFormat="1" ht="15" customHeight="1">
      <c r="B108" s="55" t="s">
        <v>226</v>
      </c>
      <c r="C108" s="19" t="s">
        <v>637</v>
      </c>
      <c r="D108" s="50">
        <v>440689</v>
      </c>
      <c r="F108" s="151"/>
    </row>
    <row r="109" spans="2:6" s="28" customFormat="1" ht="30" customHeight="1">
      <c r="B109" s="181" t="s">
        <v>225</v>
      </c>
      <c r="C109" s="180" t="s">
        <v>637</v>
      </c>
      <c r="D109" s="177">
        <v>11557</v>
      </c>
      <c r="F109" s="151"/>
    </row>
    <row r="110" spans="2:6" ht="15" customHeight="1">
      <c r="B110" s="55" t="s">
        <v>597</v>
      </c>
      <c r="C110" s="19" t="s">
        <v>637</v>
      </c>
      <c r="D110" s="50">
        <v>82791</v>
      </c>
      <c r="F110" s="151"/>
    </row>
    <row r="111" spans="2:6" ht="30" customHeight="1">
      <c r="B111" s="25" t="s">
        <v>598</v>
      </c>
      <c r="C111" s="19" t="s">
        <v>637</v>
      </c>
      <c r="D111" s="50">
        <v>120000</v>
      </c>
      <c r="F111" s="151"/>
    </row>
    <row r="112" spans="2:6" ht="15" customHeight="1">
      <c r="B112" s="25" t="s">
        <v>599</v>
      </c>
      <c r="C112" s="19" t="s">
        <v>637</v>
      </c>
      <c r="D112" s="50">
        <v>85627</v>
      </c>
      <c r="F112" s="151"/>
    </row>
    <row r="113" spans="2:6" ht="15" customHeight="1">
      <c r="B113" s="58" t="s">
        <v>102</v>
      </c>
      <c r="C113" s="59" t="s">
        <v>637</v>
      </c>
      <c r="D113" s="61">
        <v>183407</v>
      </c>
      <c r="F113" s="151"/>
    </row>
    <row r="114" spans="2:6" ht="15" customHeight="1">
      <c r="B114" s="25" t="s">
        <v>628</v>
      </c>
      <c r="C114" s="19" t="s">
        <v>637</v>
      </c>
      <c r="D114" s="50">
        <v>228929</v>
      </c>
      <c r="F114" s="151"/>
    </row>
    <row r="115" spans="2:6" ht="15" customHeight="1">
      <c r="B115" s="25" t="s">
        <v>629</v>
      </c>
      <c r="C115" s="19" t="s">
        <v>637</v>
      </c>
      <c r="D115" s="50">
        <v>115723</v>
      </c>
      <c r="F115" s="151"/>
    </row>
    <row r="116" spans="2:6" ht="15" customHeight="1">
      <c r="B116" s="25" t="s">
        <v>630</v>
      </c>
      <c r="C116" s="19" t="s">
        <v>637</v>
      </c>
      <c r="D116" s="50">
        <v>179811</v>
      </c>
      <c r="F116" s="151"/>
    </row>
    <row r="117" spans="2:6" ht="15" customHeight="1">
      <c r="B117" s="25" t="s">
        <v>631</v>
      </c>
      <c r="C117" s="19" t="s">
        <v>637</v>
      </c>
      <c r="D117" s="50">
        <v>110000</v>
      </c>
      <c r="F117" s="151"/>
    </row>
    <row r="118" spans="2:6" ht="15" customHeight="1">
      <c r="B118" s="25" t="s">
        <v>103</v>
      </c>
      <c r="C118" s="19" t="s">
        <v>637</v>
      </c>
      <c r="D118" s="61">
        <v>142503</v>
      </c>
      <c r="F118" s="151"/>
    </row>
    <row r="119" spans="2:6" ht="30" customHeight="1">
      <c r="B119" s="25" t="s">
        <v>600</v>
      </c>
      <c r="C119" s="19" t="s">
        <v>637</v>
      </c>
      <c r="D119" s="50">
        <v>130167</v>
      </c>
      <c r="F119" s="151"/>
    </row>
    <row r="120" spans="2:6" ht="15" customHeight="1">
      <c r="B120" s="58" t="s">
        <v>601</v>
      </c>
      <c r="C120" s="59" t="s">
        <v>637</v>
      </c>
      <c r="D120" s="61">
        <v>169323</v>
      </c>
      <c r="F120" s="151"/>
    </row>
    <row r="121" spans="2:6" ht="15" customHeight="1">
      <c r="B121" s="25" t="s">
        <v>602</v>
      </c>
      <c r="C121" s="19" t="s">
        <v>637</v>
      </c>
      <c r="D121" s="50">
        <v>169323</v>
      </c>
      <c r="F121" s="151"/>
    </row>
    <row r="122" spans="2:6" ht="15" customHeight="1">
      <c r="B122" s="25" t="s">
        <v>603</v>
      </c>
      <c r="C122" s="19" t="s">
        <v>637</v>
      </c>
      <c r="D122" s="50">
        <v>84969</v>
      </c>
      <c r="F122" s="151"/>
    </row>
    <row r="123" spans="2:6" ht="15" customHeight="1">
      <c r="B123" s="25" t="s">
        <v>604</v>
      </c>
      <c r="C123" s="19" t="s">
        <v>637</v>
      </c>
      <c r="D123" s="50">
        <v>4073</v>
      </c>
      <c r="F123" s="151"/>
    </row>
    <row r="124" spans="2:6" ht="15" customHeight="1">
      <c r="B124" s="25" t="s">
        <v>605</v>
      </c>
      <c r="C124" s="19" t="s">
        <v>637</v>
      </c>
      <c r="D124" s="50">
        <v>87841</v>
      </c>
      <c r="F124" s="151"/>
    </row>
    <row r="125" spans="2:6" ht="15" customHeight="1">
      <c r="B125" s="25" t="s">
        <v>632</v>
      </c>
      <c r="C125" s="19" t="s">
        <v>637</v>
      </c>
      <c r="D125" s="50">
        <v>55</v>
      </c>
      <c r="F125" s="151"/>
    </row>
    <row r="126" spans="2:6" ht="15" customHeight="1">
      <c r="B126" s="25" t="s">
        <v>606</v>
      </c>
      <c r="C126" s="19" t="s">
        <v>637</v>
      </c>
      <c r="D126" s="50">
        <v>2515</v>
      </c>
      <c r="F126" s="151"/>
    </row>
    <row r="127" spans="2:6" ht="15" customHeight="1">
      <c r="B127" s="25" t="s">
        <v>633</v>
      </c>
      <c r="C127" s="19" t="s">
        <v>637</v>
      </c>
      <c r="D127" s="50">
        <v>1606</v>
      </c>
      <c r="F127" s="151"/>
    </row>
    <row r="128" spans="2:6" ht="15" customHeight="1">
      <c r="B128" s="25" t="s">
        <v>607</v>
      </c>
      <c r="C128" s="19" t="s">
        <v>637</v>
      </c>
      <c r="D128" s="50">
        <v>2834</v>
      </c>
      <c r="F128" s="151"/>
    </row>
    <row r="129" spans="2:6" ht="15" customHeight="1">
      <c r="B129" s="25" t="s">
        <v>608</v>
      </c>
      <c r="C129" s="19" t="s">
        <v>560</v>
      </c>
      <c r="D129" s="50">
        <v>244124</v>
      </c>
      <c r="F129" s="151"/>
    </row>
    <row r="130" spans="2:6" ht="15" customHeight="1">
      <c r="B130" s="25" t="s">
        <v>104</v>
      </c>
      <c r="C130" s="19" t="s">
        <v>637</v>
      </c>
      <c r="D130" s="50">
        <v>71962</v>
      </c>
      <c r="F130" s="151"/>
    </row>
    <row r="131" spans="2:6" ht="15" customHeight="1">
      <c r="B131" s="25" t="s">
        <v>609</v>
      </c>
      <c r="C131" s="19" t="s">
        <v>30</v>
      </c>
      <c r="D131" s="50">
        <v>1008</v>
      </c>
      <c r="F131" s="151"/>
    </row>
    <row r="132" spans="2:6" ht="15" customHeight="1">
      <c r="B132" s="25" t="s">
        <v>610</v>
      </c>
      <c r="C132" s="19" t="s">
        <v>30</v>
      </c>
      <c r="D132" s="50">
        <v>1545</v>
      </c>
      <c r="F132" s="151"/>
    </row>
    <row r="133" spans="2:6" ht="15" customHeight="1">
      <c r="B133" s="25" t="s">
        <v>105</v>
      </c>
      <c r="C133" s="19" t="s">
        <v>638</v>
      </c>
      <c r="D133" s="50">
        <v>0</v>
      </c>
      <c r="F133" s="151"/>
    </row>
    <row r="134" spans="2:6" ht="15" customHeight="1">
      <c r="B134" s="25" t="s">
        <v>634</v>
      </c>
      <c r="C134" s="19" t="s">
        <v>638</v>
      </c>
      <c r="D134" s="50">
        <v>0</v>
      </c>
      <c r="F134" s="151"/>
    </row>
    <row r="135" spans="2:6" ht="15" customHeight="1">
      <c r="B135" s="25" t="s">
        <v>635</v>
      </c>
      <c r="C135" s="19" t="s">
        <v>30</v>
      </c>
      <c r="D135" s="50">
        <v>1088</v>
      </c>
      <c r="F135" s="151"/>
    </row>
    <row r="136" spans="2:6" ht="15" customHeight="1">
      <c r="B136" s="25" t="s">
        <v>636</v>
      </c>
      <c r="C136" s="19" t="s">
        <v>30</v>
      </c>
      <c r="D136" s="50">
        <v>1209</v>
      </c>
      <c r="F136" s="151"/>
    </row>
    <row r="137" spans="2:6" ht="15" customHeight="1">
      <c r="B137" s="25" t="s">
        <v>611</v>
      </c>
      <c r="C137" s="19" t="s">
        <v>637</v>
      </c>
      <c r="D137" s="50">
        <v>54011</v>
      </c>
      <c r="F137" s="151"/>
    </row>
    <row r="138" spans="2:6" ht="15" customHeight="1">
      <c r="B138" s="25" t="s">
        <v>612</v>
      </c>
      <c r="C138" s="19" t="s">
        <v>30</v>
      </c>
      <c r="D138" s="50">
        <v>1008</v>
      </c>
      <c r="F138" s="151"/>
    </row>
    <row r="139" spans="2:6" ht="15" customHeight="1">
      <c r="B139" s="25" t="s">
        <v>613</v>
      </c>
      <c r="C139" s="19" t="s">
        <v>637</v>
      </c>
      <c r="D139" s="50">
        <v>47706</v>
      </c>
      <c r="F139" s="151"/>
    </row>
    <row r="140" spans="2:6" ht="15" customHeight="1">
      <c r="B140" s="25" t="s">
        <v>228</v>
      </c>
      <c r="C140" s="19" t="s">
        <v>637</v>
      </c>
      <c r="D140" s="50">
        <v>252200</v>
      </c>
      <c r="F140" s="151"/>
    </row>
    <row r="141" spans="2:6" ht="30" customHeight="1">
      <c r="B141" s="25" t="s">
        <v>227</v>
      </c>
      <c r="C141" s="19" t="s">
        <v>637</v>
      </c>
      <c r="D141" s="50">
        <v>299843</v>
      </c>
      <c r="F141" s="151"/>
    </row>
    <row r="142" spans="2:6" ht="15" customHeight="1">
      <c r="B142" s="25" t="s">
        <v>614</v>
      </c>
      <c r="C142" s="19" t="s">
        <v>637</v>
      </c>
      <c r="D142" s="50">
        <v>102205</v>
      </c>
      <c r="F142" s="151"/>
    </row>
    <row r="143" spans="2:6" ht="15" customHeight="1">
      <c r="B143" s="25" t="s">
        <v>615</v>
      </c>
      <c r="C143" s="19" t="s">
        <v>637</v>
      </c>
      <c r="D143" s="50">
        <v>132655</v>
      </c>
      <c r="F143" s="151"/>
    </row>
    <row r="144" spans="2:6" ht="15" customHeight="1">
      <c r="B144" s="25" t="s">
        <v>230</v>
      </c>
      <c r="C144" s="19" t="s">
        <v>637</v>
      </c>
      <c r="D144" s="50">
        <v>9474</v>
      </c>
      <c r="F144" s="151"/>
    </row>
    <row r="145" spans="2:6" ht="15" customHeight="1">
      <c r="B145" s="179" t="s">
        <v>229</v>
      </c>
      <c r="C145" s="180" t="s">
        <v>637</v>
      </c>
      <c r="D145" s="177">
        <v>7846</v>
      </c>
      <c r="F145" s="151"/>
    </row>
    <row r="146" spans="2:6" ht="15" customHeight="1">
      <c r="B146" s="25" t="s">
        <v>208</v>
      </c>
      <c r="C146" s="19" t="s">
        <v>637</v>
      </c>
      <c r="D146" s="50">
        <v>60000</v>
      </c>
      <c r="F146" s="151"/>
    </row>
    <row r="147" spans="2:6" ht="15" customHeight="1">
      <c r="B147" s="25" t="s">
        <v>231</v>
      </c>
      <c r="C147" s="19" t="s">
        <v>637</v>
      </c>
      <c r="D147" s="50">
        <v>100788</v>
      </c>
      <c r="F147" s="151"/>
    </row>
    <row r="148" spans="2:6" ht="15" customHeight="1">
      <c r="B148" s="25" t="s">
        <v>232</v>
      </c>
      <c r="C148" s="19" t="s">
        <v>637</v>
      </c>
      <c r="D148" s="50">
        <v>100536</v>
      </c>
      <c r="F148" s="151"/>
    </row>
    <row r="149" spans="2:6" ht="15" customHeight="1">
      <c r="B149" s="58" t="s">
        <v>276</v>
      </c>
      <c r="C149" s="59" t="s">
        <v>637</v>
      </c>
      <c r="D149" s="61">
        <v>142095</v>
      </c>
      <c r="F149" s="151"/>
    </row>
    <row r="150" spans="2:6" ht="15" customHeight="1" thickBot="1">
      <c r="B150" s="147" t="s">
        <v>106</v>
      </c>
      <c r="C150" s="148" t="s">
        <v>637</v>
      </c>
      <c r="D150" s="149">
        <v>90000</v>
      </c>
      <c r="F150" s="151"/>
    </row>
    <row r="151" spans="2:6" ht="9.9499999999999993" customHeight="1"/>
  </sheetData>
  <dataConsolidate/>
  <printOptions horizontalCentered="1"/>
  <pageMargins left="0.19685039370078741" right="0.19685039370078741" top="0.39370078740157483" bottom="0.39370078740157483" header="0" footer="0"/>
  <pageSetup scale="73" orientation="portrait" horizontalDpi="300" verticalDpi="300" r:id="rId1"/>
  <headerFooter alignWithMargins="0"/>
  <rowBreaks count="1" manualBreakCount="1">
    <brk id="60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B1:H373"/>
  <sheetViews>
    <sheetView view="pageBreakPreview" zoomScale="115" zoomScaleNormal="100" zoomScaleSheetLayoutView="115" workbookViewId="0">
      <selection activeCell="F12" sqref="F12"/>
    </sheetView>
  </sheetViews>
  <sheetFormatPr baseColWidth="10" defaultColWidth="11.42578125" defaultRowHeight="12.75"/>
  <cols>
    <col min="1" max="1" width="2.5703125" style="15" customWidth="1"/>
    <col min="2" max="2" width="61.5703125" style="18" customWidth="1"/>
    <col min="3" max="3" width="12.5703125" style="23" customWidth="1"/>
    <col min="4" max="4" width="15.5703125" style="79" customWidth="1"/>
    <col min="5" max="5" width="2.5703125" style="15" customWidth="1"/>
    <col min="6" max="6" width="15.5703125" style="15" bestFit="1" customWidth="1"/>
    <col min="7" max="16384" width="11.42578125" style="15"/>
  </cols>
  <sheetData>
    <row r="1" spans="2:6" ht="9.9499999999999993" customHeight="1" thickBot="1"/>
    <row r="2" spans="2:6" s="14" customFormat="1" ht="20.100000000000001" customHeight="1" thickBot="1">
      <c r="B2" s="46" t="s">
        <v>107</v>
      </c>
      <c r="C2" s="47" t="s">
        <v>0</v>
      </c>
      <c r="D2" s="80" t="s">
        <v>108</v>
      </c>
    </row>
    <row r="3" spans="2:6" ht="15" customHeight="1">
      <c r="B3" s="48" t="s">
        <v>333</v>
      </c>
      <c r="C3" s="26" t="s">
        <v>10</v>
      </c>
      <c r="D3" s="49">
        <v>2769</v>
      </c>
      <c r="F3" s="45"/>
    </row>
    <row r="4" spans="2:6" ht="15" customHeight="1">
      <c r="B4" s="25" t="s">
        <v>109</v>
      </c>
      <c r="C4" s="19" t="s">
        <v>10</v>
      </c>
      <c r="D4" s="50">
        <v>2906</v>
      </c>
      <c r="F4" s="45"/>
    </row>
    <row r="5" spans="2:6" ht="15" customHeight="1">
      <c r="B5" s="25" t="s">
        <v>110</v>
      </c>
      <c r="C5" s="19" t="s">
        <v>10</v>
      </c>
      <c r="D5" s="50">
        <v>1956</v>
      </c>
      <c r="F5" s="45"/>
    </row>
    <row r="6" spans="2:6" ht="15" customHeight="1">
      <c r="B6" s="58" t="s">
        <v>17</v>
      </c>
      <c r="C6" s="59" t="s">
        <v>10</v>
      </c>
      <c r="D6" s="61">
        <v>5400</v>
      </c>
      <c r="F6" s="45">
        <f>3800*1.19</f>
        <v>4522</v>
      </c>
    </row>
    <row r="7" spans="2:6" ht="15" customHeight="1">
      <c r="B7" s="25" t="s">
        <v>334</v>
      </c>
      <c r="C7" s="19" t="s">
        <v>10</v>
      </c>
      <c r="D7" s="50">
        <v>2494</v>
      </c>
      <c r="F7" s="45"/>
    </row>
    <row r="8" spans="2:6" ht="15" customHeight="1">
      <c r="B8" s="25" t="s">
        <v>335</v>
      </c>
      <c r="C8" s="19" t="s">
        <v>10</v>
      </c>
      <c r="D8" s="50">
        <v>13411</v>
      </c>
      <c r="F8" s="45"/>
    </row>
    <row r="9" spans="2:6" ht="15" customHeight="1">
      <c r="B9" s="25" t="s">
        <v>336</v>
      </c>
      <c r="C9" s="19" t="s">
        <v>10</v>
      </c>
      <c r="D9" s="50">
        <v>6164</v>
      </c>
      <c r="F9" s="45"/>
    </row>
    <row r="10" spans="2:6" ht="15" customHeight="1">
      <c r="B10" s="25" t="s">
        <v>233</v>
      </c>
      <c r="C10" s="19" t="s">
        <v>560</v>
      </c>
      <c r="D10" s="50">
        <v>1142</v>
      </c>
      <c r="F10" s="45"/>
    </row>
    <row r="11" spans="2:6" ht="15" customHeight="1">
      <c r="B11" s="25" t="s">
        <v>234</v>
      </c>
      <c r="C11" s="19" t="s">
        <v>501</v>
      </c>
      <c r="D11" s="50">
        <v>33391</v>
      </c>
      <c r="F11" s="45"/>
    </row>
    <row r="12" spans="2:6" ht="15" customHeight="1">
      <c r="B12" s="25" t="s">
        <v>235</v>
      </c>
      <c r="C12" s="19" t="s">
        <v>560</v>
      </c>
      <c r="D12" s="50">
        <v>1069</v>
      </c>
      <c r="F12" s="45"/>
    </row>
    <row r="13" spans="2:6" ht="15" customHeight="1">
      <c r="B13" s="25" t="s">
        <v>236</v>
      </c>
      <c r="C13" s="19" t="s">
        <v>501</v>
      </c>
      <c r="D13" s="50">
        <v>49606</v>
      </c>
      <c r="F13" s="45"/>
    </row>
    <row r="14" spans="2:6" ht="15" customHeight="1">
      <c r="B14" s="25" t="s">
        <v>337</v>
      </c>
      <c r="C14" s="19" t="s">
        <v>502</v>
      </c>
      <c r="D14" s="50">
        <v>10039</v>
      </c>
      <c r="F14" s="45"/>
    </row>
    <row r="15" spans="2:6" ht="15" customHeight="1">
      <c r="B15" s="25" t="s">
        <v>338</v>
      </c>
      <c r="C15" s="19" t="s">
        <v>3</v>
      </c>
      <c r="D15" s="50">
        <v>76667</v>
      </c>
      <c r="F15" s="45"/>
    </row>
    <row r="16" spans="2:6" ht="15" customHeight="1">
      <c r="B16" s="25" t="s">
        <v>111</v>
      </c>
      <c r="C16" s="19" t="s">
        <v>3</v>
      </c>
      <c r="D16" s="50">
        <v>57763</v>
      </c>
      <c r="F16" s="45"/>
    </row>
    <row r="17" spans="2:6" ht="15" customHeight="1">
      <c r="B17" s="25" t="s">
        <v>112</v>
      </c>
      <c r="C17" s="19" t="s">
        <v>3</v>
      </c>
      <c r="D17" s="50">
        <v>56220</v>
      </c>
      <c r="F17" s="45"/>
    </row>
    <row r="18" spans="2:6" ht="15" customHeight="1">
      <c r="B18" s="25" t="s">
        <v>237</v>
      </c>
      <c r="C18" s="19" t="s">
        <v>3</v>
      </c>
      <c r="D18" s="50">
        <v>45187</v>
      </c>
      <c r="F18" s="45"/>
    </row>
    <row r="19" spans="2:6" ht="15" customHeight="1">
      <c r="B19" s="25" t="s">
        <v>238</v>
      </c>
      <c r="C19" s="19" t="s">
        <v>3</v>
      </c>
      <c r="D19" s="50">
        <v>46493</v>
      </c>
      <c r="F19" s="45"/>
    </row>
    <row r="20" spans="2:6" ht="15" customHeight="1">
      <c r="B20" s="25" t="s">
        <v>113</v>
      </c>
      <c r="C20" s="19" t="s">
        <v>3</v>
      </c>
      <c r="D20" s="50">
        <v>63947</v>
      </c>
      <c r="F20" s="45"/>
    </row>
    <row r="21" spans="2:6" ht="15" customHeight="1">
      <c r="B21" s="25" t="s">
        <v>339</v>
      </c>
      <c r="C21" s="19" t="s">
        <v>3</v>
      </c>
      <c r="D21" s="50">
        <v>21958</v>
      </c>
      <c r="F21" s="45"/>
    </row>
    <row r="22" spans="2:6" ht="15" customHeight="1">
      <c r="B22" s="25" t="s">
        <v>340</v>
      </c>
      <c r="C22" s="19" t="s">
        <v>3</v>
      </c>
      <c r="D22" s="50">
        <v>44416</v>
      </c>
      <c r="F22" s="45"/>
    </row>
    <row r="23" spans="2:6" ht="15" customHeight="1">
      <c r="B23" s="25" t="s">
        <v>239</v>
      </c>
      <c r="C23" s="19" t="s">
        <v>3</v>
      </c>
      <c r="D23" s="50">
        <v>42819</v>
      </c>
      <c r="F23" s="45"/>
    </row>
    <row r="24" spans="2:6" ht="15" customHeight="1">
      <c r="B24" s="25" t="s">
        <v>240</v>
      </c>
      <c r="C24" s="19" t="s">
        <v>3</v>
      </c>
      <c r="D24" s="50">
        <v>41634</v>
      </c>
      <c r="F24" s="45"/>
    </row>
    <row r="25" spans="2:6" ht="15" customHeight="1">
      <c r="B25" s="25" t="s">
        <v>241</v>
      </c>
      <c r="C25" s="19" t="s">
        <v>3</v>
      </c>
      <c r="D25" s="50">
        <v>46386</v>
      </c>
      <c r="F25" s="45"/>
    </row>
    <row r="26" spans="2:6" ht="15" customHeight="1">
      <c r="B26" s="25" t="s">
        <v>242</v>
      </c>
      <c r="C26" s="19" t="s">
        <v>3</v>
      </c>
      <c r="D26" s="50">
        <v>43413</v>
      </c>
      <c r="F26" s="45"/>
    </row>
    <row r="27" spans="2:6" ht="30" customHeight="1">
      <c r="B27" s="25" t="s">
        <v>341</v>
      </c>
      <c r="C27" s="19" t="s">
        <v>3</v>
      </c>
      <c r="D27" s="50">
        <v>78928</v>
      </c>
      <c r="F27" s="45"/>
    </row>
    <row r="28" spans="2:6" ht="15" customHeight="1">
      <c r="B28" s="58" t="s">
        <v>9</v>
      </c>
      <c r="C28" s="59" t="s">
        <v>502</v>
      </c>
      <c r="D28" s="61">
        <v>73</v>
      </c>
      <c r="F28" s="45"/>
    </row>
    <row r="29" spans="2:6" ht="15" customHeight="1">
      <c r="B29" s="25" t="s">
        <v>243</v>
      </c>
      <c r="C29" s="19" t="s">
        <v>503</v>
      </c>
      <c r="D29" s="50">
        <v>443</v>
      </c>
      <c r="F29" s="45"/>
    </row>
    <row r="30" spans="2:6" ht="15" customHeight="1">
      <c r="B30" s="25" t="s">
        <v>342</v>
      </c>
      <c r="C30" s="19" t="s">
        <v>10</v>
      </c>
      <c r="D30" s="50">
        <v>4475</v>
      </c>
      <c r="F30" s="45"/>
    </row>
    <row r="31" spans="2:6" ht="15" customHeight="1">
      <c r="B31" s="25" t="s">
        <v>343</v>
      </c>
      <c r="C31" s="19" t="s">
        <v>10</v>
      </c>
      <c r="D31" s="50">
        <v>4449</v>
      </c>
      <c r="F31" s="45"/>
    </row>
    <row r="32" spans="2:6" ht="15" customHeight="1">
      <c r="B32" s="25" t="s">
        <v>114</v>
      </c>
      <c r="C32" s="19" t="s">
        <v>10</v>
      </c>
      <c r="D32" s="50">
        <v>5967</v>
      </c>
      <c r="F32" s="45"/>
    </row>
    <row r="33" spans="2:6" ht="15" customHeight="1">
      <c r="B33" s="25" t="s">
        <v>344</v>
      </c>
      <c r="C33" s="19" t="s">
        <v>10</v>
      </c>
      <c r="D33" s="50">
        <v>4479</v>
      </c>
      <c r="F33" s="45"/>
    </row>
    <row r="34" spans="2:6" ht="15" customHeight="1">
      <c r="B34" s="58" t="s">
        <v>345</v>
      </c>
      <c r="C34" s="59" t="s">
        <v>10</v>
      </c>
      <c r="D34" s="61">
        <v>4791</v>
      </c>
      <c r="F34" s="45"/>
    </row>
    <row r="35" spans="2:6" ht="15" customHeight="1">
      <c r="B35" s="25" t="s">
        <v>346</v>
      </c>
      <c r="C35" s="19" t="s">
        <v>10</v>
      </c>
      <c r="D35" s="50">
        <v>5033</v>
      </c>
      <c r="F35" s="45"/>
    </row>
    <row r="36" spans="2:6" ht="30" customHeight="1">
      <c r="B36" s="25" t="s">
        <v>347</v>
      </c>
      <c r="C36" s="19" t="s">
        <v>560</v>
      </c>
      <c r="D36" s="50">
        <v>445626</v>
      </c>
      <c r="F36" s="45"/>
    </row>
    <row r="37" spans="2:6" ht="15" customHeight="1">
      <c r="B37" s="25" t="s">
        <v>244</v>
      </c>
      <c r="C37" s="19" t="s">
        <v>560</v>
      </c>
      <c r="D37" s="50">
        <v>39464</v>
      </c>
      <c r="F37" s="45"/>
    </row>
    <row r="38" spans="2:6" ht="15" customHeight="1">
      <c r="B38" s="25" t="s">
        <v>348</v>
      </c>
      <c r="C38" s="19" t="s">
        <v>560</v>
      </c>
      <c r="D38" s="50">
        <v>912</v>
      </c>
      <c r="F38" s="45"/>
    </row>
    <row r="39" spans="2:6" ht="15" customHeight="1">
      <c r="B39" s="25" t="s">
        <v>349</v>
      </c>
      <c r="C39" s="19" t="s">
        <v>560</v>
      </c>
      <c r="D39" s="50">
        <v>16783</v>
      </c>
      <c r="F39" s="45"/>
    </row>
    <row r="40" spans="2:6" ht="15" customHeight="1">
      <c r="B40" s="25" t="s">
        <v>115</v>
      </c>
      <c r="C40" s="19" t="s">
        <v>10</v>
      </c>
      <c r="D40" s="50">
        <v>3763</v>
      </c>
      <c r="F40" s="45"/>
    </row>
    <row r="41" spans="2:6" ht="15" customHeight="1">
      <c r="B41" s="25" t="s">
        <v>350</v>
      </c>
      <c r="C41" s="19" t="s">
        <v>503</v>
      </c>
      <c r="D41" s="50">
        <v>12126</v>
      </c>
      <c r="F41" s="45"/>
    </row>
    <row r="42" spans="2:6" ht="15" customHeight="1">
      <c r="B42" s="58" t="s">
        <v>351</v>
      </c>
      <c r="C42" s="59" t="s">
        <v>10</v>
      </c>
      <c r="D42" s="61">
        <v>6404</v>
      </c>
      <c r="F42" s="45"/>
    </row>
    <row r="43" spans="2:6" ht="15" customHeight="1">
      <c r="B43" s="25" t="s">
        <v>245</v>
      </c>
      <c r="C43" s="19" t="s">
        <v>560</v>
      </c>
      <c r="D43" s="50">
        <v>612</v>
      </c>
      <c r="F43" s="45"/>
    </row>
    <row r="44" spans="2:6" ht="15" customHeight="1">
      <c r="B44" s="25" t="s">
        <v>246</v>
      </c>
      <c r="C44" s="19" t="s">
        <v>560</v>
      </c>
      <c r="D44" s="50">
        <v>16536</v>
      </c>
      <c r="F44" s="45"/>
    </row>
    <row r="45" spans="2:6" ht="15" customHeight="1">
      <c r="B45" s="25" t="s">
        <v>247</v>
      </c>
      <c r="C45" s="19" t="s">
        <v>3</v>
      </c>
      <c r="D45" s="50">
        <v>21900</v>
      </c>
      <c r="F45" s="45"/>
    </row>
    <row r="46" spans="2:6" ht="15" customHeight="1">
      <c r="B46" s="25" t="s">
        <v>248</v>
      </c>
      <c r="C46" s="19" t="s">
        <v>3</v>
      </c>
      <c r="D46" s="50">
        <v>47533</v>
      </c>
      <c r="F46" s="45"/>
    </row>
    <row r="47" spans="2:6" ht="15" customHeight="1">
      <c r="B47" s="25" t="s">
        <v>249</v>
      </c>
      <c r="C47" s="19" t="s">
        <v>3</v>
      </c>
      <c r="D47" s="50">
        <v>31535</v>
      </c>
      <c r="F47" s="45"/>
    </row>
    <row r="48" spans="2:6" ht="15" customHeight="1">
      <c r="B48" s="25" t="s">
        <v>250</v>
      </c>
      <c r="C48" s="19" t="s">
        <v>3</v>
      </c>
      <c r="D48" s="50">
        <v>46685</v>
      </c>
      <c r="F48" s="45"/>
    </row>
    <row r="49" spans="2:6" ht="15" customHeight="1">
      <c r="B49" s="58" t="s">
        <v>116</v>
      </c>
      <c r="C49" s="59" t="s">
        <v>3</v>
      </c>
      <c r="D49" s="61">
        <v>31118</v>
      </c>
      <c r="F49" s="45"/>
    </row>
    <row r="50" spans="2:6" ht="15" customHeight="1">
      <c r="B50" s="25" t="s">
        <v>352</v>
      </c>
      <c r="C50" s="19" t="s">
        <v>503</v>
      </c>
      <c r="D50" s="50">
        <v>3785</v>
      </c>
      <c r="F50" s="45"/>
    </row>
    <row r="51" spans="2:6" ht="15" customHeight="1">
      <c r="B51" s="25" t="s">
        <v>117</v>
      </c>
      <c r="C51" s="19" t="s">
        <v>10</v>
      </c>
      <c r="D51" s="50">
        <v>2150</v>
      </c>
      <c r="F51" s="45"/>
    </row>
    <row r="52" spans="2:6" ht="15" customHeight="1">
      <c r="B52" s="25" t="s">
        <v>353</v>
      </c>
      <c r="C52" s="19" t="s">
        <v>502</v>
      </c>
      <c r="D52" s="50">
        <v>1950</v>
      </c>
      <c r="F52" s="45"/>
    </row>
    <row r="53" spans="2:6" ht="15" customHeight="1">
      <c r="B53" s="25" t="s">
        <v>118</v>
      </c>
      <c r="C53" s="19" t="s">
        <v>504</v>
      </c>
      <c r="D53" s="50">
        <v>7924</v>
      </c>
      <c r="F53" s="45"/>
    </row>
    <row r="54" spans="2:6" ht="15" customHeight="1">
      <c r="B54" s="58" t="s">
        <v>777</v>
      </c>
      <c r="C54" s="59" t="s">
        <v>16</v>
      </c>
      <c r="D54" s="61">
        <v>5203</v>
      </c>
      <c r="F54" s="45"/>
    </row>
    <row r="55" spans="2:6" ht="15" customHeight="1">
      <c r="B55" s="25" t="s">
        <v>772</v>
      </c>
      <c r="C55" s="19" t="s">
        <v>10</v>
      </c>
      <c r="D55" s="50">
        <v>3121</v>
      </c>
      <c r="F55" s="45"/>
    </row>
    <row r="56" spans="2:6" ht="15" customHeight="1">
      <c r="B56" s="25" t="s">
        <v>354</v>
      </c>
      <c r="C56" s="19" t="s">
        <v>10</v>
      </c>
      <c r="D56" s="50">
        <v>2718</v>
      </c>
      <c r="F56" s="45"/>
    </row>
    <row r="57" spans="2:6" ht="15" customHeight="1">
      <c r="B57" s="25" t="s">
        <v>355</v>
      </c>
      <c r="C57" s="19" t="s">
        <v>3</v>
      </c>
      <c r="D57" s="50">
        <v>31165</v>
      </c>
      <c r="F57" s="45"/>
    </row>
    <row r="58" spans="2:6" ht="15" customHeight="1">
      <c r="B58" s="25" t="s">
        <v>119</v>
      </c>
      <c r="C58" s="19" t="s">
        <v>10</v>
      </c>
      <c r="D58" s="50">
        <v>8360</v>
      </c>
      <c r="F58" s="45"/>
    </row>
    <row r="59" spans="2:6" ht="15" customHeight="1">
      <c r="B59" s="25" t="s">
        <v>120</v>
      </c>
      <c r="C59" s="19" t="s">
        <v>501</v>
      </c>
      <c r="D59" s="50">
        <v>107283</v>
      </c>
      <c r="F59" s="45"/>
    </row>
    <row r="60" spans="2:6" ht="15" customHeight="1">
      <c r="B60" s="25" t="s">
        <v>356</v>
      </c>
      <c r="C60" s="19" t="s">
        <v>501</v>
      </c>
      <c r="D60" s="50">
        <v>3691</v>
      </c>
      <c r="F60" s="45"/>
    </row>
    <row r="61" spans="2:6" ht="15" customHeight="1">
      <c r="B61" s="25" t="s">
        <v>121</v>
      </c>
      <c r="C61" s="19" t="s">
        <v>3</v>
      </c>
      <c r="D61" s="50">
        <v>33071</v>
      </c>
      <c r="F61" s="45"/>
    </row>
    <row r="62" spans="2:6" ht="30" customHeight="1">
      <c r="B62" s="25" t="s">
        <v>251</v>
      </c>
      <c r="C62" s="19" t="s">
        <v>560</v>
      </c>
      <c r="D62" s="50">
        <v>33071</v>
      </c>
      <c r="F62" s="45"/>
    </row>
    <row r="63" spans="2:6" ht="15" customHeight="1">
      <c r="B63" s="25" t="s">
        <v>357</v>
      </c>
      <c r="C63" s="19" t="s">
        <v>560</v>
      </c>
      <c r="D63" s="50">
        <v>65480</v>
      </c>
      <c r="F63" s="45"/>
    </row>
    <row r="64" spans="2:6" ht="15" customHeight="1">
      <c r="B64" s="25" t="s">
        <v>358</v>
      </c>
      <c r="C64" s="19" t="s">
        <v>560</v>
      </c>
      <c r="D64" s="50">
        <v>59143</v>
      </c>
      <c r="F64" s="45"/>
    </row>
    <row r="65" spans="2:6" ht="15" customHeight="1">
      <c r="B65" s="25" t="s">
        <v>359</v>
      </c>
      <c r="C65" s="19" t="s">
        <v>503</v>
      </c>
      <c r="D65" s="50">
        <v>11795</v>
      </c>
      <c r="F65" s="45"/>
    </row>
    <row r="66" spans="2:6" ht="15" customHeight="1">
      <c r="B66" s="25" t="s">
        <v>122</v>
      </c>
      <c r="C66" s="19" t="s">
        <v>10</v>
      </c>
      <c r="D66" s="50">
        <v>980</v>
      </c>
      <c r="F66" s="45"/>
    </row>
    <row r="67" spans="2:6" ht="15" customHeight="1">
      <c r="B67" s="25" t="s">
        <v>360</v>
      </c>
      <c r="C67" s="19" t="s">
        <v>10</v>
      </c>
      <c r="D67" s="50">
        <v>7090</v>
      </c>
      <c r="F67" s="45"/>
    </row>
    <row r="68" spans="2:6" ht="15" customHeight="1">
      <c r="B68" s="25" t="s">
        <v>361</v>
      </c>
      <c r="C68" s="19" t="s">
        <v>503</v>
      </c>
      <c r="D68" s="50">
        <v>51112</v>
      </c>
      <c r="F68" s="45"/>
    </row>
    <row r="69" spans="2:6" ht="15" customHeight="1">
      <c r="B69" s="25" t="s">
        <v>252</v>
      </c>
      <c r="C69" s="19" t="s">
        <v>560</v>
      </c>
      <c r="D69" s="50">
        <v>11076</v>
      </c>
      <c r="F69" s="45"/>
    </row>
    <row r="70" spans="2:6" ht="15" customHeight="1">
      <c r="B70" s="25" t="s">
        <v>362</v>
      </c>
      <c r="C70" s="19" t="s">
        <v>560</v>
      </c>
      <c r="D70" s="50">
        <v>14685298</v>
      </c>
      <c r="F70" s="45"/>
    </row>
    <row r="71" spans="2:6" ht="15" customHeight="1">
      <c r="B71" s="25" t="s">
        <v>253</v>
      </c>
      <c r="C71" s="19" t="s">
        <v>10</v>
      </c>
      <c r="D71" s="50">
        <v>1605</v>
      </c>
      <c r="F71" s="45"/>
    </row>
    <row r="72" spans="2:6" ht="15" customHeight="1">
      <c r="B72" s="25" t="s">
        <v>123</v>
      </c>
      <c r="C72" s="19" t="s">
        <v>10</v>
      </c>
      <c r="D72" s="50">
        <v>1603</v>
      </c>
      <c r="F72" s="45"/>
    </row>
    <row r="73" spans="2:6" ht="15" customHeight="1">
      <c r="B73" s="25" t="s">
        <v>124</v>
      </c>
      <c r="C73" s="19" t="s">
        <v>10</v>
      </c>
      <c r="D73" s="50">
        <v>1613</v>
      </c>
      <c r="F73" s="45"/>
    </row>
    <row r="74" spans="2:6" ht="15" customHeight="1">
      <c r="B74" s="25" t="s">
        <v>363</v>
      </c>
      <c r="C74" s="19" t="s">
        <v>10</v>
      </c>
      <c r="D74" s="50">
        <v>2488</v>
      </c>
      <c r="F74" s="45"/>
    </row>
    <row r="75" spans="2:6" ht="15" customHeight="1">
      <c r="B75" s="25" t="s">
        <v>364</v>
      </c>
      <c r="C75" s="19" t="s">
        <v>10</v>
      </c>
      <c r="D75" s="50">
        <v>1553</v>
      </c>
      <c r="F75" s="45"/>
    </row>
    <row r="76" spans="2:6" ht="15" customHeight="1">
      <c r="B76" s="25" t="s">
        <v>365</v>
      </c>
      <c r="C76" s="19" t="s">
        <v>10</v>
      </c>
      <c r="D76" s="50">
        <v>2688</v>
      </c>
      <c r="F76" s="45"/>
    </row>
    <row r="77" spans="2:6" ht="15" customHeight="1">
      <c r="B77" s="25" t="s">
        <v>366</v>
      </c>
      <c r="C77" s="19" t="s">
        <v>10</v>
      </c>
      <c r="D77" s="50">
        <v>2421</v>
      </c>
      <c r="F77" s="45"/>
    </row>
    <row r="78" spans="2:6" ht="15" customHeight="1">
      <c r="B78" s="25" t="s">
        <v>367</v>
      </c>
      <c r="C78" s="19" t="s">
        <v>10</v>
      </c>
      <c r="D78" s="50">
        <v>2493</v>
      </c>
      <c r="F78" s="45"/>
    </row>
    <row r="79" spans="2:6" ht="15" customHeight="1">
      <c r="B79" s="25" t="s">
        <v>255</v>
      </c>
      <c r="C79" s="19" t="s">
        <v>10</v>
      </c>
      <c r="D79" s="50">
        <v>1844</v>
      </c>
      <c r="F79" s="45"/>
    </row>
    <row r="80" spans="2:6" ht="15" customHeight="1">
      <c r="B80" s="25" t="s">
        <v>256</v>
      </c>
      <c r="C80" s="19" t="s">
        <v>10</v>
      </c>
      <c r="D80" s="50">
        <v>2770</v>
      </c>
      <c r="F80" s="45"/>
    </row>
    <row r="81" spans="2:6" ht="15" customHeight="1">
      <c r="B81" s="25" t="s">
        <v>257</v>
      </c>
      <c r="C81" s="19" t="s">
        <v>10</v>
      </c>
      <c r="D81" s="50">
        <v>2740</v>
      </c>
      <c r="F81" s="45"/>
    </row>
    <row r="82" spans="2:6" ht="15" customHeight="1">
      <c r="B82" s="25" t="s">
        <v>258</v>
      </c>
      <c r="C82" s="19" t="s">
        <v>10</v>
      </c>
      <c r="D82" s="50">
        <v>2836</v>
      </c>
      <c r="F82" s="45"/>
    </row>
    <row r="83" spans="2:6" ht="15" customHeight="1">
      <c r="B83" s="25" t="s">
        <v>254</v>
      </c>
      <c r="C83" s="19" t="s">
        <v>10</v>
      </c>
      <c r="D83" s="50">
        <v>2994</v>
      </c>
      <c r="F83" s="45"/>
    </row>
    <row r="84" spans="2:6" ht="15" customHeight="1">
      <c r="B84" s="25" t="s">
        <v>368</v>
      </c>
      <c r="C84" s="19" t="s">
        <v>10</v>
      </c>
      <c r="D84" s="50">
        <v>2914</v>
      </c>
      <c r="F84" s="45"/>
    </row>
    <row r="85" spans="2:6" ht="15" customHeight="1">
      <c r="B85" s="58" t="s">
        <v>125</v>
      </c>
      <c r="C85" s="59" t="s">
        <v>10</v>
      </c>
      <c r="D85" s="61">
        <v>540</v>
      </c>
      <c r="F85" s="45">
        <f>+D85*50</f>
        <v>27000</v>
      </c>
    </row>
    <row r="86" spans="2:6" ht="15" customHeight="1">
      <c r="B86" s="25" t="s">
        <v>369</v>
      </c>
      <c r="C86" s="19" t="s">
        <v>10</v>
      </c>
      <c r="D86" s="50">
        <v>514</v>
      </c>
      <c r="F86" s="45"/>
    </row>
    <row r="87" spans="2:6" ht="15" customHeight="1">
      <c r="B87" s="25" t="s">
        <v>370</v>
      </c>
      <c r="C87" s="19" t="s">
        <v>10</v>
      </c>
      <c r="D87" s="50">
        <v>448</v>
      </c>
      <c r="F87" s="45"/>
    </row>
    <row r="88" spans="2:6" ht="15" customHeight="1">
      <c r="B88" s="25" t="s">
        <v>126</v>
      </c>
      <c r="C88" s="19" t="s">
        <v>501</v>
      </c>
      <c r="D88" s="50">
        <v>7005</v>
      </c>
      <c r="F88" s="45"/>
    </row>
    <row r="89" spans="2:6" ht="15" customHeight="1">
      <c r="B89" s="25" t="s">
        <v>259</v>
      </c>
      <c r="C89" s="19" t="s">
        <v>10</v>
      </c>
      <c r="D89" s="50">
        <v>11366</v>
      </c>
      <c r="F89" s="45"/>
    </row>
    <row r="90" spans="2:6" ht="15" customHeight="1">
      <c r="B90" s="25" t="s">
        <v>261</v>
      </c>
      <c r="C90" s="19" t="s">
        <v>503</v>
      </c>
      <c r="D90" s="50">
        <v>37913</v>
      </c>
      <c r="F90" s="45"/>
    </row>
    <row r="91" spans="2:6" ht="15" customHeight="1">
      <c r="B91" s="25" t="s">
        <v>371</v>
      </c>
      <c r="C91" s="19" t="s">
        <v>503</v>
      </c>
      <c r="D91" s="50">
        <v>690</v>
      </c>
      <c r="F91" s="45"/>
    </row>
    <row r="92" spans="2:6" ht="15" customHeight="1">
      <c r="B92" s="25" t="s">
        <v>260</v>
      </c>
      <c r="C92" s="19" t="s">
        <v>503</v>
      </c>
      <c r="D92" s="50">
        <v>970</v>
      </c>
      <c r="F92" s="45"/>
    </row>
    <row r="93" spans="2:6" ht="15" customHeight="1">
      <c r="B93" s="25" t="s">
        <v>372</v>
      </c>
      <c r="C93" s="19" t="s">
        <v>10</v>
      </c>
      <c r="D93" s="50">
        <v>3864</v>
      </c>
      <c r="F93" s="45"/>
    </row>
    <row r="94" spans="2:6" ht="15" customHeight="1">
      <c r="B94" s="25" t="s">
        <v>373</v>
      </c>
      <c r="C94" s="19" t="s">
        <v>10</v>
      </c>
      <c r="D94" s="50">
        <v>3253</v>
      </c>
      <c r="F94" s="45"/>
    </row>
    <row r="95" spans="2:6" ht="15" customHeight="1">
      <c r="B95" s="25" t="s">
        <v>374</v>
      </c>
      <c r="C95" s="19" t="s">
        <v>10</v>
      </c>
      <c r="D95" s="50">
        <v>5128</v>
      </c>
      <c r="F95" s="45"/>
    </row>
    <row r="96" spans="2:6" ht="15" customHeight="1">
      <c r="B96" s="25" t="s">
        <v>375</v>
      </c>
      <c r="C96" s="19" t="s">
        <v>502</v>
      </c>
      <c r="D96" s="50">
        <v>2694</v>
      </c>
      <c r="F96" s="45"/>
    </row>
    <row r="97" spans="2:6" ht="15" customHeight="1">
      <c r="B97" s="25" t="s">
        <v>262</v>
      </c>
      <c r="C97" s="19" t="s">
        <v>3</v>
      </c>
      <c r="D97" s="50">
        <v>292182</v>
      </c>
      <c r="F97" s="45"/>
    </row>
    <row r="98" spans="2:6" ht="15" customHeight="1">
      <c r="B98" s="25" t="s">
        <v>263</v>
      </c>
      <c r="C98" s="19" t="s">
        <v>3</v>
      </c>
      <c r="D98" s="50">
        <v>367612</v>
      </c>
      <c r="F98" s="45"/>
    </row>
    <row r="99" spans="2:6" ht="30" customHeight="1">
      <c r="B99" s="25" t="s">
        <v>264</v>
      </c>
      <c r="C99" s="19" t="s">
        <v>3</v>
      </c>
      <c r="D99" s="50">
        <v>402212</v>
      </c>
      <c r="F99" s="45"/>
    </row>
    <row r="100" spans="2:6" ht="15" customHeight="1">
      <c r="B100" s="25" t="s">
        <v>265</v>
      </c>
      <c r="C100" s="19" t="s">
        <v>3</v>
      </c>
      <c r="D100" s="50">
        <v>385609</v>
      </c>
      <c r="F100" s="45"/>
    </row>
    <row r="101" spans="2:6" ht="15" customHeight="1">
      <c r="B101" s="25" t="s">
        <v>266</v>
      </c>
      <c r="C101" s="19" t="s">
        <v>3</v>
      </c>
      <c r="D101" s="50">
        <v>387614</v>
      </c>
      <c r="F101" s="45"/>
    </row>
    <row r="102" spans="2:6" ht="15" customHeight="1">
      <c r="B102" s="25" t="s">
        <v>267</v>
      </c>
      <c r="C102" s="19" t="s">
        <v>3</v>
      </c>
      <c r="D102" s="50">
        <v>333944</v>
      </c>
      <c r="F102" s="45"/>
    </row>
    <row r="103" spans="2:6" ht="15" customHeight="1">
      <c r="B103" s="25" t="s">
        <v>268</v>
      </c>
      <c r="C103" s="19" t="s">
        <v>3</v>
      </c>
      <c r="D103" s="50">
        <v>358178</v>
      </c>
      <c r="F103" s="45"/>
    </row>
    <row r="104" spans="2:6" ht="15" customHeight="1">
      <c r="B104" s="25" t="s">
        <v>269</v>
      </c>
      <c r="C104" s="19" t="s">
        <v>3</v>
      </c>
      <c r="D104" s="50">
        <v>390409</v>
      </c>
      <c r="F104" s="45"/>
    </row>
    <row r="105" spans="2:6" ht="15" customHeight="1">
      <c r="B105" s="25" t="s">
        <v>269</v>
      </c>
      <c r="C105" s="19" t="s">
        <v>3</v>
      </c>
      <c r="D105" s="50">
        <v>370000</v>
      </c>
      <c r="F105" s="45"/>
    </row>
    <row r="106" spans="2:6" ht="15" customHeight="1">
      <c r="B106" s="25" t="s">
        <v>270</v>
      </c>
      <c r="C106" s="19" t="s">
        <v>3</v>
      </c>
      <c r="D106" s="50">
        <v>385740</v>
      </c>
      <c r="F106" s="45"/>
    </row>
    <row r="107" spans="2:6" ht="15" customHeight="1">
      <c r="B107" s="25" t="s">
        <v>271</v>
      </c>
      <c r="C107" s="19" t="s">
        <v>3</v>
      </c>
      <c r="D107" s="50">
        <v>395262</v>
      </c>
      <c r="F107" s="45"/>
    </row>
    <row r="108" spans="2:6" ht="15" customHeight="1">
      <c r="B108" s="25" t="s">
        <v>272</v>
      </c>
      <c r="C108" s="19" t="s">
        <v>3</v>
      </c>
      <c r="D108" s="50">
        <v>258365</v>
      </c>
      <c r="F108" s="45"/>
    </row>
    <row r="109" spans="2:6" ht="15" customHeight="1">
      <c r="B109" s="25" t="s">
        <v>127</v>
      </c>
      <c r="C109" s="19" t="s">
        <v>503</v>
      </c>
      <c r="D109" s="50">
        <v>2315</v>
      </c>
      <c r="F109" s="45"/>
    </row>
    <row r="110" spans="2:6" ht="15" customHeight="1">
      <c r="B110" s="25" t="s">
        <v>128</v>
      </c>
      <c r="C110" s="19" t="s">
        <v>501</v>
      </c>
      <c r="D110" s="50">
        <v>750</v>
      </c>
      <c r="F110" s="45"/>
    </row>
    <row r="111" spans="2:6" ht="15" customHeight="1">
      <c r="B111" s="25" t="s">
        <v>128</v>
      </c>
      <c r="C111" s="19" t="s">
        <v>560</v>
      </c>
      <c r="D111" s="50">
        <v>750</v>
      </c>
      <c r="F111" s="45"/>
    </row>
    <row r="112" spans="2:6" ht="15" customHeight="1">
      <c r="B112" s="25" t="s">
        <v>376</v>
      </c>
      <c r="C112" s="19" t="s">
        <v>503</v>
      </c>
      <c r="D112" s="50">
        <v>35813</v>
      </c>
      <c r="F112" s="45"/>
    </row>
    <row r="113" spans="2:6" ht="30" customHeight="1">
      <c r="B113" s="25" t="s">
        <v>377</v>
      </c>
      <c r="C113" s="19" t="s">
        <v>560</v>
      </c>
      <c r="D113" s="50">
        <v>36529</v>
      </c>
      <c r="F113" s="45"/>
    </row>
    <row r="114" spans="2:6" ht="15" customHeight="1">
      <c r="B114" s="25" t="s">
        <v>378</v>
      </c>
      <c r="C114" s="19" t="s">
        <v>560</v>
      </c>
      <c r="D114" s="50">
        <v>303000</v>
      </c>
      <c r="F114" s="45"/>
    </row>
    <row r="115" spans="2:6" ht="15" customHeight="1">
      <c r="B115" s="25" t="s">
        <v>379</v>
      </c>
      <c r="C115" s="19" t="s">
        <v>560</v>
      </c>
      <c r="D115" s="50">
        <v>29870</v>
      </c>
      <c r="F115" s="45"/>
    </row>
    <row r="116" spans="2:6" ht="30" customHeight="1">
      <c r="B116" s="25" t="s">
        <v>380</v>
      </c>
      <c r="C116" s="19" t="s">
        <v>560</v>
      </c>
      <c r="D116" s="50">
        <v>27195</v>
      </c>
      <c r="F116" s="45"/>
    </row>
    <row r="117" spans="2:6" ht="15" customHeight="1">
      <c r="B117" s="25" t="s">
        <v>381</v>
      </c>
      <c r="C117" s="19" t="s">
        <v>3</v>
      </c>
      <c r="D117" s="50">
        <v>5319</v>
      </c>
      <c r="F117" s="45"/>
    </row>
    <row r="118" spans="2:6" ht="15" customHeight="1">
      <c r="B118" s="58" t="s">
        <v>382</v>
      </c>
      <c r="C118" s="59" t="s">
        <v>3</v>
      </c>
      <c r="D118" s="61">
        <v>4941</v>
      </c>
      <c r="F118" s="45"/>
    </row>
    <row r="119" spans="2:6" ht="15" customHeight="1">
      <c r="B119" s="25" t="s">
        <v>274</v>
      </c>
      <c r="C119" s="19" t="s">
        <v>504</v>
      </c>
      <c r="D119" s="50">
        <v>18267</v>
      </c>
      <c r="F119" s="45"/>
    </row>
    <row r="120" spans="2:6" ht="15" customHeight="1">
      <c r="B120" s="25" t="s">
        <v>273</v>
      </c>
      <c r="C120" s="19" t="s">
        <v>504</v>
      </c>
      <c r="D120" s="50">
        <v>38000</v>
      </c>
      <c r="F120" s="45"/>
    </row>
    <row r="121" spans="2:6" ht="15" customHeight="1">
      <c r="B121" s="25" t="s">
        <v>383</v>
      </c>
      <c r="C121" s="19" t="s">
        <v>3</v>
      </c>
      <c r="D121" s="50">
        <v>2315</v>
      </c>
      <c r="F121" s="45"/>
    </row>
    <row r="122" spans="2:6" ht="15" customHeight="1">
      <c r="B122" s="25" t="s">
        <v>275</v>
      </c>
      <c r="C122" s="19" t="s">
        <v>503</v>
      </c>
      <c r="D122" s="50">
        <v>15653</v>
      </c>
      <c r="F122" s="45"/>
    </row>
    <row r="123" spans="2:6" ht="15" customHeight="1">
      <c r="B123" s="25" t="s">
        <v>384</v>
      </c>
      <c r="C123" s="19" t="s">
        <v>502</v>
      </c>
      <c r="D123" s="50">
        <v>1934</v>
      </c>
      <c r="F123" s="45"/>
    </row>
    <row r="124" spans="2:6" ht="15" customHeight="1">
      <c r="B124" s="25" t="s">
        <v>385</v>
      </c>
      <c r="C124" s="19" t="s">
        <v>502</v>
      </c>
      <c r="D124" s="50">
        <v>2890</v>
      </c>
      <c r="F124" s="45"/>
    </row>
    <row r="125" spans="2:6" ht="15" customHeight="1">
      <c r="B125" s="25" t="s">
        <v>386</v>
      </c>
      <c r="C125" s="19" t="s">
        <v>502</v>
      </c>
      <c r="D125" s="50">
        <v>2391</v>
      </c>
      <c r="F125" s="45"/>
    </row>
    <row r="126" spans="2:6" ht="15" customHeight="1">
      <c r="B126" s="25" t="s">
        <v>130</v>
      </c>
      <c r="C126" s="19" t="s">
        <v>502</v>
      </c>
      <c r="D126" s="50">
        <v>2043</v>
      </c>
      <c r="F126" s="45"/>
    </row>
    <row r="127" spans="2:6" ht="15" customHeight="1">
      <c r="B127" s="25" t="s">
        <v>131</v>
      </c>
      <c r="C127" s="19" t="s">
        <v>502</v>
      </c>
      <c r="D127" s="50">
        <v>2700</v>
      </c>
      <c r="F127" s="45"/>
    </row>
    <row r="128" spans="2:6" ht="15" customHeight="1">
      <c r="B128" s="25" t="s">
        <v>132</v>
      </c>
      <c r="C128" s="19" t="s">
        <v>502</v>
      </c>
      <c r="D128" s="50">
        <v>3200</v>
      </c>
      <c r="F128" s="45"/>
    </row>
    <row r="129" spans="2:6" ht="15" customHeight="1">
      <c r="B129" s="25" t="s">
        <v>133</v>
      </c>
      <c r="C129" s="19" t="s">
        <v>502</v>
      </c>
      <c r="D129" s="50">
        <v>3600</v>
      </c>
      <c r="F129" s="45"/>
    </row>
    <row r="130" spans="2:6" ht="15" customHeight="1">
      <c r="B130" s="25" t="s">
        <v>129</v>
      </c>
      <c r="C130" s="19" t="s">
        <v>502</v>
      </c>
      <c r="D130" s="50">
        <v>17205</v>
      </c>
      <c r="F130" s="45"/>
    </row>
    <row r="131" spans="2:6" ht="15" customHeight="1">
      <c r="B131" s="25" t="s">
        <v>134</v>
      </c>
      <c r="C131" s="19" t="s">
        <v>502</v>
      </c>
      <c r="D131" s="50">
        <v>1999</v>
      </c>
      <c r="F131" s="45"/>
    </row>
    <row r="132" spans="2:6" ht="15" customHeight="1">
      <c r="B132" s="25" t="s">
        <v>136</v>
      </c>
      <c r="C132" s="19" t="s">
        <v>502</v>
      </c>
      <c r="D132" s="50">
        <v>2146</v>
      </c>
      <c r="F132" s="45"/>
    </row>
    <row r="133" spans="2:6" ht="15" customHeight="1">
      <c r="B133" s="25" t="s">
        <v>135</v>
      </c>
      <c r="C133" s="19" t="s">
        <v>502</v>
      </c>
      <c r="D133" s="50">
        <v>2286</v>
      </c>
      <c r="F133" s="45"/>
    </row>
    <row r="134" spans="2:6" ht="15" customHeight="1">
      <c r="B134" s="25" t="s">
        <v>137</v>
      </c>
      <c r="C134" s="19" t="s">
        <v>502</v>
      </c>
      <c r="D134" s="50">
        <v>2339</v>
      </c>
      <c r="F134" s="45"/>
    </row>
    <row r="135" spans="2:6" ht="15" customHeight="1">
      <c r="B135" s="25" t="s">
        <v>510</v>
      </c>
      <c r="C135" s="19" t="s">
        <v>10</v>
      </c>
      <c r="D135" s="50">
        <v>5953</v>
      </c>
      <c r="F135" s="45"/>
    </row>
    <row r="136" spans="2:6" ht="30" customHeight="1">
      <c r="B136" s="25" t="s">
        <v>387</v>
      </c>
      <c r="C136" s="19" t="s">
        <v>505</v>
      </c>
      <c r="D136" s="50">
        <v>0</v>
      </c>
      <c r="F136" s="45"/>
    </row>
    <row r="137" spans="2:6" ht="15" customHeight="1">
      <c r="B137" s="25" t="s">
        <v>138</v>
      </c>
      <c r="C137" s="19" t="s">
        <v>10</v>
      </c>
      <c r="D137" s="50">
        <v>5200</v>
      </c>
      <c r="F137" s="45"/>
    </row>
    <row r="138" spans="2:6" ht="15" customHeight="1">
      <c r="B138" s="25" t="s">
        <v>388</v>
      </c>
      <c r="C138" s="19" t="s">
        <v>506</v>
      </c>
      <c r="D138" s="50">
        <v>441</v>
      </c>
      <c r="F138" s="45"/>
    </row>
    <row r="139" spans="2:6" ht="15" customHeight="1">
      <c r="B139" s="25" t="s">
        <v>511</v>
      </c>
      <c r="C139" s="19" t="s">
        <v>503</v>
      </c>
      <c r="D139" s="50">
        <v>4359</v>
      </c>
      <c r="F139" s="45"/>
    </row>
    <row r="140" spans="2:6" ht="15" customHeight="1">
      <c r="B140" s="25" t="s">
        <v>512</v>
      </c>
      <c r="C140" s="19" t="s">
        <v>560</v>
      </c>
      <c r="D140" s="50">
        <v>2800</v>
      </c>
      <c r="F140" s="45"/>
    </row>
    <row r="141" spans="2:6" ht="15" customHeight="1">
      <c r="B141" s="25" t="s">
        <v>139</v>
      </c>
      <c r="C141" s="19" t="s">
        <v>507</v>
      </c>
      <c r="D141" s="50">
        <v>7176</v>
      </c>
      <c r="F141" s="45"/>
    </row>
    <row r="142" spans="2:6" ht="15" customHeight="1">
      <c r="B142" s="25" t="s">
        <v>389</v>
      </c>
      <c r="C142" s="19" t="s">
        <v>502</v>
      </c>
      <c r="D142" s="50">
        <v>20185</v>
      </c>
      <c r="F142" s="45"/>
    </row>
    <row r="143" spans="2:6" ht="15" customHeight="1">
      <c r="B143" s="25" t="s">
        <v>390</v>
      </c>
      <c r="C143" s="19" t="s">
        <v>501</v>
      </c>
      <c r="D143" s="50">
        <v>14110</v>
      </c>
      <c r="F143" s="45"/>
    </row>
    <row r="144" spans="2:6" ht="30" customHeight="1">
      <c r="B144" s="25" t="s">
        <v>513</v>
      </c>
      <c r="C144" s="19" t="s">
        <v>501</v>
      </c>
      <c r="D144" s="50">
        <v>4704</v>
      </c>
      <c r="F144" s="45"/>
    </row>
    <row r="145" spans="2:8" ht="15" customHeight="1">
      <c r="B145" s="25" t="s">
        <v>140</v>
      </c>
      <c r="C145" s="19" t="s">
        <v>501</v>
      </c>
      <c r="D145" s="50">
        <v>27559</v>
      </c>
      <c r="F145" s="45"/>
    </row>
    <row r="146" spans="2:8" ht="15" customHeight="1">
      <c r="B146" s="58" t="s">
        <v>773</v>
      </c>
      <c r="C146" s="59" t="s">
        <v>3</v>
      </c>
      <c r="D146" s="61">
        <v>3746.25</v>
      </c>
      <c r="F146" s="45"/>
    </row>
    <row r="147" spans="2:8" ht="15" customHeight="1">
      <c r="B147" s="58" t="s">
        <v>774</v>
      </c>
      <c r="C147" s="59" t="s">
        <v>3</v>
      </c>
      <c r="D147" s="61">
        <v>5746.25</v>
      </c>
      <c r="F147" s="45"/>
    </row>
    <row r="148" spans="2:8" ht="15" customHeight="1">
      <c r="B148" s="58" t="s">
        <v>18</v>
      </c>
      <c r="C148" s="59" t="s">
        <v>501</v>
      </c>
      <c r="D148" s="61">
        <v>16692</v>
      </c>
      <c r="F148" s="45"/>
      <c r="H148" s="15">
        <f>2*2.6*0.18</f>
        <v>0.93599999999999994</v>
      </c>
    </row>
    <row r="149" spans="2:8" ht="15" customHeight="1">
      <c r="B149" s="25" t="s">
        <v>141</v>
      </c>
      <c r="C149" s="19" t="s">
        <v>503</v>
      </c>
      <c r="D149" s="50">
        <v>26698</v>
      </c>
      <c r="F149" s="45"/>
    </row>
    <row r="150" spans="2:8" ht="15" customHeight="1">
      <c r="B150" s="25" t="s">
        <v>391</v>
      </c>
      <c r="C150" s="19" t="s">
        <v>501</v>
      </c>
      <c r="D150" s="50">
        <v>5731</v>
      </c>
      <c r="F150" s="45"/>
    </row>
    <row r="151" spans="2:8" ht="15" customHeight="1">
      <c r="B151" s="25" t="s">
        <v>142</v>
      </c>
      <c r="C151" s="19" t="s">
        <v>506</v>
      </c>
      <c r="D151" s="50">
        <v>214959</v>
      </c>
      <c r="F151" s="45"/>
    </row>
    <row r="152" spans="2:8" ht="15" customHeight="1">
      <c r="B152" s="25" t="s">
        <v>143</v>
      </c>
      <c r="C152" s="19" t="s">
        <v>560</v>
      </c>
      <c r="D152" s="50">
        <v>1102</v>
      </c>
      <c r="F152" s="45"/>
    </row>
    <row r="153" spans="2:8" ht="15" customHeight="1">
      <c r="B153" s="25" t="s">
        <v>144</v>
      </c>
      <c r="C153" s="19" t="s">
        <v>10</v>
      </c>
      <c r="D153" s="50">
        <v>27008</v>
      </c>
      <c r="F153" s="45"/>
    </row>
    <row r="154" spans="2:8" ht="15" customHeight="1">
      <c r="B154" s="25" t="s">
        <v>145</v>
      </c>
      <c r="C154" s="19" t="s">
        <v>10</v>
      </c>
      <c r="D154" s="50">
        <v>3610</v>
      </c>
      <c r="F154" s="45"/>
    </row>
    <row r="155" spans="2:8" ht="15" customHeight="1">
      <c r="B155" s="25" t="s">
        <v>514</v>
      </c>
      <c r="C155" s="19" t="s">
        <v>503</v>
      </c>
      <c r="D155" s="50">
        <v>79714</v>
      </c>
      <c r="F155" s="45"/>
    </row>
    <row r="156" spans="2:8" ht="15" customHeight="1">
      <c r="B156" s="25" t="s">
        <v>515</v>
      </c>
      <c r="C156" s="19" t="s">
        <v>503</v>
      </c>
      <c r="D156" s="50">
        <v>17015</v>
      </c>
      <c r="F156" s="45"/>
    </row>
    <row r="157" spans="2:8" ht="15" customHeight="1">
      <c r="B157" s="25" t="s">
        <v>516</v>
      </c>
      <c r="C157" s="19" t="s">
        <v>503</v>
      </c>
      <c r="D157" s="50">
        <v>31946</v>
      </c>
      <c r="F157" s="45"/>
    </row>
    <row r="158" spans="2:8" ht="15" customHeight="1">
      <c r="B158" s="25" t="s">
        <v>517</v>
      </c>
      <c r="C158" s="19" t="s">
        <v>503</v>
      </c>
      <c r="D158" s="50">
        <v>62966</v>
      </c>
      <c r="F158" s="45"/>
    </row>
    <row r="159" spans="2:8" ht="15" customHeight="1">
      <c r="B159" s="25" t="s">
        <v>392</v>
      </c>
      <c r="C159" s="19" t="s">
        <v>501</v>
      </c>
      <c r="D159" s="50">
        <v>5849</v>
      </c>
      <c r="F159" s="45"/>
    </row>
    <row r="160" spans="2:8" ht="15" customHeight="1">
      <c r="B160" s="25" t="s">
        <v>392</v>
      </c>
      <c r="C160" s="19" t="s">
        <v>501</v>
      </c>
      <c r="D160" s="50">
        <v>5916</v>
      </c>
      <c r="F160" s="45"/>
    </row>
    <row r="161" spans="2:6" ht="15" customHeight="1">
      <c r="B161" s="25" t="s">
        <v>393</v>
      </c>
      <c r="C161" s="19" t="s">
        <v>501</v>
      </c>
      <c r="D161" s="50">
        <v>8074</v>
      </c>
      <c r="F161" s="45"/>
    </row>
    <row r="162" spans="2:6" ht="15" customHeight="1">
      <c r="B162" s="25" t="s">
        <v>393</v>
      </c>
      <c r="C162" s="19" t="s">
        <v>501</v>
      </c>
      <c r="D162" s="50">
        <v>7841</v>
      </c>
      <c r="F162" s="45"/>
    </row>
    <row r="163" spans="2:6" ht="15" customHeight="1">
      <c r="B163" s="25" t="s">
        <v>394</v>
      </c>
      <c r="C163" s="19" t="s">
        <v>501</v>
      </c>
      <c r="D163" s="50">
        <v>6879</v>
      </c>
      <c r="F163" s="45"/>
    </row>
    <row r="164" spans="2:6" ht="15" customHeight="1">
      <c r="B164" s="25" t="s">
        <v>394</v>
      </c>
      <c r="C164" s="19" t="s">
        <v>501</v>
      </c>
      <c r="D164" s="50">
        <v>7025</v>
      </c>
      <c r="F164" s="45"/>
    </row>
    <row r="165" spans="2:6" ht="15" customHeight="1">
      <c r="B165" s="25" t="s">
        <v>395</v>
      </c>
      <c r="C165" s="19" t="s">
        <v>508</v>
      </c>
      <c r="D165" s="50">
        <v>13847</v>
      </c>
      <c r="F165" s="45"/>
    </row>
    <row r="166" spans="2:6" ht="15" customHeight="1">
      <c r="B166" s="25" t="s">
        <v>396</v>
      </c>
      <c r="C166" s="19" t="s">
        <v>501</v>
      </c>
      <c r="D166" s="50">
        <v>5877</v>
      </c>
      <c r="F166" s="45"/>
    </row>
    <row r="167" spans="2:6" ht="15" customHeight="1">
      <c r="B167" s="25" t="s">
        <v>397</v>
      </c>
      <c r="C167" s="19" t="s">
        <v>501</v>
      </c>
      <c r="D167" s="50">
        <v>6852</v>
      </c>
      <c r="F167" s="45"/>
    </row>
    <row r="168" spans="2:6" ht="15" customHeight="1">
      <c r="B168" s="25" t="s">
        <v>397</v>
      </c>
      <c r="C168" s="19" t="s">
        <v>501</v>
      </c>
      <c r="D168" s="50">
        <v>7322</v>
      </c>
      <c r="F168" s="45"/>
    </row>
    <row r="169" spans="2:6" ht="15" customHeight="1">
      <c r="B169" s="25" t="s">
        <v>398</v>
      </c>
      <c r="C169" s="29" t="s">
        <v>501</v>
      </c>
      <c r="D169" s="50">
        <v>8964</v>
      </c>
      <c r="F169" s="45"/>
    </row>
    <row r="170" spans="2:6" ht="15" customHeight="1">
      <c r="B170" s="25" t="s">
        <v>398</v>
      </c>
      <c r="C170" s="19" t="s">
        <v>501</v>
      </c>
      <c r="D170" s="50">
        <v>8419</v>
      </c>
      <c r="F170" s="45"/>
    </row>
    <row r="171" spans="2:6" ht="15" customHeight="1">
      <c r="B171" s="25" t="s">
        <v>399</v>
      </c>
      <c r="C171" s="19" t="s">
        <v>501</v>
      </c>
      <c r="D171" s="50">
        <v>7287</v>
      </c>
      <c r="F171" s="45"/>
    </row>
    <row r="172" spans="2:6" ht="15" customHeight="1">
      <c r="B172" s="25" t="s">
        <v>400</v>
      </c>
      <c r="C172" s="19" t="s">
        <v>508</v>
      </c>
      <c r="D172" s="50">
        <v>22339</v>
      </c>
      <c r="F172" s="45"/>
    </row>
    <row r="173" spans="2:6" ht="15" customHeight="1">
      <c r="B173" s="25" t="s">
        <v>401</v>
      </c>
      <c r="C173" s="19" t="s">
        <v>508</v>
      </c>
      <c r="D173" s="50">
        <v>5834</v>
      </c>
      <c r="F173" s="45"/>
    </row>
    <row r="174" spans="2:6" ht="15" customHeight="1">
      <c r="B174" s="25" t="s">
        <v>402</v>
      </c>
      <c r="C174" s="19" t="s">
        <v>501</v>
      </c>
      <c r="D174" s="50">
        <v>3841</v>
      </c>
      <c r="F174" s="45"/>
    </row>
    <row r="175" spans="2:6" ht="15" customHeight="1">
      <c r="B175" s="25" t="s">
        <v>403</v>
      </c>
      <c r="C175" s="19" t="s">
        <v>501</v>
      </c>
      <c r="D175" s="50">
        <v>3998</v>
      </c>
      <c r="F175" s="45"/>
    </row>
    <row r="176" spans="2:6" ht="30" customHeight="1">
      <c r="B176" s="25" t="s">
        <v>404</v>
      </c>
      <c r="C176" s="19" t="s">
        <v>501</v>
      </c>
      <c r="D176" s="50">
        <v>4702</v>
      </c>
      <c r="F176" s="45"/>
    </row>
    <row r="177" spans="2:6" ht="30" customHeight="1">
      <c r="B177" s="25" t="s">
        <v>405</v>
      </c>
      <c r="C177" s="19" t="s">
        <v>501</v>
      </c>
      <c r="D177" s="50">
        <v>5731</v>
      </c>
      <c r="F177" s="45"/>
    </row>
    <row r="178" spans="2:6" ht="15" customHeight="1">
      <c r="B178" s="25" t="s">
        <v>518</v>
      </c>
      <c r="C178" s="19" t="s">
        <v>501</v>
      </c>
      <c r="D178" s="50">
        <v>6162</v>
      </c>
      <c r="E178" s="17"/>
      <c r="F178" s="45"/>
    </row>
    <row r="179" spans="2:6" ht="30" customHeight="1">
      <c r="B179" s="25" t="s">
        <v>406</v>
      </c>
      <c r="C179" s="19" t="s">
        <v>501</v>
      </c>
      <c r="D179" s="50">
        <v>5578</v>
      </c>
      <c r="F179" s="45"/>
    </row>
    <row r="180" spans="2:6" ht="30" customHeight="1">
      <c r="B180" s="25" t="s">
        <v>407</v>
      </c>
      <c r="C180" s="19" t="s">
        <v>501</v>
      </c>
      <c r="D180" s="50">
        <v>6293</v>
      </c>
      <c r="E180" s="17"/>
      <c r="F180" s="45"/>
    </row>
    <row r="181" spans="2:6" ht="15" customHeight="1">
      <c r="B181" s="25" t="s">
        <v>408</v>
      </c>
      <c r="C181" s="19" t="s">
        <v>501</v>
      </c>
      <c r="D181" s="50">
        <v>3947</v>
      </c>
      <c r="F181" s="45"/>
    </row>
    <row r="182" spans="2:6" ht="15" customHeight="1">
      <c r="B182" s="25" t="s">
        <v>408</v>
      </c>
      <c r="C182" s="19" t="s">
        <v>501</v>
      </c>
      <c r="D182" s="50">
        <v>4191</v>
      </c>
      <c r="F182" s="45"/>
    </row>
    <row r="183" spans="2:6" ht="15" customHeight="1">
      <c r="B183" s="25" t="s">
        <v>146</v>
      </c>
      <c r="C183" s="19" t="s">
        <v>10</v>
      </c>
      <c r="D183" s="50">
        <v>641</v>
      </c>
      <c r="F183" s="45"/>
    </row>
    <row r="184" spans="2:6" ht="15" customHeight="1">
      <c r="B184" s="25" t="s">
        <v>409</v>
      </c>
      <c r="C184" s="19" t="s">
        <v>560</v>
      </c>
      <c r="D184" s="50">
        <v>4415</v>
      </c>
      <c r="F184" s="45"/>
    </row>
    <row r="185" spans="2:6" ht="15" customHeight="1">
      <c r="B185" s="25" t="s">
        <v>410</v>
      </c>
      <c r="C185" s="19" t="s">
        <v>3</v>
      </c>
      <c r="D185" s="50">
        <v>63070</v>
      </c>
      <c r="F185" s="45"/>
    </row>
    <row r="186" spans="2:6" ht="15" customHeight="1">
      <c r="B186" s="25" t="s">
        <v>411</v>
      </c>
      <c r="C186" s="19" t="s">
        <v>503</v>
      </c>
      <c r="D186" s="50">
        <v>3054</v>
      </c>
      <c r="F186" s="45"/>
    </row>
    <row r="187" spans="2:6" ht="15" customHeight="1">
      <c r="B187" s="25" t="s">
        <v>412</v>
      </c>
      <c r="C187" s="19" t="s">
        <v>10</v>
      </c>
      <c r="D187" s="50">
        <v>9286</v>
      </c>
      <c r="F187" s="45"/>
    </row>
    <row r="188" spans="2:6" ht="15" customHeight="1">
      <c r="B188" s="25" t="s">
        <v>413</v>
      </c>
      <c r="C188" s="19" t="s">
        <v>10</v>
      </c>
      <c r="D188" s="50">
        <v>9286</v>
      </c>
      <c r="F188" s="45"/>
    </row>
    <row r="189" spans="2:6" ht="15" customHeight="1">
      <c r="B189" s="25" t="s">
        <v>414</v>
      </c>
      <c r="C189" s="19" t="s">
        <v>10</v>
      </c>
      <c r="D189" s="50">
        <v>42424</v>
      </c>
      <c r="F189" s="45"/>
    </row>
    <row r="190" spans="2:6" ht="15" customHeight="1">
      <c r="B190" s="25" t="s">
        <v>415</v>
      </c>
      <c r="C190" s="19" t="s">
        <v>503</v>
      </c>
      <c r="D190" s="50">
        <v>651251</v>
      </c>
      <c r="F190" s="45"/>
    </row>
    <row r="191" spans="2:6" ht="15" customHeight="1">
      <c r="B191" s="25" t="s">
        <v>416</v>
      </c>
      <c r="C191" s="19" t="s">
        <v>560</v>
      </c>
      <c r="D191" s="50">
        <v>77982</v>
      </c>
      <c r="F191" s="45"/>
    </row>
    <row r="192" spans="2:6" ht="15" customHeight="1">
      <c r="B192" s="25" t="s">
        <v>417</v>
      </c>
      <c r="C192" s="19" t="s">
        <v>560</v>
      </c>
      <c r="D192" s="50">
        <v>104669</v>
      </c>
      <c r="F192" s="45"/>
    </row>
    <row r="193" spans="2:6" ht="15" customHeight="1">
      <c r="B193" s="25" t="s">
        <v>418</v>
      </c>
      <c r="C193" s="19" t="s">
        <v>501</v>
      </c>
      <c r="D193" s="50">
        <v>2557</v>
      </c>
      <c r="F193" s="45"/>
    </row>
    <row r="194" spans="2:6" ht="15" customHeight="1">
      <c r="B194" s="25" t="s">
        <v>419</v>
      </c>
      <c r="C194" s="19" t="s">
        <v>560</v>
      </c>
      <c r="D194" s="50">
        <v>1042</v>
      </c>
      <c r="F194" s="45"/>
    </row>
    <row r="195" spans="2:6" ht="15" customHeight="1">
      <c r="B195" s="25" t="s">
        <v>519</v>
      </c>
      <c r="C195" s="19" t="s">
        <v>502</v>
      </c>
      <c r="D195" s="50">
        <v>822</v>
      </c>
      <c r="F195" s="45"/>
    </row>
    <row r="196" spans="2:6" ht="15" customHeight="1">
      <c r="B196" s="25" t="s">
        <v>147</v>
      </c>
      <c r="C196" s="19" t="s">
        <v>560</v>
      </c>
      <c r="D196" s="50">
        <v>28937</v>
      </c>
      <c r="F196" s="45"/>
    </row>
    <row r="197" spans="2:6" ht="15" customHeight="1">
      <c r="B197" s="25" t="s">
        <v>148</v>
      </c>
      <c r="C197" s="19" t="s">
        <v>503</v>
      </c>
      <c r="D197" s="50">
        <v>2142</v>
      </c>
      <c r="F197" s="45"/>
    </row>
    <row r="198" spans="2:6" ht="15" customHeight="1">
      <c r="B198" s="25" t="s">
        <v>420</v>
      </c>
      <c r="C198" s="19" t="s">
        <v>560</v>
      </c>
      <c r="D198" s="50">
        <v>11198</v>
      </c>
      <c r="F198" s="45"/>
    </row>
    <row r="199" spans="2:6" ht="30" customHeight="1">
      <c r="B199" s="25" t="s">
        <v>421</v>
      </c>
      <c r="C199" s="19" t="s">
        <v>560</v>
      </c>
      <c r="D199" s="50">
        <v>108372</v>
      </c>
      <c r="F199" s="45"/>
    </row>
    <row r="200" spans="2:6" ht="30" customHeight="1">
      <c r="B200" s="25" t="s">
        <v>422</v>
      </c>
      <c r="C200" s="19" t="s">
        <v>560</v>
      </c>
      <c r="D200" s="50">
        <v>111117</v>
      </c>
      <c r="F200" s="45"/>
    </row>
    <row r="201" spans="2:6" ht="30" customHeight="1">
      <c r="B201" s="25" t="s">
        <v>423</v>
      </c>
      <c r="C201" s="19" t="s">
        <v>560</v>
      </c>
      <c r="D201" s="50">
        <v>147605</v>
      </c>
      <c r="F201" s="45"/>
    </row>
    <row r="202" spans="2:6" ht="15" customHeight="1">
      <c r="B202" s="25" t="s">
        <v>424</v>
      </c>
      <c r="C202" s="19" t="s">
        <v>501</v>
      </c>
      <c r="D202" s="50">
        <v>5183</v>
      </c>
      <c r="F202" s="45"/>
    </row>
    <row r="203" spans="2:6" ht="15" customHeight="1">
      <c r="B203" s="25" t="s">
        <v>150</v>
      </c>
      <c r="C203" s="19" t="s">
        <v>501</v>
      </c>
      <c r="D203" s="50">
        <v>16965</v>
      </c>
      <c r="F203" s="45"/>
    </row>
    <row r="204" spans="2:6" ht="15" customHeight="1">
      <c r="B204" s="25" t="s">
        <v>425</v>
      </c>
      <c r="C204" s="19" t="s">
        <v>560</v>
      </c>
      <c r="D204" s="50">
        <v>107436</v>
      </c>
      <c r="F204" s="45"/>
    </row>
    <row r="205" spans="2:6" ht="15" customHeight="1">
      <c r="B205" s="25" t="s">
        <v>149</v>
      </c>
      <c r="C205" s="19" t="s">
        <v>560</v>
      </c>
      <c r="D205" s="50">
        <v>100535</v>
      </c>
      <c r="F205" s="45"/>
    </row>
    <row r="206" spans="2:6" ht="15" customHeight="1">
      <c r="B206" s="25" t="s">
        <v>426</v>
      </c>
      <c r="C206" s="19" t="s">
        <v>503</v>
      </c>
      <c r="D206" s="50">
        <v>97868</v>
      </c>
      <c r="F206" s="45"/>
    </row>
    <row r="207" spans="2:6" ht="15" customHeight="1">
      <c r="B207" s="25" t="s">
        <v>427</v>
      </c>
      <c r="C207" s="19" t="s">
        <v>503</v>
      </c>
      <c r="D207" s="50">
        <v>98474</v>
      </c>
      <c r="F207" s="45"/>
    </row>
    <row r="208" spans="2:6" ht="15" customHeight="1">
      <c r="B208" s="25" t="s">
        <v>428</v>
      </c>
      <c r="C208" s="19" t="s">
        <v>503</v>
      </c>
      <c r="D208" s="50">
        <v>6700</v>
      </c>
      <c r="F208" s="45"/>
    </row>
    <row r="209" spans="2:6" ht="15" customHeight="1">
      <c r="B209" s="25" t="s">
        <v>429</v>
      </c>
      <c r="C209" s="19" t="s">
        <v>501</v>
      </c>
      <c r="D209" s="50">
        <v>11229</v>
      </c>
      <c r="F209" s="45"/>
    </row>
    <row r="210" spans="2:6" ht="15" customHeight="1">
      <c r="B210" s="25" t="s">
        <v>430</v>
      </c>
      <c r="C210" s="19" t="s">
        <v>501</v>
      </c>
      <c r="D210" s="50">
        <v>7727</v>
      </c>
      <c r="F210" s="45"/>
    </row>
    <row r="211" spans="2:6" s="16" customFormat="1" ht="15" customHeight="1">
      <c r="B211" s="25" t="s">
        <v>431</v>
      </c>
      <c r="C211" s="19" t="s">
        <v>501</v>
      </c>
      <c r="D211" s="50">
        <v>3965</v>
      </c>
      <c r="F211" s="45"/>
    </row>
    <row r="212" spans="2:6" s="16" customFormat="1" ht="15" customHeight="1">
      <c r="B212" s="25" t="s">
        <v>432</v>
      </c>
      <c r="C212" s="19" t="s">
        <v>3</v>
      </c>
      <c r="D212" s="50">
        <v>14875</v>
      </c>
      <c r="F212" s="45"/>
    </row>
    <row r="213" spans="2:6" s="16" customFormat="1" ht="15" customHeight="1">
      <c r="B213" s="25" t="s">
        <v>433</v>
      </c>
      <c r="C213" s="19" t="s">
        <v>3</v>
      </c>
      <c r="D213" s="50">
        <v>100000</v>
      </c>
      <c r="F213" s="45"/>
    </row>
    <row r="214" spans="2:6" s="16" customFormat="1" ht="15" customHeight="1">
      <c r="B214" s="58" t="s">
        <v>151</v>
      </c>
      <c r="C214" s="59" t="s">
        <v>3</v>
      </c>
      <c r="D214" s="61">
        <v>32474.546268433314</v>
      </c>
      <c r="F214" s="45"/>
    </row>
    <row r="215" spans="2:6" s="16" customFormat="1" ht="15" customHeight="1">
      <c r="B215" s="25" t="s">
        <v>434</v>
      </c>
      <c r="C215" s="19" t="s">
        <v>3</v>
      </c>
      <c r="D215" s="50">
        <v>67235</v>
      </c>
      <c r="F215" s="45"/>
    </row>
    <row r="216" spans="2:6" ht="15" customHeight="1">
      <c r="B216" s="25" t="s">
        <v>153</v>
      </c>
      <c r="C216" s="19" t="s">
        <v>3</v>
      </c>
      <c r="D216" s="50">
        <v>69813</v>
      </c>
      <c r="F216" s="45"/>
    </row>
    <row r="217" spans="2:6" ht="15" customHeight="1">
      <c r="B217" s="25" t="s">
        <v>154</v>
      </c>
      <c r="C217" s="19" t="s">
        <v>3</v>
      </c>
      <c r="D217" s="50">
        <v>69813</v>
      </c>
      <c r="F217" s="45"/>
    </row>
    <row r="218" spans="2:6" ht="15" customHeight="1">
      <c r="B218" s="25" t="s">
        <v>155</v>
      </c>
      <c r="C218" s="19" t="s">
        <v>3</v>
      </c>
      <c r="D218" s="50">
        <v>69813</v>
      </c>
      <c r="F218" s="45"/>
    </row>
    <row r="219" spans="2:6" ht="15" customHeight="1">
      <c r="B219" s="25" t="s">
        <v>435</v>
      </c>
      <c r="C219" s="19" t="s">
        <v>3</v>
      </c>
      <c r="D219" s="50">
        <v>69813</v>
      </c>
      <c r="F219" s="45"/>
    </row>
    <row r="220" spans="2:6" ht="15" customHeight="1">
      <c r="B220" s="25" t="s">
        <v>436</v>
      </c>
      <c r="C220" s="19" t="s">
        <v>3</v>
      </c>
      <c r="D220" s="50">
        <v>7750</v>
      </c>
      <c r="F220" s="45"/>
    </row>
    <row r="221" spans="2:6" ht="15" customHeight="1">
      <c r="B221" s="25" t="s">
        <v>152</v>
      </c>
      <c r="C221" s="19" t="s">
        <v>3</v>
      </c>
      <c r="D221" s="50">
        <v>26864</v>
      </c>
      <c r="F221" s="45"/>
    </row>
    <row r="222" spans="2:6" ht="15" customHeight="1">
      <c r="B222" s="58" t="s">
        <v>437</v>
      </c>
      <c r="C222" s="59" t="s">
        <v>3</v>
      </c>
      <c r="D222" s="61">
        <v>21881.455749592558</v>
      </c>
      <c r="F222" s="45"/>
    </row>
    <row r="223" spans="2:6" ht="15" customHeight="1">
      <c r="B223" s="25" t="s">
        <v>438</v>
      </c>
      <c r="C223" s="19" t="s">
        <v>3</v>
      </c>
      <c r="D223" s="50">
        <v>4961</v>
      </c>
      <c r="F223" s="45"/>
    </row>
    <row r="224" spans="2:6" ht="15" customHeight="1">
      <c r="B224" s="58" t="s">
        <v>751</v>
      </c>
      <c r="C224" s="59" t="s">
        <v>3</v>
      </c>
      <c r="D224" s="61">
        <v>37990</v>
      </c>
      <c r="F224" s="45"/>
    </row>
    <row r="225" spans="2:6" ht="15" customHeight="1">
      <c r="B225" s="58" t="s">
        <v>752</v>
      </c>
      <c r="C225" s="59" t="s">
        <v>3</v>
      </c>
      <c r="D225" s="61">
        <v>45524.868760158141</v>
      </c>
      <c r="F225" s="45"/>
    </row>
    <row r="226" spans="2:6" ht="15" customHeight="1">
      <c r="B226" s="58" t="s">
        <v>753</v>
      </c>
      <c r="C226" s="59" t="s">
        <v>3</v>
      </c>
      <c r="D226" s="61">
        <v>50619.318359509169</v>
      </c>
      <c r="F226" s="45"/>
    </row>
    <row r="227" spans="2:6" ht="15" customHeight="1">
      <c r="B227" s="25" t="s">
        <v>520</v>
      </c>
      <c r="C227" s="19" t="s">
        <v>3</v>
      </c>
      <c r="D227" s="50">
        <v>60690</v>
      </c>
      <c r="F227" s="45"/>
    </row>
    <row r="228" spans="2:6" ht="15" customHeight="1">
      <c r="B228" s="25" t="s">
        <v>521</v>
      </c>
      <c r="C228" s="19" t="s">
        <v>3</v>
      </c>
      <c r="D228" s="50">
        <v>55558</v>
      </c>
      <c r="F228" s="45"/>
    </row>
    <row r="229" spans="2:6" ht="15" customHeight="1">
      <c r="B229" s="25" t="s">
        <v>439</v>
      </c>
      <c r="C229" s="19" t="s">
        <v>3</v>
      </c>
      <c r="D229" s="50">
        <v>61535</v>
      </c>
      <c r="F229" s="45"/>
    </row>
    <row r="230" spans="2:6" ht="15" customHeight="1">
      <c r="B230" s="25" t="s">
        <v>440</v>
      </c>
      <c r="C230" s="19" t="s">
        <v>3</v>
      </c>
      <c r="D230" s="50">
        <v>50000</v>
      </c>
      <c r="F230" s="45"/>
    </row>
    <row r="231" spans="2:6" ht="15" customHeight="1">
      <c r="B231" s="25" t="s">
        <v>441</v>
      </c>
      <c r="C231" s="19" t="s">
        <v>3</v>
      </c>
      <c r="D231" s="50">
        <v>36673</v>
      </c>
      <c r="F231" s="45"/>
    </row>
    <row r="232" spans="2:6" ht="15" customHeight="1">
      <c r="B232" s="25" t="s">
        <v>156</v>
      </c>
      <c r="C232" s="19" t="s">
        <v>3</v>
      </c>
      <c r="D232" s="50">
        <v>40511</v>
      </c>
      <c r="F232" s="45"/>
    </row>
    <row r="233" spans="2:6" ht="15" customHeight="1">
      <c r="B233" s="25" t="s">
        <v>442</v>
      </c>
      <c r="C233" s="19" t="s">
        <v>3</v>
      </c>
      <c r="D233" s="50">
        <v>34724</v>
      </c>
      <c r="F233" s="45"/>
    </row>
    <row r="234" spans="2:6" ht="15" customHeight="1">
      <c r="B234" s="25" t="s">
        <v>522</v>
      </c>
      <c r="C234" s="19" t="s">
        <v>3</v>
      </c>
      <c r="D234" s="50">
        <v>17362</v>
      </c>
      <c r="F234" s="45"/>
    </row>
    <row r="235" spans="2:6" ht="15" customHeight="1">
      <c r="B235" s="25" t="s">
        <v>157</v>
      </c>
      <c r="C235" s="19" t="s">
        <v>503</v>
      </c>
      <c r="D235" s="50">
        <v>810</v>
      </c>
      <c r="F235" s="45"/>
    </row>
    <row r="236" spans="2:6" ht="15" customHeight="1">
      <c r="B236" s="25" t="s">
        <v>158</v>
      </c>
      <c r="C236" s="19" t="s">
        <v>3</v>
      </c>
      <c r="D236" s="50">
        <v>341454</v>
      </c>
      <c r="F236" s="45"/>
    </row>
    <row r="237" spans="2:6" ht="15" customHeight="1">
      <c r="B237" s="25" t="s">
        <v>159</v>
      </c>
      <c r="C237" s="19" t="s">
        <v>3</v>
      </c>
      <c r="D237" s="50">
        <v>341454</v>
      </c>
      <c r="F237" s="45"/>
    </row>
    <row r="238" spans="2:6" ht="15" customHeight="1">
      <c r="B238" s="25" t="s">
        <v>160</v>
      </c>
      <c r="C238" s="19" t="s">
        <v>3</v>
      </c>
      <c r="D238" s="50">
        <v>410182</v>
      </c>
      <c r="F238" s="45"/>
    </row>
    <row r="239" spans="2:6" ht="15" customHeight="1">
      <c r="B239" s="25" t="s">
        <v>443</v>
      </c>
      <c r="C239" s="19" t="s">
        <v>12</v>
      </c>
      <c r="D239" s="50">
        <v>261148</v>
      </c>
      <c r="F239" s="45"/>
    </row>
    <row r="240" spans="2:6" ht="15" customHeight="1">
      <c r="B240" s="25" t="s">
        <v>444</v>
      </c>
      <c r="C240" s="19" t="s">
        <v>3</v>
      </c>
      <c r="D240" s="50">
        <v>257694</v>
      </c>
      <c r="F240" s="45"/>
    </row>
    <row r="241" spans="2:6" ht="15" customHeight="1">
      <c r="B241" s="25" t="s">
        <v>445</v>
      </c>
      <c r="C241" s="19" t="s">
        <v>3</v>
      </c>
      <c r="D241" s="50">
        <v>255874</v>
      </c>
      <c r="F241" s="45"/>
    </row>
    <row r="242" spans="2:6" ht="15" customHeight="1">
      <c r="B242" s="25" t="s">
        <v>446</v>
      </c>
      <c r="C242" s="19" t="s">
        <v>3</v>
      </c>
      <c r="D242" s="50">
        <v>460177</v>
      </c>
      <c r="F242" s="45"/>
    </row>
    <row r="243" spans="2:6" ht="15" customHeight="1">
      <c r="B243" s="25" t="s">
        <v>447</v>
      </c>
      <c r="C243" s="19" t="s">
        <v>3</v>
      </c>
      <c r="D243" s="50">
        <v>460348</v>
      </c>
      <c r="F243" s="45"/>
    </row>
    <row r="244" spans="2:6" ht="15" customHeight="1">
      <c r="B244" s="25" t="s">
        <v>448</v>
      </c>
      <c r="C244" s="19" t="s">
        <v>3</v>
      </c>
      <c r="D244" s="50">
        <v>522410</v>
      </c>
      <c r="F244" s="45"/>
    </row>
    <row r="245" spans="2:6" ht="15" customHeight="1">
      <c r="B245" s="25" t="s">
        <v>449</v>
      </c>
      <c r="C245" s="19" t="s">
        <v>3</v>
      </c>
      <c r="D245" s="50">
        <v>522410</v>
      </c>
      <c r="F245" s="45"/>
    </row>
    <row r="246" spans="2:6" ht="15" customHeight="1">
      <c r="B246" s="25" t="s">
        <v>450</v>
      </c>
      <c r="C246" s="19" t="s">
        <v>3</v>
      </c>
      <c r="D246" s="50">
        <v>261760</v>
      </c>
      <c r="F246" s="45"/>
    </row>
    <row r="247" spans="2:6" ht="15" customHeight="1">
      <c r="B247" s="25" t="s">
        <v>451</v>
      </c>
      <c r="C247" s="19" t="s">
        <v>3</v>
      </c>
      <c r="D247" s="50">
        <v>262418</v>
      </c>
      <c r="F247" s="45"/>
    </row>
    <row r="248" spans="2:6" ht="15" customHeight="1">
      <c r="B248" s="25" t="s">
        <v>452</v>
      </c>
      <c r="C248" s="19" t="s">
        <v>3</v>
      </c>
      <c r="D248" s="50">
        <v>258880</v>
      </c>
      <c r="F248" s="45"/>
    </row>
    <row r="249" spans="2:6" ht="15" customHeight="1">
      <c r="B249" s="25" t="s">
        <v>453</v>
      </c>
      <c r="C249" s="19" t="s">
        <v>3</v>
      </c>
      <c r="D249" s="50">
        <v>266777</v>
      </c>
      <c r="F249" s="45"/>
    </row>
    <row r="250" spans="2:6" ht="15" customHeight="1">
      <c r="B250" s="25" t="s">
        <v>163</v>
      </c>
      <c r="C250" s="19" t="s">
        <v>3</v>
      </c>
      <c r="D250" s="50">
        <v>210245</v>
      </c>
      <c r="F250" s="45"/>
    </row>
    <row r="251" spans="2:6" ht="15" customHeight="1">
      <c r="B251" s="25" t="s">
        <v>164</v>
      </c>
      <c r="C251" s="19" t="s">
        <v>3</v>
      </c>
      <c r="D251" s="50">
        <v>225407</v>
      </c>
      <c r="F251" s="45"/>
    </row>
    <row r="252" spans="2:6" ht="15" customHeight="1">
      <c r="B252" s="25" t="s">
        <v>161</v>
      </c>
      <c r="C252" s="19" t="s">
        <v>3</v>
      </c>
      <c r="D252" s="50">
        <v>324092</v>
      </c>
      <c r="F252" s="45"/>
    </row>
    <row r="253" spans="2:6" ht="15" customHeight="1">
      <c r="B253" s="25" t="s">
        <v>162</v>
      </c>
      <c r="C253" s="19" t="s">
        <v>3</v>
      </c>
      <c r="D253" s="50">
        <v>179862</v>
      </c>
      <c r="F253" s="45"/>
    </row>
    <row r="254" spans="2:6" ht="15" customHeight="1">
      <c r="B254" s="25" t="s">
        <v>454</v>
      </c>
      <c r="C254" s="19" t="s">
        <v>501</v>
      </c>
      <c r="D254" s="50">
        <v>16156</v>
      </c>
      <c r="F254" s="45"/>
    </row>
    <row r="255" spans="2:6" ht="15" customHeight="1">
      <c r="B255" s="25" t="s">
        <v>523</v>
      </c>
      <c r="C255" s="19" t="s">
        <v>3</v>
      </c>
      <c r="D255" s="50">
        <v>345641</v>
      </c>
      <c r="F255" s="45"/>
    </row>
    <row r="256" spans="2:6" ht="15" customHeight="1">
      <c r="B256" s="25" t="s">
        <v>455</v>
      </c>
      <c r="C256" s="19" t="s">
        <v>3</v>
      </c>
      <c r="D256" s="50">
        <v>514435</v>
      </c>
      <c r="F256" s="45"/>
    </row>
    <row r="257" spans="2:6" ht="15" customHeight="1">
      <c r="B257" s="25" t="s">
        <v>456</v>
      </c>
      <c r="C257" s="19" t="s">
        <v>3</v>
      </c>
      <c r="D257" s="50">
        <v>370391</v>
      </c>
      <c r="F257" s="45"/>
    </row>
    <row r="258" spans="2:6" ht="15" customHeight="1">
      <c r="B258" s="25" t="s">
        <v>457</v>
      </c>
      <c r="C258" s="19" t="s">
        <v>3</v>
      </c>
      <c r="D258" s="50">
        <v>370391</v>
      </c>
      <c r="F258" s="45"/>
    </row>
    <row r="259" spans="2:6" ht="15" customHeight="1">
      <c r="B259" s="58" t="s">
        <v>458</v>
      </c>
      <c r="C259" s="59" t="s">
        <v>3</v>
      </c>
      <c r="D259" s="61">
        <v>370391</v>
      </c>
      <c r="F259" s="45"/>
    </row>
    <row r="260" spans="2:6" ht="15" customHeight="1">
      <c r="B260" s="25" t="s">
        <v>459</v>
      </c>
      <c r="C260" s="19" t="s">
        <v>3</v>
      </c>
      <c r="D260" s="50">
        <v>327916</v>
      </c>
      <c r="F260" s="45"/>
    </row>
    <row r="261" spans="2:6" ht="15" customHeight="1">
      <c r="B261" s="25" t="s">
        <v>460</v>
      </c>
      <c r="C261" s="19" t="s">
        <v>10</v>
      </c>
      <c r="D261" s="50">
        <v>2293</v>
      </c>
      <c r="F261" s="45"/>
    </row>
    <row r="262" spans="2:6" ht="30" customHeight="1">
      <c r="B262" s="25" t="s">
        <v>524</v>
      </c>
      <c r="C262" s="19" t="s">
        <v>10</v>
      </c>
      <c r="D262" s="50">
        <v>1759</v>
      </c>
      <c r="F262" s="45"/>
    </row>
    <row r="263" spans="2:6" ht="15" customHeight="1">
      <c r="B263" s="25" t="s">
        <v>165</v>
      </c>
      <c r="C263" s="19" t="s">
        <v>501</v>
      </c>
      <c r="D263" s="50">
        <v>52755</v>
      </c>
      <c r="F263" s="45"/>
    </row>
    <row r="264" spans="2:6" ht="15" customHeight="1">
      <c r="B264" s="25" t="s">
        <v>166</v>
      </c>
      <c r="C264" s="19" t="s">
        <v>10</v>
      </c>
      <c r="D264" s="50">
        <v>13032</v>
      </c>
      <c r="F264" s="45"/>
    </row>
    <row r="265" spans="2:6" ht="15" customHeight="1">
      <c r="B265" s="25" t="s">
        <v>525</v>
      </c>
      <c r="C265" s="19" t="s">
        <v>503</v>
      </c>
      <c r="D265" s="50">
        <v>6749</v>
      </c>
      <c r="F265" s="45"/>
    </row>
    <row r="266" spans="2:6" ht="15" customHeight="1">
      <c r="B266" s="25" t="s">
        <v>526</v>
      </c>
      <c r="C266" s="19" t="s">
        <v>560</v>
      </c>
      <c r="D266" s="50">
        <v>25960</v>
      </c>
      <c r="F266" s="45"/>
    </row>
    <row r="267" spans="2:6" ht="15" customHeight="1">
      <c r="B267" s="25" t="s">
        <v>527</v>
      </c>
      <c r="C267" s="19" t="s">
        <v>560</v>
      </c>
      <c r="D267" s="50">
        <v>36343</v>
      </c>
      <c r="F267" s="45"/>
    </row>
    <row r="268" spans="2:6" ht="15" customHeight="1">
      <c r="B268" s="25" t="s">
        <v>528</v>
      </c>
      <c r="C268" s="19" t="s">
        <v>560</v>
      </c>
      <c r="D268" s="50">
        <v>60093</v>
      </c>
      <c r="F268" s="45"/>
    </row>
    <row r="269" spans="2:6" ht="15" customHeight="1">
      <c r="B269" s="25" t="s">
        <v>167</v>
      </c>
      <c r="C269" s="19" t="s">
        <v>10</v>
      </c>
      <c r="D269" s="50">
        <v>49230</v>
      </c>
      <c r="F269" s="45"/>
    </row>
    <row r="270" spans="2:6" ht="15" customHeight="1">
      <c r="B270" s="25" t="s">
        <v>461</v>
      </c>
      <c r="C270" s="19" t="s">
        <v>503</v>
      </c>
      <c r="D270" s="50">
        <v>234370</v>
      </c>
      <c r="F270" s="45"/>
    </row>
    <row r="271" spans="2:6" ht="15" customHeight="1">
      <c r="B271" s="25" t="s">
        <v>462</v>
      </c>
      <c r="C271" s="19" t="s">
        <v>3</v>
      </c>
      <c r="D271" s="50">
        <v>23800</v>
      </c>
      <c r="F271" s="45"/>
    </row>
    <row r="272" spans="2:6" ht="15" customHeight="1">
      <c r="B272" s="58" t="s">
        <v>168</v>
      </c>
      <c r="C272" s="59" t="s">
        <v>3</v>
      </c>
      <c r="D272" s="61">
        <v>64270.853652506245</v>
      </c>
      <c r="F272" s="45"/>
    </row>
    <row r="273" spans="2:6" ht="15" customHeight="1">
      <c r="B273" s="25" t="s">
        <v>169</v>
      </c>
      <c r="C273" s="19" t="s">
        <v>3</v>
      </c>
      <c r="D273" s="50">
        <v>29750</v>
      </c>
      <c r="F273" s="45"/>
    </row>
    <row r="274" spans="2:6" ht="15" customHeight="1">
      <c r="B274" s="25" t="s">
        <v>529</v>
      </c>
      <c r="C274" s="19" t="s">
        <v>503</v>
      </c>
      <c r="D274" s="50">
        <v>42881</v>
      </c>
      <c r="F274" s="45"/>
    </row>
    <row r="275" spans="2:6" ht="15" customHeight="1">
      <c r="B275" s="25" t="s">
        <v>171</v>
      </c>
      <c r="C275" s="19" t="s">
        <v>503</v>
      </c>
      <c r="D275" s="50">
        <v>60519</v>
      </c>
      <c r="F275" s="45"/>
    </row>
    <row r="276" spans="2:6" ht="15" customHeight="1">
      <c r="B276" s="25" t="s">
        <v>530</v>
      </c>
      <c r="C276" s="19" t="s">
        <v>504</v>
      </c>
      <c r="D276" s="50">
        <v>81133</v>
      </c>
      <c r="F276" s="45"/>
    </row>
    <row r="277" spans="2:6" ht="15" customHeight="1">
      <c r="B277" s="25" t="s">
        <v>463</v>
      </c>
      <c r="C277" s="19" t="s">
        <v>504</v>
      </c>
      <c r="D277" s="50">
        <v>39999</v>
      </c>
      <c r="F277" s="45"/>
    </row>
    <row r="278" spans="2:6" ht="15" customHeight="1">
      <c r="B278" s="25" t="s">
        <v>170</v>
      </c>
      <c r="C278" s="19" t="s">
        <v>504</v>
      </c>
      <c r="D278" s="50">
        <v>32000</v>
      </c>
      <c r="F278" s="45"/>
    </row>
    <row r="279" spans="2:6" ht="15" customHeight="1">
      <c r="B279" s="25" t="s">
        <v>464</v>
      </c>
      <c r="C279" s="19" t="s">
        <v>509</v>
      </c>
      <c r="D279" s="50">
        <v>77268</v>
      </c>
      <c r="F279" s="45"/>
    </row>
    <row r="280" spans="2:6" ht="15" customHeight="1">
      <c r="B280" s="25" t="s">
        <v>465</v>
      </c>
      <c r="C280" s="19" t="s">
        <v>509</v>
      </c>
      <c r="D280" s="50">
        <v>38472</v>
      </c>
      <c r="F280" s="45"/>
    </row>
    <row r="281" spans="2:6" ht="15" customHeight="1">
      <c r="B281" s="25" t="s">
        <v>531</v>
      </c>
      <c r="C281" s="19" t="s">
        <v>560</v>
      </c>
      <c r="D281" s="50">
        <v>60140</v>
      </c>
      <c r="F281" s="45"/>
    </row>
    <row r="282" spans="2:6" ht="15" customHeight="1">
      <c r="B282" s="25" t="s">
        <v>532</v>
      </c>
      <c r="C282" s="19" t="s">
        <v>10</v>
      </c>
      <c r="D282" s="50">
        <v>12242</v>
      </c>
      <c r="F282" s="45"/>
    </row>
    <row r="283" spans="2:6" ht="15" customHeight="1">
      <c r="B283" s="25" t="s">
        <v>533</v>
      </c>
      <c r="C283" s="19" t="s">
        <v>503</v>
      </c>
      <c r="D283" s="50">
        <v>3858</v>
      </c>
      <c r="F283" s="45"/>
    </row>
    <row r="284" spans="2:6" ht="15" customHeight="1">
      <c r="B284" s="25" t="s">
        <v>466</v>
      </c>
      <c r="C284" s="19" t="s">
        <v>560</v>
      </c>
      <c r="D284" s="50">
        <v>10384</v>
      </c>
      <c r="F284" s="45"/>
    </row>
    <row r="285" spans="2:6" ht="15" customHeight="1">
      <c r="B285" s="25" t="s">
        <v>173</v>
      </c>
      <c r="C285" s="19" t="s">
        <v>560</v>
      </c>
      <c r="D285" s="50">
        <v>97142</v>
      </c>
      <c r="F285" s="45"/>
    </row>
    <row r="286" spans="2:6" ht="15" customHeight="1">
      <c r="B286" s="25" t="s">
        <v>172</v>
      </c>
      <c r="C286" s="19" t="s">
        <v>560</v>
      </c>
      <c r="D286" s="50">
        <v>132282</v>
      </c>
      <c r="F286" s="45"/>
    </row>
    <row r="287" spans="2:6" ht="15" customHeight="1">
      <c r="B287" s="25" t="s">
        <v>467</v>
      </c>
      <c r="C287" s="19" t="s">
        <v>560</v>
      </c>
      <c r="D287" s="50">
        <v>22212</v>
      </c>
      <c r="F287" s="45"/>
    </row>
    <row r="288" spans="2:6" ht="15" customHeight="1">
      <c r="B288" s="25" t="s">
        <v>174</v>
      </c>
      <c r="C288" s="19" t="s">
        <v>560</v>
      </c>
      <c r="D288" s="50">
        <v>22212</v>
      </c>
      <c r="F288" s="45"/>
    </row>
    <row r="289" spans="2:6" ht="15" customHeight="1">
      <c r="B289" s="25" t="s">
        <v>175</v>
      </c>
      <c r="C289" s="19" t="s">
        <v>560</v>
      </c>
      <c r="D289" s="50">
        <v>158408</v>
      </c>
      <c r="F289" s="45"/>
    </row>
    <row r="290" spans="2:6" ht="15" customHeight="1">
      <c r="B290" s="25" t="s">
        <v>468</v>
      </c>
      <c r="C290" s="19" t="s">
        <v>507</v>
      </c>
      <c r="D290" s="50">
        <v>2500</v>
      </c>
      <c r="F290" s="45"/>
    </row>
    <row r="291" spans="2:6" ht="15" customHeight="1">
      <c r="B291" s="25" t="s">
        <v>469</v>
      </c>
      <c r="C291" s="19" t="s">
        <v>502</v>
      </c>
      <c r="D291" s="50">
        <v>66678</v>
      </c>
      <c r="F291" s="45"/>
    </row>
    <row r="292" spans="2:6" ht="15" customHeight="1">
      <c r="B292" s="25" t="s">
        <v>534</v>
      </c>
      <c r="C292" s="19" t="s">
        <v>10</v>
      </c>
      <c r="D292" s="50">
        <v>2043</v>
      </c>
      <c r="F292" s="45"/>
    </row>
    <row r="293" spans="2:6" ht="15" customHeight="1">
      <c r="B293" s="25" t="s">
        <v>470</v>
      </c>
      <c r="C293" s="19" t="s">
        <v>10</v>
      </c>
      <c r="D293" s="50">
        <v>6779</v>
      </c>
      <c r="F293" s="45"/>
    </row>
    <row r="294" spans="2:6" ht="15" customHeight="1">
      <c r="B294" s="25" t="s">
        <v>471</v>
      </c>
      <c r="C294" s="19" t="s">
        <v>560</v>
      </c>
      <c r="D294" s="50">
        <v>2101</v>
      </c>
      <c r="F294" s="45"/>
    </row>
    <row r="295" spans="2:6" ht="15" customHeight="1">
      <c r="B295" s="25" t="s">
        <v>472</v>
      </c>
      <c r="C295" s="19" t="s">
        <v>560</v>
      </c>
      <c r="D295" s="50">
        <v>43337</v>
      </c>
      <c r="F295" s="45"/>
    </row>
    <row r="296" spans="2:6" ht="15" customHeight="1">
      <c r="B296" s="25" t="s">
        <v>176</v>
      </c>
      <c r="C296" s="19" t="s">
        <v>560</v>
      </c>
      <c r="D296" s="50">
        <v>60000</v>
      </c>
      <c r="F296" s="45"/>
    </row>
    <row r="297" spans="2:6" ht="15" customHeight="1">
      <c r="B297" s="25" t="s">
        <v>473</v>
      </c>
      <c r="C297" s="19" t="s">
        <v>560</v>
      </c>
      <c r="D297" s="50">
        <v>44904</v>
      </c>
      <c r="F297" s="45"/>
    </row>
    <row r="298" spans="2:6" ht="15" customHeight="1">
      <c r="B298" s="25" t="s">
        <v>177</v>
      </c>
      <c r="C298" s="19" t="s">
        <v>503</v>
      </c>
      <c r="D298" s="177">
        <v>4986</v>
      </c>
      <c r="F298" s="45"/>
    </row>
    <row r="299" spans="2:6" ht="15" customHeight="1">
      <c r="B299" s="25" t="s">
        <v>474</v>
      </c>
      <c r="C299" s="19" t="s">
        <v>10</v>
      </c>
      <c r="D299" s="50">
        <v>27707</v>
      </c>
      <c r="F299" s="45"/>
    </row>
    <row r="300" spans="2:6" ht="15" customHeight="1">
      <c r="B300" s="25" t="s">
        <v>178</v>
      </c>
      <c r="C300" s="19" t="s">
        <v>10</v>
      </c>
      <c r="D300" s="50">
        <v>21961</v>
      </c>
      <c r="F300" s="45"/>
    </row>
    <row r="301" spans="2:6" ht="30" customHeight="1">
      <c r="B301" s="25" t="s">
        <v>535</v>
      </c>
      <c r="C301" s="19" t="s">
        <v>560</v>
      </c>
      <c r="D301" s="50">
        <v>295687</v>
      </c>
      <c r="F301" s="45"/>
    </row>
    <row r="302" spans="2:6" ht="30" customHeight="1">
      <c r="B302" s="25" t="s">
        <v>536</v>
      </c>
      <c r="C302" s="19" t="s">
        <v>560</v>
      </c>
      <c r="D302" s="50">
        <v>277000</v>
      </c>
      <c r="F302" s="45"/>
    </row>
    <row r="303" spans="2:6" ht="30" customHeight="1">
      <c r="B303" s="25" t="s">
        <v>179</v>
      </c>
      <c r="C303" s="19" t="s">
        <v>560</v>
      </c>
      <c r="D303" s="50">
        <v>320657</v>
      </c>
      <c r="F303" s="45"/>
    </row>
    <row r="304" spans="2:6" ht="30" customHeight="1">
      <c r="B304" s="25" t="s">
        <v>182</v>
      </c>
      <c r="C304" s="19" t="s">
        <v>560</v>
      </c>
      <c r="D304" s="50">
        <v>259052</v>
      </c>
      <c r="F304" s="45"/>
    </row>
    <row r="305" spans="2:6" ht="30" customHeight="1">
      <c r="B305" s="25" t="s">
        <v>181</v>
      </c>
      <c r="C305" s="19" t="s">
        <v>560</v>
      </c>
      <c r="D305" s="50">
        <v>219098</v>
      </c>
      <c r="F305" s="45"/>
    </row>
    <row r="306" spans="2:6" ht="30" customHeight="1">
      <c r="B306" s="25" t="s">
        <v>180</v>
      </c>
      <c r="C306" s="19" t="s">
        <v>501</v>
      </c>
      <c r="D306" s="50">
        <v>325194</v>
      </c>
      <c r="F306" s="45"/>
    </row>
    <row r="307" spans="2:6" ht="15" customHeight="1">
      <c r="B307" s="25" t="s">
        <v>475</v>
      </c>
      <c r="C307" s="19" t="s">
        <v>560</v>
      </c>
      <c r="D307" s="50">
        <v>176525</v>
      </c>
      <c r="F307" s="45"/>
    </row>
    <row r="308" spans="2:6" ht="15" customHeight="1">
      <c r="B308" s="25" t="s">
        <v>199</v>
      </c>
      <c r="C308" s="19" t="s">
        <v>10</v>
      </c>
      <c r="D308" s="50">
        <v>26422</v>
      </c>
      <c r="F308" s="45"/>
    </row>
    <row r="309" spans="2:6" ht="15" customHeight="1">
      <c r="B309" s="25" t="s">
        <v>198</v>
      </c>
      <c r="C309" s="19" t="s">
        <v>10</v>
      </c>
      <c r="D309" s="50">
        <v>6430</v>
      </c>
      <c r="F309" s="45"/>
    </row>
    <row r="310" spans="2:6" ht="15" customHeight="1">
      <c r="B310" s="25" t="s">
        <v>197</v>
      </c>
      <c r="C310" s="19" t="s">
        <v>10</v>
      </c>
      <c r="D310" s="50">
        <v>19123</v>
      </c>
      <c r="F310" s="45"/>
    </row>
    <row r="311" spans="2:6" ht="15" customHeight="1">
      <c r="B311" s="25" t="s">
        <v>476</v>
      </c>
      <c r="C311" s="19" t="s">
        <v>10</v>
      </c>
      <c r="D311" s="50">
        <v>94733</v>
      </c>
      <c r="F311" s="45"/>
    </row>
    <row r="312" spans="2:6" ht="15" customHeight="1">
      <c r="B312" s="25" t="s">
        <v>477</v>
      </c>
      <c r="C312" s="19" t="s">
        <v>10</v>
      </c>
      <c r="D312" s="50">
        <v>15853</v>
      </c>
      <c r="F312" s="45"/>
    </row>
    <row r="313" spans="2:6" ht="15" customHeight="1">
      <c r="B313" s="25" t="s">
        <v>183</v>
      </c>
      <c r="C313" s="19" t="s">
        <v>10</v>
      </c>
      <c r="D313" s="50">
        <v>8551</v>
      </c>
      <c r="F313" s="45"/>
    </row>
    <row r="314" spans="2:6" ht="15" customHeight="1">
      <c r="B314" s="25" t="s">
        <v>185</v>
      </c>
      <c r="C314" s="19" t="s">
        <v>10</v>
      </c>
      <c r="D314" s="50">
        <v>9700</v>
      </c>
      <c r="F314" s="45"/>
    </row>
    <row r="315" spans="2:6" ht="15" customHeight="1">
      <c r="B315" s="25" t="s">
        <v>537</v>
      </c>
      <c r="C315" s="19" t="s">
        <v>10</v>
      </c>
      <c r="D315" s="50">
        <v>7586</v>
      </c>
      <c r="F315" s="45"/>
    </row>
    <row r="316" spans="2:6" ht="15" customHeight="1">
      <c r="B316" s="25" t="s">
        <v>184</v>
      </c>
      <c r="C316" s="19" t="s">
        <v>560</v>
      </c>
      <c r="D316" s="50">
        <v>25354</v>
      </c>
      <c r="F316" s="45"/>
    </row>
    <row r="317" spans="2:6" ht="15" customHeight="1">
      <c r="B317" s="25" t="s">
        <v>186</v>
      </c>
      <c r="C317" s="19" t="s">
        <v>10</v>
      </c>
      <c r="D317" s="50">
        <v>18134</v>
      </c>
      <c r="F317" s="45"/>
    </row>
    <row r="318" spans="2:6" ht="15" customHeight="1">
      <c r="B318" s="25" t="s">
        <v>538</v>
      </c>
      <c r="C318" s="19" t="s">
        <v>504</v>
      </c>
      <c r="D318" s="50">
        <v>49826</v>
      </c>
      <c r="F318" s="45"/>
    </row>
    <row r="319" spans="2:6" ht="15" customHeight="1">
      <c r="B319" s="25" t="s">
        <v>539</v>
      </c>
      <c r="C319" s="19" t="s">
        <v>560</v>
      </c>
      <c r="D319" s="50">
        <v>12461</v>
      </c>
      <c r="F319" s="45"/>
    </row>
    <row r="320" spans="2:6" ht="30" customHeight="1">
      <c r="B320" s="25" t="s">
        <v>540</v>
      </c>
      <c r="C320" s="19" t="s">
        <v>560</v>
      </c>
      <c r="D320" s="50">
        <v>87439</v>
      </c>
      <c r="F320" s="45"/>
    </row>
    <row r="321" spans="2:6" ht="30" customHeight="1">
      <c r="B321" s="25" t="s">
        <v>541</v>
      </c>
      <c r="C321" s="19" t="s">
        <v>560</v>
      </c>
      <c r="D321" s="50">
        <v>139512</v>
      </c>
      <c r="F321" s="45"/>
    </row>
    <row r="322" spans="2:6" ht="30" customHeight="1">
      <c r="B322" s="25" t="s">
        <v>542</v>
      </c>
      <c r="C322" s="19" t="s">
        <v>560</v>
      </c>
      <c r="D322" s="50">
        <v>95684</v>
      </c>
      <c r="F322" s="45"/>
    </row>
    <row r="323" spans="2:6" ht="30" customHeight="1">
      <c r="B323" s="25" t="s">
        <v>543</v>
      </c>
      <c r="C323" s="19" t="s">
        <v>560</v>
      </c>
      <c r="D323" s="50">
        <v>237006</v>
      </c>
      <c r="F323" s="45"/>
    </row>
    <row r="324" spans="2:6" ht="30" customHeight="1">
      <c r="B324" s="25" t="s">
        <v>544</v>
      </c>
      <c r="C324" s="19" t="s">
        <v>560</v>
      </c>
      <c r="D324" s="50">
        <v>170655</v>
      </c>
      <c r="F324" s="45"/>
    </row>
    <row r="325" spans="2:6" ht="15" customHeight="1">
      <c r="B325" s="25" t="s">
        <v>478</v>
      </c>
      <c r="C325" s="19" t="s">
        <v>560</v>
      </c>
      <c r="D325" s="50">
        <v>19291</v>
      </c>
      <c r="F325" s="45"/>
    </row>
    <row r="326" spans="2:6" ht="15" customHeight="1">
      <c r="B326" s="25" t="s">
        <v>545</v>
      </c>
      <c r="C326" s="19" t="s">
        <v>560</v>
      </c>
      <c r="D326" s="50">
        <v>15479</v>
      </c>
      <c r="F326" s="45"/>
    </row>
    <row r="327" spans="2:6" ht="15" customHeight="1">
      <c r="B327" s="25" t="s">
        <v>187</v>
      </c>
      <c r="C327" s="19" t="s">
        <v>560</v>
      </c>
      <c r="D327" s="50">
        <v>18189</v>
      </c>
      <c r="F327" s="45"/>
    </row>
    <row r="328" spans="2:6" ht="15" customHeight="1">
      <c r="B328" s="25" t="s">
        <v>188</v>
      </c>
      <c r="C328" s="19" t="s">
        <v>560</v>
      </c>
      <c r="D328" s="50">
        <v>93700</v>
      </c>
      <c r="F328" s="45"/>
    </row>
    <row r="329" spans="2:6" ht="15" customHeight="1">
      <c r="B329" s="25" t="s">
        <v>189</v>
      </c>
      <c r="C329" s="19" t="s">
        <v>560</v>
      </c>
      <c r="D329" s="50">
        <v>6000</v>
      </c>
      <c r="F329" s="45"/>
    </row>
    <row r="330" spans="2:6" ht="15" customHeight="1">
      <c r="B330" s="25" t="s">
        <v>546</v>
      </c>
      <c r="C330" s="19" t="s">
        <v>560</v>
      </c>
      <c r="D330" s="50">
        <v>27507</v>
      </c>
      <c r="F330" s="45"/>
    </row>
    <row r="331" spans="2:6" ht="15" customHeight="1">
      <c r="B331" s="25" t="s">
        <v>547</v>
      </c>
      <c r="C331" s="19" t="s">
        <v>560</v>
      </c>
      <c r="D331" s="50">
        <v>1130</v>
      </c>
      <c r="F331" s="45"/>
    </row>
    <row r="332" spans="2:6" ht="15" customHeight="1">
      <c r="B332" s="25" t="s">
        <v>190</v>
      </c>
      <c r="C332" s="19" t="s">
        <v>3</v>
      </c>
      <c r="D332" s="50">
        <v>31319</v>
      </c>
      <c r="F332" s="45"/>
    </row>
    <row r="333" spans="2:6" ht="15" customHeight="1">
      <c r="B333" s="25" t="s">
        <v>548</v>
      </c>
      <c r="C333" s="19" t="s">
        <v>3</v>
      </c>
      <c r="D333" s="50">
        <v>15642</v>
      </c>
      <c r="F333" s="45"/>
    </row>
    <row r="334" spans="2:6" ht="15" customHeight="1">
      <c r="B334" s="25" t="s">
        <v>479</v>
      </c>
      <c r="C334" s="19" t="s">
        <v>560</v>
      </c>
      <c r="D334" s="50">
        <v>596</v>
      </c>
      <c r="F334" s="45"/>
    </row>
    <row r="335" spans="2:6" ht="15" customHeight="1">
      <c r="B335" s="25" t="s">
        <v>191</v>
      </c>
      <c r="C335" s="19" t="s">
        <v>560</v>
      </c>
      <c r="D335" s="50">
        <v>2664</v>
      </c>
      <c r="F335" s="45"/>
    </row>
    <row r="336" spans="2:6" ht="15" customHeight="1">
      <c r="B336" s="25" t="s">
        <v>480</v>
      </c>
      <c r="C336" s="19" t="s">
        <v>10</v>
      </c>
      <c r="D336" s="50">
        <v>4820</v>
      </c>
      <c r="F336" s="45"/>
    </row>
    <row r="337" spans="2:6" ht="15" customHeight="1">
      <c r="B337" s="25" t="s">
        <v>481</v>
      </c>
      <c r="C337" s="19" t="s">
        <v>560</v>
      </c>
      <c r="D337" s="50">
        <v>314171</v>
      </c>
      <c r="F337" s="45"/>
    </row>
    <row r="338" spans="2:6" ht="15" customHeight="1">
      <c r="B338" s="25" t="s">
        <v>482</v>
      </c>
      <c r="C338" s="19" t="s">
        <v>560</v>
      </c>
      <c r="D338" s="50">
        <v>79728</v>
      </c>
      <c r="F338" s="45"/>
    </row>
    <row r="339" spans="2:6" ht="15" customHeight="1">
      <c r="B339" s="25" t="s">
        <v>549</v>
      </c>
      <c r="C339" s="19" t="s">
        <v>503</v>
      </c>
      <c r="D339" s="50">
        <v>314629</v>
      </c>
      <c r="F339" s="45"/>
    </row>
    <row r="340" spans="2:6" ht="30" customHeight="1">
      <c r="B340" s="25" t="s">
        <v>483</v>
      </c>
      <c r="C340" s="19" t="s">
        <v>560</v>
      </c>
      <c r="D340" s="50">
        <v>1500355</v>
      </c>
      <c r="F340" s="45"/>
    </row>
    <row r="341" spans="2:6" ht="30" customHeight="1">
      <c r="B341" s="25" t="s">
        <v>484</v>
      </c>
      <c r="C341" s="19" t="s">
        <v>560</v>
      </c>
      <c r="D341" s="50">
        <v>1491965</v>
      </c>
      <c r="F341" s="45"/>
    </row>
    <row r="342" spans="2:6" ht="30" customHeight="1">
      <c r="B342" s="25" t="s">
        <v>485</v>
      </c>
      <c r="C342" s="19" t="s">
        <v>560</v>
      </c>
      <c r="D342" s="50">
        <v>939044</v>
      </c>
      <c r="F342" s="45"/>
    </row>
    <row r="343" spans="2:6" ht="30" customHeight="1">
      <c r="B343" s="25" t="s">
        <v>486</v>
      </c>
      <c r="C343" s="19" t="s">
        <v>560</v>
      </c>
      <c r="D343" s="50">
        <v>911271</v>
      </c>
      <c r="F343" s="45"/>
    </row>
    <row r="344" spans="2:6" ht="15" customHeight="1">
      <c r="B344" s="58" t="s">
        <v>550</v>
      </c>
      <c r="C344" s="59" t="s">
        <v>3</v>
      </c>
      <c r="D344" s="61">
        <v>89837.371849149538</v>
      </c>
      <c r="F344" s="45"/>
    </row>
    <row r="345" spans="2:6" ht="15" customHeight="1">
      <c r="B345" s="25" t="s">
        <v>551</v>
      </c>
      <c r="C345" s="19" t="s">
        <v>10</v>
      </c>
      <c r="D345" s="50">
        <v>67279</v>
      </c>
      <c r="F345" s="45"/>
    </row>
    <row r="346" spans="2:6" ht="15" customHeight="1">
      <c r="B346" s="25" t="s">
        <v>552</v>
      </c>
      <c r="C346" s="19" t="s">
        <v>503</v>
      </c>
      <c r="D346" s="50">
        <v>394635</v>
      </c>
      <c r="F346" s="45"/>
    </row>
    <row r="347" spans="2:6" ht="15" customHeight="1">
      <c r="B347" s="25" t="s">
        <v>553</v>
      </c>
      <c r="C347" s="19" t="s">
        <v>560</v>
      </c>
      <c r="D347" s="50">
        <v>69213</v>
      </c>
      <c r="F347" s="45"/>
    </row>
    <row r="348" spans="2:6" ht="15" customHeight="1">
      <c r="B348" s="25" t="s">
        <v>487</v>
      </c>
      <c r="C348" s="19" t="s">
        <v>503</v>
      </c>
      <c r="D348" s="50">
        <v>13165</v>
      </c>
      <c r="F348" s="45"/>
    </row>
    <row r="349" spans="2:6" ht="15" customHeight="1">
      <c r="B349" s="25" t="s">
        <v>554</v>
      </c>
      <c r="C349" s="19" t="s">
        <v>503</v>
      </c>
      <c r="D349" s="50">
        <v>60420</v>
      </c>
      <c r="F349" s="45"/>
    </row>
    <row r="350" spans="2:6" ht="15" customHeight="1">
      <c r="B350" s="25" t="s">
        <v>555</v>
      </c>
      <c r="C350" s="19" t="s">
        <v>503</v>
      </c>
      <c r="D350" s="50">
        <v>24075</v>
      </c>
      <c r="F350" s="45"/>
    </row>
    <row r="351" spans="2:6" ht="15" customHeight="1">
      <c r="B351" s="25" t="s">
        <v>488</v>
      </c>
      <c r="C351" s="19" t="s">
        <v>503</v>
      </c>
      <c r="D351" s="50">
        <v>136016</v>
      </c>
      <c r="F351" s="45"/>
    </row>
    <row r="352" spans="2:6" ht="15" customHeight="1">
      <c r="B352" s="25" t="s">
        <v>489</v>
      </c>
      <c r="C352" s="19" t="s">
        <v>503</v>
      </c>
      <c r="D352" s="50">
        <v>149916</v>
      </c>
      <c r="F352" s="45"/>
    </row>
    <row r="353" spans="2:6" ht="15" customHeight="1">
      <c r="B353" s="25" t="s">
        <v>490</v>
      </c>
      <c r="C353" s="19" t="s">
        <v>503</v>
      </c>
      <c r="D353" s="50">
        <v>649920</v>
      </c>
      <c r="F353" s="45"/>
    </row>
    <row r="354" spans="2:6" ht="15" customHeight="1">
      <c r="B354" s="25" t="s">
        <v>556</v>
      </c>
      <c r="C354" s="19" t="s">
        <v>503</v>
      </c>
      <c r="D354" s="50">
        <v>3755</v>
      </c>
      <c r="F354" s="45"/>
    </row>
    <row r="355" spans="2:6" ht="15" customHeight="1">
      <c r="B355" s="25" t="s">
        <v>491</v>
      </c>
      <c r="C355" s="19" t="s">
        <v>503</v>
      </c>
      <c r="D355" s="50">
        <v>2750</v>
      </c>
      <c r="F355" s="45"/>
    </row>
    <row r="356" spans="2:6" ht="15" customHeight="1">
      <c r="B356" s="25" t="s">
        <v>492</v>
      </c>
      <c r="C356" s="19" t="s">
        <v>503</v>
      </c>
      <c r="D356" s="50">
        <v>38582</v>
      </c>
      <c r="F356" s="45"/>
    </row>
    <row r="357" spans="2:6" ht="15" customHeight="1">
      <c r="B357" s="58" t="s">
        <v>557</v>
      </c>
      <c r="C357" s="59" t="s">
        <v>503</v>
      </c>
      <c r="D357" s="61">
        <v>405604.9021440756</v>
      </c>
      <c r="F357" s="45"/>
    </row>
    <row r="358" spans="2:6" ht="15" customHeight="1">
      <c r="B358" s="25" t="s">
        <v>192</v>
      </c>
      <c r="C358" s="19" t="s">
        <v>503</v>
      </c>
      <c r="D358" s="50">
        <v>429918</v>
      </c>
      <c r="F358" s="45"/>
    </row>
    <row r="359" spans="2:6" ht="15" customHeight="1">
      <c r="B359" s="25" t="s">
        <v>493</v>
      </c>
      <c r="C359" s="19" t="s">
        <v>503</v>
      </c>
      <c r="D359" s="50">
        <v>119023</v>
      </c>
      <c r="F359" s="45"/>
    </row>
    <row r="360" spans="2:6" ht="15" customHeight="1">
      <c r="B360" s="25" t="s">
        <v>494</v>
      </c>
      <c r="C360" s="19" t="s">
        <v>503</v>
      </c>
      <c r="D360" s="50">
        <v>142111</v>
      </c>
      <c r="F360" s="45"/>
    </row>
    <row r="361" spans="2:6" ht="15" customHeight="1">
      <c r="B361" s="25" t="s">
        <v>193</v>
      </c>
      <c r="C361" s="19" t="s">
        <v>503</v>
      </c>
      <c r="D361" s="50">
        <v>177983</v>
      </c>
      <c r="F361" s="45"/>
    </row>
    <row r="362" spans="2:6" ht="15" customHeight="1">
      <c r="B362" s="25" t="s">
        <v>194</v>
      </c>
      <c r="C362" s="19" t="s">
        <v>503</v>
      </c>
      <c r="D362" s="50">
        <v>242518</v>
      </c>
      <c r="F362" s="45"/>
    </row>
    <row r="363" spans="2:6" ht="15" customHeight="1">
      <c r="B363" s="25" t="s">
        <v>195</v>
      </c>
      <c r="C363" s="19" t="s">
        <v>503</v>
      </c>
      <c r="D363" s="50">
        <v>154329</v>
      </c>
      <c r="F363" s="45"/>
    </row>
    <row r="364" spans="2:6" ht="30" customHeight="1">
      <c r="B364" s="25" t="s">
        <v>558</v>
      </c>
      <c r="C364" s="19" t="s">
        <v>503</v>
      </c>
      <c r="D364" s="50">
        <v>137794</v>
      </c>
      <c r="F364" s="45"/>
    </row>
    <row r="365" spans="2:6" ht="15" customHeight="1">
      <c r="B365" s="25" t="s">
        <v>495</v>
      </c>
      <c r="C365" s="19" t="s">
        <v>503</v>
      </c>
      <c r="D365" s="50">
        <v>51515</v>
      </c>
      <c r="F365" s="45"/>
    </row>
    <row r="366" spans="2:6" ht="15" customHeight="1">
      <c r="B366" s="25" t="s">
        <v>496</v>
      </c>
      <c r="C366" s="19" t="s">
        <v>503</v>
      </c>
      <c r="D366" s="50">
        <v>49819</v>
      </c>
      <c r="F366" s="45"/>
    </row>
    <row r="367" spans="2:6" ht="15" customHeight="1">
      <c r="B367" s="25" t="s">
        <v>196</v>
      </c>
      <c r="C367" s="19" t="s">
        <v>560</v>
      </c>
      <c r="D367" s="50">
        <v>45441</v>
      </c>
      <c r="F367" s="45"/>
    </row>
    <row r="368" spans="2:6" ht="15" customHeight="1">
      <c r="B368" s="25" t="s">
        <v>497</v>
      </c>
      <c r="C368" s="19" t="s">
        <v>560</v>
      </c>
      <c r="D368" s="50">
        <v>2000</v>
      </c>
      <c r="F368" s="45"/>
    </row>
    <row r="369" spans="2:6" ht="15" customHeight="1">
      <c r="B369" s="25" t="s">
        <v>559</v>
      </c>
      <c r="C369" s="19" t="s">
        <v>560</v>
      </c>
      <c r="D369" s="50">
        <v>1114</v>
      </c>
      <c r="F369" s="45"/>
    </row>
    <row r="370" spans="2:6" ht="15" customHeight="1">
      <c r="B370" s="25" t="s">
        <v>498</v>
      </c>
      <c r="C370" s="19" t="s">
        <v>560</v>
      </c>
      <c r="D370" s="50">
        <v>39317</v>
      </c>
      <c r="F370" s="45"/>
    </row>
    <row r="371" spans="2:6" ht="15" customHeight="1">
      <c r="B371" s="25" t="s">
        <v>499</v>
      </c>
      <c r="C371" s="19" t="s">
        <v>560</v>
      </c>
      <c r="D371" s="50">
        <v>34763</v>
      </c>
      <c r="F371" s="45"/>
    </row>
    <row r="372" spans="2:6" ht="15" customHeight="1" thickBot="1">
      <c r="B372" s="30" t="s">
        <v>500</v>
      </c>
      <c r="C372" s="20" t="s">
        <v>10</v>
      </c>
      <c r="D372" s="81">
        <v>3186</v>
      </c>
      <c r="F372" s="45"/>
    </row>
    <row r="373" spans="2:6" ht="9.9499999999999993" customHeight="1"/>
  </sheetData>
  <autoFilter ref="B2:D220" xr:uid="{00000000-0009-0000-0000-000002000000}"/>
  <printOptions horizontalCentered="1"/>
  <pageMargins left="0.19685039370078741" right="0.19685039370078741" top="0.39370078740157483" bottom="0.39370078740157483" header="0" footer="0"/>
  <pageSetup scale="79" orientation="portrait" horizontalDpi="300" verticalDpi="300" r:id="rId1"/>
  <headerFooter alignWithMargins="0"/>
  <rowBreaks count="3" manualBreakCount="3">
    <brk id="62" max="4" man="1"/>
    <brk id="136" max="4" man="1"/>
    <brk id="167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G115"/>
  <sheetViews>
    <sheetView view="pageBreakPreview" topLeftCell="A72" zoomScaleNormal="100" zoomScaleSheetLayoutView="100" workbookViewId="0">
      <selection activeCell="D92" sqref="D92"/>
    </sheetView>
  </sheetViews>
  <sheetFormatPr baseColWidth="10" defaultRowHeight="15"/>
  <cols>
    <col min="1" max="1" width="2.5703125" customWidth="1"/>
    <col min="2" max="2" width="61.5703125" customWidth="1"/>
    <col min="3" max="3" width="12.5703125" customWidth="1"/>
    <col min="4" max="4" width="15.5703125" customWidth="1"/>
    <col min="5" max="5" width="2.5703125" customWidth="1"/>
    <col min="6" max="6" width="11.85546875" bestFit="1" customWidth="1"/>
  </cols>
  <sheetData>
    <row r="1" spans="1:7" ht="15.75" thickBot="1">
      <c r="A1" s="54"/>
      <c r="B1" s="57"/>
      <c r="C1" s="51"/>
      <c r="D1" s="56"/>
      <c r="E1" s="54"/>
    </row>
    <row r="2" spans="1:7" ht="20.100000000000001" customHeight="1" thickBot="1">
      <c r="A2" s="51"/>
      <c r="B2" s="33" t="s">
        <v>71</v>
      </c>
      <c r="C2" s="47" t="s">
        <v>0</v>
      </c>
      <c r="D2" s="22" t="s">
        <v>5</v>
      </c>
      <c r="E2" s="51"/>
    </row>
    <row r="3" spans="1:7" ht="15" customHeight="1">
      <c r="B3" s="65" t="s">
        <v>642</v>
      </c>
      <c r="C3" s="63" t="s">
        <v>30</v>
      </c>
      <c r="D3" s="66">
        <v>1100</v>
      </c>
      <c r="F3" s="64"/>
      <c r="G3" s="64"/>
    </row>
    <row r="4" spans="1:7" ht="15" customHeight="1">
      <c r="B4" s="67" t="s">
        <v>643</v>
      </c>
      <c r="C4" s="62" t="s">
        <v>30</v>
      </c>
      <c r="D4" s="68">
        <v>1102</v>
      </c>
    </row>
    <row r="5" spans="1:7" ht="15" customHeight="1">
      <c r="B5" s="67" t="s">
        <v>644</v>
      </c>
      <c r="C5" s="62" t="s">
        <v>30</v>
      </c>
      <c r="D5" s="68">
        <v>1250</v>
      </c>
    </row>
    <row r="6" spans="1:7" ht="15" customHeight="1">
      <c r="B6" s="67" t="s">
        <v>645</v>
      </c>
      <c r="C6" s="62" t="s">
        <v>748</v>
      </c>
      <c r="D6" s="68">
        <v>1100</v>
      </c>
    </row>
    <row r="7" spans="1:7" ht="15" customHeight="1">
      <c r="B7" s="67" t="s">
        <v>646</v>
      </c>
      <c r="C7" s="62" t="s">
        <v>30</v>
      </c>
      <c r="D7" s="68">
        <v>1100</v>
      </c>
    </row>
    <row r="8" spans="1:7" ht="15" customHeight="1">
      <c r="B8" s="67" t="s">
        <v>647</v>
      </c>
      <c r="C8" s="62" t="s">
        <v>30</v>
      </c>
      <c r="D8" s="68">
        <v>1100</v>
      </c>
    </row>
    <row r="9" spans="1:7" ht="15" customHeight="1">
      <c r="B9" s="67" t="s">
        <v>648</v>
      </c>
      <c r="C9" s="62" t="s">
        <v>30</v>
      </c>
      <c r="D9" s="68">
        <v>1100</v>
      </c>
    </row>
    <row r="10" spans="1:7" ht="15" customHeight="1">
      <c r="B10" s="67" t="s">
        <v>649</v>
      </c>
      <c r="C10" s="62" t="s">
        <v>30</v>
      </c>
      <c r="D10" s="68">
        <v>1100</v>
      </c>
    </row>
    <row r="11" spans="1:7" ht="15" customHeight="1">
      <c r="B11" s="67" t="s">
        <v>650</v>
      </c>
      <c r="C11" s="62" t="s">
        <v>30</v>
      </c>
      <c r="D11" s="68">
        <v>1100</v>
      </c>
    </row>
    <row r="12" spans="1:7" ht="15" customHeight="1">
      <c r="B12" s="67" t="s">
        <v>651</v>
      </c>
      <c r="C12" s="62" t="s">
        <v>30</v>
      </c>
      <c r="D12" s="68">
        <v>1100</v>
      </c>
    </row>
    <row r="13" spans="1:7" ht="15" customHeight="1">
      <c r="B13" s="67" t="s">
        <v>652</v>
      </c>
      <c r="C13" s="62" t="s">
        <v>30</v>
      </c>
      <c r="D13" s="68">
        <v>1100</v>
      </c>
    </row>
    <row r="14" spans="1:7" ht="15" customHeight="1">
      <c r="B14" s="67" t="s">
        <v>653</v>
      </c>
      <c r="C14" s="62" t="s">
        <v>30</v>
      </c>
      <c r="D14" s="68">
        <v>1100</v>
      </c>
    </row>
    <row r="15" spans="1:7" ht="15" customHeight="1">
      <c r="B15" s="73" t="s">
        <v>654</v>
      </c>
      <c r="C15" s="74" t="s">
        <v>30</v>
      </c>
      <c r="D15" s="75" t="e">
        <f>+#REF!</f>
        <v>#REF!</v>
      </c>
    </row>
    <row r="16" spans="1:7" ht="15" customHeight="1">
      <c r="B16" s="67" t="s">
        <v>655</v>
      </c>
      <c r="C16" s="62" t="s">
        <v>30</v>
      </c>
      <c r="D16" s="68">
        <v>1100</v>
      </c>
    </row>
    <row r="17" spans="2:4" ht="15" customHeight="1">
      <c r="B17" s="67" t="s">
        <v>656</v>
      </c>
      <c r="C17" s="62" t="s">
        <v>30</v>
      </c>
      <c r="D17" s="68">
        <v>1100</v>
      </c>
    </row>
    <row r="18" spans="2:4" ht="15" customHeight="1">
      <c r="B18" s="67" t="s">
        <v>657</v>
      </c>
      <c r="C18" s="62" t="s">
        <v>30</v>
      </c>
      <c r="D18" s="68">
        <v>1100</v>
      </c>
    </row>
    <row r="19" spans="2:4" ht="15" customHeight="1">
      <c r="B19" s="67" t="s">
        <v>658</v>
      </c>
      <c r="C19" s="62" t="s">
        <v>30</v>
      </c>
      <c r="D19" s="68">
        <v>1100</v>
      </c>
    </row>
    <row r="20" spans="2:4" ht="15" customHeight="1">
      <c r="B20" s="73" t="s">
        <v>659</v>
      </c>
      <c r="C20" s="74" t="s">
        <v>30</v>
      </c>
      <c r="D20" s="75" t="e">
        <f>+#REF!</f>
        <v>#REF!</v>
      </c>
    </row>
    <row r="21" spans="2:4" ht="15" customHeight="1">
      <c r="B21" s="67" t="s">
        <v>660</v>
      </c>
      <c r="C21" s="62" t="s">
        <v>30</v>
      </c>
      <c r="D21" s="68">
        <v>1100</v>
      </c>
    </row>
    <row r="22" spans="2:4" ht="15" customHeight="1">
      <c r="B22" s="73" t="s">
        <v>661</v>
      </c>
      <c r="C22" s="74" t="s">
        <v>30</v>
      </c>
      <c r="D22" s="75" t="e">
        <f>+#REF!</f>
        <v>#REF!</v>
      </c>
    </row>
    <row r="23" spans="2:4" ht="15" customHeight="1">
      <c r="B23" s="67" t="s">
        <v>661</v>
      </c>
      <c r="C23" s="62" t="s">
        <v>30</v>
      </c>
      <c r="D23" s="68">
        <v>1100</v>
      </c>
    </row>
    <row r="24" spans="2:4" ht="15" customHeight="1">
      <c r="B24" s="67" t="s">
        <v>662</v>
      </c>
      <c r="C24" s="62" t="s">
        <v>30</v>
      </c>
      <c r="D24" s="68">
        <v>1100</v>
      </c>
    </row>
    <row r="25" spans="2:4" ht="15" customHeight="1">
      <c r="B25" s="67" t="s">
        <v>663</v>
      </c>
      <c r="C25" s="62" t="s">
        <v>30</v>
      </c>
      <c r="D25" s="68">
        <v>1100</v>
      </c>
    </row>
    <row r="26" spans="2:4" ht="15" customHeight="1">
      <c r="B26" s="67" t="s">
        <v>664</v>
      </c>
      <c r="C26" s="62" t="s">
        <v>30</v>
      </c>
      <c r="D26" s="68">
        <v>1100</v>
      </c>
    </row>
    <row r="27" spans="2:4" ht="15" customHeight="1">
      <c r="B27" s="67" t="s">
        <v>665</v>
      </c>
      <c r="C27" s="62" t="s">
        <v>30</v>
      </c>
      <c r="D27" s="68">
        <v>1100</v>
      </c>
    </row>
    <row r="28" spans="2:4" ht="15" customHeight="1">
      <c r="B28" s="67" t="s">
        <v>666</v>
      </c>
      <c r="C28" s="62" t="s">
        <v>30</v>
      </c>
      <c r="D28" s="68">
        <v>1100</v>
      </c>
    </row>
    <row r="29" spans="2:4" ht="15" customHeight="1">
      <c r="B29" s="73" t="s">
        <v>667</v>
      </c>
      <c r="C29" s="74" t="s">
        <v>30</v>
      </c>
      <c r="D29" s="75" t="e">
        <f>+#REF!</f>
        <v>#REF!</v>
      </c>
    </row>
    <row r="30" spans="2:4" ht="15" customHeight="1">
      <c r="B30" s="67" t="s">
        <v>667</v>
      </c>
      <c r="C30" s="62" t="s">
        <v>30</v>
      </c>
      <c r="D30" s="68">
        <v>1100</v>
      </c>
    </row>
    <row r="31" spans="2:4" ht="15" customHeight="1">
      <c r="B31" s="67" t="s">
        <v>668</v>
      </c>
      <c r="C31" s="62" t="s">
        <v>30</v>
      </c>
      <c r="D31" s="68">
        <v>1100</v>
      </c>
    </row>
    <row r="32" spans="2:4" ht="15" customHeight="1">
      <c r="B32" s="73" t="s">
        <v>669</v>
      </c>
      <c r="C32" s="74" t="s">
        <v>30</v>
      </c>
      <c r="D32" s="75" t="e">
        <f>+#REF!</f>
        <v>#REF!</v>
      </c>
    </row>
    <row r="33" spans="2:4" ht="15" customHeight="1">
      <c r="B33" s="67" t="s">
        <v>670</v>
      </c>
      <c r="C33" s="62" t="s">
        <v>30</v>
      </c>
      <c r="D33" s="68">
        <v>1100</v>
      </c>
    </row>
    <row r="34" spans="2:4" ht="15" customHeight="1">
      <c r="B34" s="82" t="s">
        <v>671</v>
      </c>
      <c r="C34" s="83" t="s">
        <v>30</v>
      </c>
      <c r="D34" s="84">
        <v>1100</v>
      </c>
    </row>
    <row r="35" spans="2:4" ht="15" customHeight="1">
      <c r="B35" s="73" t="s">
        <v>672</v>
      </c>
      <c r="C35" s="74" t="s">
        <v>30</v>
      </c>
      <c r="D35" s="75" t="e">
        <f>+#REF!</f>
        <v>#REF!</v>
      </c>
    </row>
    <row r="36" spans="2:4" ht="15" customHeight="1">
      <c r="B36" s="67" t="s">
        <v>673</v>
      </c>
      <c r="C36" s="62" t="s">
        <v>748</v>
      </c>
      <c r="D36" s="68">
        <v>1100</v>
      </c>
    </row>
    <row r="37" spans="2:4" ht="15" customHeight="1">
      <c r="B37" s="67" t="s">
        <v>674</v>
      </c>
      <c r="C37" s="62" t="s">
        <v>30</v>
      </c>
      <c r="D37" s="68">
        <v>1100</v>
      </c>
    </row>
    <row r="38" spans="2:4" ht="15" customHeight="1">
      <c r="B38" s="67" t="s">
        <v>675</v>
      </c>
      <c r="C38" s="62" t="s">
        <v>30</v>
      </c>
      <c r="D38" s="68">
        <v>1100</v>
      </c>
    </row>
    <row r="39" spans="2:4" ht="15" customHeight="1">
      <c r="B39" s="67" t="s">
        <v>675</v>
      </c>
      <c r="C39" s="62" t="s">
        <v>30</v>
      </c>
      <c r="D39" s="68">
        <v>1100</v>
      </c>
    </row>
    <row r="40" spans="2:4" ht="15" customHeight="1">
      <c r="B40" s="67" t="s">
        <v>676</v>
      </c>
      <c r="C40" s="62" t="s">
        <v>30</v>
      </c>
      <c r="D40" s="68">
        <v>1100</v>
      </c>
    </row>
    <row r="41" spans="2:4" ht="15" customHeight="1">
      <c r="B41" s="67" t="s">
        <v>676</v>
      </c>
      <c r="C41" s="62" t="s">
        <v>30</v>
      </c>
      <c r="D41" s="68">
        <v>1100</v>
      </c>
    </row>
    <row r="42" spans="2:4" ht="15" customHeight="1">
      <c r="B42" s="67" t="s">
        <v>677</v>
      </c>
      <c r="C42" s="62" t="s">
        <v>30</v>
      </c>
      <c r="D42" s="68">
        <v>1100</v>
      </c>
    </row>
    <row r="43" spans="2:4" ht="15" customHeight="1">
      <c r="B43" s="67" t="s">
        <v>678</v>
      </c>
      <c r="C43" s="62" t="s">
        <v>30</v>
      </c>
      <c r="D43" s="68">
        <v>1100</v>
      </c>
    </row>
    <row r="44" spans="2:4" ht="15" customHeight="1">
      <c r="B44" s="67" t="s">
        <v>679</v>
      </c>
      <c r="C44" s="62" t="s">
        <v>30</v>
      </c>
      <c r="D44" s="68">
        <v>1100</v>
      </c>
    </row>
    <row r="45" spans="2:4" ht="15" customHeight="1">
      <c r="B45" s="67" t="s">
        <v>680</v>
      </c>
      <c r="C45" s="62" t="s">
        <v>748</v>
      </c>
      <c r="D45" s="68">
        <v>1100</v>
      </c>
    </row>
    <row r="46" spans="2:4" ht="15" customHeight="1">
      <c r="B46" s="73" t="s">
        <v>681</v>
      </c>
      <c r="C46" s="74" t="s">
        <v>30</v>
      </c>
      <c r="D46" s="75" t="e">
        <f>+#REF!</f>
        <v>#REF!</v>
      </c>
    </row>
    <row r="47" spans="2:4" ht="15" customHeight="1">
      <c r="B47" s="67" t="s">
        <v>682</v>
      </c>
      <c r="C47" s="62" t="s">
        <v>30</v>
      </c>
      <c r="D47" s="68">
        <v>1100</v>
      </c>
    </row>
    <row r="48" spans="2:4" ht="15" customHeight="1">
      <c r="B48" s="67" t="s">
        <v>683</v>
      </c>
      <c r="C48" s="62" t="s">
        <v>749</v>
      </c>
      <c r="D48" s="68">
        <v>1100</v>
      </c>
    </row>
    <row r="49" spans="2:4" ht="15" customHeight="1">
      <c r="B49" s="67" t="s">
        <v>683</v>
      </c>
      <c r="C49" s="62" t="s">
        <v>749</v>
      </c>
      <c r="D49" s="68">
        <v>1100</v>
      </c>
    </row>
    <row r="50" spans="2:4" ht="15" customHeight="1">
      <c r="B50" s="67" t="s">
        <v>684</v>
      </c>
      <c r="C50" s="62" t="s">
        <v>30</v>
      </c>
      <c r="D50" s="68">
        <v>1100</v>
      </c>
    </row>
    <row r="51" spans="2:4" ht="15" customHeight="1">
      <c r="B51" s="67" t="s">
        <v>685</v>
      </c>
      <c r="C51" s="62" t="s">
        <v>30</v>
      </c>
      <c r="D51" s="68">
        <v>1100</v>
      </c>
    </row>
    <row r="52" spans="2:4" ht="15" customHeight="1">
      <c r="B52" s="67" t="s">
        <v>686</v>
      </c>
      <c r="C52" s="62" t="s">
        <v>30</v>
      </c>
      <c r="D52" s="68">
        <v>1100</v>
      </c>
    </row>
    <row r="53" spans="2:4" ht="15" customHeight="1">
      <c r="B53" s="67" t="s">
        <v>687</v>
      </c>
      <c r="C53" s="62" t="s">
        <v>30</v>
      </c>
      <c r="D53" s="68">
        <v>1100</v>
      </c>
    </row>
    <row r="54" spans="2:4" ht="15" customHeight="1">
      <c r="B54" s="67" t="s">
        <v>688</v>
      </c>
      <c r="C54" s="62" t="s">
        <v>30</v>
      </c>
      <c r="D54" s="68">
        <v>1100</v>
      </c>
    </row>
    <row r="55" spans="2:4" ht="15" customHeight="1">
      <c r="B55" s="67" t="s">
        <v>689</v>
      </c>
      <c r="C55" s="62" t="s">
        <v>30</v>
      </c>
      <c r="D55" s="68">
        <v>1100</v>
      </c>
    </row>
    <row r="56" spans="2:4" ht="15" customHeight="1">
      <c r="B56" s="67" t="s">
        <v>690</v>
      </c>
      <c r="C56" s="62" t="s">
        <v>30</v>
      </c>
      <c r="D56" s="68">
        <v>1100</v>
      </c>
    </row>
    <row r="57" spans="2:4" ht="15" customHeight="1">
      <c r="B57" s="67" t="s">
        <v>691</v>
      </c>
      <c r="C57" s="62" t="s">
        <v>30</v>
      </c>
      <c r="D57" s="68">
        <v>1100</v>
      </c>
    </row>
    <row r="58" spans="2:4" ht="15" customHeight="1">
      <c r="B58" s="67" t="s">
        <v>692</v>
      </c>
      <c r="C58" s="62" t="s">
        <v>30</v>
      </c>
      <c r="D58" s="68">
        <v>1250</v>
      </c>
    </row>
    <row r="59" spans="2:4" ht="15" customHeight="1">
      <c r="B59" s="67" t="s">
        <v>693</v>
      </c>
      <c r="C59" s="62" t="s">
        <v>30</v>
      </c>
      <c r="D59" s="68">
        <v>1100</v>
      </c>
    </row>
    <row r="60" spans="2:4" ht="15" customHeight="1">
      <c r="B60" s="67" t="s">
        <v>694</v>
      </c>
      <c r="C60" s="62" t="s">
        <v>30</v>
      </c>
      <c r="D60" s="68">
        <v>1100</v>
      </c>
    </row>
    <row r="61" spans="2:4" ht="15" customHeight="1">
      <c r="B61" s="67" t="s">
        <v>695</v>
      </c>
      <c r="C61" s="62" t="s">
        <v>30</v>
      </c>
      <c r="D61" s="68">
        <v>1100</v>
      </c>
    </row>
    <row r="62" spans="2:4" ht="15" customHeight="1">
      <c r="B62" s="67" t="s">
        <v>696</v>
      </c>
      <c r="C62" s="62" t="s">
        <v>30</v>
      </c>
      <c r="D62" s="68">
        <v>1100</v>
      </c>
    </row>
    <row r="63" spans="2:4" ht="15" customHeight="1">
      <c r="B63" s="67" t="s">
        <v>697</v>
      </c>
      <c r="C63" s="62" t="s">
        <v>30</v>
      </c>
      <c r="D63" s="68">
        <v>1100</v>
      </c>
    </row>
    <row r="64" spans="2:4" ht="15" customHeight="1">
      <c r="B64" s="67" t="s">
        <v>698</v>
      </c>
      <c r="C64" s="62" t="s">
        <v>30</v>
      </c>
      <c r="D64" s="68">
        <v>1100</v>
      </c>
    </row>
    <row r="65" spans="2:4" ht="15" customHeight="1">
      <c r="B65" s="67" t="s">
        <v>699</v>
      </c>
      <c r="C65" s="62" t="s">
        <v>30</v>
      </c>
      <c r="D65" s="68">
        <v>1100</v>
      </c>
    </row>
    <row r="66" spans="2:4" ht="15" customHeight="1">
      <c r="B66" s="67" t="s">
        <v>700</v>
      </c>
      <c r="C66" s="62" t="s">
        <v>30</v>
      </c>
      <c r="D66" s="68">
        <v>1100</v>
      </c>
    </row>
    <row r="67" spans="2:4" ht="15" customHeight="1">
      <c r="B67" s="67" t="s">
        <v>701</v>
      </c>
      <c r="C67" s="62" t="s">
        <v>30</v>
      </c>
      <c r="D67" s="68">
        <v>1100</v>
      </c>
    </row>
    <row r="68" spans="2:4" ht="15" customHeight="1">
      <c r="B68" s="67" t="s">
        <v>702</v>
      </c>
      <c r="C68" s="62" t="s">
        <v>30</v>
      </c>
      <c r="D68" s="68">
        <v>1100</v>
      </c>
    </row>
    <row r="69" spans="2:4" ht="15" customHeight="1">
      <c r="B69" s="67" t="s">
        <v>703</v>
      </c>
      <c r="C69" s="62" t="s">
        <v>30</v>
      </c>
      <c r="D69" s="68">
        <v>1100</v>
      </c>
    </row>
    <row r="70" spans="2:4" ht="15" customHeight="1">
      <c r="B70" s="67" t="s">
        <v>704</v>
      </c>
      <c r="C70" s="62" t="s">
        <v>30</v>
      </c>
      <c r="D70" s="68">
        <v>1100</v>
      </c>
    </row>
    <row r="71" spans="2:4" ht="15" customHeight="1">
      <c r="B71" s="67" t="s">
        <v>705</v>
      </c>
      <c r="C71" s="62" t="s">
        <v>30</v>
      </c>
      <c r="D71" s="68">
        <v>1100</v>
      </c>
    </row>
    <row r="72" spans="2:4" ht="15" customHeight="1">
      <c r="B72" s="67" t="s">
        <v>706</v>
      </c>
      <c r="C72" s="62" t="s">
        <v>30</v>
      </c>
      <c r="D72" s="68">
        <v>1100</v>
      </c>
    </row>
    <row r="73" spans="2:4" ht="15" customHeight="1">
      <c r="B73" s="67" t="s">
        <v>707</v>
      </c>
      <c r="C73" s="62" t="s">
        <v>30</v>
      </c>
      <c r="D73" s="68">
        <v>1100</v>
      </c>
    </row>
    <row r="74" spans="2:4" ht="15" customHeight="1">
      <c r="B74" s="67" t="s">
        <v>708</v>
      </c>
      <c r="C74" s="62" t="s">
        <v>30</v>
      </c>
      <c r="D74" s="68">
        <v>1100</v>
      </c>
    </row>
    <row r="75" spans="2:4" ht="15" customHeight="1">
      <c r="B75" s="67" t="s">
        <v>709</v>
      </c>
      <c r="C75" s="62" t="s">
        <v>30</v>
      </c>
      <c r="D75" s="68">
        <v>1100</v>
      </c>
    </row>
    <row r="76" spans="2:4" ht="15" customHeight="1">
      <c r="B76" s="67" t="s">
        <v>710</v>
      </c>
      <c r="C76" s="62" t="s">
        <v>30</v>
      </c>
      <c r="D76" s="68">
        <v>1100</v>
      </c>
    </row>
    <row r="77" spans="2:4" ht="15" customHeight="1">
      <c r="B77" s="67" t="s">
        <v>711</v>
      </c>
      <c r="C77" s="62" t="s">
        <v>30</v>
      </c>
      <c r="D77" s="68">
        <v>1100</v>
      </c>
    </row>
    <row r="78" spans="2:4" ht="15" customHeight="1">
      <c r="B78" s="67" t="s">
        <v>712</v>
      </c>
      <c r="C78" s="62" t="s">
        <v>30</v>
      </c>
      <c r="D78" s="68">
        <v>1100</v>
      </c>
    </row>
    <row r="79" spans="2:4" ht="15" customHeight="1">
      <c r="B79" s="67" t="s">
        <v>713</v>
      </c>
      <c r="C79" s="62" t="s">
        <v>30</v>
      </c>
      <c r="D79" s="68">
        <v>1100</v>
      </c>
    </row>
    <row r="80" spans="2:4" ht="15" customHeight="1">
      <c r="B80" s="67" t="s">
        <v>714</v>
      </c>
      <c r="C80" s="62" t="s">
        <v>30</v>
      </c>
      <c r="D80" s="68">
        <v>1100</v>
      </c>
    </row>
    <row r="81" spans="2:4" ht="15" customHeight="1">
      <c r="B81" s="67" t="s">
        <v>715</v>
      </c>
      <c r="C81" s="62" t="s">
        <v>30</v>
      </c>
      <c r="D81" s="68">
        <v>1100</v>
      </c>
    </row>
    <row r="82" spans="2:4" ht="15" customHeight="1">
      <c r="B82" s="73" t="s">
        <v>716</v>
      </c>
      <c r="C82" s="74" t="s">
        <v>30</v>
      </c>
      <c r="D82" s="75" t="e">
        <f>+#REF!</f>
        <v>#REF!</v>
      </c>
    </row>
    <row r="83" spans="2:4" ht="15" customHeight="1">
      <c r="B83" s="67" t="s">
        <v>717</v>
      </c>
      <c r="C83" s="62" t="s">
        <v>749</v>
      </c>
      <c r="D83" s="68">
        <v>1100</v>
      </c>
    </row>
    <row r="84" spans="2:4" ht="15" customHeight="1">
      <c r="B84" s="67" t="s">
        <v>718</v>
      </c>
      <c r="C84" s="62" t="s">
        <v>30</v>
      </c>
      <c r="D84" s="68">
        <v>1100</v>
      </c>
    </row>
    <row r="85" spans="2:4" ht="15" customHeight="1">
      <c r="B85" s="67" t="s">
        <v>718</v>
      </c>
      <c r="C85" s="62" t="s">
        <v>30</v>
      </c>
      <c r="D85" s="68">
        <v>1100</v>
      </c>
    </row>
    <row r="86" spans="2:4" ht="15" customHeight="1">
      <c r="B86" s="67" t="s">
        <v>719</v>
      </c>
      <c r="C86" s="62" t="s">
        <v>30</v>
      </c>
      <c r="D86" s="68">
        <v>1100</v>
      </c>
    </row>
    <row r="87" spans="2:4" ht="15" customHeight="1">
      <c r="B87" s="67" t="s">
        <v>720</v>
      </c>
      <c r="C87" s="62" t="s">
        <v>30</v>
      </c>
      <c r="D87" s="68">
        <v>1100</v>
      </c>
    </row>
    <row r="88" spans="2:4" ht="15" customHeight="1">
      <c r="B88" s="67" t="s">
        <v>721</v>
      </c>
      <c r="C88" s="62" t="s">
        <v>30</v>
      </c>
      <c r="D88" s="68">
        <v>1100</v>
      </c>
    </row>
    <row r="89" spans="2:4" ht="15" customHeight="1">
      <c r="B89" s="67" t="s">
        <v>722</v>
      </c>
      <c r="C89" s="62" t="s">
        <v>30</v>
      </c>
      <c r="D89" s="68">
        <v>1100</v>
      </c>
    </row>
    <row r="90" spans="2:4" ht="15" customHeight="1">
      <c r="B90" s="67" t="s">
        <v>723</v>
      </c>
      <c r="C90" s="62" t="s">
        <v>641</v>
      </c>
      <c r="D90" s="68">
        <v>55</v>
      </c>
    </row>
    <row r="91" spans="2:4" ht="15" customHeight="1">
      <c r="B91" s="67" t="s">
        <v>724</v>
      </c>
      <c r="C91" s="62" t="s">
        <v>560</v>
      </c>
      <c r="D91" s="68">
        <v>355021</v>
      </c>
    </row>
    <row r="92" spans="2:4" ht="15" customHeight="1">
      <c r="B92" s="73" t="s">
        <v>725</v>
      </c>
      <c r="C92" s="74" t="s">
        <v>757</v>
      </c>
      <c r="D92" s="75">
        <v>0.61299999999999999</v>
      </c>
    </row>
    <row r="93" spans="2:4" ht="15" customHeight="1">
      <c r="B93" s="67" t="s">
        <v>726</v>
      </c>
      <c r="C93" s="62" t="s">
        <v>30</v>
      </c>
      <c r="D93" s="68">
        <v>917</v>
      </c>
    </row>
    <row r="94" spans="2:4" ht="15" customHeight="1">
      <c r="B94" s="67" t="s">
        <v>727</v>
      </c>
      <c r="C94" s="62" t="s">
        <v>30</v>
      </c>
      <c r="D94" s="68">
        <v>752</v>
      </c>
    </row>
    <row r="95" spans="2:4" ht="15" customHeight="1">
      <c r="B95" s="67" t="s">
        <v>728</v>
      </c>
      <c r="C95" s="62" t="s">
        <v>560</v>
      </c>
      <c r="D95" s="68">
        <v>30252</v>
      </c>
    </row>
    <row r="96" spans="2:4" ht="15" customHeight="1">
      <c r="B96" s="67" t="s">
        <v>729</v>
      </c>
      <c r="C96" s="62" t="s">
        <v>30</v>
      </c>
      <c r="D96" s="68">
        <v>972</v>
      </c>
    </row>
    <row r="97" spans="2:4" ht="15" customHeight="1">
      <c r="B97" s="67" t="s">
        <v>730</v>
      </c>
      <c r="C97" s="62" t="s">
        <v>749</v>
      </c>
      <c r="D97" s="68">
        <v>1000</v>
      </c>
    </row>
    <row r="98" spans="2:4" ht="15" customHeight="1">
      <c r="B98" s="67" t="s">
        <v>731</v>
      </c>
      <c r="C98" s="62" t="s">
        <v>30</v>
      </c>
      <c r="D98" s="68">
        <v>5259</v>
      </c>
    </row>
    <row r="99" spans="2:4" ht="15" customHeight="1">
      <c r="B99" s="67" t="s">
        <v>732</v>
      </c>
      <c r="C99" s="62" t="s">
        <v>750</v>
      </c>
      <c r="D99" s="68">
        <v>177110</v>
      </c>
    </row>
    <row r="100" spans="2:4" ht="15" customHeight="1">
      <c r="B100" s="67" t="s">
        <v>733</v>
      </c>
      <c r="C100" s="62" t="s">
        <v>638</v>
      </c>
      <c r="D100" s="68">
        <v>0</v>
      </c>
    </row>
    <row r="101" spans="2:4" ht="15" customHeight="1">
      <c r="B101" s="67" t="s">
        <v>734</v>
      </c>
      <c r="C101" s="62" t="s">
        <v>638</v>
      </c>
      <c r="D101" s="68">
        <v>0</v>
      </c>
    </row>
    <row r="102" spans="2:4" ht="15" customHeight="1">
      <c r="B102" s="67" t="s">
        <v>735</v>
      </c>
      <c r="C102" s="62" t="s">
        <v>30</v>
      </c>
      <c r="D102" s="68">
        <v>1100</v>
      </c>
    </row>
    <row r="103" spans="2:4" ht="15" customHeight="1">
      <c r="B103" s="67" t="s">
        <v>736</v>
      </c>
      <c r="C103" s="62" t="s">
        <v>560</v>
      </c>
      <c r="D103" s="68">
        <v>169490</v>
      </c>
    </row>
    <row r="104" spans="2:4" ht="15" customHeight="1">
      <c r="B104" s="67" t="s">
        <v>737</v>
      </c>
      <c r="C104" s="62" t="s">
        <v>30</v>
      </c>
      <c r="D104" s="68">
        <v>1298</v>
      </c>
    </row>
    <row r="105" spans="2:4" ht="15" customHeight="1">
      <c r="B105" s="67" t="s">
        <v>738</v>
      </c>
      <c r="C105" s="62" t="s">
        <v>30</v>
      </c>
      <c r="D105" s="68">
        <v>821</v>
      </c>
    </row>
    <row r="106" spans="2:4" ht="15" customHeight="1">
      <c r="B106" s="67" t="s">
        <v>739</v>
      </c>
      <c r="C106" s="62" t="s">
        <v>30</v>
      </c>
      <c r="D106" s="68">
        <v>811</v>
      </c>
    </row>
    <row r="107" spans="2:4" ht="15" customHeight="1">
      <c r="B107" s="67" t="s">
        <v>740</v>
      </c>
      <c r="C107" s="62" t="s">
        <v>30</v>
      </c>
      <c r="D107" s="68">
        <v>1160</v>
      </c>
    </row>
    <row r="108" spans="2:4" ht="15" customHeight="1">
      <c r="B108" s="67" t="s">
        <v>741</v>
      </c>
      <c r="C108" s="62" t="s">
        <v>749</v>
      </c>
      <c r="D108" s="68">
        <v>798</v>
      </c>
    </row>
    <row r="109" spans="2:4" ht="15" customHeight="1">
      <c r="B109" s="67" t="s">
        <v>742</v>
      </c>
      <c r="C109" s="62" t="s">
        <v>638</v>
      </c>
      <c r="D109" s="68">
        <v>3</v>
      </c>
    </row>
    <row r="110" spans="2:4" ht="15" customHeight="1">
      <c r="B110" s="67" t="s">
        <v>743</v>
      </c>
      <c r="C110" s="62" t="s">
        <v>749</v>
      </c>
      <c r="D110" s="68">
        <v>627</v>
      </c>
    </row>
    <row r="111" spans="2:4" ht="15" customHeight="1">
      <c r="B111" s="67" t="s">
        <v>744</v>
      </c>
      <c r="C111" s="62" t="s">
        <v>560</v>
      </c>
      <c r="D111" s="68">
        <v>1026093</v>
      </c>
    </row>
    <row r="112" spans="2:4" ht="15" customHeight="1">
      <c r="B112" s="67" t="s">
        <v>745</v>
      </c>
      <c r="C112" s="62" t="s">
        <v>560</v>
      </c>
      <c r="D112" s="68">
        <v>846</v>
      </c>
    </row>
    <row r="113" spans="2:4" ht="15" customHeight="1">
      <c r="B113" s="67" t="s">
        <v>746</v>
      </c>
      <c r="C113" s="62" t="s">
        <v>30</v>
      </c>
      <c r="D113" s="68">
        <v>14</v>
      </c>
    </row>
    <row r="114" spans="2:4" ht="15" customHeight="1" thickBot="1">
      <c r="B114" s="69" t="s">
        <v>747</v>
      </c>
      <c r="C114" s="70" t="s">
        <v>560</v>
      </c>
      <c r="D114" s="71">
        <v>482527</v>
      </c>
    </row>
    <row r="115" spans="2:4" ht="9.9499999999999993" customHeight="1"/>
  </sheetData>
  <pageMargins left="0.7" right="0.7" top="0.75" bottom="0.75" header="0.3" footer="0.3"/>
  <pageSetup scale="94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E13"/>
  <sheetViews>
    <sheetView view="pageBreakPreview" zoomScale="130" zoomScaleNormal="100" zoomScaleSheetLayoutView="130" workbookViewId="0">
      <selection activeCell="D11" sqref="D11"/>
    </sheetView>
  </sheetViews>
  <sheetFormatPr baseColWidth="10" defaultRowHeight="15"/>
  <cols>
    <col min="1" max="1" width="2.5703125" customWidth="1"/>
    <col min="2" max="2" width="61.5703125" customWidth="1"/>
    <col min="3" max="3" width="12.5703125" customWidth="1"/>
    <col min="4" max="4" width="15.5703125" customWidth="1"/>
    <col min="5" max="5" width="2.5703125" customWidth="1"/>
  </cols>
  <sheetData>
    <row r="1" spans="1:5" ht="9.9499999999999993" customHeight="1" thickBot="1"/>
    <row r="2" spans="1:5" ht="20.100000000000001" customHeight="1">
      <c r="A2" s="51"/>
      <c r="B2" s="33" t="s">
        <v>4</v>
      </c>
      <c r="C2" s="47" t="s">
        <v>0</v>
      </c>
      <c r="D2" s="22" t="s">
        <v>640</v>
      </c>
      <c r="E2" s="51"/>
    </row>
    <row r="3" spans="1:5">
      <c r="B3" s="192" t="s">
        <v>432</v>
      </c>
      <c r="C3" s="74" t="s">
        <v>641</v>
      </c>
      <c r="D3" s="74">
        <v>30</v>
      </c>
    </row>
    <row r="4" spans="1:5">
      <c r="B4" s="192" t="s">
        <v>151</v>
      </c>
      <c r="C4" s="74" t="s">
        <v>641</v>
      </c>
      <c r="D4" s="74">
        <v>30</v>
      </c>
    </row>
    <row r="5" spans="1:5">
      <c r="B5" s="192" t="s">
        <v>671</v>
      </c>
      <c r="C5" s="74" t="s">
        <v>641</v>
      </c>
      <c r="D5" s="74">
        <v>30</v>
      </c>
    </row>
    <row r="6" spans="1:5">
      <c r="B6" s="192" t="s">
        <v>754</v>
      </c>
      <c r="C6" s="74" t="s">
        <v>641</v>
      </c>
      <c r="D6" s="74">
        <v>3</v>
      </c>
    </row>
    <row r="7" spans="1:5">
      <c r="B7" s="192" t="s">
        <v>31</v>
      </c>
      <c r="C7" s="74" t="s">
        <v>641</v>
      </c>
      <c r="D7" s="74">
        <v>30</v>
      </c>
    </row>
    <row r="8" spans="1:5">
      <c r="B8" s="192" t="s">
        <v>28</v>
      </c>
      <c r="C8" s="74" t="s">
        <v>641</v>
      </c>
      <c r="D8" s="74">
        <v>30</v>
      </c>
    </row>
    <row r="9" spans="1:5">
      <c r="B9" s="192" t="s">
        <v>29</v>
      </c>
      <c r="C9" s="74" t="s">
        <v>641</v>
      </c>
      <c r="D9" s="74">
        <v>30</v>
      </c>
    </row>
    <row r="10" spans="1:5">
      <c r="B10" s="192" t="s">
        <v>32</v>
      </c>
      <c r="C10" s="74" t="s">
        <v>641</v>
      </c>
      <c r="D10" s="74">
        <v>30</v>
      </c>
    </row>
    <row r="11" spans="1:5">
      <c r="B11" s="192" t="s">
        <v>17</v>
      </c>
      <c r="C11" s="74" t="s">
        <v>641</v>
      </c>
      <c r="D11" s="193">
        <v>39</v>
      </c>
    </row>
    <row r="12" spans="1:5">
      <c r="B12" s="192" t="s">
        <v>27</v>
      </c>
      <c r="C12" s="74" t="s">
        <v>641</v>
      </c>
      <c r="D12" s="193">
        <v>39</v>
      </c>
    </row>
    <row r="13" spans="1:5">
      <c r="B13" s="192" t="s">
        <v>762</v>
      </c>
      <c r="C13" s="74" t="s">
        <v>641</v>
      </c>
      <c r="D13" s="74">
        <v>12</v>
      </c>
    </row>
  </sheetData>
  <pageMargins left="0.7" right="0.7" top="0.75" bottom="0.75" header="0.3" footer="0.3"/>
  <pageSetup scale="94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B1:P51"/>
  <sheetViews>
    <sheetView tabSelected="1" view="pageBreakPreview" topLeftCell="A10" zoomScale="70" zoomScaleNormal="70" zoomScaleSheetLayoutView="70" workbookViewId="0">
      <selection activeCell="I44" sqref="I44"/>
    </sheetView>
  </sheetViews>
  <sheetFormatPr baseColWidth="10" defaultColWidth="11.42578125" defaultRowHeight="16.5"/>
  <cols>
    <col min="1" max="1" width="11.42578125" style="1"/>
    <col min="2" max="2" width="12.5703125" style="1" customWidth="1"/>
    <col min="3" max="3" width="20.5703125" style="6" customWidth="1"/>
    <col min="4" max="4" width="32" style="6" customWidth="1"/>
    <col min="5" max="5" width="8.5703125" style="7" customWidth="1"/>
    <col min="6" max="6" width="14.5703125" style="1" customWidth="1"/>
    <col min="7" max="7" width="15.5703125" style="1" customWidth="1"/>
    <col min="8" max="8" width="16.85546875" style="8" customWidth="1"/>
    <col min="9" max="9" width="21.42578125" style="1" customWidth="1"/>
    <col min="10" max="10" width="20.85546875" style="189" customWidth="1"/>
    <col min="11" max="11" width="23.5703125" style="1" customWidth="1"/>
    <col min="12" max="12" width="16.42578125" style="1" customWidth="1"/>
    <col min="13" max="14" width="18.5703125" style="1" bestFit="1" customWidth="1"/>
    <col min="15" max="15" width="15.140625" style="1" customWidth="1"/>
    <col min="16" max="16" width="15.85546875" style="1" customWidth="1"/>
    <col min="17" max="16384" width="11.42578125" style="1"/>
  </cols>
  <sheetData>
    <row r="1" spans="2:13" ht="35.25" customHeight="1"/>
    <row r="2" spans="2:13" ht="65.25" customHeight="1">
      <c r="B2" s="238"/>
      <c r="C2" s="239"/>
      <c r="D2" s="239"/>
      <c r="E2" s="239"/>
      <c r="F2" s="239"/>
      <c r="G2" s="239"/>
      <c r="H2" s="239"/>
      <c r="I2" s="240"/>
    </row>
    <row r="3" spans="2:13" ht="77.25" customHeight="1">
      <c r="B3" s="235" t="s">
        <v>793</v>
      </c>
      <c r="C3" s="236"/>
      <c r="D3" s="236"/>
      <c r="E3" s="236"/>
      <c r="F3" s="236"/>
      <c r="G3" s="236"/>
      <c r="H3" s="236"/>
      <c r="I3" s="237"/>
    </row>
    <row r="4" spans="2:13" s="2" customFormat="1" ht="45.75" customHeight="1">
      <c r="B4" s="211"/>
      <c r="C4" s="279" t="s">
        <v>786</v>
      </c>
      <c r="D4" s="279"/>
      <c r="E4" s="211" t="s">
        <v>20</v>
      </c>
      <c r="F4" s="279" t="s">
        <v>21</v>
      </c>
      <c r="G4" s="279"/>
      <c r="H4" s="279" t="s">
        <v>22</v>
      </c>
      <c r="I4" s="279"/>
      <c r="J4" s="182"/>
    </row>
    <row r="5" spans="2:13" s="2" customFormat="1" ht="35.1" customHeight="1">
      <c r="B5" s="225"/>
      <c r="C5" s="286" t="s">
        <v>791</v>
      </c>
      <c r="D5" s="286"/>
      <c r="E5" s="226">
        <v>0.13900000000000001</v>
      </c>
      <c r="F5" s="287">
        <v>0</v>
      </c>
      <c r="G5" s="287"/>
      <c r="H5" s="280">
        <v>0.13900000000000001</v>
      </c>
      <c r="I5" s="280"/>
      <c r="J5" s="183"/>
    </row>
    <row r="6" spans="2:13" s="2" customFormat="1" ht="30" customHeight="1">
      <c r="B6" s="227"/>
      <c r="C6" s="241" t="s">
        <v>792</v>
      </c>
      <c r="D6" s="241"/>
      <c r="E6" s="228">
        <v>0.23899999999999999</v>
      </c>
      <c r="F6" s="242">
        <v>0</v>
      </c>
      <c r="G6" s="242"/>
      <c r="H6" s="242">
        <v>0.23899999999999999</v>
      </c>
      <c r="I6" s="242"/>
      <c r="J6" s="184"/>
      <c r="K6" s="204"/>
      <c r="L6" s="204"/>
      <c r="M6" s="204"/>
    </row>
    <row r="7" spans="2:13" s="2" customFormat="1" ht="20.25" customHeight="1">
      <c r="B7" s="284" t="s">
        <v>23</v>
      </c>
      <c r="C7" s="281" t="s">
        <v>24</v>
      </c>
      <c r="D7" s="281"/>
      <c r="E7" s="281" t="s">
        <v>25</v>
      </c>
      <c r="F7" s="283" t="s">
        <v>1</v>
      </c>
      <c r="G7" s="282" t="s">
        <v>26</v>
      </c>
      <c r="H7" s="281" t="s">
        <v>19</v>
      </c>
      <c r="I7" s="281"/>
      <c r="J7" s="185"/>
      <c r="K7" s="204"/>
      <c r="L7" s="204"/>
      <c r="M7" s="204"/>
    </row>
    <row r="8" spans="2:13" s="2" customFormat="1" ht="15" customHeight="1">
      <c r="B8" s="285"/>
      <c r="C8" s="281"/>
      <c r="D8" s="281"/>
      <c r="E8" s="281"/>
      <c r="F8" s="283"/>
      <c r="G8" s="282"/>
      <c r="H8" s="281"/>
      <c r="I8" s="281"/>
      <c r="J8" s="185"/>
      <c r="K8" s="204"/>
      <c r="L8" s="204"/>
      <c r="M8" s="204"/>
    </row>
    <row r="9" spans="2:13" ht="22.5" customHeight="1">
      <c r="B9" s="285"/>
      <c r="C9" s="281"/>
      <c r="D9" s="281"/>
      <c r="E9" s="281"/>
      <c r="F9" s="283"/>
      <c r="G9" s="282"/>
      <c r="H9" s="281"/>
      <c r="I9" s="281"/>
      <c r="J9" s="185"/>
      <c r="K9" s="162"/>
      <c r="L9" s="162"/>
      <c r="M9" s="162"/>
    </row>
    <row r="10" spans="2:13" ht="22.5" customHeight="1">
      <c r="B10" s="288"/>
      <c r="C10" s="288"/>
      <c r="D10" s="288"/>
      <c r="E10" s="288"/>
      <c r="F10" s="288"/>
      <c r="G10" s="288"/>
      <c r="H10" s="288"/>
      <c r="I10" s="288"/>
      <c r="J10" s="188"/>
      <c r="K10" s="162"/>
      <c r="L10" s="162"/>
      <c r="M10" s="200"/>
    </row>
    <row r="11" spans="2:13" ht="28.5" customHeight="1">
      <c r="B11" s="86">
        <v>1</v>
      </c>
      <c r="C11" s="234" t="s">
        <v>779</v>
      </c>
      <c r="D11" s="234"/>
      <c r="E11" s="208" t="s">
        <v>12</v>
      </c>
      <c r="F11" s="4">
        <v>314</v>
      </c>
      <c r="G11" s="199">
        <v>95500</v>
      </c>
      <c r="H11" s="289">
        <f>F11*G11</f>
        <v>29987000</v>
      </c>
      <c r="I11" s="289"/>
      <c r="J11" s="229" t="s">
        <v>784</v>
      </c>
      <c r="K11" s="201"/>
      <c r="L11" s="202"/>
      <c r="M11" s="203"/>
    </row>
    <row r="12" spans="2:13" ht="30.75" customHeight="1">
      <c r="B12" s="86">
        <v>2</v>
      </c>
      <c r="C12" s="290" t="s">
        <v>785</v>
      </c>
      <c r="D12" s="290"/>
      <c r="E12" s="208" t="s">
        <v>12</v>
      </c>
      <c r="F12" s="4">
        <v>20</v>
      </c>
      <c r="G12" s="199">
        <v>56500</v>
      </c>
      <c r="H12" s="289">
        <f>F12*G12</f>
        <v>1130000</v>
      </c>
      <c r="I12" s="289"/>
      <c r="J12" s="229"/>
      <c r="K12" s="201"/>
      <c r="L12" s="202"/>
      <c r="M12" s="203"/>
    </row>
    <row r="13" spans="2:13" ht="24.95" customHeight="1">
      <c r="B13" s="86">
        <v>3</v>
      </c>
      <c r="C13" s="234" t="s">
        <v>783</v>
      </c>
      <c r="D13" s="234"/>
      <c r="E13" s="9" t="s">
        <v>12</v>
      </c>
      <c r="F13" s="4">
        <v>200</v>
      </c>
      <c r="G13" s="199">
        <v>150000</v>
      </c>
      <c r="H13" s="289">
        <f>F13*G13</f>
        <v>30000000</v>
      </c>
      <c r="I13" s="289"/>
      <c r="J13" s="229" t="s">
        <v>784</v>
      </c>
      <c r="K13" s="201"/>
      <c r="L13" s="202"/>
      <c r="M13" s="203"/>
    </row>
    <row r="14" spans="2:13" ht="32.25" customHeight="1">
      <c r="B14" s="86">
        <v>4</v>
      </c>
      <c r="C14" s="234" t="s">
        <v>782</v>
      </c>
      <c r="D14" s="234"/>
      <c r="E14" s="9" t="s">
        <v>12</v>
      </c>
      <c r="F14" s="4">
        <v>140</v>
      </c>
      <c r="G14" s="199">
        <v>155000</v>
      </c>
      <c r="H14" s="289">
        <f>F14*G14</f>
        <v>21700000</v>
      </c>
      <c r="I14" s="289"/>
      <c r="J14" s="229" t="s">
        <v>784</v>
      </c>
      <c r="K14" s="201"/>
      <c r="L14" s="207"/>
      <c r="M14" s="203"/>
    </row>
    <row r="15" spans="2:13" ht="24.95" customHeight="1">
      <c r="B15" s="302" t="s">
        <v>780</v>
      </c>
      <c r="C15" s="302"/>
      <c r="D15" s="302"/>
      <c r="E15" s="302"/>
      <c r="F15" s="302"/>
      <c r="G15" s="302"/>
      <c r="H15" s="303">
        <f>SUM(H11:I14)</f>
        <v>82817000</v>
      </c>
      <c r="I15" s="303"/>
      <c r="J15" s="188"/>
      <c r="K15" s="205"/>
      <c r="L15" s="163"/>
      <c r="M15" s="203"/>
    </row>
    <row r="16" spans="2:13" ht="24.95" customHeight="1">
      <c r="B16" s="306" t="s">
        <v>781</v>
      </c>
      <c r="C16" s="307"/>
      <c r="D16" s="307"/>
      <c r="E16" s="307"/>
      <c r="F16" s="308"/>
      <c r="G16" s="206">
        <v>0.19</v>
      </c>
      <c r="H16" s="304">
        <f>+H15*G16</f>
        <v>15735230</v>
      </c>
      <c r="I16" s="305"/>
      <c r="J16" s="188"/>
      <c r="K16" s="205"/>
      <c r="L16" s="163"/>
      <c r="M16" s="203"/>
    </row>
    <row r="17" spans="2:16" ht="24.95" customHeight="1" thickBot="1">
      <c r="B17" s="312" t="s">
        <v>795</v>
      </c>
      <c r="C17" s="312"/>
      <c r="D17" s="312"/>
      <c r="E17" s="312"/>
      <c r="F17" s="312"/>
      <c r="G17" s="313"/>
      <c r="H17" s="314">
        <f>H16+H15</f>
        <v>98552230</v>
      </c>
      <c r="I17" s="315"/>
      <c r="J17" s="188"/>
      <c r="K17" s="201"/>
      <c r="L17" s="162"/>
      <c r="M17" s="200"/>
    </row>
    <row r="18" spans="2:16" ht="24.95" customHeight="1">
      <c r="B18" s="86">
        <v>5</v>
      </c>
      <c r="C18" s="317" t="s">
        <v>790</v>
      </c>
      <c r="D18" s="318"/>
      <c r="E18" s="9" t="s">
        <v>794</v>
      </c>
      <c r="F18" s="4">
        <f>SUM(F11:F14)</f>
        <v>674</v>
      </c>
      <c r="G18" s="199">
        <v>1750</v>
      </c>
      <c r="H18" s="319">
        <f>F18*G18</f>
        <v>1179500</v>
      </c>
      <c r="I18" s="319"/>
      <c r="J18" s="229" t="s">
        <v>784</v>
      </c>
      <c r="K18" s="201"/>
      <c r="L18" s="162"/>
      <c r="M18" s="200"/>
    </row>
    <row r="19" spans="2:16" ht="24.95" customHeight="1">
      <c r="B19" s="302" t="s">
        <v>796</v>
      </c>
      <c r="C19" s="302"/>
      <c r="D19" s="302"/>
      <c r="E19" s="302"/>
      <c r="F19" s="302"/>
      <c r="G19" s="302"/>
      <c r="H19" s="316">
        <f>H17+H18</f>
        <v>99731730</v>
      </c>
      <c r="I19" s="316"/>
      <c r="J19" s="187"/>
      <c r="K19" s="169"/>
      <c r="L19" s="169"/>
      <c r="M19" s="171"/>
      <c r="N19" s="161"/>
      <c r="O19" s="161"/>
    </row>
    <row r="20" spans="2:16" s="2" customFormat="1" ht="35.1" hidden="1" customHeight="1" thickBot="1">
      <c r="B20" s="311"/>
      <c r="C20" s="311"/>
      <c r="D20" s="311"/>
      <c r="E20" s="311"/>
      <c r="F20" s="311"/>
      <c r="G20" s="311"/>
      <c r="H20" s="311"/>
      <c r="I20" s="311"/>
      <c r="J20" s="184"/>
      <c r="K20" s="170"/>
      <c r="L20" s="169"/>
      <c r="M20" s="170"/>
    </row>
    <row r="21" spans="2:16" ht="24.95" hidden="1" customHeight="1" thickBot="1">
      <c r="B21" s="320"/>
      <c r="C21" s="321"/>
      <c r="D21" s="321"/>
      <c r="E21" s="321"/>
      <c r="F21" s="321"/>
      <c r="G21" s="321"/>
      <c r="H21" s="321"/>
      <c r="I21" s="322"/>
      <c r="J21" s="186"/>
      <c r="K21" s="170"/>
      <c r="L21" s="169"/>
      <c r="M21" s="170"/>
    </row>
    <row r="22" spans="2:16" ht="24.95" hidden="1" customHeight="1" thickBot="1">
      <c r="B22" s="212"/>
      <c r="C22" s="323"/>
      <c r="D22" s="323"/>
      <c r="E22" s="323"/>
      <c r="F22" s="323"/>
      <c r="G22" s="323"/>
      <c r="H22" s="323"/>
      <c r="I22" s="324"/>
      <c r="J22" s="209"/>
      <c r="K22" s="172"/>
      <c r="L22" s="169"/>
      <c r="M22" s="170"/>
      <c r="P22" s="168"/>
    </row>
    <row r="23" spans="2:16" ht="24.95" hidden="1" customHeight="1" thickBot="1">
      <c r="B23" s="85" t="e">
        <f>+#REF!</f>
        <v>#REF!</v>
      </c>
      <c r="C23" s="325" t="e">
        <f>+#REF!</f>
        <v>#REF!</v>
      </c>
      <c r="D23" s="325"/>
      <c r="E23" s="10" t="s">
        <v>501</v>
      </c>
      <c r="F23" s="167" t="e">
        <f>0.15*6*#REF!</f>
        <v>#REF!</v>
      </c>
      <c r="G23" s="12" t="e">
        <f>+#REF!</f>
        <v>#REF!</v>
      </c>
      <c r="H23" s="232" t="e">
        <f>+ROUND((F23*G23),0)</f>
        <v>#REF!</v>
      </c>
      <c r="I23" s="233"/>
      <c r="J23" s="210"/>
      <c r="K23" s="172"/>
      <c r="L23" s="170"/>
      <c r="M23" s="170"/>
    </row>
    <row r="24" spans="2:16" ht="33.6" hidden="1" customHeight="1" thickBot="1">
      <c r="B24" s="150" t="e">
        <f>+#REF!</f>
        <v>#REF!</v>
      </c>
      <c r="C24" s="234" t="e">
        <f>+#REF!</f>
        <v>#REF!</v>
      </c>
      <c r="D24" s="234"/>
      <c r="E24" s="3" t="s">
        <v>3</v>
      </c>
      <c r="F24" s="167" t="e">
        <f>0.15*6*#REF!</f>
        <v>#REF!</v>
      </c>
      <c r="G24" s="5" t="e">
        <f>#REF!</f>
        <v>#REF!</v>
      </c>
      <c r="H24" s="232" t="e">
        <f>+ROUND((F24*G24),0)</f>
        <v>#REF!</v>
      </c>
      <c r="I24" s="233"/>
      <c r="J24" s="209"/>
      <c r="K24" s="172"/>
      <c r="L24" s="170"/>
      <c r="M24" s="170"/>
    </row>
    <row r="25" spans="2:16" ht="24.95" hidden="1" customHeight="1" thickBot="1">
      <c r="B25" s="87" t="e">
        <f>+#REF!</f>
        <v>#REF!</v>
      </c>
      <c r="C25" s="293" t="e">
        <f>+#REF!</f>
        <v>#REF!</v>
      </c>
      <c r="D25" s="293"/>
      <c r="E25" s="11" t="s">
        <v>3</v>
      </c>
      <c r="F25" s="167" t="e">
        <f>0.15*6*#REF!</f>
        <v>#REF!</v>
      </c>
      <c r="G25" s="13" t="e">
        <f>+#REF!</f>
        <v>#REF!</v>
      </c>
      <c r="H25" s="232" t="e">
        <f>+ROUND((F25*G25),0)</f>
        <v>#REF!</v>
      </c>
      <c r="I25" s="233"/>
      <c r="J25" s="209"/>
      <c r="K25" s="172"/>
      <c r="L25" s="171"/>
      <c r="M25" s="170"/>
    </row>
    <row r="26" spans="2:16" ht="24.95" hidden="1" customHeight="1" thickBot="1">
      <c r="B26" s="294"/>
      <c r="C26" s="294"/>
      <c r="D26" s="294"/>
      <c r="E26" s="294"/>
      <c r="F26" s="294"/>
      <c r="G26" s="295"/>
      <c r="H26" s="300" t="e">
        <f>SUM(H23:I25)</f>
        <v>#REF!</v>
      </c>
      <c r="I26" s="301"/>
      <c r="J26" s="209"/>
      <c r="K26" s="172" t="e">
        <f>+J26-H26</f>
        <v>#REF!</v>
      </c>
      <c r="L26" s="171"/>
      <c r="M26" s="170"/>
    </row>
    <row r="27" spans="2:16" ht="24.95" hidden="1" customHeight="1" thickBot="1">
      <c r="B27" s="213"/>
      <c r="C27" s="153"/>
      <c r="D27" s="153"/>
      <c r="E27" s="153"/>
      <c r="F27" s="153"/>
      <c r="G27" s="153"/>
      <c r="H27" s="298"/>
      <c r="I27" s="299"/>
      <c r="J27" s="209"/>
      <c r="K27" s="172"/>
      <c r="L27" s="170"/>
      <c r="M27" s="170"/>
    </row>
    <row r="28" spans="2:16" ht="24.95" hidden="1" customHeight="1" thickBot="1">
      <c r="B28" s="296"/>
      <c r="C28" s="296"/>
      <c r="D28" s="296"/>
      <c r="E28" s="296"/>
      <c r="F28" s="296"/>
      <c r="G28" s="297"/>
      <c r="H28" s="309" t="e">
        <f>H26</f>
        <v>#REF!</v>
      </c>
      <c r="I28" s="310"/>
      <c r="J28"/>
      <c r="K28"/>
    </row>
    <row r="29" spans="2:16" ht="30" hidden="1" customHeight="1" thickBot="1">
      <c r="B29" s="277"/>
      <c r="C29" s="278"/>
      <c r="D29" s="278"/>
      <c r="E29" s="278"/>
      <c r="F29" s="278"/>
      <c r="G29" s="278"/>
      <c r="H29" s="291"/>
      <c r="I29" s="292"/>
      <c r="J29" s="194" t="e">
        <f>0.08*H26</f>
        <v>#REF!</v>
      </c>
      <c r="K29"/>
      <c r="L29" s="161"/>
    </row>
    <row r="30" spans="2:16" ht="30" hidden="1" customHeight="1" thickBot="1">
      <c r="B30" s="252"/>
      <c r="C30" s="253"/>
      <c r="D30" s="253"/>
      <c r="E30" s="253"/>
      <c r="F30" s="253"/>
      <c r="G30" s="253"/>
      <c r="H30" s="275" t="e">
        <f>H28+H29</f>
        <v>#REF!</v>
      </c>
      <c r="I30" s="276"/>
      <c r="J30" s="209">
        <v>24178745</v>
      </c>
      <c r="K30" s="194" t="e">
        <f>+J30-H30</f>
        <v>#REF!</v>
      </c>
      <c r="L30" s="161"/>
    </row>
    <row r="31" spans="2:16" ht="9.9499999999999993" hidden="1" customHeight="1" thickBot="1">
      <c r="B31" s="214"/>
      <c r="C31" s="164"/>
      <c r="D31" s="164"/>
      <c r="E31" s="165"/>
      <c r="F31" s="162"/>
      <c r="G31" s="162"/>
      <c r="H31" s="166"/>
      <c r="I31" s="215"/>
      <c r="J31" s="190"/>
    </row>
    <row r="32" spans="2:16" ht="30" hidden="1" customHeight="1" thickBot="1">
      <c r="B32" s="252"/>
      <c r="C32" s="253"/>
      <c r="D32" s="253"/>
      <c r="E32" s="253"/>
      <c r="F32" s="253"/>
      <c r="G32" s="253"/>
      <c r="H32" s="275" t="e">
        <f>#REF!+H30</f>
        <v>#REF!</v>
      </c>
      <c r="I32" s="276"/>
      <c r="J32" s="191">
        <v>951270070</v>
      </c>
      <c r="K32" s="161">
        <v>1549402.4000000022</v>
      </c>
    </row>
    <row r="33" spans="2:12" ht="39.75" customHeight="1">
      <c r="B33" s="214"/>
      <c r="C33" s="164"/>
      <c r="D33" s="164"/>
      <c r="E33" s="165"/>
      <c r="F33" s="162"/>
      <c r="G33" s="162"/>
      <c r="H33" s="166"/>
      <c r="I33" s="231"/>
    </row>
    <row r="34" spans="2:12" ht="15" customHeight="1" thickBot="1">
      <c r="B34" s="214"/>
      <c r="C34" s="164"/>
      <c r="D34" s="164"/>
      <c r="E34" s="165"/>
      <c r="F34" s="162"/>
      <c r="G34" s="162"/>
      <c r="H34" s="166"/>
      <c r="I34" s="215"/>
      <c r="L34" s="161"/>
    </row>
    <row r="35" spans="2:12" ht="24.95" customHeight="1" thickBot="1">
      <c r="B35" s="245"/>
      <c r="C35" s="246"/>
      <c r="D35" s="246"/>
      <c r="E35" s="249" t="s">
        <v>24</v>
      </c>
      <c r="F35" s="250"/>
      <c r="G35" s="251"/>
      <c r="H35" s="154" t="s">
        <v>763</v>
      </c>
      <c r="I35" s="215"/>
    </row>
    <row r="36" spans="2:12" ht="51.75" customHeight="1">
      <c r="B36" s="254" t="s">
        <v>764</v>
      </c>
      <c r="C36" s="254"/>
      <c r="D36" s="255"/>
      <c r="E36" s="256" t="s">
        <v>7</v>
      </c>
      <c r="F36" s="257"/>
      <c r="G36" s="155" t="s">
        <v>765</v>
      </c>
      <c r="H36" s="156">
        <v>0.2</v>
      </c>
      <c r="I36" s="215"/>
    </row>
    <row r="37" spans="2:12" ht="42" customHeight="1">
      <c r="B37" s="243" t="s">
        <v>771</v>
      </c>
      <c r="C37" s="243"/>
      <c r="D37" s="244"/>
      <c r="E37" s="258" t="s">
        <v>766</v>
      </c>
      <c r="F37" s="259"/>
      <c r="G37" s="157" t="s">
        <v>767</v>
      </c>
      <c r="H37" s="158">
        <v>0.05</v>
      </c>
      <c r="I37" s="215"/>
    </row>
    <row r="38" spans="2:12" ht="35.25" customHeight="1">
      <c r="B38" s="243" t="s">
        <v>787</v>
      </c>
      <c r="C38" s="243"/>
      <c r="D38" s="244"/>
      <c r="E38" s="247" t="s">
        <v>8</v>
      </c>
      <c r="F38" s="248"/>
      <c r="G38" s="157" t="s">
        <v>768</v>
      </c>
      <c r="H38" s="158">
        <v>0.05</v>
      </c>
      <c r="I38" s="215"/>
    </row>
    <row r="39" spans="2:12" ht="34.5" customHeight="1" thickBot="1">
      <c r="B39" s="271" t="s">
        <v>788</v>
      </c>
      <c r="C39" s="271"/>
      <c r="D39" s="272"/>
      <c r="E39" s="273" t="s">
        <v>769</v>
      </c>
      <c r="F39" s="274"/>
      <c r="G39" s="159" t="s">
        <v>770</v>
      </c>
      <c r="H39" s="160">
        <f>SUM(H36:H38)</f>
        <v>0.3</v>
      </c>
      <c r="I39" s="215"/>
    </row>
    <row r="40" spans="2:12" ht="33" customHeight="1" thickBot="1">
      <c r="B40" s="260" t="s">
        <v>789</v>
      </c>
      <c r="C40" s="260"/>
      <c r="D40" s="261"/>
      <c r="E40" s="262"/>
      <c r="F40" s="263"/>
      <c r="G40" s="263"/>
      <c r="H40" s="264"/>
      <c r="I40" s="215"/>
    </row>
    <row r="41" spans="2:12" ht="32.25" customHeight="1">
      <c r="B41" s="271"/>
      <c r="C41" s="271"/>
      <c r="D41" s="272"/>
      <c r="E41" s="265"/>
      <c r="F41" s="266"/>
      <c r="G41" s="266"/>
      <c r="H41" s="267"/>
      <c r="I41" s="215"/>
    </row>
    <row r="42" spans="2:12" ht="30" customHeight="1" thickBot="1">
      <c r="B42" s="260"/>
      <c r="C42" s="260"/>
      <c r="D42" s="261"/>
      <c r="E42" s="268"/>
      <c r="F42" s="269"/>
      <c r="G42" s="269"/>
      <c r="H42" s="270"/>
      <c r="I42" s="215"/>
    </row>
    <row r="43" spans="2:12">
      <c r="B43" s="214"/>
      <c r="C43" s="164"/>
      <c r="D43" s="164"/>
      <c r="E43" s="165"/>
      <c r="F43" s="162"/>
      <c r="G43" s="162"/>
      <c r="H43" s="166"/>
      <c r="I43" s="215"/>
    </row>
    <row r="44" spans="2:12">
      <c r="B44" s="214"/>
      <c r="C44" s="174"/>
      <c r="D44" s="174"/>
      <c r="E44" s="173"/>
      <c r="F44" s="173" t="s">
        <v>801</v>
      </c>
      <c r="G44" s="173"/>
      <c r="H44" s="166"/>
      <c r="I44" s="215"/>
    </row>
    <row r="45" spans="2:12">
      <c r="B45" s="214"/>
      <c r="C45" s="198"/>
      <c r="D45" s="216"/>
      <c r="E45" s="175" t="s">
        <v>776</v>
      </c>
      <c r="F45" s="216"/>
      <c r="G45" s="176"/>
      <c r="H45" s="166"/>
      <c r="I45" s="215"/>
    </row>
    <row r="46" spans="2:12">
      <c r="B46" s="214"/>
      <c r="C46" s="217"/>
      <c r="D46" s="216"/>
      <c r="E46" s="216" t="s">
        <v>775</v>
      </c>
      <c r="F46" s="216"/>
      <c r="G46" s="216"/>
      <c r="H46" s="166"/>
      <c r="I46" s="215"/>
    </row>
    <row r="47" spans="2:12">
      <c r="B47" s="214"/>
      <c r="C47" s="218"/>
      <c r="D47" s="218"/>
      <c r="E47" s="165"/>
      <c r="F47" s="165"/>
      <c r="G47" s="165"/>
      <c r="H47" s="166"/>
      <c r="I47" s="215"/>
    </row>
    <row r="48" spans="2:12">
      <c r="B48" s="219"/>
      <c r="C48" s="220"/>
      <c r="D48" s="220"/>
      <c r="E48" s="221"/>
      <c r="F48" s="222"/>
      <c r="G48" s="222"/>
      <c r="H48" s="223"/>
      <c r="I48" s="224"/>
    </row>
    <row r="49" spans="3:8">
      <c r="C49" s="1"/>
      <c r="D49" s="1"/>
      <c r="E49" s="1"/>
      <c r="H49" s="1"/>
    </row>
    <row r="50" spans="3:8">
      <c r="C50" s="1"/>
      <c r="D50" s="1"/>
      <c r="E50" s="1"/>
      <c r="H50" s="1"/>
    </row>
    <row r="51" spans="3:8">
      <c r="C51" s="1"/>
      <c r="D51" s="1"/>
      <c r="E51" s="1"/>
      <c r="H51" s="1"/>
    </row>
  </sheetData>
  <mergeCells count="70">
    <mergeCell ref="H16:I16"/>
    <mergeCell ref="B16:F16"/>
    <mergeCell ref="H28:I28"/>
    <mergeCell ref="B20:I20"/>
    <mergeCell ref="B17:G17"/>
    <mergeCell ref="H17:I17"/>
    <mergeCell ref="B19:G19"/>
    <mergeCell ref="H19:I19"/>
    <mergeCell ref="C18:D18"/>
    <mergeCell ref="H18:I18"/>
    <mergeCell ref="B21:I21"/>
    <mergeCell ref="H24:I24"/>
    <mergeCell ref="C22:I22"/>
    <mergeCell ref="C23:D23"/>
    <mergeCell ref="H29:I29"/>
    <mergeCell ref="B30:G30"/>
    <mergeCell ref="H30:I30"/>
    <mergeCell ref="C25:D25"/>
    <mergeCell ref="H25:I25"/>
    <mergeCell ref="B26:G26"/>
    <mergeCell ref="B28:G28"/>
    <mergeCell ref="H27:I27"/>
    <mergeCell ref="H26:I26"/>
    <mergeCell ref="H32:I32"/>
    <mergeCell ref="B29:G29"/>
    <mergeCell ref="H4:I4"/>
    <mergeCell ref="H5:I5"/>
    <mergeCell ref="H7:I9"/>
    <mergeCell ref="G7:G9"/>
    <mergeCell ref="C7:D9"/>
    <mergeCell ref="F7:F9"/>
    <mergeCell ref="B7:B9"/>
    <mergeCell ref="E7:E9"/>
    <mergeCell ref="C4:D4"/>
    <mergeCell ref="F4:G4"/>
    <mergeCell ref="C5:D5"/>
    <mergeCell ref="F5:G5"/>
    <mergeCell ref="B10:I10"/>
    <mergeCell ref="C14:D14"/>
    <mergeCell ref="B40:D40"/>
    <mergeCell ref="E40:H42"/>
    <mergeCell ref="B42:D42"/>
    <mergeCell ref="B41:D41"/>
    <mergeCell ref="E39:F39"/>
    <mergeCell ref="B39:D39"/>
    <mergeCell ref="B38:D38"/>
    <mergeCell ref="B35:D35"/>
    <mergeCell ref="E38:F38"/>
    <mergeCell ref="E35:G35"/>
    <mergeCell ref="B32:G32"/>
    <mergeCell ref="B36:D36"/>
    <mergeCell ref="E36:F36"/>
    <mergeCell ref="B37:D37"/>
    <mergeCell ref="E37:F37"/>
    <mergeCell ref="H23:I23"/>
    <mergeCell ref="C24:D24"/>
    <mergeCell ref="B3:I3"/>
    <mergeCell ref="B2:I2"/>
    <mergeCell ref="C6:D6"/>
    <mergeCell ref="F6:G6"/>
    <mergeCell ref="H6:I6"/>
    <mergeCell ref="H14:I14"/>
    <mergeCell ref="C11:D11"/>
    <mergeCell ref="H11:I11"/>
    <mergeCell ref="C13:D13"/>
    <mergeCell ref="H13:I13"/>
    <mergeCell ref="C12:D12"/>
    <mergeCell ref="H12:I12"/>
    <mergeCell ref="B15:G15"/>
    <mergeCell ref="H15:I15"/>
  </mergeCells>
  <printOptions horizontalCentered="1"/>
  <pageMargins left="0.31496062992125984" right="0.31496062992125984" top="0.39370078740157483" bottom="0.39370078740157483" header="0.31496062992125984" footer="0.31496062992125984"/>
  <pageSetup scale="3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A3A2D-CFA4-47A3-9DF3-643493654926}">
  <sheetPr>
    <tabColor rgb="FF0070C0"/>
  </sheetPr>
  <dimension ref="B1:P51"/>
  <sheetViews>
    <sheetView view="pageBreakPreview" topLeftCell="A33" zoomScale="90" zoomScaleNormal="70" zoomScaleSheetLayoutView="90" workbookViewId="0">
      <selection activeCell="E47" sqref="E47"/>
    </sheetView>
  </sheetViews>
  <sheetFormatPr baseColWidth="10" defaultColWidth="11.42578125" defaultRowHeight="16.5"/>
  <cols>
    <col min="1" max="1" width="11.42578125" style="1"/>
    <col min="2" max="2" width="12.5703125" style="1" customWidth="1"/>
    <col min="3" max="3" width="20.5703125" style="6" customWidth="1"/>
    <col min="4" max="4" width="32" style="6" customWidth="1"/>
    <col min="5" max="5" width="8.5703125" style="7" customWidth="1"/>
    <col min="6" max="6" width="14.5703125" style="1" customWidth="1"/>
    <col min="7" max="7" width="15.5703125" style="1" customWidth="1"/>
    <col min="8" max="8" width="16.85546875" style="8" customWidth="1"/>
    <col min="9" max="9" width="21.42578125" style="1" customWidth="1"/>
    <col min="10" max="10" width="20.85546875" style="189" customWidth="1"/>
    <col min="11" max="11" width="23.5703125" style="1" customWidth="1"/>
    <col min="12" max="12" width="16.42578125" style="1" customWidth="1"/>
    <col min="13" max="14" width="18.5703125" style="1" bestFit="1" customWidth="1"/>
    <col min="15" max="15" width="15.140625" style="1" customWidth="1"/>
    <col min="16" max="16" width="15.85546875" style="1" customWidth="1"/>
    <col min="17" max="16384" width="11.42578125" style="1"/>
  </cols>
  <sheetData>
    <row r="1" spans="2:13" ht="35.25" customHeight="1"/>
    <row r="2" spans="2:13" ht="65.25" customHeight="1">
      <c r="B2" s="238"/>
      <c r="C2" s="239"/>
      <c r="D2" s="239"/>
      <c r="E2" s="239"/>
      <c r="F2" s="239"/>
      <c r="G2" s="239"/>
      <c r="H2" s="239"/>
      <c r="I2" s="240"/>
    </row>
    <row r="3" spans="2:13" ht="77.25" customHeight="1">
      <c r="B3" s="235" t="s">
        <v>793</v>
      </c>
      <c r="C3" s="236"/>
      <c r="D3" s="236"/>
      <c r="E3" s="236"/>
      <c r="F3" s="236"/>
      <c r="G3" s="236"/>
      <c r="H3" s="236"/>
      <c r="I3" s="237"/>
    </row>
    <row r="4" spans="2:13" s="2" customFormat="1" ht="45.75" customHeight="1">
      <c r="B4" s="230"/>
      <c r="C4" s="279" t="s">
        <v>786</v>
      </c>
      <c r="D4" s="279"/>
      <c r="E4" s="230" t="s">
        <v>20</v>
      </c>
      <c r="F4" s="279" t="s">
        <v>21</v>
      </c>
      <c r="G4" s="279"/>
      <c r="H4" s="279" t="s">
        <v>22</v>
      </c>
      <c r="I4" s="279"/>
      <c r="J4" s="182"/>
    </row>
    <row r="5" spans="2:13" s="2" customFormat="1" ht="35.1" customHeight="1">
      <c r="B5" s="225"/>
      <c r="C5" s="286" t="s">
        <v>791</v>
      </c>
      <c r="D5" s="286"/>
      <c r="E5" s="226">
        <v>0.13900000000000001</v>
      </c>
      <c r="F5" s="287">
        <v>0</v>
      </c>
      <c r="G5" s="287"/>
      <c r="H5" s="280">
        <v>0.13900000000000001</v>
      </c>
      <c r="I5" s="280"/>
      <c r="J5" s="183"/>
    </row>
    <row r="6" spans="2:13" s="2" customFormat="1" ht="30" customHeight="1">
      <c r="B6" s="227"/>
      <c r="C6" s="241" t="s">
        <v>792</v>
      </c>
      <c r="D6" s="241"/>
      <c r="E6" s="228">
        <v>0.23899999999999999</v>
      </c>
      <c r="F6" s="242">
        <v>0</v>
      </c>
      <c r="G6" s="242"/>
      <c r="H6" s="242">
        <v>0.23899999999999999</v>
      </c>
      <c r="I6" s="242"/>
      <c r="J6" s="184"/>
      <c r="K6" s="204"/>
      <c r="L6" s="204"/>
      <c r="M6" s="204"/>
    </row>
    <row r="7" spans="2:13" s="2" customFormat="1" ht="20.25" customHeight="1">
      <c r="B7" s="284" t="s">
        <v>23</v>
      </c>
      <c r="C7" s="281" t="s">
        <v>24</v>
      </c>
      <c r="D7" s="281"/>
      <c r="E7" s="281" t="s">
        <v>25</v>
      </c>
      <c r="F7" s="283" t="s">
        <v>1</v>
      </c>
      <c r="G7" s="282" t="s">
        <v>26</v>
      </c>
      <c r="H7" s="281" t="s">
        <v>19</v>
      </c>
      <c r="I7" s="281"/>
      <c r="J7" s="185"/>
      <c r="K7" s="204"/>
      <c r="L7" s="204"/>
      <c r="M7" s="204"/>
    </row>
    <row r="8" spans="2:13" s="2" customFormat="1" ht="15" customHeight="1">
      <c r="B8" s="285"/>
      <c r="C8" s="281"/>
      <c r="D8" s="281"/>
      <c r="E8" s="281"/>
      <c r="F8" s="283"/>
      <c r="G8" s="282"/>
      <c r="H8" s="281"/>
      <c r="I8" s="281"/>
      <c r="J8" s="185"/>
      <c r="K8" s="204"/>
      <c r="L8" s="204"/>
      <c r="M8" s="204"/>
    </row>
    <row r="9" spans="2:13" ht="22.5" customHeight="1">
      <c r="B9" s="285"/>
      <c r="C9" s="281"/>
      <c r="D9" s="281"/>
      <c r="E9" s="281"/>
      <c r="F9" s="283"/>
      <c r="G9" s="282"/>
      <c r="H9" s="281"/>
      <c r="I9" s="281"/>
      <c r="J9" s="185"/>
      <c r="K9" s="162"/>
      <c r="L9" s="162"/>
      <c r="M9" s="162"/>
    </row>
    <row r="10" spans="2:13" ht="22.5" customHeight="1">
      <c r="B10" s="288"/>
      <c r="C10" s="288"/>
      <c r="D10" s="288"/>
      <c r="E10" s="288"/>
      <c r="F10" s="288"/>
      <c r="G10" s="288"/>
      <c r="H10" s="288"/>
      <c r="I10" s="288"/>
      <c r="J10" s="188"/>
      <c r="K10" s="162"/>
      <c r="L10" s="162"/>
      <c r="M10" s="200"/>
    </row>
    <row r="11" spans="2:13" ht="28.5" customHeight="1">
      <c r="B11" s="86">
        <v>1</v>
      </c>
      <c r="C11" s="234" t="s">
        <v>779</v>
      </c>
      <c r="D11" s="234"/>
      <c r="E11" s="208" t="s">
        <v>12</v>
      </c>
      <c r="F11" s="4">
        <v>314</v>
      </c>
      <c r="G11" s="199">
        <v>95500</v>
      </c>
      <c r="H11" s="289">
        <f>F11*G11</f>
        <v>29987000</v>
      </c>
      <c r="I11" s="289"/>
      <c r="J11" s="229" t="s">
        <v>784</v>
      </c>
      <c r="K11" s="201"/>
      <c r="L11" s="202"/>
      <c r="M11" s="203"/>
    </row>
    <row r="12" spans="2:13" ht="30.75" customHeight="1">
      <c r="B12" s="86">
        <v>2</v>
      </c>
      <c r="C12" s="290" t="s">
        <v>785</v>
      </c>
      <c r="D12" s="290"/>
      <c r="E12" s="208" t="s">
        <v>12</v>
      </c>
      <c r="F12" s="4">
        <v>20</v>
      </c>
      <c r="G12" s="199"/>
      <c r="H12" s="289">
        <f>F12*G12</f>
        <v>0</v>
      </c>
      <c r="I12" s="289"/>
      <c r="J12" s="229"/>
      <c r="K12" s="201"/>
      <c r="L12" s="202"/>
      <c r="M12" s="203"/>
    </row>
    <row r="13" spans="2:13" ht="24.95" customHeight="1">
      <c r="B13" s="86">
        <v>3</v>
      </c>
      <c r="C13" s="234" t="s">
        <v>783</v>
      </c>
      <c r="D13" s="234"/>
      <c r="E13" s="9" t="s">
        <v>12</v>
      </c>
      <c r="F13" s="4">
        <v>200</v>
      </c>
      <c r="G13" s="199">
        <v>150000</v>
      </c>
      <c r="H13" s="289">
        <f>F13*G13</f>
        <v>30000000</v>
      </c>
      <c r="I13" s="289"/>
      <c r="J13" s="229" t="s">
        <v>784</v>
      </c>
      <c r="K13" s="201"/>
      <c r="L13" s="202"/>
      <c r="M13" s="203"/>
    </row>
    <row r="14" spans="2:13" ht="32.25" customHeight="1">
      <c r="B14" s="86">
        <v>4</v>
      </c>
      <c r="C14" s="234" t="s">
        <v>782</v>
      </c>
      <c r="D14" s="234"/>
      <c r="E14" s="9" t="s">
        <v>12</v>
      </c>
      <c r="F14" s="4">
        <v>140</v>
      </c>
      <c r="G14" s="199">
        <v>155000</v>
      </c>
      <c r="H14" s="289">
        <f>F14*G14</f>
        <v>21700000</v>
      </c>
      <c r="I14" s="289"/>
      <c r="J14" s="229" t="s">
        <v>784</v>
      </c>
      <c r="K14" s="201"/>
      <c r="L14" s="207"/>
      <c r="M14" s="203"/>
    </row>
    <row r="15" spans="2:13" ht="24.95" customHeight="1">
      <c r="B15" s="302" t="s">
        <v>780</v>
      </c>
      <c r="C15" s="302"/>
      <c r="D15" s="302"/>
      <c r="E15" s="302"/>
      <c r="F15" s="302"/>
      <c r="G15" s="302"/>
      <c r="H15" s="303">
        <f>SUM(H11:I14)</f>
        <v>81687000</v>
      </c>
      <c r="I15" s="303"/>
      <c r="J15" s="188"/>
      <c r="K15" s="205"/>
      <c r="L15" s="163"/>
      <c r="M15" s="203"/>
    </row>
    <row r="16" spans="2:13" ht="24.95" customHeight="1">
      <c r="B16" s="306" t="s">
        <v>781</v>
      </c>
      <c r="C16" s="307"/>
      <c r="D16" s="307"/>
      <c r="E16" s="307"/>
      <c r="F16" s="308"/>
      <c r="G16" s="206">
        <v>0.19</v>
      </c>
      <c r="H16" s="304">
        <f>+H15*G16</f>
        <v>15520530</v>
      </c>
      <c r="I16" s="305"/>
      <c r="J16" s="188"/>
      <c r="K16" s="205"/>
      <c r="L16" s="163"/>
      <c r="M16" s="203"/>
    </row>
    <row r="17" spans="2:16" ht="24.95" customHeight="1" thickBot="1">
      <c r="B17" s="312" t="s">
        <v>795</v>
      </c>
      <c r="C17" s="312"/>
      <c r="D17" s="312"/>
      <c r="E17" s="312"/>
      <c r="F17" s="312"/>
      <c r="G17" s="313"/>
      <c r="H17" s="314">
        <f>H16+H15</f>
        <v>97207530</v>
      </c>
      <c r="I17" s="315"/>
      <c r="J17" s="188"/>
      <c r="K17" s="201"/>
      <c r="L17" s="162"/>
      <c r="M17" s="200"/>
    </row>
    <row r="18" spans="2:16" ht="24.95" customHeight="1">
      <c r="B18" s="86">
        <v>5</v>
      </c>
      <c r="C18" s="317" t="s">
        <v>790</v>
      </c>
      <c r="D18" s="318"/>
      <c r="E18" s="9" t="s">
        <v>794</v>
      </c>
      <c r="F18" s="4">
        <f>SUM(F11:F14)</f>
        <v>674</v>
      </c>
      <c r="G18" s="199">
        <v>1750</v>
      </c>
      <c r="H18" s="319">
        <f>F18*G18</f>
        <v>1179500</v>
      </c>
      <c r="I18" s="319"/>
      <c r="J18" s="229" t="s">
        <v>784</v>
      </c>
      <c r="K18" s="201"/>
      <c r="L18" s="162"/>
      <c r="M18" s="200"/>
    </row>
    <row r="19" spans="2:16" ht="24.95" customHeight="1">
      <c r="B19" s="302" t="s">
        <v>796</v>
      </c>
      <c r="C19" s="302"/>
      <c r="D19" s="302"/>
      <c r="E19" s="302"/>
      <c r="F19" s="302"/>
      <c r="G19" s="302"/>
      <c r="H19" s="316">
        <f>H17+H18</f>
        <v>98387030</v>
      </c>
      <c r="I19" s="316"/>
      <c r="J19" s="187"/>
      <c r="K19" s="169"/>
      <c r="L19" s="169"/>
      <c r="M19" s="171"/>
      <c r="N19" s="161"/>
      <c r="O19" s="161"/>
    </row>
    <row r="20" spans="2:16" s="2" customFormat="1" ht="35.1" hidden="1" customHeight="1" thickBot="1">
      <c r="B20" s="311"/>
      <c r="C20" s="311"/>
      <c r="D20" s="311"/>
      <c r="E20" s="311"/>
      <c r="F20" s="311"/>
      <c r="G20" s="311"/>
      <c r="H20" s="311"/>
      <c r="I20" s="311"/>
      <c r="J20" s="184"/>
      <c r="K20" s="170"/>
      <c r="L20" s="169"/>
      <c r="M20" s="170"/>
    </row>
    <row r="21" spans="2:16" ht="24.95" hidden="1" customHeight="1" thickBot="1">
      <c r="B21" s="320"/>
      <c r="C21" s="321"/>
      <c r="D21" s="321"/>
      <c r="E21" s="321"/>
      <c r="F21" s="321"/>
      <c r="G21" s="321"/>
      <c r="H21" s="321"/>
      <c r="I21" s="322"/>
      <c r="J21" s="186"/>
      <c r="K21" s="170"/>
      <c r="L21" s="169"/>
      <c r="M21" s="170"/>
    </row>
    <row r="22" spans="2:16" ht="24.95" hidden="1" customHeight="1" thickBot="1">
      <c r="B22" s="212"/>
      <c r="C22" s="323"/>
      <c r="D22" s="323"/>
      <c r="E22" s="323"/>
      <c r="F22" s="323"/>
      <c r="G22" s="323"/>
      <c r="H22" s="323"/>
      <c r="I22" s="324"/>
      <c r="J22" s="209"/>
      <c r="K22" s="172"/>
      <c r="L22" s="169"/>
      <c r="M22" s="170"/>
      <c r="P22" s="168"/>
    </row>
    <row r="23" spans="2:16" ht="24.95" hidden="1" customHeight="1" thickBot="1">
      <c r="B23" s="85" t="e">
        <f>+#REF!</f>
        <v>#REF!</v>
      </c>
      <c r="C23" s="325" t="e">
        <f>+#REF!</f>
        <v>#REF!</v>
      </c>
      <c r="D23" s="325"/>
      <c r="E23" s="10" t="s">
        <v>501</v>
      </c>
      <c r="F23" s="167" t="e">
        <f>0.15*6*#REF!</f>
        <v>#REF!</v>
      </c>
      <c r="G23" s="12" t="e">
        <f>+#REF!</f>
        <v>#REF!</v>
      </c>
      <c r="H23" s="232" t="e">
        <f>+ROUND((F23*G23),0)</f>
        <v>#REF!</v>
      </c>
      <c r="I23" s="233"/>
      <c r="J23" s="210"/>
      <c r="K23" s="172"/>
      <c r="L23" s="170"/>
      <c r="M23" s="170"/>
    </row>
    <row r="24" spans="2:16" ht="33.6" hidden="1" customHeight="1" thickBot="1">
      <c r="B24" s="150" t="e">
        <f>+#REF!</f>
        <v>#REF!</v>
      </c>
      <c r="C24" s="234" t="e">
        <f>+#REF!</f>
        <v>#REF!</v>
      </c>
      <c r="D24" s="234"/>
      <c r="E24" s="3" t="s">
        <v>3</v>
      </c>
      <c r="F24" s="167" t="e">
        <f>0.15*6*#REF!</f>
        <v>#REF!</v>
      </c>
      <c r="G24" s="5" t="e">
        <f>#REF!</f>
        <v>#REF!</v>
      </c>
      <c r="H24" s="232" t="e">
        <f>+ROUND((F24*G24),0)</f>
        <v>#REF!</v>
      </c>
      <c r="I24" s="233"/>
      <c r="J24" s="209"/>
      <c r="K24" s="172"/>
      <c r="L24" s="170"/>
      <c r="M24" s="170"/>
    </row>
    <row r="25" spans="2:16" ht="24.95" hidden="1" customHeight="1" thickBot="1">
      <c r="B25" s="87" t="e">
        <f>+#REF!</f>
        <v>#REF!</v>
      </c>
      <c r="C25" s="293" t="e">
        <f>+#REF!</f>
        <v>#REF!</v>
      </c>
      <c r="D25" s="293"/>
      <c r="E25" s="11" t="s">
        <v>3</v>
      </c>
      <c r="F25" s="167" t="e">
        <f>0.15*6*#REF!</f>
        <v>#REF!</v>
      </c>
      <c r="G25" s="13" t="e">
        <f>+#REF!</f>
        <v>#REF!</v>
      </c>
      <c r="H25" s="232" t="e">
        <f>+ROUND((F25*G25),0)</f>
        <v>#REF!</v>
      </c>
      <c r="I25" s="233"/>
      <c r="J25" s="209"/>
      <c r="K25" s="172"/>
      <c r="L25" s="171"/>
      <c r="M25" s="170"/>
    </row>
    <row r="26" spans="2:16" ht="24.95" hidden="1" customHeight="1" thickBot="1">
      <c r="B26" s="294"/>
      <c r="C26" s="294"/>
      <c r="D26" s="294"/>
      <c r="E26" s="294"/>
      <c r="F26" s="294"/>
      <c r="G26" s="295"/>
      <c r="H26" s="300" t="e">
        <f>SUM(H23:I25)</f>
        <v>#REF!</v>
      </c>
      <c r="I26" s="301"/>
      <c r="J26" s="209"/>
      <c r="K26" s="172" t="e">
        <f>+J26-H26</f>
        <v>#REF!</v>
      </c>
      <c r="L26" s="171"/>
      <c r="M26" s="170"/>
    </row>
    <row r="27" spans="2:16" ht="24.95" hidden="1" customHeight="1" thickBot="1">
      <c r="B27" s="213"/>
      <c r="C27" s="153"/>
      <c r="D27" s="153"/>
      <c r="E27" s="153"/>
      <c r="F27" s="153"/>
      <c r="G27" s="153"/>
      <c r="H27" s="298"/>
      <c r="I27" s="299"/>
      <c r="J27" s="209"/>
      <c r="K27" s="172"/>
      <c r="L27" s="170"/>
      <c r="M27" s="170"/>
    </row>
    <row r="28" spans="2:16" ht="24.95" hidden="1" customHeight="1" thickBot="1">
      <c r="B28" s="296"/>
      <c r="C28" s="296"/>
      <c r="D28" s="296"/>
      <c r="E28" s="296"/>
      <c r="F28" s="296"/>
      <c r="G28" s="297"/>
      <c r="H28" s="309" t="e">
        <f>H26</f>
        <v>#REF!</v>
      </c>
      <c r="I28" s="310"/>
      <c r="J28" s="88"/>
      <c r="K28" s="88"/>
    </row>
    <row r="29" spans="2:16" ht="30" hidden="1" customHeight="1" thickBot="1">
      <c r="B29" s="277"/>
      <c r="C29" s="278"/>
      <c r="D29" s="278"/>
      <c r="E29" s="278"/>
      <c r="F29" s="278"/>
      <c r="G29" s="278"/>
      <c r="H29" s="291"/>
      <c r="I29" s="292"/>
      <c r="J29" s="194" t="e">
        <f>0.08*H26</f>
        <v>#REF!</v>
      </c>
      <c r="K29" s="88"/>
      <c r="L29" s="161"/>
    </row>
    <row r="30" spans="2:16" ht="30" hidden="1" customHeight="1" thickBot="1">
      <c r="B30" s="252"/>
      <c r="C30" s="253"/>
      <c r="D30" s="253"/>
      <c r="E30" s="253"/>
      <c r="F30" s="253"/>
      <c r="G30" s="253"/>
      <c r="H30" s="275" t="e">
        <f>H28+H29</f>
        <v>#REF!</v>
      </c>
      <c r="I30" s="276"/>
      <c r="J30" s="209">
        <v>24178745</v>
      </c>
      <c r="K30" s="194" t="e">
        <f>+J30-H30</f>
        <v>#REF!</v>
      </c>
      <c r="L30" s="161"/>
    </row>
    <row r="31" spans="2:16" ht="9.9499999999999993" hidden="1" customHeight="1" thickBot="1">
      <c r="B31" s="214"/>
      <c r="C31" s="164"/>
      <c r="D31" s="164"/>
      <c r="E31" s="165"/>
      <c r="F31" s="162"/>
      <c r="G31" s="162"/>
      <c r="H31" s="166"/>
      <c r="I31" s="215"/>
      <c r="J31" s="190"/>
    </row>
    <row r="32" spans="2:16" ht="30" hidden="1" customHeight="1" thickBot="1">
      <c r="B32" s="252"/>
      <c r="C32" s="253"/>
      <c r="D32" s="253"/>
      <c r="E32" s="253"/>
      <c r="F32" s="253"/>
      <c r="G32" s="253"/>
      <c r="H32" s="275" t="e">
        <f>#REF!+H30</f>
        <v>#REF!</v>
      </c>
      <c r="I32" s="276"/>
      <c r="J32" s="191">
        <v>951270070</v>
      </c>
      <c r="K32" s="161">
        <v>1549402.4000000022</v>
      </c>
    </row>
    <row r="33" spans="2:12" ht="39.75" customHeight="1">
      <c r="B33" s="214"/>
      <c r="C33" s="164"/>
      <c r="D33" s="164"/>
      <c r="E33" s="165"/>
      <c r="F33" s="162"/>
      <c r="G33" s="162"/>
      <c r="H33" s="166"/>
      <c r="I33" s="231"/>
    </row>
    <row r="34" spans="2:12" ht="15" customHeight="1" thickBot="1">
      <c r="B34" s="214"/>
      <c r="C34" s="164"/>
      <c r="D34" s="164"/>
      <c r="E34" s="165"/>
      <c r="F34" s="162"/>
      <c r="G34" s="162"/>
      <c r="H34" s="166"/>
      <c r="I34" s="215"/>
      <c r="L34" s="161"/>
    </row>
    <row r="35" spans="2:12" ht="24.95" customHeight="1" thickBot="1">
      <c r="B35" s="245"/>
      <c r="C35" s="246"/>
      <c r="D35" s="246"/>
      <c r="E35" s="249" t="s">
        <v>24</v>
      </c>
      <c r="F35" s="250"/>
      <c r="G35" s="251"/>
      <c r="H35" s="154" t="s">
        <v>763</v>
      </c>
      <c r="I35" s="215"/>
    </row>
    <row r="36" spans="2:12" ht="51.75" customHeight="1">
      <c r="B36" s="254" t="s">
        <v>764</v>
      </c>
      <c r="C36" s="254"/>
      <c r="D36" s="255"/>
      <c r="E36" s="256" t="s">
        <v>7</v>
      </c>
      <c r="F36" s="257"/>
      <c r="G36" s="155" t="s">
        <v>765</v>
      </c>
      <c r="H36" s="156">
        <v>0.2</v>
      </c>
      <c r="I36" s="215"/>
    </row>
    <row r="37" spans="2:12" ht="42" customHeight="1">
      <c r="B37" s="243" t="s">
        <v>771</v>
      </c>
      <c r="C37" s="243"/>
      <c r="D37" s="244"/>
      <c r="E37" s="258" t="s">
        <v>766</v>
      </c>
      <c r="F37" s="259"/>
      <c r="G37" s="157" t="s">
        <v>767</v>
      </c>
      <c r="H37" s="158">
        <v>0.05</v>
      </c>
      <c r="I37" s="215"/>
    </row>
    <row r="38" spans="2:12" ht="35.25" customHeight="1">
      <c r="B38" s="243" t="s">
        <v>787</v>
      </c>
      <c r="C38" s="243"/>
      <c r="D38" s="244"/>
      <c r="E38" s="247" t="s">
        <v>8</v>
      </c>
      <c r="F38" s="248"/>
      <c r="G38" s="157" t="s">
        <v>768</v>
      </c>
      <c r="H38" s="158">
        <v>0.05</v>
      </c>
      <c r="I38" s="215"/>
    </row>
    <row r="39" spans="2:12" ht="34.5" customHeight="1" thickBot="1">
      <c r="B39" s="271" t="s">
        <v>788</v>
      </c>
      <c r="C39" s="271"/>
      <c r="D39" s="272"/>
      <c r="E39" s="273" t="s">
        <v>769</v>
      </c>
      <c r="F39" s="274"/>
      <c r="G39" s="159" t="s">
        <v>770</v>
      </c>
      <c r="H39" s="160">
        <f>SUM(H36:H38)</f>
        <v>0.3</v>
      </c>
      <c r="I39" s="215"/>
    </row>
    <row r="40" spans="2:12" ht="33" customHeight="1" thickBot="1">
      <c r="B40" s="260" t="s">
        <v>789</v>
      </c>
      <c r="C40" s="260"/>
      <c r="D40" s="261"/>
      <c r="E40" s="262"/>
      <c r="F40" s="263"/>
      <c r="G40" s="263"/>
      <c r="H40" s="264"/>
      <c r="I40" s="215"/>
    </row>
    <row r="41" spans="2:12" ht="32.25" customHeight="1">
      <c r="B41" s="271"/>
      <c r="C41" s="271"/>
      <c r="D41" s="272"/>
      <c r="E41" s="265"/>
      <c r="F41" s="266"/>
      <c r="G41" s="266"/>
      <c r="H41" s="267"/>
      <c r="I41" s="215"/>
    </row>
    <row r="42" spans="2:12" ht="30" customHeight="1" thickBot="1">
      <c r="B42" s="260"/>
      <c r="C42" s="260"/>
      <c r="D42" s="261"/>
      <c r="E42" s="268"/>
      <c r="F42" s="269"/>
      <c r="G42" s="269"/>
      <c r="H42" s="270"/>
      <c r="I42" s="215"/>
    </row>
    <row r="43" spans="2:12">
      <c r="B43" s="214"/>
      <c r="C43" s="164"/>
      <c r="D43" s="164"/>
      <c r="E43" s="165"/>
      <c r="F43" s="162"/>
      <c r="G43" s="162"/>
      <c r="H43" s="166"/>
      <c r="I43" s="215"/>
    </row>
    <row r="44" spans="2:12">
      <c r="B44" s="214"/>
      <c r="C44" s="174"/>
      <c r="D44" s="174" t="s">
        <v>800</v>
      </c>
      <c r="E44" s="173"/>
      <c r="F44" s="173"/>
      <c r="G44" s="173"/>
      <c r="H44" s="166"/>
      <c r="I44" s="215"/>
    </row>
    <row r="45" spans="2:12">
      <c r="B45" s="214"/>
      <c r="C45" s="198"/>
      <c r="D45" s="216" t="s">
        <v>798</v>
      </c>
      <c r="E45" s="175"/>
      <c r="F45" s="216"/>
      <c r="G45" s="176"/>
      <c r="H45" s="166"/>
      <c r="I45" s="215"/>
    </row>
    <row r="46" spans="2:12">
      <c r="B46" s="214"/>
      <c r="C46" s="217"/>
      <c r="D46" s="216" t="s">
        <v>799</v>
      </c>
      <c r="E46" s="216" t="s">
        <v>797</v>
      </c>
      <c r="F46" s="216"/>
      <c r="G46" s="216"/>
      <c r="H46" s="166"/>
      <c r="I46" s="215"/>
    </row>
    <row r="47" spans="2:12">
      <c r="B47" s="214"/>
      <c r="C47" s="218"/>
      <c r="D47" s="218"/>
      <c r="E47" s="165"/>
      <c r="F47" s="165"/>
      <c r="G47" s="165"/>
      <c r="H47" s="166"/>
      <c r="I47" s="215"/>
    </row>
    <row r="48" spans="2:12">
      <c r="B48" s="219"/>
      <c r="C48" s="220"/>
      <c r="D48" s="220"/>
      <c r="E48" s="221"/>
      <c r="F48" s="222"/>
      <c r="G48" s="222"/>
      <c r="H48" s="223"/>
      <c r="I48" s="224"/>
    </row>
    <row r="49" spans="3:8">
      <c r="C49" s="1"/>
      <c r="D49" s="1"/>
      <c r="E49" s="1"/>
      <c r="H49" s="1"/>
    </row>
    <row r="50" spans="3:8">
      <c r="C50" s="1"/>
      <c r="D50" s="1"/>
      <c r="E50" s="1"/>
      <c r="H50" s="1"/>
    </row>
    <row r="51" spans="3:8">
      <c r="C51" s="1"/>
      <c r="D51" s="1"/>
      <c r="E51" s="1"/>
      <c r="H51" s="1"/>
    </row>
  </sheetData>
  <mergeCells count="70">
    <mergeCell ref="C5:D5"/>
    <mergeCell ref="F5:G5"/>
    <mergeCell ref="H5:I5"/>
    <mergeCell ref="B2:I2"/>
    <mergeCell ref="B3:I3"/>
    <mergeCell ref="C4:D4"/>
    <mergeCell ref="F4:G4"/>
    <mergeCell ref="H4:I4"/>
    <mergeCell ref="C13:D13"/>
    <mergeCell ref="H13:I13"/>
    <mergeCell ref="C6:D6"/>
    <mergeCell ref="F6:G6"/>
    <mergeCell ref="H6:I6"/>
    <mergeCell ref="H7:I9"/>
    <mergeCell ref="B10:I10"/>
    <mergeCell ref="C11:D11"/>
    <mergeCell ref="H11:I11"/>
    <mergeCell ref="C12:D12"/>
    <mergeCell ref="H12:I12"/>
    <mergeCell ref="B7:B9"/>
    <mergeCell ref="C7:D9"/>
    <mergeCell ref="E7:E9"/>
    <mergeCell ref="F7:F9"/>
    <mergeCell ref="G7:G9"/>
    <mergeCell ref="C14:D14"/>
    <mergeCell ref="H14:I14"/>
    <mergeCell ref="B15:G15"/>
    <mergeCell ref="H15:I15"/>
    <mergeCell ref="B16:F16"/>
    <mergeCell ref="H16:I16"/>
    <mergeCell ref="B17:G17"/>
    <mergeCell ref="H17:I17"/>
    <mergeCell ref="C18:D18"/>
    <mergeCell ref="H18:I18"/>
    <mergeCell ref="B19:G19"/>
    <mergeCell ref="H19:I19"/>
    <mergeCell ref="B28:G28"/>
    <mergeCell ref="H28:I28"/>
    <mergeCell ref="B20:I20"/>
    <mergeCell ref="B21:I21"/>
    <mergeCell ref="C22:I22"/>
    <mergeCell ref="C23:D23"/>
    <mergeCell ref="H23:I23"/>
    <mergeCell ref="C24:D24"/>
    <mergeCell ref="H24:I24"/>
    <mergeCell ref="C25:D25"/>
    <mergeCell ref="H25:I25"/>
    <mergeCell ref="B26:G26"/>
    <mergeCell ref="H26:I26"/>
    <mergeCell ref="H27:I27"/>
    <mergeCell ref="B29:G29"/>
    <mergeCell ref="H29:I29"/>
    <mergeCell ref="B30:G30"/>
    <mergeCell ref="H30:I30"/>
    <mergeCell ref="B32:G32"/>
    <mergeCell ref="H32:I32"/>
    <mergeCell ref="B35:D35"/>
    <mergeCell ref="E35:G35"/>
    <mergeCell ref="B36:D36"/>
    <mergeCell ref="E36:F36"/>
    <mergeCell ref="B37:D37"/>
    <mergeCell ref="E37:F37"/>
    <mergeCell ref="B38:D38"/>
    <mergeCell ref="E38:F38"/>
    <mergeCell ref="B39:D39"/>
    <mergeCell ref="E39:F39"/>
    <mergeCell ref="B40:D40"/>
    <mergeCell ref="E40:H42"/>
    <mergeCell ref="B41:D41"/>
    <mergeCell ref="B42:D42"/>
  </mergeCells>
  <printOptions horizontalCentered="1"/>
  <pageMargins left="0.31496062992125984" right="0.31496062992125984" top="0.39370078740157483" bottom="0.39370078740157483" header="0.31496062992125984" footer="0.31496062992125984"/>
  <pageSetup scale="3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T25"/>
  <sheetViews>
    <sheetView view="pageBreakPreview" zoomScaleNormal="100" zoomScaleSheetLayoutView="100" workbookViewId="0">
      <selection activeCell="F10" sqref="E10:F10"/>
    </sheetView>
  </sheetViews>
  <sheetFormatPr baseColWidth="10" defaultColWidth="11.42578125" defaultRowHeight="15"/>
  <cols>
    <col min="1" max="1" width="11.42578125" style="89"/>
    <col min="2" max="2" width="49.140625" style="89" customWidth="1"/>
    <col min="3" max="4" width="18.5703125" style="89" customWidth="1"/>
    <col min="5" max="5" width="15.85546875" style="89" customWidth="1"/>
    <col min="6" max="6" width="20.5703125" style="89" customWidth="1"/>
    <col min="7" max="254" width="11.42578125" style="89"/>
    <col min="255" max="16384" width="11.42578125" style="88"/>
  </cols>
  <sheetData>
    <row r="1" spans="1:6" ht="45" customHeight="1">
      <c r="A1" s="326" t="s">
        <v>778</v>
      </c>
      <c r="B1" s="326"/>
      <c r="C1" s="326"/>
      <c r="D1" s="326"/>
      <c r="E1" s="326"/>
      <c r="F1" s="326"/>
    </row>
    <row r="2" spans="1:6" ht="15.75" thickBot="1">
      <c r="A2" s="90"/>
      <c r="B2" s="91"/>
      <c r="C2" s="90"/>
      <c r="D2" s="90"/>
      <c r="E2" s="90"/>
      <c r="F2" s="90"/>
    </row>
    <row r="3" spans="1:6" ht="20.100000000000001" customHeight="1" thickBot="1">
      <c r="A3" s="327" t="s">
        <v>33</v>
      </c>
      <c r="B3" s="328"/>
      <c r="C3" s="328"/>
      <c r="D3" s="328"/>
      <c r="E3" s="152" t="s">
        <v>34</v>
      </c>
      <c r="F3" s="92" t="s">
        <v>35</v>
      </c>
    </row>
    <row r="4" spans="1:6" ht="15" customHeight="1">
      <c r="A4" s="343" t="s">
        <v>36</v>
      </c>
      <c r="B4" s="345" t="s">
        <v>37</v>
      </c>
      <c r="C4" s="93" t="s">
        <v>38</v>
      </c>
      <c r="D4" s="93" t="s">
        <v>39</v>
      </c>
      <c r="E4" s="93" t="s">
        <v>40</v>
      </c>
      <c r="F4" s="94" t="s">
        <v>41</v>
      </c>
    </row>
    <row r="5" spans="1:6" ht="15" customHeight="1">
      <c r="A5" s="344"/>
      <c r="B5" s="346"/>
      <c r="C5" s="95" t="s">
        <v>42</v>
      </c>
      <c r="D5" s="95" t="s">
        <v>43</v>
      </c>
      <c r="E5" s="95" t="s">
        <v>44</v>
      </c>
      <c r="F5" s="96" t="s">
        <v>45</v>
      </c>
    </row>
    <row r="6" spans="1:6" ht="15" customHeight="1" thickBot="1">
      <c r="A6" s="97" t="s">
        <v>46</v>
      </c>
      <c r="B6" s="347"/>
      <c r="C6" s="98" t="s">
        <v>47</v>
      </c>
      <c r="D6" s="98" t="s">
        <v>48</v>
      </c>
      <c r="E6" s="98" t="s">
        <v>49</v>
      </c>
      <c r="F6" s="99" t="s">
        <v>50</v>
      </c>
    </row>
    <row r="7" spans="1:6" ht="30" customHeight="1" thickBot="1">
      <c r="A7" s="129" t="s">
        <v>51</v>
      </c>
      <c r="B7" s="130" t="s">
        <v>52</v>
      </c>
      <c r="C7" s="130" t="s">
        <v>53</v>
      </c>
      <c r="D7" s="131" t="s">
        <v>54</v>
      </c>
      <c r="E7" s="130" t="s">
        <v>55</v>
      </c>
      <c r="F7" s="132" t="s">
        <v>6</v>
      </c>
    </row>
    <row r="8" spans="1:6" ht="18" customHeight="1">
      <c r="A8" s="136">
        <v>1</v>
      </c>
      <c r="B8" s="137" t="s">
        <v>758</v>
      </c>
      <c r="C8" s="138">
        <v>4800000</v>
      </c>
      <c r="D8" s="139"/>
      <c r="E8" s="140">
        <v>0.1</v>
      </c>
      <c r="F8" s="108">
        <f>(C8+D8)*E8</f>
        <v>480000</v>
      </c>
    </row>
    <row r="9" spans="1:6" ht="18" customHeight="1">
      <c r="A9" s="100">
        <v>1</v>
      </c>
      <c r="B9" s="134" t="s">
        <v>760</v>
      </c>
      <c r="C9" s="102">
        <v>4800000</v>
      </c>
      <c r="D9" s="103"/>
      <c r="E9" s="135">
        <v>0.06</v>
      </c>
      <c r="F9" s="104">
        <f>(C9+D9)*E9</f>
        <v>288000</v>
      </c>
    </row>
    <row r="10" spans="1:6" ht="18" customHeight="1">
      <c r="A10" s="100">
        <v>1</v>
      </c>
      <c r="B10" s="134" t="s">
        <v>761</v>
      </c>
      <c r="C10" s="102">
        <v>4800000</v>
      </c>
      <c r="D10" s="103"/>
      <c r="E10" s="135">
        <v>0.1</v>
      </c>
      <c r="F10" s="104">
        <f>(C10+D10)*E10</f>
        <v>480000</v>
      </c>
    </row>
    <row r="11" spans="1:6" ht="18" customHeight="1" thickBot="1">
      <c r="A11" s="141">
        <v>1</v>
      </c>
      <c r="B11" s="142" t="s">
        <v>56</v>
      </c>
      <c r="C11" s="143">
        <v>4800000</v>
      </c>
      <c r="D11" s="144"/>
      <c r="E11" s="145">
        <v>7.0000000000000007E-2</v>
      </c>
      <c r="F11" s="146">
        <f>(C11+D11)*E11</f>
        <v>336000.00000000006</v>
      </c>
    </row>
    <row r="12" spans="1:6" ht="18" customHeight="1">
      <c r="A12" s="329" t="s">
        <v>57</v>
      </c>
      <c r="B12" s="330"/>
      <c r="C12" s="330"/>
      <c r="D12" s="330"/>
      <c r="E12" s="331"/>
      <c r="F12" s="133">
        <f>SUM(F8:F11)</f>
        <v>1584000</v>
      </c>
    </row>
    <row r="13" spans="1:6" ht="18" customHeight="1" thickBot="1">
      <c r="A13" s="332" t="s">
        <v>58</v>
      </c>
      <c r="B13" s="333"/>
      <c r="C13" s="333"/>
      <c r="D13" s="333"/>
      <c r="E13" s="334"/>
      <c r="F13" s="109">
        <v>2.34</v>
      </c>
    </row>
    <row r="14" spans="1:6" ht="24.95" customHeight="1" thickBot="1">
      <c r="A14" s="335" t="s">
        <v>59</v>
      </c>
      <c r="B14" s="336"/>
      <c r="C14" s="336"/>
      <c r="D14" s="336"/>
      <c r="E14" s="337"/>
      <c r="F14" s="110">
        <f>+(F12*F13)</f>
        <v>3706560</v>
      </c>
    </row>
    <row r="15" spans="1:6" ht="30" customHeight="1">
      <c r="A15" s="111" t="s">
        <v>51</v>
      </c>
      <c r="B15" s="112" t="s">
        <v>60</v>
      </c>
      <c r="C15" s="113" t="s">
        <v>2</v>
      </c>
      <c r="D15" s="114" t="s">
        <v>61</v>
      </c>
      <c r="E15" s="115" t="s">
        <v>55</v>
      </c>
      <c r="F15" s="116" t="s">
        <v>6</v>
      </c>
    </row>
    <row r="16" spans="1:6" ht="36" customHeight="1">
      <c r="A16" s="117">
        <v>1</v>
      </c>
      <c r="B16" s="118" t="s">
        <v>759</v>
      </c>
      <c r="C16" s="119" t="s">
        <v>65</v>
      </c>
      <c r="D16" s="103">
        <v>500000</v>
      </c>
      <c r="E16" s="120">
        <v>0.5</v>
      </c>
      <c r="F16" s="104">
        <f>D16*E16</f>
        <v>250000</v>
      </c>
    </row>
    <row r="17" spans="1:6" ht="36" customHeight="1">
      <c r="A17" s="117">
        <v>1</v>
      </c>
      <c r="B17" s="101" t="s">
        <v>63</v>
      </c>
      <c r="C17" s="119" t="s">
        <v>62</v>
      </c>
      <c r="D17" s="103">
        <v>400000</v>
      </c>
      <c r="E17" s="120">
        <v>0.5</v>
      </c>
      <c r="F17" s="104">
        <f>D17*E17</f>
        <v>200000</v>
      </c>
    </row>
    <row r="18" spans="1:6" ht="50.1" customHeight="1">
      <c r="A18" s="117">
        <v>1</v>
      </c>
      <c r="B18" s="101" t="s">
        <v>64</v>
      </c>
      <c r="C18" s="119" t="s">
        <v>65</v>
      </c>
      <c r="D18" s="103">
        <v>500000</v>
      </c>
      <c r="E18" s="120">
        <v>0.5</v>
      </c>
      <c r="F18" s="104">
        <f>D18*E18</f>
        <v>250000</v>
      </c>
    </row>
    <row r="19" spans="1:6" ht="18" customHeight="1" thickBot="1">
      <c r="A19" s="121">
        <v>1</v>
      </c>
      <c r="B19" s="105" t="s">
        <v>66</v>
      </c>
      <c r="C19" s="122" t="s">
        <v>65</v>
      </c>
      <c r="D19" s="106" t="e">
        <f>250000*('PRESUP OFICIAL '!#REF!/250)</f>
        <v>#REF!</v>
      </c>
      <c r="E19" s="123">
        <v>0.4</v>
      </c>
      <c r="F19" s="107" t="e">
        <f>D19*E19</f>
        <v>#REF!</v>
      </c>
    </row>
    <row r="20" spans="1:6" ht="24.95" customHeight="1" thickBot="1">
      <c r="A20" s="348" t="s">
        <v>67</v>
      </c>
      <c r="B20" s="349"/>
      <c r="C20" s="349"/>
      <c r="D20" s="349"/>
      <c r="E20" s="349"/>
      <c r="F20" s="124" t="e">
        <f>SUM(F16:F19)</f>
        <v>#REF!</v>
      </c>
    </row>
    <row r="21" spans="1:6" ht="20.100000000000001" customHeight="1">
      <c r="A21" s="338" t="s">
        <v>68</v>
      </c>
      <c r="B21" s="339"/>
      <c r="C21" s="339"/>
      <c r="D21" s="339"/>
      <c r="E21" s="339"/>
      <c r="F21" s="125" t="e">
        <f>F14+F20</f>
        <v>#REF!</v>
      </c>
    </row>
    <row r="22" spans="1:6" ht="20.100000000000001" customHeight="1" thickBot="1">
      <c r="A22" s="338" t="s">
        <v>69</v>
      </c>
      <c r="B22" s="339"/>
      <c r="C22" s="339"/>
      <c r="D22" s="339"/>
      <c r="E22" s="339"/>
      <c r="F22" s="125" t="e">
        <f>ROUND(F21*19%,0)</f>
        <v>#REF!</v>
      </c>
    </row>
    <row r="23" spans="1:6" ht="20.100000000000001" customHeight="1" thickBot="1">
      <c r="A23" s="340" t="s">
        <v>70</v>
      </c>
      <c r="B23" s="341"/>
      <c r="C23" s="341"/>
      <c r="D23" s="341"/>
      <c r="E23" s="342"/>
      <c r="F23" s="126" t="e">
        <f>F21+F22</f>
        <v>#REF!</v>
      </c>
    </row>
    <row r="24" spans="1:6">
      <c r="A24" s="127"/>
      <c r="B24" s="127"/>
      <c r="C24" s="127"/>
      <c r="D24" s="127"/>
      <c r="E24" s="127"/>
      <c r="F24" s="127"/>
    </row>
    <row r="25" spans="1:6" ht="15.75">
      <c r="A25" s="127"/>
      <c r="B25" s="127"/>
      <c r="C25" s="127"/>
      <c r="D25" s="127"/>
      <c r="E25" s="127"/>
      <c r="F25" s="128"/>
    </row>
  </sheetData>
  <mergeCells count="11">
    <mergeCell ref="A21:E21"/>
    <mergeCell ref="A22:E22"/>
    <mergeCell ref="A23:E23"/>
    <mergeCell ref="A4:A5"/>
    <mergeCell ref="B4:B6"/>
    <mergeCell ref="A20:E20"/>
    <mergeCell ref="A1:F1"/>
    <mergeCell ref="A3:D3"/>
    <mergeCell ref="A12:E12"/>
    <mergeCell ref="A13:E13"/>
    <mergeCell ref="A14:E14"/>
  </mergeCells>
  <pageMargins left="0.7" right="0.7" top="0.75" bottom="0.75" header="0.3" footer="0.3"/>
  <pageSetup scale="67" orientation="portrait" r:id="rId1"/>
  <colBreaks count="1" manualBreakCount="1">
    <brk id="8" max="1048575" man="1"/>
  </colBreaks>
  <ignoredErrors>
    <ignoredError sqref="E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MANO DE OBRA</vt:lpstr>
      <vt:lpstr>EQUIPOS</vt:lpstr>
      <vt:lpstr>MATERIALES</vt:lpstr>
      <vt:lpstr>TRANSPORTE</vt:lpstr>
      <vt:lpstr>DISTANCIA ACARREO</vt:lpstr>
      <vt:lpstr>PRESUP OFICIAL </vt:lpstr>
      <vt:lpstr> OFERTA ECONOMICA</vt:lpstr>
      <vt:lpstr>1P EST Y DIS</vt:lpstr>
      <vt:lpstr>' OFERTA ECONOMICA'!Área_de_impresión</vt:lpstr>
      <vt:lpstr>'DISTANCIA ACARREO'!Área_de_impresión</vt:lpstr>
      <vt:lpstr>EQUIPOS!Área_de_impresión</vt:lpstr>
      <vt:lpstr>'MANO DE OBRA'!Área_de_impresión</vt:lpstr>
      <vt:lpstr>MATERIALES!Área_de_impresión</vt:lpstr>
      <vt:lpstr>'PRESUP OFICIAL '!Área_de_impresión</vt:lpstr>
      <vt:lpstr>TRANSPORTE!Área_de_impresión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Alcides Rodríguez Peña</dc:creator>
  <cp:lastModifiedBy>Administrador</cp:lastModifiedBy>
  <cp:lastPrinted>2022-05-12T15:59:05Z</cp:lastPrinted>
  <dcterms:created xsi:type="dcterms:W3CDTF">2017-08-24T15:27:19Z</dcterms:created>
  <dcterms:modified xsi:type="dcterms:W3CDTF">2022-05-23T20:37:47Z</dcterms:modified>
</cp:coreProperties>
</file>