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SSICA HERRERA\OneDrive\Escritorio\HABITAT\PROCESO DE SELECCIÓN - HABITAT\810 Mejoramientos de Vivienda - Contrato de Obra\"/>
    </mc:Choice>
  </mc:AlternateContent>
  <bookViews>
    <workbookView xWindow="0" yWindow="0" windowWidth="20490" windowHeight="6750"/>
  </bookViews>
  <sheets>
    <sheet name="INSUMOS" sheetId="1" r:id="rId1"/>
    <sheet name="APU" sheetId="2" r:id="rId2"/>
    <sheet name="PRESUPUESTADOR" sheetId="3" r:id="rId3"/>
  </sheets>
  <definedNames>
    <definedName name="_xlnm._FilterDatabase" localSheetId="1" hidden="1">APU!$B$12:$K$652</definedName>
    <definedName name="_xlnm._FilterDatabase" localSheetId="2" hidden="1">PRESUPUESTADOR!$B$12:$K$13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26" i="3" l="1"/>
  <c r="J77" i="2"/>
  <c r="K77" i="2" s="1"/>
  <c r="J76" i="2"/>
  <c r="K76" i="2" s="1"/>
  <c r="I77" i="2"/>
  <c r="I76" i="2"/>
  <c r="J73" i="2"/>
  <c r="K73" i="2" s="1"/>
  <c r="I73" i="2"/>
  <c r="J72" i="2"/>
  <c r="K72" i="2" s="1"/>
  <c r="I72" i="2"/>
  <c r="J71" i="2"/>
  <c r="K71" i="2" s="1"/>
  <c r="I71" i="2"/>
  <c r="I67" i="2"/>
  <c r="I68" i="2"/>
  <c r="I69" i="2"/>
  <c r="I33" i="2"/>
  <c r="I34" i="2"/>
  <c r="I35" i="2"/>
  <c r="I36" i="2"/>
  <c r="I70" i="2" l="1"/>
  <c r="K70" i="2"/>
  <c r="J70" i="2"/>
  <c r="H120" i="3"/>
  <c r="K124" i="3"/>
  <c r="K123" i="3"/>
  <c r="K122" i="3"/>
  <c r="J124" i="3"/>
  <c r="J123" i="3"/>
  <c r="J122" i="3"/>
  <c r="H115" i="3"/>
  <c r="H112" i="3"/>
  <c r="K113" i="3"/>
  <c r="H109" i="3"/>
  <c r="K109" i="3"/>
  <c r="J111" i="3"/>
  <c r="J110" i="3"/>
  <c r="H98" i="3"/>
  <c r="H91" i="3"/>
  <c r="K97" i="3"/>
  <c r="K96" i="3"/>
  <c r="K95" i="3"/>
  <c r="K94" i="3"/>
  <c r="K93" i="3"/>
  <c r="J95" i="3"/>
  <c r="J94" i="3"/>
  <c r="J93" i="3"/>
  <c r="H81" i="3"/>
  <c r="K81" i="3"/>
  <c r="J90" i="3"/>
  <c r="J89" i="3"/>
  <c r="J88" i="3"/>
  <c r="J87" i="3"/>
  <c r="J86" i="3"/>
  <c r="J85" i="3"/>
  <c r="J84" i="3"/>
  <c r="J83" i="3"/>
  <c r="H74" i="3"/>
  <c r="H67" i="3"/>
  <c r="H64" i="3"/>
  <c r="H60" i="3"/>
  <c r="K73" i="3"/>
  <c r="K72" i="3"/>
  <c r="K71" i="3"/>
  <c r="K70" i="3"/>
  <c r="K69" i="3"/>
  <c r="J73" i="3"/>
  <c r="J72" i="3"/>
  <c r="J71" i="3"/>
  <c r="J70" i="3"/>
  <c r="J69" i="3"/>
  <c r="H16" i="3"/>
  <c r="H15" i="3" s="1"/>
  <c r="H28" i="3"/>
  <c r="H34" i="3"/>
  <c r="H36" i="3"/>
  <c r="K35" i="3"/>
  <c r="K33" i="3"/>
  <c r="K32" i="3"/>
  <c r="K31" i="3"/>
  <c r="K30" i="3"/>
  <c r="K29" i="3"/>
  <c r="K27" i="3"/>
  <c r="K26" i="3"/>
  <c r="K25" i="3"/>
  <c r="K24" i="3"/>
  <c r="K23" i="3"/>
  <c r="K22" i="3"/>
  <c r="K21" i="3"/>
  <c r="K20" i="3"/>
  <c r="K19" i="3"/>
  <c r="K18" i="3"/>
  <c r="K17" i="3"/>
  <c r="K14" i="3"/>
  <c r="K59" i="3"/>
  <c r="K58" i="3"/>
  <c r="K57" i="3"/>
  <c r="K56" i="3"/>
  <c r="K55" i="3"/>
  <c r="K54" i="3"/>
  <c r="K53" i="3"/>
  <c r="K52" i="3"/>
  <c r="K51" i="3"/>
  <c r="K50" i="3"/>
  <c r="K49" i="3"/>
  <c r="K48" i="3"/>
  <c r="K47" i="3"/>
  <c r="K46" i="3"/>
  <c r="K45" i="3"/>
  <c r="K44" i="3"/>
  <c r="K43" i="3"/>
  <c r="J59" i="3"/>
  <c r="J58" i="3"/>
  <c r="J57" i="3"/>
  <c r="J56" i="3"/>
  <c r="J55" i="3"/>
  <c r="J54" i="3"/>
  <c r="J53" i="3"/>
  <c r="J52" i="3"/>
  <c r="J51" i="3"/>
  <c r="J50" i="3"/>
  <c r="J49" i="3"/>
  <c r="J48" i="3"/>
  <c r="J47" i="3"/>
  <c r="J46" i="3"/>
  <c r="J45" i="3"/>
  <c r="J44" i="3"/>
  <c r="J33" i="3"/>
  <c r="J32" i="3"/>
  <c r="J31" i="3"/>
  <c r="J30" i="3"/>
  <c r="J27" i="3"/>
  <c r="J26" i="3"/>
  <c r="J25" i="3"/>
  <c r="J24" i="3"/>
  <c r="J23" i="3"/>
  <c r="J22" i="3"/>
  <c r="J21" i="3"/>
  <c r="J20" i="3"/>
  <c r="J19" i="3"/>
  <c r="J18" i="3"/>
  <c r="J109" i="3" l="1"/>
  <c r="K28" i="3"/>
  <c r="J648" i="2" l="1"/>
  <c r="K651" i="2"/>
  <c r="K650" i="2"/>
  <c r="I652" i="2"/>
  <c r="I651" i="2"/>
  <c r="I650" i="2"/>
  <c r="J643" i="2"/>
  <c r="K646" i="2"/>
  <c r="K645" i="2"/>
  <c r="I647" i="2"/>
  <c r="I646" i="2"/>
  <c r="I645" i="2"/>
  <c r="K642" i="2"/>
  <c r="K641" i="2"/>
  <c r="K640" i="2"/>
  <c r="K639" i="2"/>
  <c r="K638" i="2"/>
  <c r="K637" i="2"/>
  <c r="J635" i="2"/>
  <c r="I642" i="2"/>
  <c r="I641" i="2"/>
  <c r="I640" i="2"/>
  <c r="I639" i="2"/>
  <c r="I638" i="2"/>
  <c r="I637" i="2"/>
  <c r="K633" i="2"/>
  <c r="K632" i="2"/>
  <c r="K631" i="2"/>
  <c r="K630" i="2"/>
  <c r="K629" i="2"/>
  <c r="I634" i="2"/>
  <c r="I633" i="2"/>
  <c r="I632" i="2"/>
  <c r="I631" i="2"/>
  <c r="I630" i="2"/>
  <c r="I629" i="2"/>
  <c r="K628" i="2"/>
  <c r="J627" i="2"/>
  <c r="J623" i="2"/>
  <c r="J617" i="2"/>
  <c r="K622" i="2"/>
  <c r="K621" i="2"/>
  <c r="K620" i="2"/>
  <c r="K619" i="2"/>
  <c r="J612" i="2"/>
  <c r="J601" i="2"/>
  <c r="K610" i="2"/>
  <c r="K609" i="2"/>
  <c r="K608" i="2"/>
  <c r="K607" i="2"/>
  <c r="K606" i="2"/>
  <c r="K605" i="2"/>
  <c r="K604" i="2"/>
  <c r="K603" i="2"/>
  <c r="I607" i="2"/>
  <c r="I606" i="2"/>
  <c r="I605" i="2"/>
  <c r="I604" i="2"/>
  <c r="I603" i="2"/>
  <c r="I608" i="2"/>
  <c r="I609" i="2"/>
  <c r="I610" i="2"/>
  <c r="J593" i="2"/>
  <c r="J586" i="2"/>
  <c r="I592" i="2"/>
  <c r="I591" i="2"/>
  <c r="I590" i="2"/>
  <c r="I589" i="2"/>
  <c r="I588" i="2"/>
  <c r="K590" i="2"/>
  <c r="K589" i="2"/>
  <c r="K588" i="2"/>
  <c r="I585" i="2"/>
  <c r="I584" i="2"/>
  <c r="I583" i="2"/>
  <c r="I582" i="2"/>
  <c r="I581" i="2"/>
  <c r="K584" i="2"/>
  <c r="K583" i="2"/>
  <c r="K582" i="2"/>
  <c r="J572" i="2"/>
  <c r="J567" i="2"/>
  <c r="K577" i="2"/>
  <c r="K576" i="2"/>
  <c r="K575" i="2"/>
  <c r="K574" i="2"/>
  <c r="I577" i="2"/>
  <c r="I576" i="2"/>
  <c r="I575" i="2"/>
  <c r="I574" i="2"/>
  <c r="K578" i="2"/>
  <c r="K571" i="2"/>
  <c r="K570" i="2"/>
  <c r="K569" i="2"/>
  <c r="J564" i="2"/>
  <c r="K566" i="2"/>
  <c r="J557" i="2"/>
  <c r="K560" i="2"/>
  <c r="J552" i="2"/>
  <c r="K551" i="2"/>
  <c r="K550" i="2"/>
  <c r="J548" i="2"/>
  <c r="J547" i="2"/>
  <c r="K547" i="2" s="1"/>
  <c r="J546" i="2"/>
  <c r="K546" i="2" s="1"/>
  <c r="J545" i="2"/>
  <c r="K545" i="2" s="1"/>
  <c r="J544" i="2"/>
  <c r="K544" i="2" s="1"/>
  <c r="J543" i="2"/>
  <c r="K543" i="2" s="1"/>
  <c r="J542" i="2"/>
  <c r="K542" i="2" s="1"/>
  <c r="J541" i="2"/>
  <c r="K541" i="2" s="1"/>
  <c r="J540" i="2"/>
  <c r="K540" i="2" s="1"/>
  <c r="J539" i="2"/>
  <c r="K539" i="2" s="1"/>
  <c r="I547" i="2"/>
  <c r="I546" i="2"/>
  <c r="I545" i="2"/>
  <c r="I544" i="2"/>
  <c r="I543" i="2"/>
  <c r="I542" i="2"/>
  <c r="I541" i="2"/>
  <c r="I540" i="2"/>
  <c r="I539" i="2"/>
  <c r="I536" i="2"/>
  <c r="I535" i="2"/>
  <c r="I534" i="2"/>
  <c r="I533" i="2"/>
  <c r="I532" i="2"/>
  <c r="I531" i="2"/>
  <c r="J529" i="2"/>
  <c r="K534" i="2"/>
  <c r="K533" i="2"/>
  <c r="K532" i="2"/>
  <c r="K531" i="2"/>
  <c r="J521" i="2"/>
  <c r="J513" i="2"/>
  <c r="K520" i="2"/>
  <c r="K519" i="2"/>
  <c r="K518" i="2"/>
  <c r="K517" i="2"/>
  <c r="K516" i="2"/>
  <c r="K515" i="2"/>
  <c r="K512" i="2"/>
  <c r="K511" i="2"/>
  <c r="K510" i="2"/>
  <c r="K509" i="2"/>
  <c r="K508" i="2"/>
  <c r="K507" i="2"/>
  <c r="I512" i="2"/>
  <c r="I511" i="2"/>
  <c r="I510" i="2"/>
  <c r="I509" i="2"/>
  <c r="I508" i="2"/>
  <c r="I507" i="2"/>
  <c r="J500" i="2"/>
  <c r="K504" i="2"/>
  <c r="K503" i="2"/>
  <c r="K502" i="2"/>
  <c r="I504" i="2"/>
  <c r="I503" i="2"/>
  <c r="I502" i="2"/>
  <c r="J494" i="2"/>
  <c r="K498" i="2"/>
  <c r="K497" i="2"/>
  <c r="K496" i="2"/>
  <c r="I499" i="2"/>
  <c r="I498" i="2"/>
  <c r="I497" i="2"/>
  <c r="I496" i="2"/>
  <c r="J490" i="2"/>
  <c r="K493" i="2"/>
  <c r="K492" i="2"/>
  <c r="I493" i="2"/>
  <c r="I492" i="2"/>
  <c r="J484" i="2"/>
  <c r="K489" i="2"/>
  <c r="K488" i="2"/>
  <c r="K487" i="2"/>
  <c r="K486" i="2"/>
  <c r="J479" i="2"/>
  <c r="K483" i="2"/>
  <c r="K482" i="2"/>
  <c r="K481" i="2"/>
  <c r="J473" i="2"/>
  <c r="K476" i="2"/>
  <c r="K475" i="2"/>
  <c r="I478" i="2"/>
  <c r="I477" i="2"/>
  <c r="I476" i="2"/>
  <c r="I475" i="2"/>
  <c r="I474" i="2"/>
  <c r="J469" i="2"/>
  <c r="K472" i="2"/>
  <c r="K471" i="2"/>
  <c r="J465" i="2"/>
  <c r="K468" i="2"/>
  <c r="K467" i="2"/>
  <c r="I468" i="2"/>
  <c r="I467" i="2"/>
  <c r="I466" i="2"/>
  <c r="J458" i="2"/>
  <c r="K464" i="2"/>
  <c r="K463" i="2"/>
  <c r="K462" i="2"/>
  <c r="K461" i="2"/>
  <c r="K460" i="2"/>
  <c r="I464" i="2"/>
  <c r="I463" i="2"/>
  <c r="I462" i="2"/>
  <c r="I461" i="2"/>
  <c r="I460" i="2"/>
  <c r="I457" i="2"/>
  <c r="I456" i="2"/>
  <c r="I455" i="2"/>
  <c r="I454" i="2"/>
  <c r="K457" i="2"/>
  <c r="K456" i="2"/>
  <c r="K455" i="2"/>
  <c r="J453" i="2"/>
  <c r="J446" i="2"/>
  <c r="K450" i="2"/>
  <c r="K449" i="2"/>
  <c r="K448" i="2"/>
  <c r="K447" i="2"/>
  <c r="I449" i="2"/>
  <c r="I451" i="2"/>
  <c r="I450" i="2"/>
  <c r="I448" i="2"/>
  <c r="I447" i="2"/>
  <c r="J426" i="2"/>
  <c r="K430" i="2"/>
  <c r="K429" i="2"/>
  <c r="I432" i="2"/>
  <c r="I431" i="2"/>
  <c r="I430" i="2"/>
  <c r="I429" i="2"/>
  <c r="K431" i="2"/>
  <c r="K432" i="2"/>
  <c r="J419" i="2"/>
  <c r="K424" i="2"/>
  <c r="K423" i="2"/>
  <c r="K422" i="2"/>
  <c r="I425" i="2"/>
  <c r="I424" i="2"/>
  <c r="I423" i="2"/>
  <c r="I422" i="2"/>
  <c r="J414" i="2"/>
  <c r="K418" i="2"/>
  <c r="K417" i="2"/>
  <c r="K416" i="2"/>
  <c r="I418" i="2"/>
  <c r="K412" i="2"/>
  <c r="K411" i="2"/>
  <c r="K410" i="2"/>
  <c r="K409" i="2"/>
  <c r="I403" i="2"/>
  <c r="I402" i="2"/>
  <c r="I401" i="2"/>
  <c r="J398" i="2"/>
  <c r="J383" i="2"/>
  <c r="K403" i="2"/>
  <c r="K402" i="2"/>
  <c r="K401" i="2"/>
  <c r="K392" i="2"/>
  <c r="K391" i="2"/>
  <c r="K390" i="2"/>
  <c r="K389" i="2"/>
  <c r="K388" i="2"/>
  <c r="K387" i="2"/>
  <c r="K386" i="2"/>
  <c r="K385" i="2"/>
  <c r="I392" i="2"/>
  <c r="I391" i="2"/>
  <c r="I390" i="2"/>
  <c r="I389" i="2"/>
  <c r="I388" i="2"/>
  <c r="I387" i="2"/>
  <c r="I386" i="2"/>
  <c r="I385" i="2"/>
  <c r="J376" i="2"/>
  <c r="K382" i="2"/>
  <c r="K381" i="2"/>
  <c r="K380" i="2"/>
  <c r="K379" i="2"/>
  <c r="K378" i="2"/>
  <c r="I382" i="2"/>
  <c r="I381" i="2"/>
  <c r="I380" i="2"/>
  <c r="I379" i="2"/>
  <c r="J365" i="2"/>
  <c r="K368" i="2"/>
  <c r="K367" i="2"/>
  <c r="J358" i="2"/>
  <c r="K363" i="2"/>
  <c r="K362" i="2"/>
  <c r="K361" i="2"/>
  <c r="K360" i="2"/>
  <c r="K357" i="2"/>
  <c r="K356" i="2"/>
  <c r="K355" i="2"/>
  <c r="K354" i="2"/>
  <c r="J344" i="2"/>
  <c r="K351" i="2"/>
  <c r="K350" i="2"/>
  <c r="K349" i="2"/>
  <c r="K348" i="2"/>
  <c r="K347" i="2"/>
  <c r="K346" i="2"/>
  <c r="I351" i="2"/>
  <c r="I350" i="2"/>
  <c r="I349" i="2"/>
  <c r="I348" i="2"/>
  <c r="I347" i="2"/>
  <c r="J337" i="2"/>
  <c r="K343" i="2"/>
  <c r="K342" i="2"/>
  <c r="K341" i="2"/>
  <c r="K340" i="2"/>
  <c r="K339" i="2"/>
  <c r="K336" i="2"/>
  <c r="K335" i="2"/>
  <c r="K334" i="2"/>
  <c r="K333" i="2"/>
  <c r="K332" i="2"/>
  <c r="K331" i="2"/>
  <c r="K330" i="2"/>
  <c r="K329" i="2"/>
  <c r="J327" i="2"/>
  <c r="I336" i="2"/>
  <c r="I335" i="2"/>
  <c r="I334" i="2"/>
  <c r="I333" i="2"/>
  <c r="I332" i="2"/>
  <c r="I331" i="2"/>
  <c r="I330" i="2"/>
  <c r="I329" i="2"/>
  <c r="I326" i="2"/>
  <c r="I325" i="2"/>
  <c r="I324" i="2"/>
  <c r="I323" i="2"/>
  <c r="I322" i="2"/>
  <c r="I321" i="2"/>
  <c r="I320" i="2"/>
  <c r="J316" i="2"/>
  <c r="K316" i="2" s="1"/>
  <c r="J315" i="2"/>
  <c r="K315" i="2" s="1"/>
  <c r="J314" i="2"/>
  <c r="K314" i="2" s="1"/>
  <c r="J313" i="2"/>
  <c r="K313" i="2" s="1"/>
  <c r="J312" i="2"/>
  <c r="K312" i="2" s="1"/>
  <c r="J311" i="2"/>
  <c r="K311" i="2" s="1"/>
  <c r="J310" i="2"/>
  <c r="K310" i="2" s="1"/>
  <c r="J309" i="2"/>
  <c r="K309" i="2" s="1"/>
  <c r="J308" i="2"/>
  <c r="K308" i="2" s="1"/>
  <c r="J307" i="2"/>
  <c r="K307" i="2" s="1"/>
  <c r="J306" i="2"/>
  <c r="K306" i="2" s="1"/>
  <c r="J305" i="2"/>
  <c r="K305" i="2" s="1"/>
  <c r="J304" i="2"/>
  <c r="K304" i="2" s="1"/>
  <c r="J303" i="2"/>
  <c r="K303" i="2" s="1"/>
  <c r="I316" i="2"/>
  <c r="I315" i="2"/>
  <c r="I314" i="2"/>
  <c r="I313" i="2"/>
  <c r="I312" i="2"/>
  <c r="I311" i="2"/>
  <c r="I310" i="2"/>
  <c r="I309" i="2"/>
  <c r="I308" i="2"/>
  <c r="I307" i="2"/>
  <c r="I306" i="2"/>
  <c r="I305" i="2"/>
  <c r="I304" i="2"/>
  <c r="I303" i="2"/>
  <c r="J280" i="2"/>
  <c r="K296" i="2"/>
  <c r="K295" i="2"/>
  <c r="K294" i="2"/>
  <c r="K293" i="2"/>
  <c r="K292" i="2"/>
  <c r="K291" i="2"/>
  <c r="K290" i="2"/>
  <c r="K289" i="2"/>
  <c r="K288" i="2"/>
  <c r="K287" i="2"/>
  <c r="K286" i="2"/>
  <c r="K285" i="2"/>
  <c r="K284" i="2"/>
  <c r="K283" i="2"/>
  <c r="K282" i="2"/>
  <c r="I297" i="2"/>
  <c r="I296" i="2"/>
  <c r="I295" i="2"/>
  <c r="I294" i="2"/>
  <c r="I293" i="2"/>
  <c r="I292" i="2"/>
  <c r="I291" i="2"/>
  <c r="I290" i="2"/>
  <c r="I289" i="2"/>
  <c r="I288" i="2"/>
  <c r="I287" i="2"/>
  <c r="I286" i="2"/>
  <c r="I285" i="2"/>
  <c r="I284" i="2"/>
  <c r="I273" i="2"/>
  <c r="I272" i="2"/>
  <c r="I271" i="2"/>
  <c r="I270" i="2"/>
  <c r="J268" i="2"/>
  <c r="J263" i="2"/>
  <c r="K267" i="2"/>
  <c r="K266" i="2"/>
  <c r="K265" i="2"/>
  <c r="K279" i="2"/>
  <c r="K278" i="2"/>
  <c r="K277" i="2"/>
  <c r="K276" i="2"/>
  <c r="K275" i="2"/>
  <c r="K274" i="2"/>
  <c r="K273" i="2"/>
  <c r="K272" i="2"/>
  <c r="K271" i="2"/>
  <c r="K270" i="2"/>
  <c r="K262" i="2"/>
  <c r="K261" i="2"/>
  <c r="K260" i="2"/>
  <c r="K259" i="2"/>
  <c r="J249" i="2"/>
  <c r="K256" i="2"/>
  <c r="K255" i="2"/>
  <c r="K254" i="2"/>
  <c r="K253" i="2"/>
  <c r="K252" i="2"/>
  <c r="K251" i="2"/>
  <c r="J245" i="2"/>
  <c r="K248" i="2"/>
  <c r="K247" i="2"/>
  <c r="J240" i="2"/>
  <c r="K244" i="2"/>
  <c r="K243" i="2"/>
  <c r="K242" i="2"/>
  <c r="I244" i="2"/>
  <c r="I243" i="2"/>
  <c r="I242" i="2"/>
  <c r="J235" i="2"/>
  <c r="K239" i="2"/>
  <c r="K238" i="2"/>
  <c r="K237" i="2"/>
  <c r="J227" i="2"/>
  <c r="K234" i="2"/>
  <c r="K233" i="2"/>
  <c r="I234" i="2"/>
  <c r="I233" i="2"/>
  <c r="I231" i="2"/>
  <c r="I230" i="2"/>
  <c r="K232" i="2"/>
  <c r="K231" i="2"/>
  <c r="K230" i="2"/>
  <c r="K229" i="2"/>
  <c r="I226" i="2"/>
  <c r="I225" i="2"/>
  <c r="I224" i="2"/>
  <c r="I223" i="2"/>
  <c r="I222" i="2"/>
  <c r="J221" i="2"/>
  <c r="K226" i="2"/>
  <c r="K225" i="2"/>
  <c r="K224" i="2"/>
  <c r="K223" i="2"/>
  <c r="J215" i="2"/>
  <c r="K220" i="2"/>
  <c r="K219" i="2"/>
  <c r="K218" i="2"/>
  <c r="K217" i="2"/>
  <c r="J207" i="2"/>
  <c r="K214" i="2"/>
  <c r="K213" i="2"/>
  <c r="K212" i="2"/>
  <c r="K211" i="2"/>
  <c r="K210" i="2"/>
  <c r="K209" i="2"/>
  <c r="I214" i="2"/>
  <c r="I213" i="2"/>
  <c r="I212" i="2"/>
  <c r="I211" i="2"/>
  <c r="J199" i="2"/>
  <c r="K205" i="2"/>
  <c r="K204" i="2"/>
  <c r="K203" i="2"/>
  <c r="K202" i="2"/>
  <c r="K201" i="2"/>
  <c r="K198" i="2"/>
  <c r="K197" i="2"/>
  <c r="K196" i="2"/>
  <c r="K195" i="2"/>
  <c r="K194" i="2"/>
  <c r="K193" i="2"/>
  <c r="I198" i="2"/>
  <c r="I197" i="2"/>
  <c r="I196" i="2"/>
  <c r="I195" i="2"/>
  <c r="I194" i="2"/>
  <c r="I193" i="2"/>
  <c r="J182" i="2"/>
  <c r="K190" i="2"/>
  <c r="K189" i="2"/>
  <c r="K188" i="2"/>
  <c r="K187" i="2"/>
  <c r="K186" i="2"/>
  <c r="K185" i="2"/>
  <c r="K184" i="2"/>
  <c r="I190" i="2"/>
  <c r="I189" i="2"/>
  <c r="I188" i="2"/>
  <c r="I187" i="2"/>
  <c r="I186" i="2"/>
  <c r="I185" i="2"/>
  <c r="I184" i="2"/>
  <c r="I181" i="2"/>
  <c r="K181" i="2" s="1"/>
  <c r="I180" i="2"/>
  <c r="K180" i="2" s="1"/>
  <c r="I179" i="2"/>
  <c r="K179" i="2" s="1"/>
  <c r="I178" i="2"/>
  <c r="K178" i="2" s="1"/>
  <c r="I177" i="2"/>
  <c r="K177" i="2" s="1"/>
  <c r="I176" i="2"/>
  <c r="K176" i="2" s="1"/>
  <c r="J174" i="2"/>
  <c r="J166" i="2"/>
  <c r="K171" i="2"/>
  <c r="K170" i="2"/>
  <c r="K169" i="2"/>
  <c r="K168" i="2"/>
  <c r="I165" i="2"/>
  <c r="I164" i="2"/>
  <c r="I163" i="2"/>
  <c r="J158" i="2"/>
  <c r="K165" i="2"/>
  <c r="K164" i="2"/>
  <c r="K163" i="2"/>
  <c r="K162" i="2"/>
  <c r="K161" i="2"/>
  <c r="K160" i="2"/>
  <c r="K155" i="2"/>
  <c r="K154" i="2"/>
  <c r="K152" i="2"/>
  <c r="K151" i="2"/>
  <c r="K150" i="2"/>
  <c r="I155" i="2"/>
  <c r="I154" i="2"/>
  <c r="I153" i="2"/>
  <c r="I152" i="2"/>
  <c r="I151" i="2"/>
  <c r="I150" i="2"/>
  <c r="K157" i="2"/>
  <c r="K156" i="2"/>
  <c r="K153" i="2"/>
  <c r="K149" i="2"/>
  <c r="K148" i="2"/>
  <c r="K145" i="2"/>
  <c r="K144" i="2"/>
  <c r="I145" i="2"/>
  <c r="I144" i="2"/>
  <c r="J137" i="2"/>
  <c r="K143" i="2"/>
  <c r="K142" i="2"/>
  <c r="K141" i="2"/>
  <c r="K140" i="2"/>
  <c r="K139" i="2"/>
  <c r="K132" i="2"/>
  <c r="K131" i="2"/>
  <c r="I132" i="2"/>
  <c r="I131" i="2"/>
  <c r="J122" i="2"/>
  <c r="J128" i="2"/>
  <c r="K136" i="2"/>
  <c r="K135" i="2"/>
  <c r="K134" i="2"/>
  <c r="K133" i="2"/>
  <c r="K130" i="2"/>
  <c r="K121" i="2"/>
  <c r="K120" i="2"/>
  <c r="K119" i="2"/>
  <c r="K118" i="2"/>
  <c r="K127" i="2"/>
  <c r="K126" i="2"/>
  <c r="K125" i="2"/>
  <c r="K124" i="2"/>
  <c r="K123" i="2"/>
  <c r="I89" i="2"/>
  <c r="I88" i="2"/>
  <c r="J89" i="2"/>
  <c r="K89" i="2" s="1"/>
  <c r="J88" i="2"/>
  <c r="K88" i="2" s="1"/>
  <c r="J64" i="2"/>
  <c r="K64" i="2" s="1"/>
  <c r="J63" i="2"/>
  <c r="K63" i="2" s="1"/>
  <c r="I60" i="2"/>
  <c r="I59" i="2"/>
  <c r="J56" i="2"/>
  <c r="K56" i="2" s="1"/>
  <c r="J55" i="2"/>
  <c r="K55" i="2" s="1"/>
  <c r="J54" i="2"/>
  <c r="K54" i="2" s="1"/>
  <c r="I56" i="2"/>
  <c r="I55" i="2"/>
  <c r="I54" i="2"/>
  <c r="I48" i="2"/>
  <c r="I49" i="2"/>
  <c r="I50" i="2"/>
  <c r="I51" i="2"/>
  <c r="I46" i="2"/>
  <c r="I45" i="2"/>
  <c r="I44" i="2"/>
  <c r="I43" i="2"/>
  <c r="I41" i="2"/>
  <c r="I40" i="2"/>
  <c r="I39" i="2"/>
  <c r="I38" i="2"/>
  <c r="K32" i="2"/>
  <c r="I31" i="2"/>
  <c r="I30" i="2"/>
  <c r="I29" i="2"/>
  <c r="I28" i="2"/>
  <c r="J26" i="2"/>
  <c r="K26" i="2" s="1"/>
  <c r="J25" i="2"/>
  <c r="K25" i="2" s="1"/>
  <c r="K24" i="2"/>
  <c r="J23" i="2"/>
  <c r="K23" i="2" s="1"/>
  <c r="J21" i="2"/>
  <c r="K21" i="2" s="1"/>
  <c r="J20" i="2"/>
  <c r="K20" i="2" s="1"/>
  <c r="J19" i="2"/>
  <c r="K19" i="2" s="1"/>
  <c r="I26" i="2"/>
  <c r="I25" i="2"/>
  <c r="I24" i="2"/>
  <c r="I23" i="2"/>
  <c r="I21" i="2"/>
  <c r="I20" i="2"/>
  <c r="I19" i="2"/>
  <c r="I18" i="2"/>
  <c r="I16" i="2"/>
  <c r="I15" i="2"/>
  <c r="I14" i="2"/>
  <c r="K627" i="2" l="1"/>
  <c r="I465" i="2"/>
  <c r="K122" i="2"/>
  <c r="K22" i="2"/>
  <c r="J22" i="2"/>
  <c r="H131" i="3"/>
  <c r="K129" i="3"/>
  <c r="H129" i="3"/>
  <c r="K121" i="3"/>
  <c r="K120" i="3" s="1"/>
  <c r="J121" i="3"/>
  <c r="K119" i="3"/>
  <c r="J119" i="3"/>
  <c r="K118" i="3"/>
  <c r="J118" i="3"/>
  <c r="K117" i="3"/>
  <c r="J117" i="3"/>
  <c r="K116" i="3"/>
  <c r="J116" i="3"/>
  <c r="K114" i="3"/>
  <c r="K112" i="3" s="1"/>
  <c r="J114" i="3"/>
  <c r="J113" i="3"/>
  <c r="K108" i="3"/>
  <c r="J108" i="3"/>
  <c r="K107" i="3"/>
  <c r="J107" i="3"/>
  <c r="K106" i="3"/>
  <c r="J106" i="3"/>
  <c r="K105" i="3"/>
  <c r="J105" i="3"/>
  <c r="K104" i="3"/>
  <c r="J104" i="3"/>
  <c r="K103" i="3"/>
  <c r="J103" i="3"/>
  <c r="K102" i="3"/>
  <c r="J102" i="3"/>
  <c r="K101" i="3"/>
  <c r="J101" i="3"/>
  <c r="K100" i="3"/>
  <c r="J100" i="3"/>
  <c r="K99" i="3"/>
  <c r="J99" i="3"/>
  <c r="J97" i="3"/>
  <c r="J96" i="3"/>
  <c r="K92" i="3"/>
  <c r="K91" i="3" s="1"/>
  <c r="J92" i="3"/>
  <c r="J82" i="3"/>
  <c r="K80" i="3"/>
  <c r="J80" i="3"/>
  <c r="K79" i="3"/>
  <c r="J79" i="3"/>
  <c r="K78" i="3"/>
  <c r="J78" i="3"/>
  <c r="K77" i="3"/>
  <c r="J77" i="3"/>
  <c r="K76" i="3"/>
  <c r="J76" i="3"/>
  <c r="K75" i="3"/>
  <c r="J75" i="3"/>
  <c r="K68" i="3"/>
  <c r="K67" i="3" s="1"/>
  <c r="J68" i="3"/>
  <c r="K66" i="3"/>
  <c r="J66" i="3"/>
  <c r="K65" i="3"/>
  <c r="J65" i="3"/>
  <c r="K63" i="3"/>
  <c r="J63" i="3"/>
  <c r="K62" i="3"/>
  <c r="J62" i="3"/>
  <c r="K61" i="3"/>
  <c r="J61" i="3"/>
  <c r="J43" i="3"/>
  <c r="K42" i="3"/>
  <c r="J42" i="3"/>
  <c r="K41" i="3"/>
  <c r="J41" i="3"/>
  <c r="K40" i="3"/>
  <c r="J40" i="3"/>
  <c r="K39" i="3"/>
  <c r="J39" i="3"/>
  <c r="K38" i="3"/>
  <c r="J38" i="3"/>
  <c r="K37" i="3"/>
  <c r="J37" i="3"/>
  <c r="K34" i="3"/>
  <c r="J35" i="3"/>
  <c r="K16" i="3"/>
  <c r="K13" i="3"/>
  <c r="J120" i="3" l="1"/>
  <c r="J115" i="3"/>
  <c r="J98" i="3"/>
  <c r="K98" i="3"/>
  <c r="J74" i="3"/>
  <c r="K74" i="3"/>
  <c r="K60" i="3"/>
  <c r="K64" i="3"/>
  <c r="K126" i="3" s="1"/>
  <c r="K36" i="3"/>
  <c r="J60" i="3"/>
  <c r="J36" i="3"/>
  <c r="J81" i="3"/>
  <c r="J67" i="3"/>
  <c r="K15" i="3"/>
  <c r="J34" i="3"/>
  <c r="J64" i="3"/>
  <c r="J91" i="3"/>
  <c r="J112" i="3"/>
  <c r="K115" i="3"/>
  <c r="I628" i="2" l="1"/>
  <c r="I619" i="2"/>
  <c r="I620" i="2"/>
  <c r="I621" i="2"/>
  <c r="I622" i="2"/>
  <c r="I611" i="2"/>
  <c r="K585" i="2"/>
  <c r="K581" i="2"/>
  <c r="K598" i="2"/>
  <c r="K597" i="2"/>
  <c r="K596" i="2"/>
  <c r="I596" i="2"/>
  <c r="I597" i="2"/>
  <c r="I598" i="2"/>
  <c r="I578" i="2"/>
  <c r="I571" i="2"/>
  <c r="I569" i="2"/>
  <c r="I570" i="2"/>
  <c r="I566" i="2"/>
  <c r="I560" i="2"/>
  <c r="I562" i="2"/>
  <c r="K562" i="2"/>
  <c r="I556" i="2"/>
  <c r="I555" i="2"/>
  <c r="I554" i="2"/>
  <c r="I553" i="2"/>
  <c r="I550" i="2"/>
  <c r="I551" i="2"/>
  <c r="I515" i="2"/>
  <c r="I516" i="2"/>
  <c r="I517" i="2"/>
  <c r="I518" i="2"/>
  <c r="I519" i="2"/>
  <c r="I520" i="2"/>
  <c r="I486" i="2"/>
  <c r="I487" i="2"/>
  <c r="I488" i="2"/>
  <c r="I489" i="2"/>
  <c r="I482" i="2"/>
  <c r="I483" i="2"/>
  <c r="I481" i="2"/>
  <c r="I471" i="2"/>
  <c r="I472" i="2"/>
  <c r="I416" i="2"/>
  <c r="I417" i="2"/>
  <c r="I409" i="2"/>
  <c r="I410" i="2"/>
  <c r="I411" i="2"/>
  <c r="I412" i="2"/>
  <c r="I413" i="2"/>
  <c r="I367" i="2"/>
  <c r="I368" i="2"/>
  <c r="I360" i="2"/>
  <c r="I361" i="2"/>
  <c r="I362" i="2"/>
  <c r="I363" i="2"/>
  <c r="I354" i="2"/>
  <c r="I355" i="2"/>
  <c r="I356" i="2"/>
  <c r="I357" i="2"/>
  <c r="I346" i="2"/>
  <c r="I341" i="2"/>
  <c r="I342" i="2"/>
  <c r="I343" i="2"/>
  <c r="I339" i="2"/>
  <c r="I340" i="2"/>
  <c r="I319" i="2"/>
  <c r="I282" i="2"/>
  <c r="I283" i="2"/>
  <c r="I275" i="2"/>
  <c r="I276" i="2"/>
  <c r="I277" i="2"/>
  <c r="I278" i="2"/>
  <c r="I279" i="2"/>
  <c r="I274" i="2"/>
  <c r="I265" i="2"/>
  <c r="I266" i="2"/>
  <c r="I267" i="2"/>
  <c r="I259" i="2"/>
  <c r="I260" i="2"/>
  <c r="I261" i="2"/>
  <c r="I262" i="2"/>
  <c r="I251" i="2"/>
  <c r="I252" i="2"/>
  <c r="I253" i="2"/>
  <c r="I254" i="2"/>
  <c r="I255" i="2"/>
  <c r="I256" i="2"/>
  <c r="I247" i="2"/>
  <c r="I248" i="2"/>
  <c r="I237" i="2"/>
  <c r="I238" i="2"/>
  <c r="I239" i="2"/>
  <c r="I229" i="2"/>
  <c r="I232" i="2"/>
  <c r="I217" i="2"/>
  <c r="I218" i="2"/>
  <c r="I219" i="2"/>
  <c r="I220" i="2"/>
  <c r="I209" i="2"/>
  <c r="I210" i="2"/>
  <c r="I201" i="2"/>
  <c r="I202" i="2"/>
  <c r="I203" i="2"/>
  <c r="I204" i="2"/>
  <c r="I205" i="2"/>
  <c r="I168" i="2"/>
  <c r="I169" i="2"/>
  <c r="I170" i="2"/>
  <c r="I171" i="2"/>
  <c r="I160" i="2"/>
  <c r="I161" i="2"/>
  <c r="I162" i="2"/>
  <c r="I148" i="2"/>
  <c r="I149" i="2"/>
  <c r="I156" i="2"/>
  <c r="I157" i="2"/>
  <c r="I139" i="2"/>
  <c r="I140" i="2"/>
  <c r="I141" i="2"/>
  <c r="I142" i="2"/>
  <c r="I143" i="2"/>
  <c r="I130" i="2"/>
  <c r="I133" i="2"/>
  <c r="I134" i="2"/>
  <c r="I135" i="2"/>
  <c r="I136" i="2"/>
  <c r="I125" i="2"/>
  <c r="I124" i="2"/>
  <c r="I126" i="2"/>
  <c r="I127" i="2"/>
  <c r="I118" i="2"/>
  <c r="I119" i="2"/>
  <c r="I120" i="2"/>
  <c r="I121" i="2"/>
  <c r="I109" i="2"/>
  <c r="I110" i="2"/>
  <c r="I111" i="2"/>
  <c r="I112" i="2"/>
  <c r="I113" i="2"/>
  <c r="I114" i="2"/>
  <c r="I115" i="2"/>
  <c r="I103" i="2"/>
  <c r="I104" i="2"/>
  <c r="I105" i="2"/>
  <c r="I106" i="2"/>
  <c r="I97" i="2"/>
  <c r="I98" i="2"/>
  <c r="I99" i="2"/>
  <c r="I100" i="2"/>
  <c r="I92" i="2"/>
  <c r="I64" i="2"/>
  <c r="I63" i="2"/>
  <c r="I552" i="2" l="1"/>
  <c r="I595" i="2" l="1"/>
  <c r="I563" i="2"/>
  <c r="I501" i="2"/>
  <c r="I173" i="2"/>
  <c r="K652" i="2"/>
  <c r="K649" i="2"/>
  <c r="K647" i="2"/>
  <c r="K644" i="2"/>
  <c r="K636" i="2"/>
  <c r="K635" i="2" s="1"/>
  <c r="K626" i="2"/>
  <c r="K625" i="2"/>
  <c r="K624" i="2"/>
  <c r="K618" i="2"/>
  <c r="K617" i="2" s="1"/>
  <c r="K616" i="2"/>
  <c r="K615" i="2"/>
  <c r="K614" i="2"/>
  <c r="K613" i="2"/>
  <c r="K611" i="2"/>
  <c r="K602" i="2"/>
  <c r="K600" i="2"/>
  <c r="K599" i="2"/>
  <c r="K595" i="2"/>
  <c r="K594" i="2"/>
  <c r="K592" i="2"/>
  <c r="K591" i="2"/>
  <c r="K587" i="2"/>
  <c r="K580" i="2"/>
  <c r="K573" i="2"/>
  <c r="K572" i="2" s="1"/>
  <c r="K568" i="2"/>
  <c r="K567" i="2" s="1"/>
  <c r="K565" i="2"/>
  <c r="K564" i="2" s="1"/>
  <c r="K563" i="2"/>
  <c r="K561" i="2"/>
  <c r="K559" i="2"/>
  <c r="K558" i="2"/>
  <c r="K556" i="2"/>
  <c r="K555" i="2"/>
  <c r="K554" i="2"/>
  <c r="K553" i="2"/>
  <c r="K549" i="2"/>
  <c r="K548" i="2" s="1"/>
  <c r="J538" i="2"/>
  <c r="K536" i="2"/>
  <c r="K535" i="2"/>
  <c r="K530" i="2"/>
  <c r="K528" i="2"/>
  <c r="K527" i="2"/>
  <c r="K526" i="2"/>
  <c r="K525" i="2"/>
  <c r="K524" i="2"/>
  <c r="K523" i="2"/>
  <c r="K522" i="2"/>
  <c r="K514" i="2"/>
  <c r="K513" i="2" s="1"/>
  <c r="K506" i="2"/>
  <c r="K501" i="2"/>
  <c r="K500" i="2" s="1"/>
  <c r="K499" i="2"/>
  <c r="K495" i="2"/>
  <c r="I495" i="2"/>
  <c r="K491" i="2"/>
  <c r="K490" i="2" s="1"/>
  <c r="I491" i="2"/>
  <c r="K485" i="2"/>
  <c r="K484" i="2" s="1"/>
  <c r="K480" i="2"/>
  <c r="K479" i="2" s="1"/>
  <c r="K478" i="2"/>
  <c r="K477" i="2"/>
  <c r="K474" i="2"/>
  <c r="K470" i="2"/>
  <c r="K469" i="2" s="1"/>
  <c r="K466" i="2"/>
  <c r="K465" i="2" s="1"/>
  <c r="K459" i="2"/>
  <c r="K458" i="2" s="1"/>
  <c r="K454" i="2"/>
  <c r="K452" i="2"/>
  <c r="K451" i="2"/>
  <c r="J445" i="2"/>
  <c r="K445" i="2" s="1"/>
  <c r="I445" i="2"/>
  <c r="J444" i="2"/>
  <c r="K444" i="2" s="1"/>
  <c r="J443" i="2"/>
  <c r="K443" i="2" s="1"/>
  <c r="J442" i="2"/>
  <c r="K442" i="2" s="1"/>
  <c r="J441" i="2"/>
  <c r="K441" i="2" s="1"/>
  <c r="J440" i="2"/>
  <c r="J438" i="2"/>
  <c r="K438" i="2" s="1"/>
  <c r="J437" i="2"/>
  <c r="K437" i="2" s="1"/>
  <c r="J436" i="2"/>
  <c r="K436" i="2" s="1"/>
  <c r="J435" i="2"/>
  <c r="K435" i="2" s="1"/>
  <c r="J434" i="2"/>
  <c r="K434" i="2" s="1"/>
  <c r="K428" i="2"/>
  <c r="K427" i="2"/>
  <c r="K425" i="2"/>
  <c r="K421" i="2"/>
  <c r="I421" i="2"/>
  <c r="K420" i="2"/>
  <c r="K415" i="2"/>
  <c r="K414" i="2" s="1"/>
  <c r="J413" i="2"/>
  <c r="K408" i="2"/>
  <c r="K406" i="2"/>
  <c r="K405" i="2"/>
  <c r="K404" i="2"/>
  <c r="K400" i="2"/>
  <c r="K399" i="2"/>
  <c r="K397" i="2"/>
  <c r="K396" i="2"/>
  <c r="K395" i="2"/>
  <c r="K394" i="2"/>
  <c r="K393" i="2"/>
  <c r="K384" i="2"/>
  <c r="K377" i="2"/>
  <c r="K376" i="2" s="1"/>
  <c r="J375" i="2"/>
  <c r="K375" i="2" s="1"/>
  <c r="J374" i="2"/>
  <c r="K374" i="2" s="1"/>
  <c r="J373" i="2"/>
  <c r="K373" i="2" s="1"/>
  <c r="J372" i="2"/>
  <c r="K372" i="2" s="1"/>
  <c r="J371" i="2"/>
  <c r="K371" i="2" s="1"/>
  <c r="J370" i="2"/>
  <c r="K370" i="2" s="1"/>
  <c r="K366" i="2"/>
  <c r="K365" i="2" s="1"/>
  <c r="I366" i="2"/>
  <c r="K364" i="2"/>
  <c r="K359" i="2"/>
  <c r="J353" i="2"/>
  <c r="K345" i="2"/>
  <c r="K344" i="2" s="1"/>
  <c r="K338" i="2"/>
  <c r="K337" i="2" s="1"/>
  <c r="K328" i="2"/>
  <c r="K327" i="2" s="1"/>
  <c r="J326" i="2"/>
  <c r="K326" i="2" s="1"/>
  <c r="J318" i="2"/>
  <c r="K318" i="2" s="1"/>
  <c r="J302" i="2"/>
  <c r="J300" i="2"/>
  <c r="K300" i="2" s="1"/>
  <c r="J299" i="2"/>
  <c r="K299" i="2" s="1"/>
  <c r="K297" i="2"/>
  <c r="K281" i="2"/>
  <c r="K269" i="2"/>
  <c r="K268" i="2" s="1"/>
  <c r="K264" i="2"/>
  <c r="K263" i="2" s="1"/>
  <c r="J258" i="2"/>
  <c r="K250" i="2"/>
  <c r="K249" i="2" s="1"/>
  <c r="K246" i="2"/>
  <c r="K245" i="2" s="1"/>
  <c r="K241" i="2"/>
  <c r="K240" i="2" s="1"/>
  <c r="K236" i="2"/>
  <c r="K235" i="2" s="1"/>
  <c r="K228" i="2"/>
  <c r="K227" i="2" s="1"/>
  <c r="K222" i="2"/>
  <c r="K216" i="2"/>
  <c r="K215" i="2" s="1"/>
  <c r="K208" i="2"/>
  <c r="K207" i="2" s="1"/>
  <c r="K206" i="2"/>
  <c r="K200" i="2"/>
  <c r="J192" i="2"/>
  <c r="K183" i="2"/>
  <c r="K182" i="2" s="1"/>
  <c r="K173" i="2"/>
  <c r="K172" i="2"/>
  <c r="K167" i="2"/>
  <c r="K159" i="2"/>
  <c r="K158" i="2" s="1"/>
  <c r="J147" i="2"/>
  <c r="J146" i="2" s="1"/>
  <c r="K138" i="2"/>
  <c r="K137" i="2" s="1"/>
  <c r="K129" i="2"/>
  <c r="K128" i="2" s="1"/>
  <c r="J117" i="2"/>
  <c r="J108" i="2"/>
  <c r="J102" i="2"/>
  <c r="J96" i="2"/>
  <c r="J94" i="2"/>
  <c r="K94" i="2" s="1"/>
  <c r="I94" i="2"/>
  <c r="J93" i="2"/>
  <c r="K93" i="2" s="1"/>
  <c r="J91" i="2"/>
  <c r="J87" i="2"/>
  <c r="J85" i="2"/>
  <c r="K85" i="2" s="1"/>
  <c r="I85" i="2"/>
  <c r="J84" i="2"/>
  <c r="K84" i="2" s="1"/>
  <c r="J83" i="2"/>
  <c r="J81" i="2"/>
  <c r="K81" i="2" s="1"/>
  <c r="J80" i="2"/>
  <c r="K80" i="2" s="1"/>
  <c r="J79" i="2"/>
  <c r="J75" i="2"/>
  <c r="J66" i="2"/>
  <c r="J62" i="2"/>
  <c r="J58" i="2"/>
  <c r="J53" i="2"/>
  <c r="J51" i="2"/>
  <c r="K51" i="2" s="1"/>
  <c r="J50" i="2"/>
  <c r="K50" i="2" s="1"/>
  <c r="J48" i="2"/>
  <c r="J45" i="2"/>
  <c r="J43" i="2"/>
  <c r="J41" i="2"/>
  <c r="K41" i="2" s="1"/>
  <c r="J40" i="2"/>
  <c r="K40" i="2" s="1"/>
  <c r="J38" i="2"/>
  <c r="J33" i="2"/>
  <c r="J32" i="2" s="1"/>
  <c r="J31" i="2"/>
  <c r="K31" i="2" s="1"/>
  <c r="J30" i="2"/>
  <c r="K30" i="2" s="1"/>
  <c r="J28" i="2"/>
  <c r="J18" i="2"/>
  <c r="J16" i="2"/>
  <c r="K16" i="2" s="1"/>
  <c r="J14" i="2"/>
  <c r="K648" i="2" l="1"/>
  <c r="K643" i="2"/>
  <c r="K623" i="2"/>
  <c r="K601" i="2"/>
  <c r="K612" i="2"/>
  <c r="K593" i="2"/>
  <c r="K552" i="2"/>
  <c r="K557" i="2"/>
  <c r="K538" i="2"/>
  <c r="K537" i="2" s="1"/>
  <c r="J537" i="2"/>
  <c r="K494" i="2"/>
  <c r="K529" i="2"/>
  <c r="K521" i="2"/>
  <c r="K473" i="2"/>
  <c r="K446" i="2"/>
  <c r="K453" i="2"/>
  <c r="K440" i="2"/>
  <c r="K439" i="2" s="1"/>
  <c r="J439" i="2"/>
  <c r="K426" i="2"/>
  <c r="K419" i="2"/>
  <c r="K413" i="2"/>
  <c r="K407" i="2" s="1"/>
  <c r="J407" i="2"/>
  <c r="K398" i="2"/>
  <c r="K383" i="2"/>
  <c r="K358" i="2"/>
  <c r="K353" i="2"/>
  <c r="K352" i="2" s="1"/>
  <c r="J352" i="2"/>
  <c r="K302" i="2"/>
  <c r="K301" i="2" s="1"/>
  <c r="J301" i="2"/>
  <c r="K280" i="2"/>
  <c r="K258" i="2"/>
  <c r="K257" i="2" s="1"/>
  <c r="J257" i="2"/>
  <c r="K221" i="2"/>
  <c r="K199" i="2"/>
  <c r="K192" i="2"/>
  <c r="K191" i="2" s="1"/>
  <c r="J191" i="2"/>
  <c r="K166" i="2"/>
  <c r="K147" i="2"/>
  <c r="K146" i="2" s="1"/>
  <c r="K117" i="2"/>
  <c r="K116" i="2" s="1"/>
  <c r="J116" i="2"/>
  <c r="K108" i="2"/>
  <c r="K107" i="2" s="1"/>
  <c r="J107" i="2"/>
  <c r="K96" i="2"/>
  <c r="K95" i="2" s="1"/>
  <c r="J95" i="2"/>
  <c r="K102" i="2"/>
  <c r="K101" i="2" s="1"/>
  <c r="J101" i="2"/>
  <c r="K87" i="2"/>
  <c r="K86" i="2" s="1"/>
  <c r="J86" i="2"/>
  <c r="K91" i="2"/>
  <c r="K90" i="2" s="1"/>
  <c r="J90" i="2"/>
  <c r="K83" i="2"/>
  <c r="K82" i="2" s="1"/>
  <c r="J82" i="2"/>
  <c r="K79" i="2"/>
  <c r="K78" i="2" s="1"/>
  <c r="J78" i="2"/>
  <c r="K62" i="2"/>
  <c r="K61" i="2" s="1"/>
  <c r="J61" i="2"/>
  <c r="K75" i="2"/>
  <c r="K74" i="2" s="1"/>
  <c r="J74" i="2"/>
  <c r="K66" i="2"/>
  <c r="K65" i="2" s="1"/>
  <c r="J65" i="2"/>
  <c r="K58" i="2"/>
  <c r="K57" i="2" s="1"/>
  <c r="J57" i="2"/>
  <c r="J37" i="2"/>
  <c r="K43" i="2"/>
  <c r="K42" i="2" s="1"/>
  <c r="J42" i="2"/>
  <c r="K53" i="2"/>
  <c r="K52" i="2" s="1"/>
  <c r="J52" i="2"/>
  <c r="K48" i="2"/>
  <c r="K47" i="2" s="1"/>
  <c r="J47" i="2"/>
  <c r="K38" i="2"/>
  <c r="K37" i="2" s="1"/>
  <c r="K18" i="2"/>
  <c r="K17" i="2" s="1"/>
  <c r="J17" i="2"/>
  <c r="K28" i="2"/>
  <c r="K27" i="2" s="1"/>
  <c r="J27" i="2"/>
  <c r="K14" i="2"/>
  <c r="K13" i="2" s="1"/>
  <c r="J13" i="2"/>
  <c r="K586" i="2"/>
  <c r="K317" i="2"/>
  <c r="K298" i="2"/>
  <c r="K579" i="2"/>
  <c r="I500" i="2"/>
  <c r="I365" i="2"/>
  <c r="K369" i="2"/>
  <c r="K433" i="2"/>
  <c r="I625" i="2"/>
  <c r="I559" i="2"/>
  <c r="I525" i="2" l="1"/>
  <c r="I626" i="2"/>
  <c r="I437" i="2"/>
  <c r="I443" i="2"/>
  <c r="I602" i="2"/>
  <c r="I594" i="2"/>
  <c r="I587" i="2"/>
  <c r="I580" i="2"/>
  <c r="I573" i="2"/>
  <c r="I558" i="2"/>
  <c r="I538" i="2"/>
  <c r="I506" i="2"/>
  <c r="I505" i="2" s="1"/>
  <c r="I434" i="2"/>
  <c r="I420" i="2"/>
  <c r="I353" i="2"/>
  <c r="I352" i="2" s="1"/>
  <c r="I328" i="2"/>
  <c r="I281" i="2"/>
  <c r="I246" i="2"/>
  <c r="I192" i="2"/>
  <c r="I159" i="2"/>
  <c r="I123" i="2"/>
  <c r="I96" i="2"/>
  <c r="I649" i="2"/>
  <c r="I636" i="2"/>
  <c r="I624" i="2"/>
  <c r="I613" i="2"/>
  <c r="I568" i="2"/>
  <c r="I522" i="2"/>
  <c r="I514" i="2"/>
  <c r="I338" i="2"/>
  <c r="I269" i="2"/>
  <c r="I264" i="2"/>
  <c r="I258" i="2"/>
  <c r="I228" i="2"/>
  <c r="I200" i="2"/>
  <c r="I167" i="2"/>
  <c r="I129" i="2"/>
  <c r="I102" i="2"/>
  <c r="I58" i="2"/>
  <c r="I53" i="2"/>
  <c r="I618" i="2"/>
  <c r="I549" i="2"/>
  <c r="I548" i="2" s="1"/>
  <c r="I530" i="2"/>
  <c r="I480" i="2"/>
  <c r="I470" i="2"/>
  <c r="I440" i="2"/>
  <c r="I427" i="2"/>
  <c r="I408" i="2"/>
  <c r="I407" i="2" s="1"/>
  <c r="I399" i="2"/>
  <c r="I384" i="2"/>
  <c r="I377" i="2"/>
  <c r="I370" i="2"/>
  <c r="I359" i="2"/>
  <c r="I345" i="2"/>
  <c r="I344" i="2" s="1"/>
  <c r="I302" i="2"/>
  <c r="I236" i="2"/>
  <c r="I208" i="2"/>
  <c r="I175" i="2"/>
  <c r="K175" i="2" s="1"/>
  <c r="K174" i="2" s="1"/>
  <c r="I138" i="2"/>
  <c r="I108" i="2"/>
  <c r="I83" i="2"/>
  <c r="I79" i="2"/>
  <c r="I75" i="2"/>
  <c r="I66" i="2"/>
  <c r="I62" i="2"/>
  <c r="I644" i="2"/>
  <c r="I565" i="2"/>
  <c r="I485" i="2"/>
  <c r="I415" i="2"/>
  <c r="I414" i="2" s="1"/>
  <c r="I318" i="2"/>
  <c r="I299" i="2"/>
  <c r="I216" i="2"/>
  <c r="I183" i="2"/>
  <c r="I147" i="2"/>
  <c r="I117" i="2"/>
  <c r="I91" i="2"/>
  <c r="I87" i="2"/>
  <c r="I523" i="2"/>
  <c r="I404" i="2"/>
  <c r="I394" i="2"/>
  <c r="I441" i="2"/>
  <c r="I428" i="2"/>
  <c r="I375" i="2"/>
  <c r="I435" i="2"/>
  <c r="I372" i="2"/>
  <c r="I405" i="2"/>
  <c r="I395" i="2"/>
  <c r="I442" i="2"/>
  <c r="I400" i="2"/>
  <c r="I393" i="2"/>
  <c r="I378" i="2"/>
  <c r="I371" i="2"/>
  <c r="I364" i="2"/>
  <c r="I452" i="2"/>
  <c r="I436" i="2"/>
  <c r="I80" i="2"/>
  <c r="I300" i="2"/>
  <c r="I615" i="2"/>
  <c r="I528" i="2"/>
  <c r="I614" i="2"/>
  <c r="I527" i="2"/>
  <c r="I600" i="2"/>
  <c r="I561" i="2"/>
  <c r="I616" i="2"/>
  <c r="I250" i="2"/>
  <c r="I241" i="2"/>
  <c r="I373" i="2"/>
  <c r="I526" i="2"/>
  <c r="I599" i="2"/>
  <c r="I524" i="2"/>
  <c r="I459" i="2"/>
  <c r="I397" i="2"/>
  <c r="I438" i="2"/>
  <c r="I444" i="2"/>
  <c r="I406" i="2"/>
  <c r="I396" i="2"/>
  <c r="I374" i="2"/>
  <c r="I529" i="2" l="1"/>
  <c r="I490" i="2"/>
  <c r="I623" i="2"/>
  <c r="I458" i="2"/>
  <c r="I643" i="2"/>
  <c r="I376" i="2"/>
  <c r="I426" i="2"/>
  <c r="I479" i="2"/>
  <c r="I617" i="2"/>
  <c r="I521" i="2"/>
  <c r="I627" i="2"/>
  <c r="I419" i="2"/>
  <c r="I473" i="2"/>
  <c r="I572" i="2"/>
  <c r="I601" i="2"/>
  <c r="I383" i="2"/>
  <c r="I439" i="2"/>
  <c r="I567" i="2"/>
  <c r="I635" i="2"/>
  <c r="I433" i="2"/>
  <c r="I579" i="2"/>
  <c r="I484" i="2"/>
  <c r="I358" i="2"/>
  <c r="I398" i="2"/>
  <c r="I453" i="2"/>
  <c r="I612" i="2"/>
  <c r="I648" i="2"/>
  <c r="I446" i="2"/>
  <c r="I537" i="2"/>
  <c r="I586" i="2"/>
  <c r="I494" i="2"/>
  <c r="I564" i="2"/>
  <c r="I369" i="2"/>
  <c r="I469" i="2"/>
  <c r="I513" i="2"/>
  <c r="J29" i="3"/>
  <c r="I557" i="2"/>
  <c r="I593" i="2"/>
  <c r="J28" i="3" l="1"/>
  <c r="I337" i="2"/>
  <c r="I298" i="2"/>
  <c r="I227" i="2"/>
  <c r="I206" i="2"/>
  <c r="I199" i="2" s="1"/>
  <c r="I172" i="2"/>
  <c r="I166" i="2" s="1"/>
  <c r="I128" i="2"/>
  <c r="I101" i="2"/>
  <c r="I81" i="2"/>
  <c r="I78" i="2" s="1"/>
  <c r="I74" i="2"/>
  <c r="J17" i="3" s="1"/>
  <c r="I61" i="2"/>
  <c r="I27" i="2"/>
  <c r="I301" i="2"/>
  <c r="I280" i="2"/>
  <c r="I235" i="2"/>
  <c r="I207" i="2"/>
  <c r="I174" i="2"/>
  <c r="I137" i="2"/>
  <c r="I107" i="2"/>
  <c r="I86" i="2"/>
  <c r="I84" i="2"/>
  <c r="I82" i="2" s="1"/>
  <c r="I65" i="2"/>
  <c r="I42" i="2"/>
  <c r="I37" i="2"/>
  <c r="I32" i="2"/>
  <c r="I317" i="2"/>
  <c r="I268" i="2"/>
  <c r="I240" i="2"/>
  <c r="I215" i="2"/>
  <c r="I182" i="2"/>
  <c r="I146" i="2"/>
  <c r="I116" i="2"/>
  <c r="I93" i="2"/>
  <c r="I90" i="2" s="1"/>
  <c r="I17" i="2"/>
  <c r="I13" i="2"/>
  <c r="J14" i="3" s="1"/>
  <c r="I327" i="2"/>
  <c r="I263" i="2"/>
  <c r="I257" i="2"/>
  <c r="I245" i="2"/>
  <c r="I221" i="2"/>
  <c r="I191" i="2"/>
  <c r="I158" i="2"/>
  <c r="I122" i="2"/>
  <c r="I95" i="2"/>
  <c r="I57" i="2"/>
  <c r="I52" i="2"/>
  <c r="I47" i="2"/>
  <c r="I22" i="2"/>
  <c r="J13" i="3" l="1"/>
  <c r="J16" i="3"/>
  <c r="I249" i="2"/>
  <c r="J15" i="3" l="1"/>
  <c r="H132" i="3" l="1"/>
  <c r="H130" i="3"/>
  <c r="J127" i="3" l="1"/>
  <c r="J134" i="3" s="1"/>
  <c r="K131" i="3"/>
  <c r="K505" i="2"/>
  <c r="K134" i="3"/>
  <c r="J505" i="2"/>
  <c r="K132" i="3"/>
  <c r="K130" i="3"/>
  <c r="K127" i="3"/>
</calcChain>
</file>

<file path=xl/sharedStrings.xml><?xml version="1.0" encoding="utf-8"?>
<sst xmlns="http://schemas.openxmlformats.org/spreadsheetml/2006/main" count="4503" uniqueCount="1796">
  <si>
    <t>SECRETARIA DISTRITAL DEL HABITAT</t>
  </si>
  <si>
    <t>ANEXO - OFERTA ECONÓMICA</t>
  </si>
  <si>
    <t>OBJETO CONTRACTUAL:</t>
  </si>
  <si>
    <t>CÓDIGO</t>
  </si>
  <si>
    <t>NOMBRE INSUMO</t>
  </si>
  <si>
    <t>UNIDAD</t>
  </si>
  <si>
    <t>PRECIO ESTIMADO POR LA ENTIDAD</t>
  </si>
  <si>
    <t>PRECIO OFERTADO POR EL PROPONENTE</t>
  </si>
  <si>
    <t>MO</t>
  </si>
  <si>
    <t>MANO DE OBRA (INCLUYE FACTOR PRESTACIONAL)</t>
  </si>
  <si>
    <t>MO001</t>
  </si>
  <si>
    <t>JR</t>
  </si>
  <si>
    <t>MO002</t>
  </si>
  <si>
    <t>MO003</t>
  </si>
  <si>
    <t>HH</t>
  </si>
  <si>
    <t>MO004</t>
  </si>
  <si>
    <t>MO005</t>
  </si>
  <si>
    <t>MO006</t>
  </si>
  <si>
    <t>MO007</t>
  </si>
  <si>
    <t>MO009</t>
  </si>
  <si>
    <t>MO010</t>
  </si>
  <si>
    <t>HR</t>
  </si>
  <si>
    <t>MO023</t>
  </si>
  <si>
    <t>MO024</t>
  </si>
  <si>
    <t>OFICIAL DRYWALL CON PRESTACIONES</t>
  </si>
  <si>
    <t>MO031</t>
  </si>
  <si>
    <t>MO032</t>
  </si>
  <si>
    <t>CUADRILLA (2 AYUDANTES ALBAÑILERIA CON PRESTACIONES)</t>
  </si>
  <si>
    <t>MO033</t>
  </si>
  <si>
    <t>HC</t>
  </si>
  <si>
    <t>MO034</t>
  </si>
  <si>
    <t>MO035</t>
  </si>
  <si>
    <t>MO038</t>
  </si>
  <si>
    <t>MO039</t>
  </si>
  <si>
    <t>MO040</t>
  </si>
  <si>
    <t>MO041</t>
  </si>
  <si>
    <t>MO044</t>
  </si>
  <si>
    <t>MO051</t>
  </si>
  <si>
    <t>MO053</t>
  </si>
  <si>
    <t>MO054</t>
  </si>
  <si>
    <t>MO055</t>
  </si>
  <si>
    <t>MO057</t>
  </si>
  <si>
    <t>MO058</t>
  </si>
  <si>
    <t>SOLDADOR</t>
  </si>
  <si>
    <t>MO059</t>
  </si>
  <si>
    <t>TR</t>
  </si>
  <si>
    <t>TRANSPORTES Y ACARREOS</t>
  </si>
  <si>
    <t>TR007</t>
  </si>
  <si>
    <t>TRANSPORTE DE EQUIPO MENOR</t>
  </si>
  <si>
    <t>VJ</t>
  </si>
  <si>
    <t>AG</t>
  </si>
  <si>
    <t>AGREGADOS, BASES Y SUBBASES</t>
  </si>
  <si>
    <t>AG001</t>
  </si>
  <si>
    <t>M3</t>
  </si>
  <si>
    <t>AG003</t>
  </si>
  <si>
    <t>RECEBO COMUN (INCLUYE TRANSPORTE)</t>
  </si>
  <si>
    <t>AG004</t>
  </si>
  <si>
    <t>AG005</t>
  </si>
  <si>
    <t>AG006</t>
  </si>
  <si>
    <t>GRAVA N. 7 - 1/2"</t>
  </si>
  <si>
    <t>AG008</t>
  </si>
  <si>
    <t>TRITURADO 3/4"</t>
  </si>
  <si>
    <t>AG009</t>
  </si>
  <si>
    <t>AG010</t>
  </si>
  <si>
    <t>AG011</t>
  </si>
  <si>
    <t>AG012</t>
  </si>
  <si>
    <t>AG018</t>
  </si>
  <si>
    <t>AG019</t>
  </si>
  <si>
    <t>PIEDRA MEDIA ZONGA (INCLUYE TRANSPORTE)</t>
  </si>
  <si>
    <t>AG020</t>
  </si>
  <si>
    <t>AG021</t>
  </si>
  <si>
    <t>AG022</t>
  </si>
  <si>
    <t>CP</t>
  </si>
  <si>
    <t>CONCRETOS Y MORTEROS PREMEZCLADOS</t>
  </si>
  <si>
    <t>CP001</t>
  </si>
  <si>
    <t>CP002</t>
  </si>
  <si>
    <t>CONCRETO 3000 PSI DE PLANTA</t>
  </si>
  <si>
    <t>CP003</t>
  </si>
  <si>
    <t>CONCRETO 2500 PSI DE PLANTA</t>
  </si>
  <si>
    <t>CP004</t>
  </si>
  <si>
    <t>CONCRETO 2000 PSI DE PLANTA</t>
  </si>
  <si>
    <t>CP005</t>
  </si>
  <si>
    <t>CONCRETO 1500 PSI DE PLANTA</t>
  </si>
  <si>
    <t>CP006</t>
  </si>
  <si>
    <t>CONCRETO GRAVA COMUN 2000 PSI (140 KG/CM2)</t>
  </si>
  <si>
    <t>CP007</t>
  </si>
  <si>
    <t>CONCRETO GRAVA COMUN 2500 PSI (175 KG/CM2)</t>
  </si>
  <si>
    <t>CP008</t>
  </si>
  <si>
    <t>CONCRETO GRAVA COMUN 3000 PSI (210 KG/CM2)</t>
  </si>
  <si>
    <t>CP009</t>
  </si>
  <si>
    <t>CONCRETO GRAVA COMUN 3500 PSI (245 KG/CM2)</t>
  </si>
  <si>
    <t>CP010</t>
  </si>
  <si>
    <t>CP011</t>
  </si>
  <si>
    <t>CP012</t>
  </si>
  <si>
    <t>CONCRETO GRAVA FINA 3000 PSI (210 KG/CM2)</t>
  </si>
  <si>
    <t>CP014</t>
  </si>
  <si>
    <t>CEMENTO GRIS</t>
  </si>
  <si>
    <t>KG</t>
  </si>
  <si>
    <t>CP015</t>
  </si>
  <si>
    <t>CEMENTO BLANCO</t>
  </si>
  <si>
    <t>CP019</t>
  </si>
  <si>
    <t>CP020</t>
  </si>
  <si>
    <t>CP021</t>
  </si>
  <si>
    <t>GROUTING FLUIDO CONCRETO 3000 PSI</t>
  </si>
  <si>
    <t>CP024</t>
  </si>
  <si>
    <t>CP029</t>
  </si>
  <si>
    <t>CP030</t>
  </si>
  <si>
    <t>CO</t>
  </si>
  <si>
    <t>CONCRETOS Y MORTEROS HECHOS EN OBRA</t>
  </si>
  <si>
    <t>CO001</t>
  </si>
  <si>
    <t>CO015</t>
  </si>
  <si>
    <t>MORTERO 1:2 (HECHO EN OBRA)</t>
  </si>
  <si>
    <t>CO016</t>
  </si>
  <si>
    <t>MORTERO 1:3 (HECHO EN OBRA)</t>
  </si>
  <si>
    <t>CO017</t>
  </si>
  <si>
    <t>MORTERO 1:3 IMPERMEABILIZADO (HECHO EN OBRA)</t>
  </si>
  <si>
    <t>CO018</t>
  </si>
  <si>
    <t>MORTERO 1:4 (HECHO EN OBRA)</t>
  </si>
  <si>
    <t>CO019</t>
  </si>
  <si>
    <t>MORTERO 1:4 IMPERMEABILIZADO (HECHO EN OBRA)</t>
  </si>
  <si>
    <t>CO020</t>
  </si>
  <si>
    <t>MORTERO 1:5 (HECHO EN OBRA)</t>
  </si>
  <si>
    <t>CO023</t>
  </si>
  <si>
    <t>M2</t>
  </si>
  <si>
    <t>EQ</t>
  </si>
  <si>
    <t>EQUIPO PESADO</t>
  </si>
  <si>
    <t>EQ006</t>
  </si>
  <si>
    <t>EQ014</t>
  </si>
  <si>
    <t>EQ015</t>
  </si>
  <si>
    <t>VIBRADOR TIPO AGUJA</t>
  </si>
  <si>
    <t>DIA</t>
  </si>
  <si>
    <t>HE</t>
  </si>
  <si>
    <t>EQUIPO LIVIANO Y HERRAMIENTAS</t>
  </si>
  <si>
    <t>HE001</t>
  </si>
  <si>
    <t>HE002</t>
  </si>
  <si>
    <t>HERRAMIENTA MENOR</t>
  </si>
  <si>
    <t>GLB</t>
  </si>
  <si>
    <t>HE003</t>
  </si>
  <si>
    <t>SIERRA ELECTRICA PARA ALUMINIO</t>
  </si>
  <si>
    <t>HE004</t>
  </si>
  <si>
    <t>COMPRESOR DE AIRE PEQUEÑO</t>
  </si>
  <si>
    <t>HE006</t>
  </si>
  <si>
    <t>REGLA VIBRATORIA A GASOLINA</t>
  </si>
  <si>
    <t>HE007</t>
  </si>
  <si>
    <t>HE008</t>
  </si>
  <si>
    <t>HE009</t>
  </si>
  <si>
    <t>CORTADORA DE CONCRETO (SIN DISCO)</t>
  </si>
  <si>
    <t>HE010</t>
  </si>
  <si>
    <t>HE011</t>
  </si>
  <si>
    <t>VIBRADOR DE CONCRETO A GASOLINA Y/O ELECTRICO</t>
  </si>
  <si>
    <t>HE012</t>
  </si>
  <si>
    <t>MOTOBOMBA SUMERGIBLE Ø 2" O 3"</t>
  </si>
  <si>
    <t>HE013</t>
  </si>
  <si>
    <t>HE015</t>
  </si>
  <si>
    <t>HE016</t>
  </si>
  <si>
    <t>DESTORNILLADOR DE IMPACTO</t>
  </si>
  <si>
    <t>HE017</t>
  </si>
  <si>
    <t>PLANTA ELECTRICA 4KW</t>
  </si>
  <si>
    <t>HE018</t>
  </si>
  <si>
    <t>HE019</t>
  </si>
  <si>
    <t>HE020</t>
  </si>
  <si>
    <t>ANDAMIO TUBULAR 1,5*1,5 C/CRUCETA</t>
  </si>
  <si>
    <t>HE021</t>
  </si>
  <si>
    <t>BROCA TUGSTENO 1/2"</t>
  </si>
  <si>
    <t>UN</t>
  </si>
  <si>
    <t>HE022</t>
  </si>
  <si>
    <t>HE023</t>
  </si>
  <si>
    <t>HE027</t>
  </si>
  <si>
    <t>HE028</t>
  </si>
  <si>
    <t>HE029</t>
  </si>
  <si>
    <t>EQUIPO DE SOLDADURA</t>
  </si>
  <si>
    <t>HE030</t>
  </si>
  <si>
    <t>HE032</t>
  </si>
  <si>
    <t>HE033</t>
  </si>
  <si>
    <t>HE035</t>
  </si>
  <si>
    <t>LIJADORA</t>
  </si>
  <si>
    <t>HE036</t>
  </si>
  <si>
    <t>DOBLADORA Y FLEJERA</t>
  </si>
  <si>
    <t>HE037</t>
  </si>
  <si>
    <t>MES</t>
  </si>
  <si>
    <t>HE038</t>
  </si>
  <si>
    <t>ACPM</t>
  </si>
  <si>
    <t>GAL</t>
  </si>
  <si>
    <t>ALQUILER DE PLANCHON DE MADERA</t>
  </si>
  <si>
    <t>AC</t>
  </si>
  <si>
    <t>ACEROS PARA REFUERZO</t>
  </si>
  <si>
    <t>AC001</t>
  </si>
  <si>
    <t>AC002</t>
  </si>
  <si>
    <t>AC003</t>
  </si>
  <si>
    <t>AC004</t>
  </si>
  <si>
    <t>AC005</t>
  </si>
  <si>
    <t>AC006</t>
  </si>
  <si>
    <t>AC007</t>
  </si>
  <si>
    <t>MALLA ELECTROSOLDADA S=250X250MM, Ø=4X4MM</t>
  </si>
  <si>
    <t>AC008</t>
  </si>
  <si>
    <t>MALLA ELECTROSOLDADA S=150X150MM, Ø=5X5MM</t>
  </si>
  <si>
    <t>AC009</t>
  </si>
  <si>
    <t>MALLA ELECTROSOLDADA S=150X150MM, Ø=6X6MM</t>
  </si>
  <si>
    <t>AC010</t>
  </si>
  <si>
    <t>MALLA ELECTROSOLDADA S=150X150MM, Ø=7X7MM</t>
  </si>
  <si>
    <t>AC011</t>
  </si>
  <si>
    <t>MALLA ELECTROSOLDADA S=150X150MM, Ø=8X8MM</t>
  </si>
  <si>
    <t>AC012</t>
  </si>
  <si>
    <t>MALLA ELECTROSOLDADA S=150X150MM, Ø=4X4MM</t>
  </si>
  <si>
    <t>AC013</t>
  </si>
  <si>
    <t>MALLA ELECTROSOLDADA S=200X200MM, Ø=4X4MM</t>
  </si>
  <si>
    <t>AC014</t>
  </si>
  <si>
    <t>AC017</t>
  </si>
  <si>
    <t>AC018</t>
  </si>
  <si>
    <t>ACERO FIGURADO NO. 10 (Ø 1 1/4") F'Y=60000 PSI</t>
  </si>
  <si>
    <t>AC019</t>
  </si>
  <si>
    <t>AC020</t>
  </si>
  <si>
    <t>AC021</t>
  </si>
  <si>
    <t>AC022</t>
  </si>
  <si>
    <t>PERFIL C P 150-16N 1.5X150X50MM ESP</t>
  </si>
  <si>
    <t>ML</t>
  </si>
  <si>
    <t>AC024</t>
  </si>
  <si>
    <t>ANGULO 1" POR 1/8" - 6 MTS</t>
  </si>
  <si>
    <t>AC026</t>
  </si>
  <si>
    <t>AC027</t>
  </si>
  <si>
    <t>AC028</t>
  </si>
  <si>
    <t>AC029</t>
  </si>
  <si>
    <t>AC031</t>
  </si>
  <si>
    <t>ANGULO DE 2 1/2 X 2 1/2 X 3/16</t>
  </si>
  <si>
    <t>AC032</t>
  </si>
  <si>
    <t>AC033</t>
  </si>
  <si>
    <t>AC034</t>
  </si>
  <si>
    <t>AC035</t>
  </si>
  <si>
    <t>AC036</t>
  </si>
  <si>
    <t>AC037</t>
  </si>
  <si>
    <t>GE</t>
  </si>
  <si>
    <t>GEOSINTETICOS</t>
  </si>
  <si>
    <t>GE001</t>
  </si>
  <si>
    <t>GEOTEXTIL PAVCO NO TEJIDO 2500 M² 1.08</t>
  </si>
  <si>
    <t>GE002</t>
  </si>
  <si>
    <t>GEOTEXTIL NT 3000</t>
  </si>
  <si>
    <t>GE008</t>
  </si>
  <si>
    <t>GEOTEXTIL TEJIDO FORTEX BX-60</t>
  </si>
  <si>
    <t>GE009</t>
  </si>
  <si>
    <t>GEOTEXTIL TEJIDO FORTEX BX-40</t>
  </si>
  <si>
    <t>BL</t>
  </si>
  <si>
    <t>LADRILLOS, BLOQUES Y ADOQUINES</t>
  </si>
  <si>
    <t>BL001</t>
  </si>
  <si>
    <t>LADRILLO PORTANTE PRENSADO (ESTRUCTURAL)</t>
  </si>
  <si>
    <t>BL002</t>
  </si>
  <si>
    <t>LADRILLO TOLETE RECOCIDO 24X12X6</t>
  </si>
  <si>
    <t>BL003</t>
  </si>
  <si>
    <t>LADRILLO TOLETE COMUN</t>
  </si>
  <si>
    <t>BL005</t>
  </si>
  <si>
    <t>BLOQUE ESTRUCTURAL TIPO PIEDRA GRIS (10 X 20 X 40 CM)</t>
  </si>
  <si>
    <t>BL013</t>
  </si>
  <si>
    <t>BL014</t>
  </si>
  <si>
    <t>BL015</t>
  </si>
  <si>
    <t>BL018</t>
  </si>
  <si>
    <t>BLOQUE CONCRETO 9X19X39</t>
  </si>
  <si>
    <t>BL019</t>
  </si>
  <si>
    <t>BLOQUE CONCRETO 20X20X40</t>
  </si>
  <si>
    <t>BL020</t>
  </si>
  <si>
    <t>BL021</t>
  </si>
  <si>
    <t>BL022</t>
  </si>
  <si>
    <t>BL023</t>
  </si>
  <si>
    <t>BL024</t>
  </si>
  <si>
    <t>BL026</t>
  </si>
  <si>
    <t>BL027</t>
  </si>
  <si>
    <t>BL028</t>
  </si>
  <si>
    <t>PI</t>
  </si>
  <si>
    <t>PINTURAS</t>
  </si>
  <si>
    <t>PI001</t>
  </si>
  <si>
    <t>PI005</t>
  </si>
  <si>
    <t>PINTURA DE ESMALTE PINTULUX O SIMILAR</t>
  </si>
  <si>
    <t>PI007</t>
  </si>
  <si>
    <t>PI008</t>
  </si>
  <si>
    <t>PI010</t>
  </si>
  <si>
    <t>PI011</t>
  </si>
  <si>
    <t>PI012</t>
  </si>
  <si>
    <t>PI013</t>
  </si>
  <si>
    <t>PI014</t>
  </si>
  <si>
    <t>PI015</t>
  </si>
  <si>
    <t>PI016</t>
  </si>
  <si>
    <t>PI017</t>
  </si>
  <si>
    <t>PI018</t>
  </si>
  <si>
    <t>PI019</t>
  </si>
  <si>
    <t>PI020</t>
  </si>
  <si>
    <t>VINILO TIPO 1 BIOPROTECCION VIDA BLANCO</t>
  </si>
  <si>
    <t>PI021</t>
  </si>
  <si>
    <t>PASTA PARA ESTUCO (MUROS INTERIORES, EXTERIORES, BAJO PLACA)</t>
  </si>
  <si>
    <t>PI022</t>
  </si>
  <si>
    <t>ESMALTE ACUALUX BLANCO O DE COLOR</t>
  </si>
  <si>
    <t>MA</t>
  </si>
  <si>
    <t>MADERA</t>
  </si>
  <si>
    <t>MA001</t>
  </si>
  <si>
    <t>PLANCHON EN ORDINARIO 2.90 X 0.18 X 0.04</t>
  </si>
  <si>
    <t>MA005</t>
  </si>
  <si>
    <t>REPISA EN ORDINARIO 2.90 X 0.08 X 0.04</t>
  </si>
  <si>
    <t>MA007</t>
  </si>
  <si>
    <t>REPISA EN ORDINARIO 3.90 X 0.08 X 0.04</t>
  </si>
  <si>
    <t>MA009</t>
  </si>
  <si>
    <t>DURMIENTE EN ORDINARIO 2.90 X 0.04 X 0.04</t>
  </si>
  <si>
    <t>MA011</t>
  </si>
  <si>
    <t>CERCO EN ORDINARIO 2.90 X 0.08 X 0.08</t>
  </si>
  <si>
    <t>MA015</t>
  </si>
  <si>
    <t>TABLA BURRA EN ORDINARIO 2.90 X 0.28 X 0.025</t>
  </si>
  <si>
    <t>MA016</t>
  </si>
  <si>
    <t>TABLA BURRA EN ORDINARIO 2.90 X 0.23 X 0.025</t>
  </si>
  <si>
    <t>MA018</t>
  </si>
  <si>
    <t>TABLA BURRA EN ORDINARIO 2.90 X 0.13 X 0.025</t>
  </si>
  <si>
    <t>MA019</t>
  </si>
  <si>
    <t>TABLA CHAPA EN ORDINARIO 2.90 X 0.28 X 0.02</t>
  </si>
  <si>
    <t>MA020</t>
  </si>
  <si>
    <t>TABLA CHAPA EN ORDINARIO 2.90 X 0.23 X 0.02</t>
  </si>
  <si>
    <t>MA021</t>
  </si>
  <si>
    <t>TABLA CHAPA EN ORDINARIO 2.90 X 0.18 X 0.02</t>
  </si>
  <si>
    <t>MA022</t>
  </si>
  <si>
    <t>TABLA CHAPA EN ORDINARIO 2.90 X 0.13 X 0.02</t>
  </si>
  <si>
    <t>MA041</t>
  </si>
  <si>
    <t>PUERTA EN MADERA ENTAMBORADA 60CMS X 200 CMS TIPO INTERDOORS LÍNEA ESTAMBUL, IGUAL O CALIDAD SUPERIOR</t>
  </si>
  <si>
    <t>MA042</t>
  </si>
  <si>
    <t>MA043</t>
  </si>
  <si>
    <t>MA044</t>
  </si>
  <si>
    <t>PUERTA EN MADERA ENTAMBORADA 90CMS X 200 CMS TIPO INTERDOORS LÍNEA</t>
  </si>
  <si>
    <t>MA045</t>
  </si>
  <si>
    <t>MA046</t>
  </si>
  <si>
    <t xml:space="preserve">COMBO PUERTA (CEDRO CLÁSICA) EN MADERA ENTAMBORADA DE 80CMS X 200 CMS + MARCO </t>
  </si>
  <si>
    <t>MA048</t>
  </si>
  <si>
    <t>PASO para escalera EN MADERA GRANADILLO  (2,8 CM X  80 CM X 25 CM) CANTONEADA Y PULIDA POR TODAS LAS CARAS</t>
  </si>
  <si>
    <t>MA052</t>
  </si>
  <si>
    <t xml:space="preserve">LISTÓN PARA PISO PINO 2 CM X 9,5 CM X 2,9 M ARAUCO </t>
  </si>
  <si>
    <t>MA053</t>
  </si>
  <si>
    <t>VIGA DE SAPAN DE 2,9 X 15 X 8 CM</t>
  </si>
  <si>
    <t>MA054</t>
  </si>
  <si>
    <t>PASAMANOS MADERA 6X4 ACANALADO PULIDO Y CANTONEADO POR TODAS LAS CARAS</t>
  </si>
  <si>
    <t>MA055</t>
  </si>
  <si>
    <t xml:space="preserve">TABLA BURRA 30X2.2-2.7CMX2.90M </t>
  </si>
  <si>
    <t>MA056</t>
  </si>
  <si>
    <t xml:space="preserve">MEDIACAÑA 3CM X 3CM X 2.50M CEDRO </t>
  </si>
  <si>
    <t>MA057</t>
  </si>
  <si>
    <t xml:space="preserve">TABLA BURRA 15X2.2-2.7CMX2.90M </t>
  </si>
  <si>
    <t>MA058</t>
  </si>
  <si>
    <t>MA059</t>
  </si>
  <si>
    <t>VIGA 15 X 8 CM X 2.90 M - SAPÁN</t>
  </si>
  <si>
    <t>MA060</t>
  </si>
  <si>
    <t>VIGA 18 X 8 CM X 2.90 M - ORDINARIO (ALQUILER)</t>
  </si>
  <si>
    <t>MA061</t>
  </si>
  <si>
    <t>LISTÓN DE MADERA PINO MACHIHEMBRADO 9 mm X 3cm  X3,2 m</t>
  </si>
  <si>
    <t>MA062</t>
  </si>
  <si>
    <t>TABLA BURRA 10X2,7 CM X2,9M-ORD.</t>
  </si>
  <si>
    <t>MA063</t>
  </si>
  <si>
    <t>PASAMANOS 7 CM ANCHO X 3 CM DE ESPESOR 2,50 M DE LARGO  PERAL CBL.</t>
  </si>
  <si>
    <t>MA064</t>
  </si>
  <si>
    <t>GUARDAESCOBA SAPAN 8 X 1 CM 2.5M</t>
  </si>
  <si>
    <t>MA065</t>
  </si>
  <si>
    <t>PUERTA PIZANO 0,60 A 0,80 X 2M</t>
  </si>
  <si>
    <t>MA066</t>
  </si>
  <si>
    <t xml:space="preserve">LISTÓN 3X3 CM X2,7 CM </t>
  </si>
  <si>
    <t>MA067</t>
  </si>
  <si>
    <t>MARCO EN MADERA  CERCO 5X5CM (0,50X0,70M) + TAPA EN TRIPLEX DE 1.4MM+ TRASP.</t>
  </si>
  <si>
    <t>MA068</t>
  </si>
  <si>
    <t>LISTON EN AMARILLO (8X2,5CM) L=3,00M</t>
  </si>
  <si>
    <t>FO</t>
  </si>
  <si>
    <t>FORMALETAS</t>
  </si>
  <si>
    <t>FO001</t>
  </si>
  <si>
    <t>FORMALETA MADERA -TABLERO EN MADERA DE 0 ,70 M X 1,4 M (ALQUILER)</t>
  </si>
  <si>
    <t>FO002</t>
  </si>
  <si>
    <t>PARALES CORRIENTE METÁLICOS 2,80 A 3,50 M - TELESCÓPICO INCLUYE CRUCETA</t>
  </si>
  <si>
    <t>FO008</t>
  </si>
  <si>
    <t>MORDAZA METÁLICA</t>
  </si>
  <si>
    <t>FO009</t>
  </si>
  <si>
    <t>PARAL TELESCÓPICO  EXTENDIBLE A 2.7 M</t>
  </si>
  <si>
    <t>FO010</t>
  </si>
  <si>
    <t>FORM CLAMPS</t>
  </si>
  <si>
    <t>FO011</t>
  </si>
  <si>
    <t>FE</t>
  </si>
  <si>
    <t xml:space="preserve">FERRETERIA </t>
  </si>
  <si>
    <t>FE001</t>
  </si>
  <si>
    <t>ALAMBRE NEGRO</t>
  </si>
  <si>
    <t>FE002</t>
  </si>
  <si>
    <t>PUNTILLA CON CABEZA 2"</t>
  </si>
  <si>
    <t>LB</t>
  </si>
  <si>
    <t>FE003</t>
  </si>
  <si>
    <t>AGUA</t>
  </si>
  <si>
    <t>FE007</t>
  </si>
  <si>
    <t>BISAGRA COBRE NUDO CABEZA PLANA 3"</t>
  </si>
  <si>
    <t>FE008</t>
  </si>
  <si>
    <t>NEOPRENO</t>
  </si>
  <si>
    <t>FE009</t>
  </si>
  <si>
    <t>CINTA TEFLON DE 1/2" X 10 M</t>
  </si>
  <si>
    <t>RL</t>
  </si>
  <si>
    <t>FE010</t>
  </si>
  <si>
    <t xml:space="preserve">ESTOPA ALGODÓN </t>
  </si>
  <si>
    <t>FE011</t>
  </si>
  <si>
    <t>LIJA DE AGUA #400</t>
  </si>
  <si>
    <t>FE012</t>
  </si>
  <si>
    <t>BARNIZ PINTUCO</t>
  </si>
  <si>
    <t>FE013</t>
  </si>
  <si>
    <t>SILICONA NEUTRA BLANCA PINTUCO 300 ML</t>
  </si>
  <si>
    <t>FE014</t>
  </si>
  <si>
    <t>FE015</t>
  </si>
  <si>
    <t>BOQUILLA</t>
  </si>
  <si>
    <t>FE016</t>
  </si>
  <si>
    <t xml:space="preserve">ACIDO MURIATICO </t>
  </si>
  <si>
    <t>LT</t>
  </si>
  <si>
    <t>FE017</t>
  </si>
  <si>
    <t>TUERCA PARA PERNO DESDE 1/4 HASTA 1" INOXIDABLE</t>
  </si>
  <si>
    <t>FE019</t>
  </si>
  <si>
    <t>ARANDELA PLANA (Ref. VARIAS)</t>
  </si>
  <si>
    <t>FE021</t>
  </si>
  <si>
    <t>TORNILLO EN ALUMINIO AUTOPERFORANTE</t>
  </si>
  <si>
    <t>FE023</t>
  </si>
  <si>
    <t>PUNTILLA SIN CABEZA 1"</t>
  </si>
  <si>
    <t>FE024</t>
  </si>
  <si>
    <t>SOLDADURA PVC BOUNDING 1/8 GALON</t>
  </si>
  <si>
    <t>FE025</t>
  </si>
  <si>
    <t>SOLDADURA ELÉCT. 3/32” WEST ARCO</t>
  </si>
  <si>
    <t>FE026</t>
  </si>
  <si>
    <t>SOLDADURA ELECTRICA 004 KG DE 3/32"</t>
  </si>
  <si>
    <t>FE027</t>
  </si>
  <si>
    <t>LIMPIADOR REMOVEDOR PARA PVC Y CPVC (1/4 GAL)</t>
  </si>
  <si>
    <t>FE028</t>
  </si>
  <si>
    <t>MANTO FIBERGLASS 400 X 10M</t>
  </si>
  <si>
    <t>FE029</t>
  </si>
  <si>
    <t>CHAZO PLASTICO INCLUYE TORNILLOS</t>
  </si>
  <si>
    <t>FE030</t>
  </si>
  <si>
    <t>ACOFLEX SANITARIO</t>
  </si>
  <si>
    <t>FE031</t>
  </si>
  <si>
    <t>POLISOMBRA</t>
  </si>
  <si>
    <t>FE032</t>
  </si>
  <si>
    <t>LIJA PABMERIL PLIEGO 9"X11"</t>
  </si>
  <si>
    <t>FE033</t>
  </si>
  <si>
    <t>CARTÓN ASFÁLTICO</t>
  </si>
  <si>
    <t>FE035</t>
  </si>
  <si>
    <t>LIJA NO. 180</t>
  </si>
  <si>
    <t>FE036</t>
  </si>
  <si>
    <t>THINER</t>
  </si>
  <si>
    <t>FE037</t>
  </si>
  <si>
    <t>SOLDADURA DE ESTAÑO PARA COBRE, LATÓN Y BRONCE</t>
  </si>
  <si>
    <t>FE038</t>
  </si>
  <si>
    <t>MANIJA GATO PARA VENTANA 2693 UN 1.00</t>
  </si>
  <si>
    <t>FE043</t>
  </si>
  <si>
    <t>CAL NARE</t>
  </si>
  <si>
    <t>FE044</t>
  </si>
  <si>
    <t>IMPERMEABILIZANTE INTEGRAL PARA CONCRETOS/MORTEROS</t>
  </si>
  <si>
    <t>FE045</t>
  </si>
  <si>
    <t>DISTANCIADORES EN CRUCETA PARA ENCHAPE 2MM</t>
  </si>
  <si>
    <t>FE046</t>
  </si>
  <si>
    <t>CINTA FLEXIBLE PARA SELLO DE JUNTAS A=15CM</t>
  </si>
  <si>
    <t>FE047</t>
  </si>
  <si>
    <t>CINTA FLEXIBLE PARA SELLO DE JUNTAS A=22CM</t>
  </si>
  <si>
    <t>FE048</t>
  </si>
  <si>
    <t>CINTA FLEXIBLE PARA SELLO DE JUNTAS A=10CM</t>
  </si>
  <si>
    <t>FE049</t>
  </si>
  <si>
    <t>CINTA SELLANTE PARA AGUA 1/2" X 10M</t>
  </si>
  <si>
    <t>FE050</t>
  </si>
  <si>
    <t>CINTA SELLANTE PARA AGUA 3/4" X 10M</t>
  </si>
  <si>
    <t>FE051</t>
  </si>
  <si>
    <t>CINTA SELLANTE PARA AGUA 1" X 10M</t>
  </si>
  <si>
    <t>FE052</t>
  </si>
  <si>
    <t>FE053</t>
  </si>
  <si>
    <t>FE063</t>
  </si>
  <si>
    <t>DISOLVENTE EPOXICO DISOLVENTE EPOXICO BLER, IGUAL O CALIDAD SUPERIOR</t>
  </si>
  <si>
    <t>FE067</t>
  </si>
  <si>
    <t>EMULSION ASFALTICA SIKA O IGUAL O SUPERIOR CALIDAD</t>
  </si>
  <si>
    <t>FE068</t>
  </si>
  <si>
    <t>SIKADUR 32 PRIMER O IGUAL O SUPERIOR CALIDAD</t>
  </si>
  <si>
    <t>FE070</t>
  </si>
  <si>
    <t>SIKA ANCHORFIX-4 O IGUAL O SUPERIOR CALIDAD</t>
  </si>
  <si>
    <t>FE071</t>
  </si>
  <si>
    <t xml:space="preserve">SOLDADURA PARA CPVC FGG </t>
  </si>
  <si>
    <t>FE072</t>
  </si>
  <si>
    <t xml:space="preserve">SOLDADURA PVC NCT 576 </t>
  </si>
  <si>
    <t>FE073</t>
  </si>
  <si>
    <t>ABRAZADERA ACERO DE 2"</t>
  </si>
  <si>
    <t>FE074</t>
  </si>
  <si>
    <t>ABRAZADERA ACERO DE 3"</t>
  </si>
  <si>
    <t>FE075</t>
  </si>
  <si>
    <t>SOLDADURA 6013 - 3/32”</t>
  </si>
  <si>
    <t>FE076</t>
  </si>
  <si>
    <t>ABRAZADERA ACERO 4"</t>
  </si>
  <si>
    <t>FE077</t>
  </si>
  <si>
    <t>MANTO ALUMANTO 3MM ROLLO 10,01M2</t>
  </si>
  <si>
    <t>FE078</t>
  </si>
  <si>
    <t>CLIP TIPO SENCILLO</t>
  </si>
  <si>
    <t>FE079</t>
  </si>
  <si>
    <t>TORNILLO AUTOPERFORANTE 10-16X3/4, CABEZA HEXAGONALPARA CANALETA 90</t>
  </si>
  <si>
    <t>FE080</t>
  </si>
  <si>
    <t>SIKA 1 PRESENTACIÓN 1 KG</t>
  </si>
  <si>
    <t>FE081</t>
  </si>
  <si>
    <t>LÁMINA GALVANIZADA CAL. 18 1.00X 2.00 M</t>
  </si>
  <si>
    <t>FE082</t>
  </si>
  <si>
    <t xml:space="preserve">SIKA 2 </t>
  </si>
  <si>
    <t>FE083</t>
  </si>
  <si>
    <t>CARGA FUERTE MAS CLAVO BAJAVEL 5/16"X 1"</t>
  </si>
  <si>
    <t>FE084</t>
  </si>
  <si>
    <t xml:space="preserve">TORNILLO PARA MADERA 2” No.9 </t>
  </si>
  <si>
    <t>FE085</t>
  </si>
  <si>
    <t xml:space="preserve">ÁNGULO GALV. 0.2X0.25 CAL.26X2.44M </t>
  </si>
  <si>
    <t>FE086</t>
  </si>
  <si>
    <t>CINTA MALLA SELLAPANEL 45 MM RL 0.01</t>
  </si>
  <si>
    <t>FE087</t>
  </si>
  <si>
    <t xml:space="preserve">MASILLA SUPERMASTICK PR </t>
  </si>
  <si>
    <t>FE088</t>
  </si>
  <si>
    <t xml:space="preserve">TORNILLO 1” PUNTA DE BROCA </t>
  </si>
  <si>
    <t>FE089</t>
  </si>
  <si>
    <t xml:space="preserve">TORNILLO 7/16” PUNTA DE BROCA </t>
  </si>
  <si>
    <t>FE090</t>
  </si>
  <si>
    <t>ABRAZADERA DE ACERO 4"</t>
  </si>
  <si>
    <t>FE091</t>
  </si>
  <si>
    <t>SIKA TRANSPARENTE 10 (5 GL) REPELENTE AL AGUA PARA FACHADAS</t>
  </si>
  <si>
    <t>FE092</t>
  </si>
  <si>
    <t>FE093</t>
  </si>
  <si>
    <t>WIN PROTECTOR PVC BLANCO</t>
  </si>
  <si>
    <t>FE097</t>
  </si>
  <si>
    <t>PLATINA 1-1/4” X  1/4” X 6 M</t>
  </si>
  <si>
    <t>FE098</t>
  </si>
  <si>
    <t xml:space="preserve">BISAGRA COBRE CABEZA. PLANA 3-1/2” </t>
  </si>
  <si>
    <t>FE099</t>
  </si>
  <si>
    <t>JABON</t>
  </si>
  <si>
    <t>FE100</t>
  </si>
  <si>
    <t>NIPLE GALVANIZADO 1/2" X 3 CM</t>
  </si>
  <si>
    <t>FE101</t>
  </si>
  <si>
    <t>TEE GALVANIZADO 1/2"</t>
  </si>
  <si>
    <t>FE102</t>
  </si>
  <si>
    <t>SILICONA VIDRIOS Y ALUMINIO 280 ML</t>
  </si>
  <si>
    <t>FE103</t>
  </si>
  <si>
    <t>DECAPADO FACIL UNIVERSAL PINTUCO</t>
  </si>
  <si>
    <t>FE104</t>
  </si>
  <si>
    <t>TORNILLO PARA MADERA 1” No. 6</t>
  </si>
  <si>
    <t>FE105</t>
  </si>
  <si>
    <t>AMARRES PLÁSTICOS 20 CM</t>
  </si>
  <si>
    <t>FE106</t>
  </si>
  <si>
    <t xml:space="preserve">TORNILLO LÁMINA #14X1/2" GOLOSO </t>
  </si>
  <si>
    <t>FE107</t>
  </si>
  <si>
    <t>XYPEX MORTERO CONCENTRADO- GRIS</t>
  </si>
  <si>
    <t>FE108</t>
  </si>
  <si>
    <t xml:space="preserve">DISTANCIADOR. CM-30 CLIP MORTERO  </t>
  </si>
  <si>
    <t>FE109</t>
  </si>
  <si>
    <t>FE110</t>
  </si>
  <si>
    <t xml:space="preserve">TUBO PLASTIFICADO CORTINA BAÑO 1M </t>
  </si>
  <si>
    <t>FE111</t>
  </si>
  <si>
    <t>VIGUETA 38 X 19 MM X 2,44 M</t>
  </si>
  <si>
    <t>FE114</t>
  </si>
  <si>
    <t>CHAZO  EXPANDIBLE PARA CONCRETO DE 3/8 X 1  7/8"</t>
  </si>
  <si>
    <t>FE115</t>
  </si>
  <si>
    <t>MALLA PAJARITO 1/2"</t>
  </si>
  <si>
    <t>FE116</t>
  </si>
  <si>
    <t>FE117</t>
  </si>
  <si>
    <t>ANCLAJE CHAZO EXPANSIVO 1-1/2”</t>
  </si>
  <si>
    <t>FE118</t>
  </si>
  <si>
    <t>TUBO REDONDO NEGRO DE 1 - 1/2" ESPESOR 2,5MM X 6M</t>
  </si>
  <si>
    <t>FE119</t>
  </si>
  <si>
    <t xml:space="preserve">TORNILLO LÁMINA AVELLANADO 10X2” </t>
  </si>
  <si>
    <t>FE120</t>
  </si>
  <si>
    <t>CHAZO PARA CARPINTERIA EN MADERA</t>
  </si>
  <si>
    <t>FE121</t>
  </si>
  <si>
    <t xml:space="preserve">ESCUDO GOLPEADOR NIQUELADO </t>
  </si>
  <si>
    <t>FE122</t>
  </si>
  <si>
    <t xml:space="preserve">OMEGA CAL.26 X 2.44 M ROLLADO </t>
  </si>
  <si>
    <t>FE123</t>
  </si>
  <si>
    <t xml:space="preserve">CINTA DE PAPEL SUPERCINTA DE 75 m x 50 mm </t>
  </si>
  <si>
    <t>FE124</t>
  </si>
  <si>
    <t>LAMINA  DE YESO ESTANDAR PARA PANELES DIVISORIOS 1/2" 2.44 M x 1.22 M</t>
  </si>
  <si>
    <t>FE125</t>
  </si>
  <si>
    <t>MASTER 1 IMPERMEABILIZANTE LIQUIDO</t>
  </si>
  <si>
    <t>FE126</t>
  </si>
  <si>
    <t>TORNILLO 7 X 7/16</t>
  </si>
  <si>
    <t>FE127</t>
  </si>
  <si>
    <t>TORNILLO GRABBER 6X1"</t>
  </si>
  <si>
    <t>FE128</t>
  </si>
  <si>
    <t>DILATACIÓN EN BRONCE PC09</t>
  </si>
  <si>
    <t>FE129</t>
  </si>
  <si>
    <t>LIJA TELA NO. 120 PABMERIL</t>
  </si>
  <si>
    <t>FE130</t>
  </si>
  <si>
    <t>WASH PRIMER A PINTURA</t>
  </si>
  <si>
    <t>FE131</t>
  </si>
  <si>
    <t>WASH PRIMER B CATALIZADOR</t>
  </si>
  <si>
    <t>FE132</t>
  </si>
  <si>
    <t>DILATACIÓN EN BRONCE PC 09</t>
  </si>
  <si>
    <t>FE133</t>
  </si>
  <si>
    <t xml:space="preserve">XYPEX CONCENTRADO BLANCO </t>
  </si>
  <si>
    <t>FE134</t>
  </si>
  <si>
    <t>SOPORTE EN PLATINA PARA CORREA METALICA (ZAPATO)</t>
  </si>
  <si>
    <t>FE135</t>
  </si>
  <si>
    <t xml:space="preserve">TORNILLO DE 2 1/2 X 1/2 </t>
  </si>
  <si>
    <t>FE136</t>
  </si>
  <si>
    <t>DISTANCIADORES EN T Y EN X PARA BLOQUES DE VIDRIO</t>
  </si>
  <si>
    <t>FE137</t>
  </si>
  <si>
    <t>ÁNGULO GALV.  0.1X0.15 CAL.26X2.44M</t>
  </si>
  <si>
    <t>FE138</t>
  </si>
  <si>
    <t>OMEGA CAL.26 X 2.44 M ROLLADO</t>
  </si>
  <si>
    <t>FE139</t>
  </si>
  <si>
    <t>FE140</t>
  </si>
  <si>
    <t>JAMBA EN ALUMINIO</t>
  </si>
  <si>
    <t>FE141</t>
  </si>
  <si>
    <t>RIEL en aluminio (Para división baño)</t>
  </si>
  <si>
    <t>FE142</t>
  </si>
  <si>
    <t>CERCO EN ALUMINIO REFORZADO - ECONOMICO</t>
  </si>
  <si>
    <t>FE143</t>
  </si>
  <si>
    <t>PERMATON</t>
  </si>
  <si>
    <t>FE144</t>
  </si>
  <si>
    <t xml:space="preserve">CARRETILLAS BAJAS </t>
  </si>
  <si>
    <t>FE145</t>
  </si>
  <si>
    <t>CARRETILLAS SUPERIORES</t>
  </si>
  <si>
    <t>FE146</t>
  </si>
  <si>
    <t>JALADERA (Para puerta corredera división baño)</t>
  </si>
  <si>
    <t>FE147</t>
  </si>
  <si>
    <t>REMACHES</t>
  </si>
  <si>
    <t>FE148</t>
  </si>
  <si>
    <t>FE149</t>
  </si>
  <si>
    <t>ÁNGULO PARA ESCUADRA (División baño)</t>
  </si>
  <si>
    <t>FE150</t>
  </si>
  <si>
    <t>TORNILLO TABLAROCA 8 x 1″</t>
  </si>
  <si>
    <t>FE151</t>
  </si>
  <si>
    <t>LÁMINA ACRÍLICO de 1,2 m x 1,8m  x 2 mm</t>
  </si>
  <si>
    <t>FE152</t>
  </si>
  <si>
    <t>FE153</t>
  </si>
  <si>
    <t>LIJA N° 60</t>
  </si>
  <si>
    <t>FE154</t>
  </si>
  <si>
    <t>PARAL B9 X 2,44 CAL 26</t>
  </si>
  <si>
    <t>FE155</t>
  </si>
  <si>
    <t>SEPAROL ECOLÓGICO (Desmoldante para formaleta)</t>
  </si>
  <si>
    <t>FE156</t>
  </si>
  <si>
    <t xml:space="preserve">DISTANCIADOR. CM-20 CLIP MORTERO  </t>
  </si>
  <si>
    <t>FE157</t>
  </si>
  <si>
    <t>CURASEAL BLANCO (SELLADOR)</t>
  </si>
  <si>
    <t>FE158</t>
  </si>
  <si>
    <t>CARRETILLA PLATON DE 6 FT(PIES)PLASTICO-RUEDA ANTIPINCHAZO</t>
  </si>
  <si>
    <t>FE159</t>
  </si>
  <si>
    <t>SIKATOP-122 (POR 30 KG) MORTERO CEMENTOSO Y RESINA ACRILICA</t>
  </si>
  <si>
    <t>FE160</t>
  </si>
  <si>
    <t>SIKADUR 35-HI MOD-LV (3KG)</t>
  </si>
  <si>
    <t>FE161</t>
  </si>
  <si>
    <t>ANTISOL BLANCO (CURADOR DE CONCRETO) POR 20 KG</t>
  </si>
  <si>
    <t>FE162</t>
  </si>
  <si>
    <t>SUMINISTRO, PREPARACION DE SUPERFICIE E INYECCION A PRESION DE ADHESIVO EPÓXICO DE ALTA RESISTENCIA PARA REOARACION DE (FISURAS) EN MUROS DE CONCRETO (SIKADUR 35 Hi-MOD-LV; Rto:-Aprox:3-5ml/Kg dependiendo de espesor de la grieta). Valor a todo costo.</t>
  </si>
  <si>
    <t>RE</t>
  </si>
  <si>
    <t>TUBERIAS -RED HIDRAULICA Y SANITARIA</t>
  </si>
  <si>
    <t>RE001</t>
  </si>
  <si>
    <t>TUBO  CPVC ULTRATEMP 1/2"</t>
  </si>
  <si>
    <t>RE002</t>
  </si>
  <si>
    <t>CODO  CPVC 45° 1/2"</t>
  </si>
  <si>
    <t>RE003</t>
  </si>
  <si>
    <t>UNION  CPVC ULTRATEMP 1/2"</t>
  </si>
  <si>
    <t>RE004</t>
  </si>
  <si>
    <t>TEE CPVC ULTRATEMP 1/2"</t>
  </si>
  <si>
    <t>RE005</t>
  </si>
  <si>
    <t>TEE PRESIÓN PVC 1 1/4"</t>
  </si>
  <si>
    <t>RE006</t>
  </si>
  <si>
    <t>TEE PRESIÓN PVC 1"</t>
  </si>
  <si>
    <t>RE007</t>
  </si>
  <si>
    <t>TEE PRESION PVC 1/2"</t>
  </si>
  <si>
    <t>RE008</t>
  </si>
  <si>
    <t>ADAPTADOR MACHO CPVC 1/2"</t>
  </si>
  <si>
    <t>RE009</t>
  </si>
  <si>
    <t>REJILLA VENTILACION 20X20 CM-PVC EUROPEA</t>
  </si>
  <si>
    <t>RE010</t>
  </si>
  <si>
    <t>TUBO PRESION PVC 4" RDE 21</t>
  </si>
  <si>
    <t>RE011</t>
  </si>
  <si>
    <t>TUBO PRESION PVC 1/2"</t>
  </si>
  <si>
    <t>RE012</t>
  </si>
  <si>
    <t>TUBO PRESION PVC  1 1/2" RDE 21</t>
  </si>
  <si>
    <t>RE013</t>
  </si>
  <si>
    <t>TUBO PRESION PVC 1" RDE 21</t>
  </si>
  <si>
    <t>RE015</t>
  </si>
  <si>
    <t>TUBO PRESION PVC 1/2" RDE 13.5</t>
  </si>
  <si>
    <t>RE016</t>
  </si>
  <si>
    <t>TUBO PRESION PVC 3/4"</t>
  </si>
  <si>
    <t>RE024</t>
  </si>
  <si>
    <t>CODO 45 4" PVC S</t>
  </si>
  <si>
    <t>RE025</t>
  </si>
  <si>
    <t>CODO 45 3" PVC S</t>
  </si>
  <si>
    <t>RE026</t>
  </si>
  <si>
    <t>CODO 45° PRESIÓN PVC 1"</t>
  </si>
  <si>
    <t>RE027</t>
  </si>
  <si>
    <t>CODO DE 90 CPVC ULTRATEMP 1/2"</t>
  </si>
  <si>
    <t>RE028</t>
  </si>
  <si>
    <t>TAPON ROSCADO PRESION PVC 1/2"</t>
  </si>
  <si>
    <t>RE029</t>
  </si>
  <si>
    <t>TAPON DE PRUEBA O SOLDADO PRESION PVC 1/2"</t>
  </si>
  <si>
    <t>RE030</t>
  </si>
  <si>
    <t>ADAPTADOR MACHO PRESION PVC 1/2"</t>
  </si>
  <si>
    <t>RE031</t>
  </si>
  <si>
    <t>ADAPTADOR HEMBRA PRESION PVC 1/2"</t>
  </si>
  <si>
    <t>RE032</t>
  </si>
  <si>
    <t>REGISTRO RED WHITE COMPUERTA 1/2"</t>
  </si>
  <si>
    <t>RE033</t>
  </si>
  <si>
    <t>REGISTRO RED WHITE 1" COMPUERTA</t>
  </si>
  <si>
    <t>RE034</t>
  </si>
  <si>
    <t>VALVULA DE BOLA PVC 1/2" SOLDADA</t>
  </si>
  <si>
    <t>RE035</t>
  </si>
  <si>
    <t>VALVULA DE BOLA  PVC 1 1/4" SOLDADA</t>
  </si>
  <si>
    <t>RE036</t>
  </si>
  <si>
    <t>TANQUE COLEMPAQUES 250 LT, PATA Y ACCESORIOS</t>
  </si>
  <si>
    <t>RE037</t>
  </si>
  <si>
    <t>CHEQUE 1 PULGADA VERTICAL RESORTE GRIVAL-150PSI</t>
  </si>
  <si>
    <t>RE038</t>
  </si>
  <si>
    <t>CHEQUE 1  1/4 PULGADA VERTICAL HELBERT 150 PSI</t>
  </si>
  <si>
    <t>RE039</t>
  </si>
  <si>
    <t>FLOTADOR 1/2 "CUERPO EN BRONCE FUNDIDO, VÁSTAGO Y TORNILLOS EN LATÓN, SELLO DE CAUCHO, ROSCA NPT, PRESIÓN DE CIERRE. 150 PSI, CON BOLA PLÁSTICA.</t>
  </si>
  <si>
    <t>RE040</t>
  </si>
  <si>
    <t>UNIVERSAL PRESIÓN PVC 1 1/4"</t>
  </si>
  <si>
    <t>RE041</t>
  </si>
  <si>
    <t>UNION PRESION PVC 1/2"</t>
  </si>
  <si>
    <t>RE042</t>
  </si>
  <si>
    <t>TUBERIA PRESION PVC 2" RDE 21</t>
  </si>
  <si>
    <t>RE043</t>
  </si>
  <si>
    <t>TUBERIA PRESION PVC 4" RDE 21</t>
  </si>
  <si>
    <t>RE044</t>
  </si>
  <si>
    <t>TUBERIA PVC ALL 4"</t>
  </si>
  <si>
    <t>RE045</t>
  </si>
  <si>
    <t>TUBERIA PVC ALL 3"</t>
  </si>
  <si>
    <t>RE046</t>
  </si>
  <si>
    <t>TAPA REGISTRO 15 X 15 PLÁSTICA</t>
  </si>
  <si>
    <t>RE047</t>
  </si>
  <si>
    <t>VALVULA CHEQUE CORTIINA BRONCE 1"(125PSI)</t>
  </si>
  <si>
    <t>RE048</t>
  </si>
  <si>
    <t>ADAPTADOR CVPV ULTRATEM ROSCA METALICA DE ENTRADA 1/2"</t>
  </si>
  <si>
    <t>RE049</t>
  </si>
  <si>
    <t>UNIVERSAL PRESIÓN PVC 1"</t>
  </si>
  <si>
    <t>RE050</t>
  </si>
  <si>
    <t>TAPON DE PRUEBA 3"</t>
  </si>
  <si>
    <t>RE051</t>
  </si>
  <si>
    <t>TUBO PVC SANITARIO DE 2"</t>
  </si>
  <si>
    <t>RE052</t>
  </si>
  <si>
    <t xml:space="preserve">TUBO PVC SANITARIA 3" </t>
  </si>
  <si>
    <t>RE053</t>
  </si>
  <si>
    <t>TUBO PVC SANITARIA 4"</t>
  </si>
  <si>
    <t>RE054</t>
  </si>
  <si>
    <t>CODO 90  C X C PVC SANITARIA 2"</t>
  </si>
  <si>
    <t>RE055</t>
  </si>
  <si>
    <t>CODO 90  C X C PVC SANITARIA 3"</t>
  </si>
  <si>
    <t>RE056</t>
  </si>
  <si>
    <t>CODO 90  C X C PVC SANITARIA 4"</t>
  </si>
  <si>
    <t>RE057</t>
  </si>
  <si>
    <t>TAPONC PVC SANITARIA 3"</t>
  </si>
  <si>
    <t>RE058</t>
  </si>
  <si>
    <t>REJILLA PLASTICA 3"X2" SOSCO</t>
  </si>
  <si>
    <t>RE059</t>
  </si>
  <si>
    <t>REJILLA PLASTICA 4"X3"</t>
  </si>
  <si>
    <t>RE060</t>
  </si>
  <si>
    <t>TANQUE ROTOPLAST  1000 LT</t>
  </si>
  <si>
    <t>RE061</t>
  </si>
  <si>
    <t>FLOTADOR 1"CUERPO EN BRONCE FUNDIDO, VÁSTAGO Y TORNILLOS EN LATÓN, SELLO DE CAUCHO, ROSCA NPT, PRESIÓN DE CIERRE. 150 PSI, CON BOLA PLÁSTICA.</t>
  </si>
  <si>
    <t>RE062</t>
  </si>
  <si>
    <t>TUBERÍA AGUA NEGRA DE 2"</t>
  </si>
  <si>
    <t>RE063</t>
  </si>
  <si>
    <t>UNIVERSAL GALVANIZADA 1/2</t>
  </si>
  <si>
    <t>RE064</t>
  </si>
  <si>
    <t>TAPON ROSCADO PRESION 3/4"</t>
  </si>
  <si>
    <t>RE065</t>
  </si>
  <si>
    <t>TEE PRESION PVC 3/4"</t>
  </si>
  <si>
    <t>RE066</t>
  </si>
  <si>
    <t xml:space="preserve">REGISTRO DE CORTINA RED WHITE DE 3/4" </t>
  </si>
  <si>
    <t>RE068</t>
  </si>
  <si>
    <t>TAPON SOLDADO DE 4" PVC GRIS</t>
  </si>
  <si>
    <t>RE069</t>
  </si>
  <si>
    <t xml:space="preserve">TAPA REGISTRO PLASTICA 20 CM X 20 CM </t>
  </si>
  <si>
    <t>RE070</t>
  </si>
  <si>
    <t>CODO REVENTILADO 3X2</t>
  </si>
  <si>
    <t>RE071</t>
  </si>
  <si>
    <t>TEE PVC SANITARIA REDUCIDA 3X2</t>
  </si>
  <si>
    <t>RE072</t>
  </si>
  <si>
    <t>TUBO PVC VENTILACIÓN DE 2"</t>
  </si>
  <si>
    <t>RE073</t>
  </si>
  <si>
    <t>TEE PVC SANITARIA REDUCIDA 4X2</t>
  </si>
  <si>
    <t>RE074</t>
  </si>
  <si>
    <t>CODO 90 PRESION PVC 1/2"</t>
  </si>
  <si>
    <t>RE075</t>
  </si>
  <si>
    <t>ENTRADA TANQUE PLASTICO DE 1/2"</t>
  </si>
  <si>
    <t>RE076</t>
  </si>
  <si>
    <t>ADAPTADOR MACHO PRESION 3/4"</t>
  </si>
  <si>
    <t>RE077</t>
  </si>
  <si>
    <t>CODO 90 PRESION PVC 3/4"</t>
  </si>
  <si>
    <t>RE078</t>
  </si>
  <si>
    <t>VÁLVULA BOLA 3/4 METAL MARIPOSA, HELBERT</t>
  </si>
  <si>
    <t>RE079</t>
  </si>
  <si>
    <t>UNION PVC SANITARIA 2"</t>
  </si>
  <si>
    <t>RE080</t>
  </si>
  <si>
    <t>YEE PVC SANITARIA 2"</t>
  </si>
  <si>
    <t>RE081</t>
  </si>
  <si>
    <t>UNION PVC SANITARIA 3"</t>
  </si>
  <si>
    <t>RE082</t>
  </si>
  <si>
    <t>YEE PVC SANITARIA 3"</t>
  </si>
  <si>
    <t>RE083</t>
  </si>
  <si>
    <t>UNION PVC SANITARIA 4"</t>
  </si>
  <si>
    <t>RE084</t>
  </si>
  <si>
    <t>YEE PVC SANITARIA 4"</t>
  </si>
  <si>
    <t>RE085</t>
  </si>
  <si>
    <t>TANQUE CAPACIDAD 500 LT EN PVC</t>
  </si>
  <si>
    <t>RE086</t>
  </si>
  <si>
    <t>REJILLA PLASTICA 3X1 1/2"</t>
  </si>
  <si>
    <t>RE087</t>
  </si>
  <si>
    <t>RE088</t>
  </si>
  <si>
    <t>TAPON PRUEBA SANITARIA PVC 2"</t>
  </si>
  <si>
    <t>RE089</t>
  </si>
  <si>
    <t>SIFÓN PVC 135º 3”</t>
  </si>
  <si>
    <t>RE090</t>
  </si>
  <si>
    <t>TAPON PRUEBA SANITARIA PVC 3"</t>
  </si>
  <si>
    <t>RE091</t>
  </si>
  <si>
    <t>CODO REVENTILADO 4X2</t>
  </si>
  <si>
    <t>RE092</t>
  </si>
  <si>
    <t>TEE PVC SANITARIA REDUCIDA 3” X 2”</t>
  </si>
  <si>
    <t>RE093</t>
  </si>
  <si>
    <t>TEE PVC SANITARIA 1-1/2”</t>
  </si>
  <si>
    <t>RE094</t>
  </si>
  <si>
    <t>TUBO PVC SANITARIO 1-1/2”</t>
  </si>
  <si>
    <t>RE095</t>
  </si>
  <si>
    <t>UNIÓN PVC SANITARIA 1 - 1/2”</t>
  </si>
  <si>
    <t>RE096</t>
  </si>
  <si>
    <t xml:space="preserve">CODO BAJANTE 45° BLANCO </t>
  </si>
  <si>
    <t>RE097</t>
  </si>
  <si>
    <t xml:space="preserve">UNIÓN CANAL AMAZONA BLANCO </t>
  </si>
  <si>
    <t>RE098</t>
  </si>
  <si>
    <t xml:space="preserve">CANAL AMAZONA X 3M </t>
  </si>
  <si>
    <t>RE099</t>
  </si>
  <si>
    <t>TAPA EXTERNA CANAL AMAZONICA</t>
  </si>
  <si>
    <t>RE100</t>
  </si>
  <si>
    <t xml:space="preserve">SOPORTE DE CANAL AMAZONA </t>
  </si>
  <si>
    <t>RE101</t>
  </si>
  <si>
    <t>UNIVERSAL GALVANIZADA DE 3/4"</t>
  </si>
  <si>
    <t>RE102</t>
  </si>
  <si>
    <t>TUBO CUADRADO DE 1/ 2"X 1/2" CALIBRE 18 X 6M</t>
  </si>
  <si>
    <t>RE103</t>
  </si>
  <si>
    <t>TUBO CUADRADO DE 1"X1" CALIBRE 18 X 6M</t>
  </si>
  <si>
    <t>RE104</t>
  </si>
  <si>
    <t>TUBERIA CERRAMIENTO NEGRO 2 X 0,098 " X 6M</t>
  </si>
  <si>
    <t>RE105</t>
  </si>
  <si>
    <t>TEE REDUCIDA 3/4 X 1/2 PRESIÓN</t>
  </si>
  <si>
    <t>RE106</t>
  </si>
  <si>
    <t>SIFÓN PVC PAVCO DE 2"</t>
  </si>
  <si>
    <t>RE107</t>
  </si>
  <si>
    <t>SIFÓN PVC PAVCO DE 3"</t>
  </si>
  <si>
    <t>RE108</t>
  </si>
  <si>
    <t>SIFÓN PVC PAVCO DE 4"</t>
  </si>
  <si>
    <t>RE109</t>
  </si>
  <si>
    <t>PERFIL VIGUETA EN C (CAL.26) 0,48MM; L=2,44M</t>
  </si>
  <si>
    <t>RE110</t>
  </si>
  <si>
    <t>FLANCHE HM ADAP. TANQUE AGUA 2"</t>
  </si>
  <si>
    <t>RE111</t>
  </si>
  <si>
    <t>ACOMETIDA NUEVA DE ACUEDUCTO 1/2" EN PISO (Anden en recebo/tierra) Inc. Mano de obra,exc,transporte, materiales,conexion a red principal y red interna, cajilla no reciclable y recuperac. espacio publico) no incluye medidor y registro de bola - Res. Acueducto N°0303-02-04-2019: Vigente</t>
  </si>
  <si>
    <t>RE112</t>
  </si>
  <si>
    <t>ACOMETIDA NUEVA DE ACUEDUCTO 1/2" EN PISO (Anden en concretoy/o tableta no idu) Inc. Mano de obra,exc,transporte, materiales,conexion a red principal y red interna,cajilla no reciclable y recuperac. espacio publico) no incluye medidor y registro de bola - Res. Acueducto N°0303-02-04-2019: Vigente</t>
  </si>
  <si>
    <t>RE113</t>
  </si>
  <si>
    <t>ACOMETIDA NUEVA DE ACUEDUCTO 1/2" EN PISO (Anden en loseta tipo Idu) Inc. Mano de obra,exc,transporte, materiales,conexion a red principal y red inerna, cajilla no reciclable y recuperac. espacio publico) no incluye medidor y registro de bola - Res. Acueducto N°0303-02-04-2019: Vigente</t>
  </si>
  <si>
    <t>RE114</t>
  </si>
  <si>
    <t>ACOMETIDA NUEVA DE ACUEDUCTO 1/2" EN PISO (Anden en adoquin ladrillo tipo Idu) Inc. Mano de obra,exc,transporte, materiales,conexion a red principal y red inerna,cajilla no reciclable y  recuperac. espacio publico) no incluye medidor y registro de bola - Res. Acueducto N°0303-02-04-2019: Vigente</t>
  </si>
  <si>
    <t>RE115</t>
  </si>
  <si>
    <t>ACOMETIDA NUEVA DE ACUEDUCTO 1/2" EN PISO (Via  en recebo/tierra) Inc. Mano de obra,exc, transporte, materiales,conexion a red principal y red inerna, cajilla no reciclable y recuperac. espacio publico) no incluye medidor y registro de bola - Res. Acueducto N°0303-02-04-2019: Vigente</t>
  </si>
  <si>
    <t>RE116</t>
  </si>
  <si>
    <t>ACOMETIDA NUEVA DE ACUEDUCTO 1/2" EN PISO (Via  en asfalto) Inc. Mano de obra,exc, transporte, materiales,conexion a red principal y red inerna, cajilla no reciclable y recuperac. espacio publico) no incluye medidor y registro de bola - Res. Acueducto N°0303-02-04-2019: Vigente</t>
  </si>
  <si>
    <t>RE117</t>
  </si>
  <si>
    <t>ACOMETIDA NUEVA DE ACUEDUCTO 1/2" EN PISO (Via en concreto) Inc. Mano de obra,exc, transporte, materiales,conexion a red principal y red interna, cajilla no reciclable y recuperac. espacio publico) no incluye medidor y registro de bola - Res. Acueducto N°0303-02-04-2019: Vigente</t>
  </si>
  <si>
    <t>RE118</t>
  </si>
  <si>
    <t>SUMINISTRO E INSTALACION DE MEDIDOR DE ACUEDUCTO (Con componentes de 1/2")y recuperac. espacio publico</t>
  </si>
  <si>
    <t>RE119</t>
  </si>
  <si>
    <t>CONEXIÓN DOMICILIARIA DE ALCANTARILLADO - (Via y anden en recebo/tierra)Inc. Exc.,Tuberia PVCS-8", accesorios de conexión a la red principal, recuperacion del espacio publico, rotura y reconstrucción) No incluye caja de inspección.Res. Acueducto N°0303-02-04-2019: Vigente</t>
  </si>
  <si>
    <t>RE120</t>
  </si>
  <si>
    <t>CONEXIÓN DOMICILIARIA DE ALCANTARILLADO - (Via Adoquin/ladrillo)Inc. Exc.,Tuberia PVCS-8", accesorios de conexión a la red principal, recuperacion del espacio publico, rotura y reconstrucción) No incluye caja de inspección. Res. Acueducto N°0303-02-04-2019: Vigente</t>
  </si>
  <si>
    <t>RE121</t>
  </si>
  <si>
    <t>CONEXIÓN DOMICILIARIA DE ALCANTARILLADO - (Via adoquin en concreto)Inc. Exc.,Tuberia PVCS-8", accesorios de conexión a la red principal, recuperacion del espacio publico, rotura y reconstrucción) No incluye caja de inspección. Res. Acueducto N°0303-02-04-2019: Vigente</t>
  </si>
  <si>
    <t>RE122</t>
  </si>
  <si>
    <t>CONEXIÓN DOMICILIARIA DE ALCANTARILLADO - (Via en asfalto)Inc. Exc.,Tuberia PVCS-8", accesorios de conexión a la red principal, recuperacion del espacio publico, rotura y reconstrucción) No incluye caja de inspección. Res. Acueducto N°0303-02-04-2019: Vigente</t>
  </si>
  <si>
    <t>RE123</t>
  </si>
  <si>
    <t>CONEXIÓN DOMICILIARIA DE ALCANTARILLADO - (Via en concreto)Inc. Exc.,Tuberia PVCS-8", accesorios de conexión a la red principal, recuperacion del espacio publico, rotura y reconstrucción) No incluye caja de inspección.  Res. Acueducto N°0303-02-04-2019: Vigente</t>
  </si>
  <si>
    <t>RE124</t>
  </si>
  <si>
    <t>TUBO PVC VENTILACIÓN DE 3"</t>
  </si>
  <si>
    <t>RE125</t>
  </si>
  <si>
    <t>TUBO PVC VENTILACIÓN DE 4"</t>
  </si>
  <si>
    <t>CM</t>
  </si>
  <si>
    <t>CARPINTERÍA METÁLICA</t>
  </si>
  <si>
    <t>CM001</t>
  </si>
  <si>
    <t>LAMINA COLDROLL. 2 MM 1.00X2.00M</t>
  </si>
  <si>
    <t>CM002</t>
  </si>
  <si>
    <t>LÁMINA GALVANIZADA CAL 26 DE 1,00 X 2,00 M</t>
  </si>
  <si>
    <t>CM003</t>
  </si>
  <si>
    <t>MARCO Y TAPA PARA CAJA DE INSPECCIÓN 0.60 M X 0.60 M</t>
  </si>
  <si>
    <t>CM004</t>
  </si>
  <si>
    <t>MARCO Y TAPA PARA CAJA DE INSPECCIÓN 0.80 M X 0.80 M</t>
  </si>
  <si>
    <t>CM005</t>
  </si>
  <si>
    <t>MARCO Y TAPA PARA CAJA DE INSPECCIÓN 1 M X 1 M</t>
  </si>
  <si>
    <t>CM007</t>
  </si>
  <si>
    <t>ANCLAJE DE CUÑA DE 3/8" X 3"</t>
  </si>
  <si>
    <t>CM008</t>
  </si>
  <si>
    <t>PASAMANOS ALUMINIO 6X4X250CM</t>
  </si>
  <si>
    <t>CM010</t>
  </si>
  <si>
    <t>TUBO RECTANGULAR EN LÁMINA GALVANIZADA CAL. 26 DE 12X06 CM INCLUYE CODO LÁMINA</t>
  </si>
  <si>
    <t>CM011</t>
  </si>
  <si>
    <t xml:space="preserve">BARRA CUADRADA 9 MM X 6M </t>
  </si>
  <si>
    <t>CM012</t>
  </si>
  <si>
    <t xml:space="preserve">LÁMINA COLD ROLLED CAL.16 DE 1,00 X 2,00 M </t>
  </si>
  <si>
    <t>CM013</t>
  </si>
  <si>
    <t>VENTANA CORREDIZA 0.6X0.4 3MM EN ALUMINIO + VIDRIO</t>
  </si>
  <si>
    <t>CM014</t>
  </si>
  <si>
    <t>VENTANA CORREDIZA 1.2 X 1.2 3MM EN ALUMINIO + VIDRIO</t>
  </si>
  <si>
    <t>CM015</t>
  </si>
  <si>
    <t>VENTANA CORREDIZA 0,5X 0,5 3MM EN LÁMINA</t>
  </si>
  <si>
    <t>CM016</t>
  </si>
  <si>
    <t>CANAL B9 X 2,44 CALIBRE 26</t>
  </si>
  <si>
    <t>CM017</t>
  </si>
  <si>
    <t>LAMINA COLDROLL. 1,85 MM 1.00X2.00M</t>
  </si>
  <si>
    <t>CM018</t>
  </si>
  <si>
    <t xml:space="preserve">PUERTA EN AGLOMERADO ANTIHUMEDAD ACABADO EN LÁMINA MELANINA PARA  MUEBLE BAJO DE COCINA  ANCHO PROMEDIO ENTRE 30 CM Y 40 CM ALTO </t>
  </si>
  <si>
    <t>CM019</t>
  </si>
  <si>
    <t>PIEZA EN MADERA INFERIOR Y SUPERIOR PARA TOPE PUERTAS MUEBLES DE 15 MM X 30 MM  (Llamaremos lazos superiores e inferiores)</t>
  </si>
  <si>
    <t>CM020</t>
  </si>
  <si>
    <t>PERFIL PLACA FÁCIL 8M NEGRO</t>
  </si>
  <si>
    <t>CU</t>
  </si>
  <si>
    <t>CUBIERTA</t>
  </si>
  <si>
    <t>CU001</t>
  </si>
  <si>
    <t>GANCHO 150MM</t>
  </si>
  <si>
    <t>CU002</t>
  </si>
  <si>
    <t xml:space="preserve">AMARRE  TAPA METÁLICA 26 CM CALIBRE 18 </t>
  </si>
  <si>
    <t>CU004</t>
  </si>
  <si>
    <t xml:space="preserve">PERFIL METÀLICO  RECTANGULAR 80MM X 40 MM X 2MM </t>
  </si>
  <si>
    <t>CU006</t>
  </si>
  <si>
    <t>PERFIL EN C METÀLICO  CALIBRE 14 DE  220 MM X 80 MM  6 METROS X 37,50KG CON ANTICORROSIVO</t>
  </si>
  <si>
    <t>CU007</t>
  </si>
  <si>
    <t>CU008</t>
  </si>
  <si>
    <t>CANAL RAINGO X 3M</t>
  </si>
  <si>
    <t>CU010</t>
  </si>
  <si>
    <t>UNION CANAL</t>
  </si>
  <si>
    <t>CU011</t>
  </si>
  <si>
    <t>UNION BAJANTE</t>
  </si>
  <si>
    <t>CU012</t>
  </si>
  <si>
    <t>SOPORTE METALICO</t>
  </si>
  <si>
    <t>CU013</t>
  </si>
  <si>
    <t>TORNILLO AUTOPERFORANTE 3/4"</t>
  </si>
  <si>
    <t>CU014</t>
  </si>
  <si>
    <t>CABALLETE TRAPEZOIDAL METÀLICO  0,6X0,94M 2MM</t>
  </si>
  <si>
    <t>CU015</t>
  </si>
  <si>
    <t>CANAL LAMINA GALV. CAL. 22 DE 2,00 X 1,00</t>
  </si>
  <si>
    <t>CU016</t>
  </si>
  <si>
    <t>CABALLETE P-7 FIJO TIPO ETERNIT O SIMILAR</t>
  </si>
  <si>
    <t>CU017</t>
  </si>
  <si>
    <t>LAMINA GALVANIZADA CAL. 26 (INCLUYE SOLDADURA)</t>
  </si>
  <si>
    <t>CU018</t>
  </si>
  <si>
    <t xml:space="preserve">CABALLETE ONDULADO EN POLIPROPILENO </t>
  </si>
  <si>
    <t>CU019</t>
  </si>
  <si>
    <t>TEJA ACRÍLICA ONDULADA TIPO GENFOR DE 0,87 M X 1,52 M, IGUAL O DE CALIDAD SUPERIOR</t>
  </si>
  <si>
    <t>CU020</t>
  </si>
  <si>
    <t>TEJA ACRÍLICA ONDULADA TIPO GENFOR DE 0,87 M X 3,05 M,  IGUAL O DE CALIDAD SUPERIOR</t>
  </si>
  <si>
    <t>CU021</t>
  </si>
  <si>
    <t>TEJA TRASLÚCIDA  POLICARBONATO No. 6 183X920MM</t>
  </si>
  <si>
    <t>CU022</t>
  </si>
  <si>
    <t>TEJA ARQUITECTÓNICA ACESCO O SIMILAR 73 CM  X 305 CM X 0,3 MM</t>
  </si>
  <si>
    <t>CU023</t>
  </si>
  <si>
    <t>CABALLETE PARA TEJA ARQUITECTÓNICA ACESCO. 1,10 M X 0,60 M</t>
  </si>
  <si>
    <t>CU024</t>
  </si>
  <si>
    <t>TEJA ARQUITECTÓNICA ACESCO O SIMILAR 73 CM  X 500 CM X 0,3 MM</t>
  </si>
  <si>
    <t>CU025</t>
  </si>
  <si>
    <t>TEJA ARQUITECTÓNICA ACESCO O SIMILAR 73 CM  X 600 CM X 0,3 MM</t>
  </si>
  <si>
    <t>CU026</t>
  </si>
  <si>
    <t>TEJA TIPO ZINC CALIBRE 33, DE 2,43 M X 0,80</t>
  </si>
  <si>
    <t>CU027</t>
  </si>
  <si>
    <t>CABALLETE DE CUMBRERA PARA CUBIERTA DE ZINC TIPO COYAHUE DE 0,40 M X 3 M</t>
  </si>
  <si>
    <t>CU028</t>
  </si>
  <si>
    <t>TEJA TERMO ACÚSTICA REF. CN02401MP, IGUAL O SUPERIOR CALIDAD</t>
  </si>
  <si>
    <t>CU029</t>
  </si>
  <si>
    <t>CABALLETE PARA TERMOACUSTICA</t>
  </si>
  <si>
    <t>CU030</t>
  </si>
  <si>
    <t>TEJA TRAPEZOIDAL METÁLICA COLOR CALIBRE 26 0,90 M X 3 M</t>
  </si>
  <si>
    <t>CU031</t>
  </si>
  <si>
    <t>TEJA  EN PVC MARFIL, IGUAL O SUPERIOR CALIDAD 92 CM X 152 CM</t>
  </si>
  <si>
    <t>CU032</t>
  </si>
  <si>
    <t>TEJA DE VENTILACIÓN RESIDENCIAL</t>
  </si>
  <si>
    <t>CU033</t>
  </si>
  <si>
    <t xml:space="preserve">CABALLETE FIBRO MACH 0,6 X 0,94 2 MM, CUBIERTA PVC </t>
  </si>
  <si>
    <t>CU034</t>
  </si>
  <si>
    <t>TORNILLO FIJADOR A CORREA DE MADERA 9-15X1 1/2” CON CABEZA HEXAGONAL, ARANDELA Y BANDA DE NEOPRENO</t>
  </si>
  <si>
    <t>CU035</t>
  </si>
  <si>
    <t>TEJA DE BARRO</t>
  </si>
  <si>
    <t>CU036</t>
  </si>
  <si>
    <t xml:space="preserve">TEJA CABALLETE BOGOTANA </t>
  </si>
  <si>
    <t>CU037</t>
  </si>
  <si>
    <t xml:space="preserve">TEJA CLARABOYA NO. 6  0,92 X 1,83 M INCLUYE TUBO SALIDA UNIVERSAL, TAPA TUBO DE SALIDA </t>
  </si>
  <si>
    <t>CU038</t>
  </si>
  <si>
    <t>CABALLETE ONDULADO</t>
  </si>
  <si>
    <t>CU039</t>
  </si>
  <si>
    <t>CABALLETE FIJO</t>
  </si>
  <si>
    <t>CU040</t>
  </si>
  <si>
    <t>CABALLETE ARTICULADO SUPERIOR</t>
  </si>
  <si>
    <t>CU041</t>
  </si>
  <si>
    <t>CABALLETE DE VENTILACIÓN</t>
  </si>
  <si>
    <t>CU042</t>
  </si>
  <si>
    <t>UNIÓN CABALLETE LIMATESAS</t>
  </si>
  <si>
    <t>CU043</t>
  </si>
  <si>
    <t xml:space="preserve">TERMINAL LATERAL PLANO DE CUMBRERA PVC  DE 3 M COMPATIBLE DIVERSOS SISTEMAS CUBIERTA </t>
  </si>
  <si>
    <t>CU044</t>
  </si>
  <si>
    <t>IMPERMEABILIZACIÓN EN MATERIAL BITUMINOSO (MANTO ASFALTICO)</t>
  </si>
  <si>
    <t>CU045</t>
  </si>
  <si>
    <t>SELLE DE JUNTAS EN SIKAFLEX 1 A PLUS PRESENTACIÓN 300 CC</t>
  </si>
  <si>
    <t>CU046</t>
  </si>
  <si>
    <t>PERFIL RECTANGULAR 80 MM X 40 MM    DE 2 MM X 6 M</t>
  </si>
  <si>
    <t>CU047</t>
  </si>
  <si>
    <t>PERFIL EN C 150 MM X 50 MM  2 MM X 6 M</t>
  </si>
  <si>
    <t>CU048</t>
  </si>
  <si>
    <t>PERFIL EN C 220 MM X 80 MM 2 MM X 37,50 KGR. 6M</t>
  </si>
  <si>
    <t>CU049</t>
  </si>
  <si>
    <t>CU050</t>
  </si>
  <si>
    <t xml:space="preserve">UNION CANAL PAVCO ALL-  LONGITUDINAL </t>
  </si>
  <si>
    <t>CU051</t>
  </si>
  <si>
    <t xml:space="preserve">UNION CANAL RAINGO PAVCO ALL-  ESQUINERA </t>
  </si>
  <si>
    <t>CU052</t>
  </si>
  <si>
    <t xml:space="preserve">BAJANTE RAINGO PAVCO 3 M </t>
  </si>
  <si>
    <t>CU053</t>
  </si>
  <si>
    <t xml:space="preserve">SOPORTE DE BAJANTE RAINGO </t>
  </si>
  <si>
    <t>CU054</t>
  </si>
  <si>
    <t>CODO RAINGO PARA BAJANTE A ALCANTARILLADO</t>
  </si>
  <si>
    <t>CU055</t>
  </si>
  <si>
    <t xml:space="preserve">TAPA IZQUIERDA O DERECHA RAINGO  PAVCO </t>
  </si>
  <si>
    <t>CU056</t>
  </si>
  <si>
    <t>UNÓN BAJANTE CANAL</t>
  </si>
  <si>
    <t>CU057</t>
  </si>
  <si>
    <t>ADAPTADOR BAJANTE ALL DE 3"</t>
  </si>
  <si>
    <t>CU058</t>
  </si>
  <si>
    <t>CABALLETE PARA TEJA TIPO ZINC CALIBRE 33 (CHAPA GALVANIZADA)</t>
  </si>
  <si>
    <t>CU059</t>
  </si>
  <si>
    <t>LÁMINA DE YESO REGULAR 1/2" 1,22X 2,44 M</t>
  </si>
  <si>
    <t>CU060</t>
  </si>
  <si>
    <t>TEJA TRASLÚCIDA POLICARBONATO P7 NO. 6 0,92 X 1,83 M OPAL</t>
  </si>
  <si>
    <t>CU061</t>
  </si>
  <si>
    <t>PERFIL EN TUBO RECTANGULAR 50 MM X 50 MM CALIBRE 16 CON ANTICORROSIVO</t>
  </si>
  <si>
    <t>CU062</t>
  </si>
  <si>
    <t>TEJA GERFOR LUMINIT PREMIUM TIPO ZINC P7 # 6   183 X 920 MM</t>
  </si>
  <si>
    <t>CU063</t>
  </si>
  <si>
    <t>TEJA GERFOR PREMIUM TIPO ZINC P7 MARFIL # 10   305 X 920 MM</t>
  </si>
  <si>
    <t>CU064</t>
  </si>
  <si>
    <t xml:space="preserve">TEJA TRASLÚCIDA  POLICARBONATO No. 10 3,05 X 0,92 </t>
  </si>
  <si>
    <t>CU065</t>
  </si>
  <si>
    <t>PERFIL C Gr.50 (150X50X1.5MM) L=6M</t>
  </si>
  <si>
    <t>CU066</t>
  </si>
  <si>
    <t>TORNILLO UMBRELLA  CON CAPUCHON PARA FIJACION DE TEJA  21/2"</t>
  </si>
  <si>
    <t>CU067</t>
  </si>
  <si>
    <t>TEJA P-7 FIBROCEMENTO  N°4</t>
  </si>
  <si>
    <t>IE</t>
  </si>
  <si>
    <t>INSTALACIONES ELECTRICAS</t>
  </si>
  <si>
    <t>IE001</t>
  </si>
  <si>
    <t xml:space="preserve">TOMA CORRIENTE DOBLE </t>
  </si>
  <si>
    <t>IE002</t>
  </si>
  <si>
    <t>INTERRUPTOR SENCILLO</t>
  </si>
  <si>
    <t>IE003</t>
  </si>
  <si>
    <t>INTERRUPTOR DOBLE</t>
  </si>
  <si>
    <t>IE004</t>
  </si>
  <si>
    <t>IE005</t>
  </si>
  <si>
    <t>TUBO CONDUIT PVC 1/2"</t>
  </si>
  <si>
    <t>IE006</t>
  </si>
  <si>
    <t>ALAMBRE COBRE THW 12 AWG</t>
  </si>
  <si>
    <t>IE007</t>
  </si>
  <si>
    <t>ALAMBRE COBRE THW 14 AWG</t>
  </si>
  <si>
    <t>IE008</t>
  </si>
  <si>
    <t>ALAMBRE COBRE DESNUDO 12 AWG</t>
  </si>
  <si>
    <t>IE010</t>
  </si>
  <si>
    <t>ADAPTADOR TERMINAL CONDUIT 1/2"</t>
  </si>
  <si>
    <t>IE011</t>
  </si>
  <si>
    <t>CAJA OCTOGONAL</t>
  </si>
  <si>
    <t>IE012</t>
  </si>
  <si>
    <t>CAJA TABLERO CT 4 CIRCUITOS</t>
  </si>
  <si>
    <t>IE013</t>
  </si>
  <si>
    <t>TACO 20 AMP ATORNILLABLE</t>
  </si>
  <si>
    <t>IE014</t>
  </si>
  <si>
    <t>CURVA PVC 1/2"</t>
  </si>
  <si>
    <t>IE015</t>
  </si>
  <si>
    <t>INTERRUPTOR SENC. + TOMA</t>
  </si>
  <si>
    <t>IE025</t>
  </si>
  <si>
    <t xml:space="preserve">ALAMBRE DESNUDO NO.10 AWG </t>
  </si>
  <si>
    <t>IE030</t>
  </si>
  <si>
    <t xml:space="preserve">ALAMBRE COBRE DESNUDO AWG 8 </t>
  </si>
  <si>
    <t>IE031</t>
  </si>
  <si>
    <t>BREAKER PARA 40 AMP (SCHNEIDER IGUAL O CALIDAD SUPERIOR)</t>
  </si>
  <si>
    <t>IE032</t>
  </si>
  <si>
    <t>CAJA DE 6 CIRCUITOS SNEIDER</t>
  </si>
  <si>
    <t>IE033</t>
  </si>
  <si>
    <t>PLAQUETA DE IDENTIFICACIÓN EN ACRÍLICO</t>
  </si>
  <si>
    <t>IE034</t>
  </si>
  <si>
    <t xml:space="preserve">AUTOMÁTICO ENCHUFABLE.  LUMINEX 1X15 -30A-40/ 10KA </t>
  </si>
  <si>
    <t>IE035</t>
  </si>
  <si>
    <t>TUBO CONDUIT PVC Ø3/4"</t>
  </si>
  <si>
    <t>IE036</t>
  </si>
  <si>
    <t>ADAPTADOR TERMINAL PVC Ø1/2"</t>
  </si>
  <si>
    <t>IE037</t>
  </si>
  <si>
    <t>ADAPTADOR TERMINAL PVC Ø3/4"</t>
  </si>
  <si>
    <t>IE038</t>
  </si>
  <si>
    <t>CONECTOR DE RESORTE AMARILLO "Y" 22-12 AWG</t>
  </si>
  <si>
    <t>IE039</t>
  </si>
  <si>
    <t>CAJA GALVANIZADA REFERENCIA 2400+ SUPLEMENTO (CAL 20)</t>
  </si>
  <si>
    <t>IE040</t>
  </si>
  <si>
    <t>ROSETA P.V.C LEGRAN</t>
  </si>
  <si>
    <t>IE041</t>
  </si>
  <si>
    <t>CURVA DE 3/4" P.V.C TIPO PESADO</t>
  </si>
  <si>
    <t>IE042</t>
  </si>
  <si>
    <t xml:space="preserve">TERMINAL P.V.C Ø1/2" TIPO PESADO </t>
  </si>
  <si>
    <t>IE043</t>
  </si>
  <si>
    <t>TERMINAL P.V.C Ø3/4" TIPO PESADO</t>
  </si>
  <si>
    <t>IE044</t>
  </si>
  <si>
    <t>TUBO  Ø1/2" P.V.C TIPO PESADO</t>
  </si>
  <si>
    <t>IE045</t>
  </si>
  <si>
    <t>TUBO  Ø3/4" P.V.C TIPO PESADO</t>
  </si>
  <si>
    <t>IE046</t>
  </si>
  <si>
    <t>TENSORES DE ENTRADA Y SALIDA PARA CABLE ANTIFRAUDE MONOFASICO # 8/7-HILOS</t>
  </si>
  <si>
    <t>IE047</t>
  </si>
  <si>
    <t>CABLE ANTIFRAUDE MONOFASICO #8 AWG/THHN/THWN PROCABLES</t>
  </si>
  <si>
    <t>IE048</t>
  </si>
  <si>
    <t>CAPACETE DE 1" METALICO</t>
  </si>
  <si>
    <t>IE049</t>
  </si>
  <si>
    <t>TUBO DE 1" IMC  TIPO PESADO</t>
  </si>
  <si>
    <t>IE050</t>
  </si>
  <si>
    <t>UNION METALICA IMC DE 1" TIPO PESADO</t>
  </si>
  <si>
    <t>IE051</t>
  </si>
  <si>
    <t>CURVA METALICA DE 1" IMC TIPO PESADO</t>
  </si>
  <si>
    <t>IE052</t>
  </si>
  <si>
    <t>GANCHO L DE ENTRADA Y SALIDA</t>
  </si>
  <si>
    <t>IE053</t>
  </si>
  <si>
    <t>CINTA BANDIT DE 1/2" ACERO INOXIDABLE A304</t>
  </si>
  <si>
    <t>IE054</t>
  </si>
  <si>
    <t>CAJA MONOFASICA PARA MEDIDOR TIPO PECHO DE PALOMA O LONCHERA</t>
  </si>
  <si>
    <t>IE055</t>
  </si>
  <si>
    <t>PIN DE CORTE DE 0 A 50 AMP SNEIDER, IGUAL O CALIDAD SUPERIOR</t>
  </si>
  <si>
    <t>IE056</t>
  </si>
  <si>
    <t>VARILLA COBRE/COBRE DE 1,50 M X 5/8" CON CONECTOR</t>
  </si>
  <si>
    <t>IE057</t>
  </si>
  <si>
    <t>CABLE AISLADO NO 8-7HILOS AWG/THHN/THWN PROCABLES</t>
  </si>
  <si>
    <t>IE058</t>
  </si>
  <si>
    <t xml:space="preserve">TUBO DE 1" P.V.C TIPO PESADO </t>
  </si>
  <si>
    <t>IE059</t>
  </si>
  <si>
    <t>TERMINAL DE 1" P.V.C TIPO PESADO</t>
  </si>
  <si>
    <t>IE060</t>
  </si>
  <si>
    <t>CURVAS DE 1" P.V.C TIPO PESADO</t>
  </si>
  <si>
    <t>IE061</t>
  </si>
  <si>
    <t>INTERRUTOR CONMUTABLE SENCILLO LX AMBIA REFRESH</t>
  </si>
  <si>
    <t>IE062</t>
  </si>
  <si>
    <t xml:space="preserve"> SALIDA PARA TOMA TELEFONO </t>
  </si>
  <si>
    <t>IE063</t>
  </si>
  <si>
    <t>SALIDA TOMA TELEVISION</t>
  </si>
  <si>
    <t>IE064</t>
  </si>
  <si>
    <t>IE065</t>
  </si>
  <si>
    <t>BOMBILLOS LED PARA COCINAS BAÑOS- ESPACIOS PEQUEÑOS (BOMBILLO LED 11,5W-12W)</t>
  </si>
  <si>
    <t>IE066</t>
  </si>
  <si>
    <t>INSTALACION MEDIDOR DE ENERGIA MONOFASICO(corresponde a la mano de obra de instalacion y pruebas de medidor).</t>
  </si>
  <si>
    <t>IE067</t>
  </si>
  <si>
    <t>INSTALACION MEDIDOR DE ENERGIA TRIFASICO(corresponde a la mano de obra de instalacion y pruebas de medidor).</t>
  </si>
  <si>
    <t>IE068</t>
  </si>
  <si>
    <t>INSTALACION MEDIDOR DE ENERGIA MEDIDA INDIRECTA(corresponde a la mano de obra de instalacion y pruebas de medidor).</t>
  </si>
  <si>
    <t>IE069</t>
  </si>
  <si>
    <t>MEDIDOR ENERGIA MONOFASICO(incluye solo material) 10(100)A clase 1.Con IVA</t>
  </si>
  <si>
    <t>IE070</t>
  </si>
  <si>
    <t>MEDIDOR ENERGIA BIFASICO(incluye solo material) 10(100)A clase 1.Con IVA</t>
  </si>
  <si>
    <t>IE071</t>
  </si>
  <si>
    <t>MEDIDOR ENERGIA TRIFASICO(incluye solo material) 10(100)A clase 1.Con IVA</t>
  </si>
  <si>
    <t>IE072</t>
  </si>
  <si>
    <t>MEDIDOR ENERGIA TRIFASICO(incluye solo material) Multifuncional 30(150) clase 1.Con IVA</t>
  </si>
  <si>
    <t>IE073</t>
  </si>
  <si>
    <t>SELLO Y RETIRO DE SELLOS(tarifa sobre la cual se debe cargar impuestos del IVA 19%, corresponde a la mano de obra asociada al retiro de los sellos y pruebas de medidor para que el cliente pueda realizar adecuaciones con un tercero).Con IVA</t>
  </si>
  <si>
    <t>IE074</t>
  </si>
  <si>
    <t>MODIFICACION A LAS CONEXIÓN EXISTENTE MONOFASICO(corresponde a la conexión del servicio de una cuenta existente por modificaciones tecnicas en las instalaciones electricas y a solicitud del cliente. Incluye instalacion del medidor, desplazamiento, protocolo de puesta, conexion a la red y sellado).</t>
  </si>
  <si>
    <t>IE075</t>
  </si>
  <si>
    <t>MODIFICACION A LAS CONEXIÓN EXISTENTE TRIFASICO(corresponde a la conexión del servicio de una cuenta existente por modificaciones tecnicas en las instalaciones electricas y a solicitud del cliente. Incluye instalacion del medidor, desplazamiento, protocolo de puesta, conexion a la red y sellado).</t>
  </si>
  <si>
    <t>IE076</t>
  </si>
  <si>
    <t>MODIFICACION A LAS CONEXIÓN EXISTENTE MEDIDA INDIRECTA(corresponde a la conexión del servicio de una cuenta existente por modificaciones tecnicas en las instalaciones electricas y a solicitud del cliente. Incluye instalacion del medidor, desplazamiento, protocolo de puesta, conexion a la red y sellado).</t>
  </si>
  <si>
    <t>VE</t>
  </si>
  <si>
    <t>VIDRIOS Y ESPEJOS</t>
  </si>
  <si>
    <t>VE001</t>
  </si>
  <si>
    <t>VIDRIO INCOLORO PELDAR O SIMILAR DE 4 MM</t>
  </si>
  <si>
    <t>VE002</t>
  </si>
  <si>
    <t>ESPEJO CRISTAL CLARO 4MM</t>
  </si>
  <si>
    <t>VE003</t>
  </si>
  <si>
    <t>PISAVIDRIO U 1/2X1/2 ANOLOC (L=6M)</t>
  </si>
  <si>
    <t>VE004</t>
  </si>
  <si>
    <t>BLOQUE HUECO DE VIDRIO INCOLORO 190X190X80MM</t>
  </si>
  <si>
    <t>VE005</t>
  </si>
  <si>
    <t>VIDRIO LAMINADO 3+3 MM</t>
  </si>
  <si>
    <t>EN</t>
  </si>
  <si>
    <t>ENCHAPE  PISO ENCHAPE PARED Y ACCESORIOS</t>
  </si>
  <si>
    <t>EN001</t>
  </si>
  <si>
    <t>PISO EN CERÁMICA REF.: CERÁMICA ITALIA, LÍNEA DIETRO GRIS 31,5 CM X 31,5 CM, TRÁFICO 4,  IGUAL O CALIDAD SUPERIOR. GARANTÍA 10 AÑOS.</t>
  </si>
  <si>
    <t>EN003</t>
  </si>
  <si>
    <t>PISO EN CERÁMICA REF.: CERÁMICA ITALIA, LÍNEA TROYANO BLANCO 31,5 CM X 31,5 CM, TRÁFICO 4, IGUAL O CALIDAD SUPERIOR. GARANTÍA 10 AÑOS.</t>
  </si>
  <si>
    <t>EN005</t>
  </si>
  <si>
    <t>PISO EN CERÁMICA REF.: CORONA, LÍNEA MIKONOS ARD 33,8 CM X 33,8 CM, (COLOR A ELEGIR: AZUL, BEIGE, BLANCO Y GRIS), TRÁFICO RESIDENCIAL GENERAL, TRÁFICO ARD DE ALTA RESISTENCIA AL DESLIZAMIENTO, IGUAL O CALIDAD SUPERIOR. GARANTÍA 10 AÑOS.</t>
  </si>
  <si>
    <t>EN007</t>
  </si>
  <si>
    <t>PISO PARA EXTERIORES REF.: PISO BARITA ARD DE ALTA RESISTENCIA AL DESLIZAMIENTO 33,8 CM X 33,8 CM, TRÁFICO COMERCIAL MODERADO, IGUAL O CALIDAD SUPERIOR. GARANTÍA 10 AÑOS.</t>
  </si>
  <si>
    <t>EN009</t>
  </si>
  <si>
    <t>PISO PARA EXTERIORES REF.: PISO LAVRA 2, RESISTENCIA AL DESLIZAMIENTO 33,8 CM X 33,8 CM (COLOR A ELEGIR: BEIGE O GRIS), TRÁFICO COMERCIAL MODERADO, IGUAL O CALIDAD SUPERIOR. GARANTÍA 10 AÑOS.</t>
  </si>
  <si>
    <t>EN011</t>
  </si>
  <si>
    <t xml:space="preserve">ENCHAPE CERÁMICO PARED COCINA REF.: MACEDONIA BLANCO CORONA, 25 CM X 43 CM, IGUAL O CALIDAD SUPERIOR. GARANTÍA 10 AÑOS. </t>
  </si>
  <si>
    <t>EN012</t>
  </si>
  <si>
    <t xml:space="preserve">ENCHAPE CERÁMICO PARED COCINA REF.: PARED LEON, 25 CM X 35 CM, IGUAL O CALIDAD SUPERIOR. GARANTÍA 10 AÑOS. </t>
  </si>
  <si>
    <t>EN013</t>
  </si>
  <si>
    <t>ENCHAPE CERÁMICO PARED COCINA REF.: VERONA (COLOR A ELEGIR BEIGE, AZUL O VERDE) CERÁMICA ITALIA, 25 CM X 35 CM, IGUAL O CALIDAD SUPERIOR. GARANTÍA 10 AÑOS.</t>
  </si>
  <si>
    <t>EN014</t>
  </si>
  <si>
    <t>ENCHAPE CERÁMICO PARED BAÑO REF.: PARED CIRCACIA CORONA, 25 CM X 35 CM, IGUAL O CALIDAD SUPERIOR. GARANTÍA 10 AÑOS.</t>
  </si>
  <si>
    <t>EN015</t>
  </si>
  <si>
    <t>ENCHAPE CERÁMICO PARED BAÑO REF.: PARED EGEO CORONA BLANCO, 25 CM X 35 CM, IGUAL O CALIDAD SUPERIOR. GARANTÍA 10 AÑOS.</t>
  </si>
  <si>
    <t>EN016</t>
  </si>
  <si>
    <t>ENCHAPE CERÁMICO PARED BAÑO REF.: PARED EGEO CORONA BLANCO, 20.5 CM X 30.5 CM, IGUAL O CALIDAD SUPERIOR. GARANTÍA 10 AÑOS.</t>
  </si>
  <si>
    <t>EN017</t>
  </si>
  <si>
    <t>ENCHAPE CERÁMICO PARED BAÑO REF.: PARED ALBANIA CORONA (COLOR A ELEGIR BEIGE O GRIS), 25 CM X 35 CM, IGUAL O CALIDAD SUPERIOR. GARANTÍA 10 AÑOS.</t>
  </si>
  <si>
    <t>EN018</t>
  </si>
  <si>
    <t>ENCHAPE PISO PARED POR ML (FORMATO IGUAL AL UTILIZADO SUPERFICIE GENERAL POR ÁREA INTEVENIDA)</t>
  </si>
  <si>
    <t>CR</t>
  </si>
  <si>
    <t>CERRADURAS</t>
  </si>
  <si>
    <t>CR001</t>
  </si>
  <si>
    <t>CR002</t>
  </si>
  <si>
    <t>TORNILLO NEGRO LÁMINA PAN PHILLIPS 6 X 1 PULGADA 6 UNIDADES FIXSER</t>
  </si>
  <si>
    <t>CR003</t>
  </si>
  <si>
    <t>CERRADURA C-333 MEGA DERECHA SOLDAR INAFER 50Mm GUAL O DE SUPERIOR CALIDAD. PORTÓN ENTRADA PRINCIPAL, MATERIAL COLL ROLLED, CON TRES LLAVES.</t>
  </si>
  <si>
    <t>CR004</t>
  </si>
  <si>
    <t>CERRADURA C-333 MEGA IZQUIERDA SOLDAR INAFER 50Mm IGUAL O DE SUPERIOR CALIDAD. PORTÓN ENTRADA PRINCIPAL, MATERIAL COLL ROLLED, CON TRES LLAVES.</t>
  </si>
  <si>
    <t>CR005</t>
  </si>
  <si>
    <t>CERRADURA BAÑO BOLA SATIN FIXSER IGUAL O SUPERIOR CALIDAD.</t>
  </si>
  <si>
    <t>CR006</t>
  </si>
  <si>
    <t xml:space="preserve">CERRADURA PICO LORO DOBLE CROMADA PARA PUERTA O VENTANA CORREDIZA YALE </t>
  </si>
  <si>
    <t>AP</t>
  </si>
  <si>
    <t>APARATOS DE COCINA/ LAVADEROS/ DUCHAS</t>
  </si>
  <si>
    <t>AP001</t>
  </si>
  <si>
    <t>LAVAPLATOS DE EMPOTRAR EN ACERO INOXIDABLE DE 60 CMS X 40 CMS VITAL O SIMILAR, CON HUECO PARA CANASTILLA DE 4 PULGADAS. (NO INCLUYE CANASTILLA, NI GRIFERÍA)</t>
  </si>
  <si>
    <t>AP002</t>
  </si>
  <si>
    <t>LAVAPLATOS DE EMPOTRAR EN ACERO INOXIDABLE PARA GRIFERÍA MONO CONTROL HUECO PARA CANASTILLA DE 4 PULGADAS. (NO INCLUYE CANASTILLA, NI GRIFERÍA)</t>
  </si>
  <si>
    <t>AP003</t>
  </si>
  <si>
    <t>LAVAPLATOS VITAL 0.62 METROS X 0.48 METROS SOCODA, IGUAL O CALIDAD SUPERIOR. CON ORIFICIO PARA MEZCLADOR. ACERO INOXIDABLE. CON ORIFICIO PARA UNA CANASTILLA DE 4 PULGADAS.</t>
  </si>
  <si>
    <t>AP004</t>
  </si>
  <si>
    <t>AP005</t>
  </si>
  <si>
    <t>GRIFERÍA LAVAPLATOS MEZCLADOR PISCIS PICO CISNE GRIVAL IGUAL O CALIDAD SUPERIOR.</t>
  </si>
  <si>
    <t>AP006</t>
  </si>
  <si>
    <t>GRIFERÍA PARA LAVAPLATOS SENCILLO PARED PRAKTI GRIVAL IGUAL O CALIDAD SUPERIOR.</t>
  </si>
  <si>
    <t>AP007</t>
  </si>
  <si>
    <t xml:space="preserve">LAVADERO DE 80 X 60 X 25 CM GRANITO PULIDO </t>
  </si>
  <si>
    <t>AP008</t>
  </si>
  <si>
    <t xml:space="preserve">LAVADERO DE 80 X 60 X 80 CM EN GRANITO PULIDO </t>
  </si>
  <si>
    <t>AP009</t>
  </si>
  <si>
    <t>KIT PARA INSTALACIÓN LAVAPLATOS GRIVAL (INCLUYE: ACOPLE, REJILLA DIÁMETRO 4" CON BAJANTE Y SIFÓN)</t>
  </si>
  <si>
    <t>AP010</t>
  </si>
  <si>
    <t xml:space="preserve">SIFÓN EN P. TRAMPA QUE RETIENE OLORES Y RESIDUOS. </t>
  </si>
  <si>
    <t>AP011</t>
  </si>
  <si>
    <t>SANITARIO ACUAPLUS ULTRA BLANCO CORONA, IGUAL O DE SUPERIOR CALIDAD. CAPACIDAD 4,8 LITROS POR DESCARGA.  ALTO 59,8CM X ANCHO 36,5CM. (AHORRADOR)</t>
  </si>
  <si>
    <t>AP012</t>
  </si>
  <si>
    <t>LAVAMANOS CON PEDESTAL ACUACER COLOR BLANCO CORONA  IGUAL O DE SUPERIOR CALIDAD. (NO INCLUYE GRIFERÍA, DESAGÜES, SIFÓN)</t>
  </si>
  <si>
    <t>AP013</t>
  </si>
  <si>
    <t>LAVAMANOS COLGAR ACUACER BLANCO CORONA, CON ORIFICIOS PARA GRIFERÍA. MEDIDAS  47 X 37 CM. (NO INCLUYE GRIFERÍA, DESAGÜES, SIFÓN)</t>
  </si>
  <si>
    <t>AP014</t>
  </si>
  <si>
    <t>AP015</t>
  </si>
  <si>
    <t>GRIFERÍA LAVAMANOS INDIVIDUAL HELVETIA GRICOL, IGUAL O DE SUPERIOR CALIDAD.</t>
  </si>
  <si>
    <t>AP016</t>
  </si>
  <si>
    <t>GRIFERÍA GRIVAL LAVAMANOS 8 PULGADAS ARTESA IGUAL O DE SUPERIOR CALIDAD MEZCLADOR.</t>
  </si>
  <si>
    <t>AP017</t>
  </si>
  <si>
    <t>DESAGÜE SENCILLO INTEGRADO REBOSE GRIVAL DE IGUAL O SUPERIOR CALIDAD.</t>
  </si>
  <si>
    <t>AP018</t>
  </si>
  <si>
    <t>SIFÓN TIPO BOTELLA GRIS, GRIVAL DE SUPERIOR CALIDAD.</t>
  </si>
  <si>
    <t>AP019</t>
  </si>
  <si>
    <t>ACOPLE 1/2" X 1/2 40 CM PLÁSTICO  GRIVAL DE SUPERIOR CALIDAD.</t>
  </si>
  <si>
    <t>AP020</t>
  </si>
  <si>
    <t>VÁLVULA AHORRADORA SALIDA DOBLE DESCARGA GRIVAL DE SUPERIOR CALIDAD.</t>
  </si>
  <si>
    <t>AP021</t>
  </si>
  <si>
    <t>DUCHA 8 PULGADAS ARTESA SSB ARTESA GRIVAL IGUAL O CALIDAD SUPERIOR. GRIFERÍA DOBLE (MEZCLADOR).</t>
  </si>
  <si>
    <t>AP022</t>
  </si>
  <si>
    <t>DUCHA ELÉCTRICA 110 V TRADICIONAL BOCCHERINI IGUAL O CALIDAD SUPERIOR.</t>
  </si>
  <si>
    <t>AP023</t>
  </si>
  <si>
    <t>LLAVE JARDÍN DE  1/2" X3/4", 1.9 CM DE DIÁMETRO SALIDA (BRONCE- GRIVAL)</t>
  </si>
  <si>
    <t>AP024</t>
  </si>
  <si>
    <t>MANGUERA FLEXIBLE GRIFLEX</t>
  </si>
  <si>
    <t>AP025</t>
  </si>
  <si>
    <t>REGISTRO DUCHA HELVETIA GRICOL IGUAL O CALIDAD SUPERIOR</t>
  </si>
  <si>
    <t>AP026</t>
  </si>
  <si>
    <t>LAVAPLATOS DE SOBREPONER EN ACERO INOXIDABLE DE 60 CM X 40 CM, CON ÁREA DE TRABAJO. Longitud total 1,5 m VITAL IGUAL O CALIDAD SUPERIOR</t>
  </si>
  <si>
    <t>AP027</t>
  </si>
  <si>
    <t>BISAGRA  RECTA ACERO NIQUELADO, PUERTA MUEBLES</t>
  </si>
  <si>
    <t>AP028</t>
  </si>
  <si>
    <t>COCINA INTEGRAL 1.80 METROS SIENA HUMO CON 4 FOGONES Y POCETA A LA DERECHA - SOCODA</t>
  </si>
  <si>
    <t>AP029</t>
  </si>
  <si>
    <t>TAPA CANTO MELAMÍNICO 22mm</t>
  </si>
  <si>
    <t>AP030</t>
  </si>
  <si>
    <t>TOPE MAGNETICO PARA PUERTA LÍNEA VERA</t>
  </si>
  <si>
    <t>AP031</t>
  </si>
  <si>
    <t>MANIJA MADRID ZAMAC 96 MM FIXSER</t>
  </si>
  <si>
    <t>AP032</t>
  </si>
  <si>
    <t xml:space="preserve">BRIDA SANITARIA  </t>
  </si>
  <si>
    <t>AP033</t>
  </si>
  <si>
    <t>BARRA DE SEGURIDAD EN ACERO INOXIDABLE PARA DUCHA DE 3/4" DE 30 CM</t>
  </si>
  <si>
    <t>AP034</t>
  </si>
  <si>
    <t>DUCHA ELÉCTRICA 110V SUPER POWER 3T GRIVAL- IGUAL O CALIDAD SUPERIOR</t>
  </si>
  <si>
    <t>AP035</t>
  </si>
  <si>
    <t>SIKAFLEX 1A PLUS</t>
  </si>
  <si>
    <t>AP036</t>
  </si>
  <si>
    <t>PARALES-MES</t>
  </si>
  <si>
    <t>AP037</t>
  </si>
  <si>
    <t>VARA CORREDOR Ø8-10CM (L=3M)</t>
  </si>
  <si>
    <t>AP038</t>
  </si>
  <si>
    <t>ANGULO DE 3X3X3/16</t>
  </si>
  <si>
    <t>AP039</t>
  </si>
  <si>
    <t>TELA VERDE CERRAMIENTO  ( 2,10X100M)</t>
  </si>
  <si>
    <t>RLL</t>
  </si>
  <si>
    <t>AP040</t>
  </si>
  <si>
    <t>PUNTILLA CON CABEZA 1"</t>
  </si>
  <si>
    <t>AP041</t>
  </si>
  <si>
    <t xml:space="preserve">IMPRESIÓN EN VINILO ADHESIVO VALLA INFORMATIVA (50X70CM) REMODELACION/CONSTRUCCION </t>
  </si>
  <si>
    <t>EL</t>
  </si>
  <si>
    <t>ENSAYOS DE LABORATORIO</t>
  </si>
  <si>
    <t>EL001</t>
  </si>
  <si>
    <t>ENSAYO RESISTENCIA A LA COMPRESION CILINDROS DE MORTERO 3" (NTC-673) 2010</t>
  </si>
  <si>
    <t>EL002</t>
  </si>
  <si>
    <t>ENSAYO RESISTENCIA A LA COMPRESION CILINDROS DE CONCRETO 4" (NTC-673) 2010</t>
  </si>
  <si>
    <t>EL003</t>
  </si>
  <si>
    <t>ALQUILER MOLDE CILINDRICO 4X8"  PARA MUESTRAS DE CONCRETO</t>
  </si>
  <si>
    <t>SM</t>
  </si>
  <si>
    <t>EL004</t>
  </si>
  <si>
    <t>ALQUILER MOLDE CILINDRICO 3X6"  PARA MUESTRAS DE MORTERO</t>
  </si>
  <si>
    <t>EL005</t>
  </si>
  <si>
    <t>DESPLAZAMIENTO PARA RECOLECCION DE MUESTRAS DE LABORATORIO</t>
  </si>
  <si>
    <t>EL006</t>
  </si>
  <si>
    <t>ENSAYO ESCLEROMETRO  POR ELEMENTO</t>
  </si>
  <si>
    <t>EL007</t>
  </si>
  <si>
    <t>ENSAYO EXTRACCION+TRANSP+ROTURA+RESULTADO POR COMPRESION DE NUCLEO DE CONCRETO 3"X15CM.</t>
  </si>
  <si>
    <t>EL008</t>
  </si>
  <si>
    <t>ENSAYO FERROSCAN POR PUNTO</t>
  </si>
  <si>
    <t>KSC</t>
  </si>
  <si>
    <t>KID DE SEGURIDAD CONTRA COVID</t>
  </si>
  <si>
    <t>KSC001</t>
  </si>
  <si>
    <t>GUANTE  DE NITRILO DE ALTA CALIDAD MULTIUSOS RESISTENTES ELASTICOS COLOR NEGRO- CAJA DE 50 PARES.</t>
  </si>
  <si>
    <t>CAJA</t>
  </si>
  <si>
    <t>KSC002</t>
  </si>
  <si>
    <t>TAPABOCAS DESECHABLE HIPO ALERGENICO SUAVE - CAJA DE 50 UNIDADES</t>
  </si>
  <si>
    <t>KSC003</t>
  </si>
  <si>
    <t>CARETA POLICARBONATO PROTECCION FACIAL SUSPENSION FLOTANTE  CON RATCHET PARA AJUSTAR AL TEMAÑO DE LA CABEZA, PROTECCIÓN FRONTAL Y LATERAL.</t>
  </si>
  <si>
    <t>KSC004</t>
  </si>
  <si>
    <t>TRAJE DE BIOSEGURIDAD FABRICADO EN TELA ANTIFLUIDO 100% POLIESTER, PROTECCION CONTRA FLUIDOS NO PELIGROSOS Y PARTÍCULAS LIVIANAS. PANTALON LARGO CON AMPLIOS BOLSILLOS, MANGAS LARGAS, CREMALLERA FRONTAL EN NYLON, ELASTICOS EN MANILAS, TOBILLOS, CAPUCHA Y CINTURA PARA MEJOR AJUSTE, LAVABLES.</t>
  </si>
  <si>
    <t>MGN</t>
  </si>
  <si>
    <t>MATERIALES PARA GAS NATURAL</t>
  </si>
  <si>
    <t>MGN01</t>
  </si>
  <si>
    <t>CODO GALVANIZADO 90° Ø1/2" PARA GAS NATURAL</t>
  </si>
  <si>
    <t>MGN02</t>
  </si>
  <si>
    <t>TUBO GALVANIZADO Ø1/2" (e=2,5mm) PARA GAS NATURAL</t>
  </si>
  <si>
    <t>MGN03</t>
  </si>
  <si>
    <t>UNIVERSAL GALVANIZADA Ø1/2" PARA GAS NATURAL</t>
  </si>
  <si>
    <t>MGN04</t>
  </si>
  <si>
    <t>VALVULA DE BOLA Ø1/2" PARA GAS NATURAL</t>
  </si>
  <si>
    <t>MGN05</t>
  </si>
  <si>
    <t>LOCTIGAS O GASTOP- FUERZA ALTA (36ML)</t>
  </si>
  <si>
    <t>MGN06</t>
  </si>
  <si>
    <t>TUBO POLIETILENO Ø1/2" (ROLLO DE 150M)</t>
  </si>
  <si>
    <t>MGN07</t>
  </si>
  <si>
    <t>TEE POLIETILENO Ø1/2"</t>
  </si>
  <si>
    <t>MGN08</t>
  </si>
  <si>
    <t>TEE POLIETILENO Ø1"</t>
  </si>
  <si>
    <t>MGN09</t>
  </si>
  <si>
    <t>UNION POLIETILENO 1/2"</t>
  </si>
  <si>
    <t>MGN10</t>
  </si>
  <si>
    <t>MEDIDOR DE GAS (2,5M3)</t>
  </si>
  <si>
    <t>MGN11</t>
  </si>
  <si>
    <t>REGULADOR RP-40 (R10P4)</t>
  </si>
  <si>
    <t>MGN12</t>
  </si>
  <si>
    <t>ELEVADOR PARA GAS Ø1/2"</t>
  </si>
  <si>
    <t>MGN13</t>
  </si>
  <si>
    <t>UNION POLIETILENO Ø1"</t>
  </si>
  <si>
    <t>MGN14</t>
  </si>
  <si>
    <t>CAJILLA PARA MEDIDOR DE GAS 37X37X15CM (Un medidor)</t>
  </si>
  <si>
    <t>MGN15</t>
  </si>
  <si>
    <t>CINTA DE PRECAUCION 70MMX100M (ROLLO)</t>
  </si>
  <si>
    <t>MGN16</t>
  </si>
  <si>
    <t>CARGOS DE CONEXIÓN-ACOMETIDA POR VANTI</t>
  </si>
  <si>
    <t>EST</t>
  </si>
  <si>
    <t>ESTUDIOS</t>
  </si>
  <si>
    <t>EST01</t>
  </si>
  <si>
    <t>ESTUDIO GEOTECNICO CASA - CÁLCULO</t>
  </si>
  <si>
    <r>
      <rPr>
        <b/>
        <sz val="11"/>
        <color theme="1"/>
        <rFont val="Calibri"/>
        <family val="2"/>
      </rPr>
      <t>NOTA 1:</t>
    </r>
    <r>
      <rPr>
        <sz val="11"/>
        <color theme="1"/>
        <rFont val="Calibri"/>
        <family val="2"/>
      </rPr>
      <t xml:space="preserve"> Cuando la fracción decimal del peso sea  igual o superior a 5 se aproximara por exceso al número entero siguiente del peso y cuando la fracción decimal del peso sea inferior a 5 se aproximará por defecto al número entero del peso.</t>
    </r>
  </si>
  <si>
    <r>
      <rPr>
        <b/>
        <sz val="11"/>
        <color theme="1"/>
        <rFont val="Calibri"/>
        <family val="2"/>
      </rPr>
      <t>NOTA 2:</t>
    </r>
    <r>
      <rPr>
        <sz val="11"/>
        <color theme="1"/>
        <rFont val="Calibri"/>
        <family val="2"/>
      </rPr>
      <t xml:space="preserve"> En cuanto a los valores ofertados por el proponente se entenderán incluidos todos y cada uno de los impuestos a que haya lugar, con ocasión de la ejecución del  objeto y las obligaciones contractuales.</t>
    </r>
  </si>
  <si>
    <r>
      <rPr>
        <b/>
        <sz val="11"/>
        <color theme="1"/>
        <rFont val="Calibri"/>
        <family val="2"/>
      </rPr>
      <t>NOTA 3:</t>
    </r>
    <r>
      <rPr>
        <sz val="11"/>
        <color theme="1"/>
        <rFont val="Calibri"/>
        <family val="2"/>
      </rPr>
      <t xml:space="preserve"> Los valores de la oferta económica permanecerán constantes durante la ejecución del contrato.</t>
    </r>
  </si>
  <si>
    <r>
      <rPr>
        <b/>
        <sz val="11"/>
        <color theme="1"/>
        <rFont val="Calibri"/>
        <family val="2"/>
      </rPr>
      <t>NOTA 4:</t>
    </r>
    <r>
      <rPr>
        <sz val="11"/>
        <color theme="1"/>
        <rFont val="Calibri"/>
        <family val="2"/>
      </rPr>
      <t xml:space="preserve"> Los valores deberán ser expresados en pesos colombianos y sin cifras decimales.</t>
    </r>
  </si>
  <si>
    <r>
      <rPr>
        <b/>
        <sz val="11"/>
        <color theme="1"/>
        <rFont val="Calibri"/>
        <family val="2"/>
      </rPr>
      <t>NOTA 5:</t>
    </r>
    <r>
      <rPr>
        <sz val="11"/>
        <color theme="1"/>
        <rFont val="Calibri"/>
        <family val="2"/>
      </rPr>
      <t xml:space="preserve"> El proponente solo debera modificar los valores de la columna 'PRECIO OFERTADO POR EL PROPONENTE'.</t>
    </r>
  </si>
  <si>
    <r>
      <rPr>
        <b/>
        <sz val="11"/>
        <color theme="1"/>
        <rFont val="Calibri"/>
        <family val="2"/>
      </rPr>
      <t>NOTA 6:</t>
    </r>
    <r>
      <rPr>
        <sz val="11"/>
        <color theme="1"/>
        <rFont val="Calibri"/>
        <family val="2"/>
      </rPr>
      <t xml:space="preserve"> Se debe ofrecer el valor monetario de cada uno de los insumos.</t>
    </r>
  </si>
  <si>
    <r>
      <rPr>
        <b/>
        <sz val="11"/>
        <color theme="1"/>
        <rFont val="Calibri"/>
        <family val="2"/>
      </rPr>
      <t>NOTA 7:</t>
    </r>
    <r>
      <rPr>
        <sz val="11"/>
        <color theme="1"/>
        <rFont val="Calibri"/>
        <family val="2"/>
      </rPr>
      <t xml:space="preserve"> Los valores ofertados por el proponente no deben superar los valores estimados por la Entidad para cada uno de los ítems.</t>
    </r>
  </si>
  <si>
    <t>Certifico bajo la gravedad de juramento, que toda la información relacionada en este anexo es veraz, al igual que la contenida en los documentos soporte, de acuerdo con las condiciones que se estipulan en los documentos de la convocatoria, hago (hacemos) la siguiente propuesta la cual es irrevocable para el presente proceso.</t>
  </si>
  <si>
    <t>NOMBRE DEL PROPONENTE:</t>
  </si>
  <si>
    <t>FIRMA DEL REPRESENTANTE LEGAL:</t>
  </si>
  <si>
    <t>NOMBRE:</t>
  </si>
  <si>
    <t>CC:</t>
  </si>
  <si>
    <t>SECRETARIA DISTRITAL DEL HÁBITAR</t>
  </si>
  <si>
    <t>CÓDIGO APU</t>
  </si>
  <si>
    <t>CÓDIGO INSUMO</t>
  </si>
  <si>
    <t>DESCRIPCIÓN</t>
  </si>
  <si>
    <t>CANTIDAD</t>
  </si>
  <si>
    <t>DESPERDICIO</t>
  </si>
  <si>
    <t>TARIFA</t>
  </si>
  <si>
    <t>PRECIO UNITARIO ESTIMADO POR LA ENTIDAD</t>
  </si>
  <si>
    <t>TARIFA OFERTADA POR EL PROPONENTE</t>
  </si>
  <si>
    <t>PRECIO UNITARIO OFERTADO POR EL PROPONENTE</t>
  </si>
  <si>
    <t>1,1</t>
  </si>
  <si>
    <t>DESMONTE TEJA ASBESTO CEMENTO (INCLUYE RETIRO)</t>
  </si>
  <si>
    <t>DESMONTE CANAL A. LL. Y/O BAJANTE DE A.LL. (INCLUYE RETIRO)</t>
  </si>
  <si>
    <t>M</t>
  </si>
  <si>
    <t>DESMONTE DE ENTREPISOS EN MADERA (INCLUYE RETIRO)</t>
  </si>
  <si>
    <t>DESMONTE TUBERÍAS PVCS Y PVCP (INCLUYE RETIRO)</t>
  </si>
  <si>
    <t>DEMOLICIÓN ENCHAPE DE MURO (INCLUYE RETIRO)</t>
  </si>
  <si>
    <t>DEMOLICIÓN PAÑETE  (INCLUYE RETIRO)</t>
  </si>
  <si>
    <t>DEMOLICIÓN MESÓN COCINA (INCLUYE RETIRO)</t>
  </si>
  <si>
    <t>POYO PARA MUEBLES (INDIFERENTE DE SU USO) EN CONCRETO MEZCLA EN OBRA 1:2:4 (2.500 PSI APROX.) ACABADO LISO. ESPESOR DE 5 CM.</t>
  </si>
  <si>
    <t>PUNTO HIDRÁULICO DE ½”</t>
  </si>
  <si>
    <t>REJILLA PLÁSTICA SOSCO 3X2</t>
  </si>
  <si>
    <t>REJILLAS SIFON CUADRADA 20X20 CM</t>
  </si>
  <si>
    <t>PUNTO SALIDA SANITARIA PVC S 3"</t>
  </si>
  <si>
    <t>PUNTO SALIDA SANITARIA PVC S 4"</t>
  </si>
  <si>
    <t>TUBERÍA DE REVENTILACIÓN DE 4"</t>
  </si>
  <si>
    <t xml:space="preserve">BAJANTE AGUAS NEGRAS PVC 4" </t>
  </si>
  <si>
    <t>BAJANTE PVC BLANCO EXTERNO LISO- SOBRE FACHADAS</t>
  </si>
  <si>
    <t>SUMINISTRO E INSTALACIÓN SIFÓN EN PVC PAVCO DE DIAMETRO 2"</t>
  </si>
  <si>
    <t>SUMINISTRO E INSTALACIÓN DE SALIDA TOMACORRIENTE DOBLE</t>
  </si>
  <si>
    <t>SUMINISTRO E INSTALACIÓN SALIDA  ILUMINACION(Incluye retiro del punto existente o aplica para púnto nuevo).</t>
  </si>
  <si>
    <t>CABALLETE PARA TEJA  TERMOACÚSTICA, INCLUYE TODOS LOS ACCESORIOS NECESARIOS PARA SU CORRECTA INSTALACIÓN Y FUNCIONAMIENTO</t>
  </si>
  <si>
    <t xml:space="preserve">IMPERMEABILIZACIÓN CON MATERIAL BITUMINOSO PARA DIFERENTES ACTIVIDADES </t>
  </si>
  <si>
    <t>CIELO RASO DRY WALL</t>
  </si>
  <si>
    <t>MAMPOSTERÍA EN BLOQUE No. 4, ALTURA HASTA 0.30 M (CULATAS Y DEMÁS ACTIVIDADES POR M)</t>
  </si>
  <si>
    <t>POYO EN CONCRETO MEZCLA EN OBRA 1:2:4 PARA LAVADERO 0.60 M  X 0.60 M, (INCLUYE PAÑETE)</t>
  </si>
  <si>
    <t>MESÓN EN CONCRETO MEZCLA EN OBRA  1:2:4 (APROX. 2500 PSI) - E=6 CM,  (INCLUYE REFUERZO EN ACERO 3/8")</t>
  </si>
  <si>
    <t>BORDILLO POCETA DUCHA DE 0.125 M  X 0.09 M  EN LADRILLO RECOCIDO. (INCLUYE MATERIALES Y MANO DE OBRA).</t>
  </si>
  <si>
    <t xml:space="preserve">PAÑETE + FILOS 1:3 SOBRE SUPERFICIES DE ESTRUCTURAS EN CONCRETO  E= 1.3 CM  (VIGAS, COLUMNAS,  DINTELES, CINTAS, ALFAGÍAS O MAMPOSTERÍA)  HASTA 30 CM DE ANCHO             </t>
  </si>
  <si>
    <t>ANTICORROSIVO SOBRE LÁMINA LINEAL</t>
  </si>
  <si>
    <t>ESMALTE SOBRE MARCOS MADERA</t>
  </si>
  <si>
    <t xml:space="preserve"> VINILO TIPO 1 PARA MURO INTERIOR - 3 CAPAS (COLOR BLANCO)</t>
  </si>
  <si>
    <t>FILOS Y DILATACIONES  EN MORTERO 1:3</t>
  </si>
  <si>
    <t>PREPARACIÓN SUPERFICIE DE MUROS PARA INSTALACIÓN ENCHAPE (INCLUYE PICADA)</t>
  </si>
  <si>
    <t>PREPARACIÓN SUPERFICIE  PARA NUEVA APLICACIÓN DE PINTURAS</t>
  </si>
  <si>
    <t>ESTUCO ACRILICO</t>
  </si>
  <si>
    <t>ENCHAPE CERÁMICO PISO O PARED, SUPERFICIE EXCLUSIVA (HASTA 0.25 M DE ANCHO)</t>
  </si>
  <si>
    <t xml:space="preserve">GRAVILLA LAVADA </t>
  </si>
  <si>
    <t>PREPARACIÓN SUPERFICIE DE PISO EN CONCRETOS ENDURECIDOS O ESMALTADO (INCLUYE PICADA)</t>
  </si>
  <si>
    <t>BARANDA METÁLICA SENCILLA PARA ESCALERA CON PASAMANOS EN TUBERÍA DE AGUAS NEGRAS DIÁMETRO 2"</t>
  </si>
  <si>
    <t>COMBO ACUAPLUS ULTRA SANITARIO + LAVAMANOS SIN PEDESTAL + GRIFERÍA + ACCESORIOS BLANCO CORONA O SIMILAR. (INCLUYE: VÁLVULA, DESAGÜE, SIFÓN, ACOPLE)</t>
  </si>
  <si>
    <t>DUCHA ELÉCTRICA 110 V SUPER POWER 3T GRIVAL IGUAL O CALIDAD SUPERIOR.</t>
  </si>
  <si>
    <t>GRIFO (REGISTRO) DUCHA HELVETIA GRICOL IGUAL O CALIDAD SUPERIOR</t>
  </si>
  <si>
    <t xml:space="preserve">MONTAJE DE APARATOS- LAVAMANOS - SANITARIOS -  LAVAPLATOS - LAVADEROS (NUEVOS O USADOS)
</t>
  </si>
  <si>
    <t>LAVAPLATOS DE EMPOTRAR EN ACERO INOXIDABLE DE 60 CM X 40 CM VITAL IGUAL O CALIDAD SUPERIOR, CON HUECO PARA CANASTILLA DE 4 PULGADAS. SIN ORIFICIO. PARA GRIFERÍA DE PARED. (INCLUYE CANASTILLA Y KIT DE INSTALACIÓN: ACOPLE, REJILLA DIÁMETRO 4" CON BAJANTE Y SIFÓN).</t>
  </si>
  <si>
    <t>LAVAPLATOS DE EMPOTRAR EN ACERO INOXIDABLE PARA GRIFERÍA MONO CONTROL HUECO PARA CANASTILLA DE 4 PULGADAS. CON UN ORIFICIO.  (INCLUYE CANASTILLA Y KIT DE INSTALACIÓN: ACOPLE, REJILLA DIÁMETRO 4" CON BAJANTE Y SIFÓN).</t>
  </si>
  <si>
    <t>LAVADERO DE 80 X 60 X 25 CM GRANITO PULIDO. (INCLUYE GRIFERÍA, DESAGÜE Y SIFÓN).</t>
  </si>
  <si>
    <r>
      <rPr>
        <b/>
        <sz val="11"/>
        <color theme="1"/>
        <rFont val="Calibri"/>
        <family val="2"/>
      </rPr>
      <t>NOTA 2:</t>
    </r>
    <r>
      <rPr>
        <sz val="11"/>
        <color theme="1"/>
        <rFont val="Calibri"/>
        <family val="2"/>
      </rPr>
      <t xml:space="preserve"> En cuanto a los valores ofertados por el proponente se entenderán incluidos todos y cada uno de los impuestos a que haya lugar, con ocasión de la ejecución del  objeto y las obligaciones contractuales.</t>
    </r>
  </si>
  <si>
    <r>
      <rPr>
        <b/>
        <sz val="11"/>
        <color theme="1"/>
        <rFont val="Calibri"/>
        <family val="2"/>
      </rPr>
      <t>NOTA 3:</t>
    </r>
    <r>
      <rPr>
        <sz val="11"/>
        <color theme="1"/>
        <rFont val="Calibri"/>
        <family val="2"/>
      </rPr>
      <t xml:space="preserve"> Los valores de la oferta económica permanecerán constantes durante la ejecución del contrato.</t>
    </r>
  </si>
  <si>
    <r>
      <rPr>
        <b/>
        <sz val="11"/>
        <color theme="1"/>
        <rFont val="Calibri"/>
        <family val="2"/>
      </rPr>
      <t>NOTA 4:</t>
    </r>
    <r>
      <rPr>
        <sz val="11"/>
        <color theme="1"/>
        <rFont val="Calibri"/>
        <family val="2"/>
      </rPr>
      <t xml:space="preserve"> Los valores deberán ser expresados en pesos colombianos y sin cifras decimales.</t>
    </r>
  </si>
  <si>
    <r>
      <rPr>
        <b/>
        <sz val="11"/>
        <color theme="1"/>
        <rFont val="Calibri"/>
        <family val="2"/>
      </rPr>
      <t>NOTA 5:</t>
    </r>
    <r>
      <rPr>
        <sz val="11"/>
        <color theme="1"/>
        <rFont val="Calibri"/>
        <family val="2"/>
      </rPr>
      <t xml:space="preserve"> El proponente solo debera modificar los valores de las columna 'TARIFA OFERTADA POR EL PROPONENTE' y 'PRECIO UNITARIO OFERTADO POR EL PROPONENTE' cuando a ello hubiere lugar.</t>
    </r>
  </si>
  <si>
    <r>
      <rPr>
        <b/>
        <sz val="11"/>
        <color theme="1"/>
        <rFont val="Calibri"/>
        <family val="2"/>
      </rPr>
      <t>NOTA 6:</t>
    </r>
    <r>
      <rPr>
        <sz val="11"/>
        <color theme="1"/>
        <rFont val="Calibri"/>
        <family val="2"/>
      </rPr>
      <t xml:space="preserve"> Se debe ofrecer el valor monetario de cada uno de los APU's.</t>
    </r>
  </si>
  <si>
    <r>
      <rPr>
        <b/>
        <sz val="11"/>
        <color theme="1"/>
        <rFont val="Calibri"/>
        <family val="2"/>
      </rPr>
      <t>NOTA 7:</t>
    </r>
    <r>
      <rPr>
        <sz val="11"/>
        <color theme="1"/>
        <rFont val="Calibri"/>
        <family val="2"/>
      </rPr>
      <t xml:space="preserve"> Los valores unitarios ofertados por el proponente no deben superar los valores unitarios estimados por la Entidad para cada uno de los ítems.</t>
    </r>
  </si>
  <si>
    <t>SECRETARIA DISTRITAL DEL HÁBITAT</t>
  </si>
  <si>
    <t>ITEM</t>
  </si>
  <si>
    <t>SUB</t>
  </si>
  <si>
    <t>VALOR TOTAL ESTIMADO POR LA ENTIDAD</t>
  </si>
  <si>
    <t>VALOR TOTAL OFERTADO POR EL PROPONENTE</t>
  </si>
  <si>
    <t>VALOR TOTAL COSTOS INDIRECTOS</t>
  </si>
  <si>
    <t>A.I.U. ENTIDAD</t>
  </si>
  <si>
    <t>A.I.U PROPONENTE</t>
  </si>
  <si>
    <t>ADMINISTRACIÓN</t>
  </si>
  <si>
    <t>IMPREVISTOS</t>
  </si>
  <si>
    <t>UTILIDAD</t>
  </si>
  <si>
    <t>VALOR TOTAL DEL PRESUPUESTADOR</t>
  </si>
  <si>
    <t xml:space="preserve">UN </t>
  </si>
  <si>
    <t>VOLQUETA 6M3 (INCLUYE CARGUE Y ESCOMBRERA)</t>
  </si>
  <si>
    <t>CUADRILLA AA (OFICIAL + 2 AYUDANTES) ALBAÑILERIA</t>
  </si>
  <si>
    <t>AYUDANTE ALBAÑILERIA CON PRESTACIONES</t>
  </si>
  <si>
    <t>SUB-CO05</t>
  </si>
  <si>
    <t>CONCRETO MEZCLA EN OBRA  1:2:4  AGREGADOS DE RIO (APROX 2500 PSI)</t>
  </si>
  <si>
    <t>CUADRILLA ( OFICIAL ALBAÑILERÍA + AYUDANTE ALBAÑILERÍA) CON PRESTACIONES</t>
  </si>
  <si>
    <t>UND</t>
  </si>
  <si>
    <t>ANDAMIO TUBULAR 1,5*1,5 C/CRUCETA)</t>
  </si>
  <si>
    <t>CUADRILLA INSTALACIONES (OFICIAL + AYUDANTE)</t>
  </si>
  <si>
    <t>re084</t>
  </si>
  <si>
    <t>RE126</t>
  </si>
  <si>
    <t>VALVULA BOLA PVC 1/2" LISA SOLDABLE</t>
  </si>
  <si>
    <t>OFICIAL INSTALACIONES BASICAS CON PRESTACIONES</t>
  </si>
  <si>
    <t>PEGANTE CERÁMICO</t>
  </si>
  <si>
    <t xml:space="preserve">REJILLA SIFON PLASTICA 3X2 </t>
  </si>
  <si>
    <t>CORTADORA ELECTRICA DE DISCO</t>
  </si>
  <si>
    <t>CAJA 5800 GALVANIZADO Y/O PVC</t>
  </si>
  <si>
    <t xml:space="preserve">CUADRILLA FF ELÉCTRICAS (OFICIAL + AYUDANTE) </t>
  </si>
  <si>
    <t>INTERVINIL 1 GL PINTUCO</t>
  </si>
  <si>
    <t>AYUDANTE DRYWALL CON PRESTACIONES</t>
  </si>
  <si>
    <t>TABLILLA PARA CIELO RASO  EN PVC MAYOR O IGUAL A 7MM</t>
  </si>
  <si>
    <t>FE163</t>
  </si>
  <si>
    <t>FLANCHE METALICO CAL. 26 0,25M * 2,40M</t>
  </si>
  <si>
    <t>LADRILLO TOLETE COMUN REC.20X9X6</t>
  </si>
  <si>
    <t xml:space="preserve">PLACA DE YESO ST 1/2" DE 1.22M X 2.44 M </t>
  </si>
  <si>
    <t>ARENA LAVADA DE PEÑA</t>
  </si>
  <si>
    <t>BLOQUE NO.4</t>
  </si>
  <si>
    <t>BLOQUE P-H N.4 ESTRIADO 33X11. 5X23</t>
  </si>
  <si>
    <t>ACERO FIGURADO NO.3 (Ø3/8") F'Y=60000 PSI</t>
  </si>
  <si>
    <t>ARENA DE PEÑA CERNIDA</t>
  </si>
  <si>
    <t>CAL HIDRATADA TIPO N PRESENTACION 25KG</t>
  </si>
  <si>
    <t>ANTICORROSIVO</t>
  </si>
  <si>
    <t>CUADRILLA CC PINTURA (OFICIAL + AYUDANTE)</t>
  </si>
  <si>
    <t>VINILO TIPO 1 BLANCO VINILTEX O SIMILAR</t>
  </si>
  <si>
    <t>GL</t>
  </si>
  <si>
    <t>OFICIAL ALBAÑILERIA CON PRESTACIONES</t>
  </si>
  <si>
    <t xml:space="preserve"> ESTUCO PLÁSTICO BLANCO</t>
  </si>
  <si>
    <t>BARNEX NOGAL PRODUCTOS PARA LA PROTECCIÓN Y DECORACIÓN DE MADERAS EN EXTERIOR</t>
  </si>
  <si>
    <t>ESMALTE DOMESTICO BLANCO MATE PRESENTACIÓN 110CC (APROX 0,03 GL)</t>
  </si>
  <si>
    <t>EN019</t>
  </si>
  <si>
    <t xml:space="preserve">ENCHAPE CERÁMICO PARED COCINA 25CM * 35CM O SUPERIOR COLOR CLARO GARANTIA 10 AÑOS </t>
  </si>
  <si>
    <t>TAPON ROSCADO PRESIÓN PVC 1/2"</t>
  </si>
  <si>
    <t>DESMONTE DE LAVAPLATOS EN ACERO INOXIDABLE DOBLE</t>
  </si>
  <si>
    <t>RET01</t>
  </si>
  <si>
    <t>RETIRO DE ELEMENTOS RECICLABLES</t>
  </si>
  <si>
    <t>DESMONTE DE LAVAPLATOS EN ACERO INOXIDABLE SENCILLO</t>
  </si>
  <si>
    <t xml:space="preserve">DESMONTE TEJA DE ZINC (INCLUYE ESTRUCTURA PORTANTE Y RETIRO) </t>
  </si>
  <si>
    <t>DESMONTE ESTRUCTURA PORTANTE DE CUBIERTA  (INCLUYE RETIRO)</t>
  </si>
  <si>
    <t>DESMONTE MARCOS Y PUERTAS EN MADERA Y/O METALICAS, MEDIDAS DE ANCHO 0.60 M - 0.80 M - 1.00 M Y ALTURA  VARIABLE, INCLUYE RETIRO</t>
  </si>
  <si>
    <t xml:space="preserve">DEMOLICIÓN MUROS DE E= 0.10 M A 0.15 M EN MAMPOSTERÍA EN BLOQUE  (INCLUYE DEMOLICIÓN DE ENCHAPES Y RETIRO) </t>
  </si>
  <si>
    <t xml:space="preserve">RED SUMINISTRO PVCP DE 1/2" </t>
  </si>
  <si>
    <t>VALVULA BOLA PVC DE REGISTRO 1/2"</t>
  </si>
  <si>
    <t xml:space="preserve">TAPONAR PUNTO SANITARIO 4" </t>
  </si>
  <si>
    <t>TAPA REGISTRO (15X15) CM</t>
  </si>
  <si>
    <t xml:space="preserve">ELEMENTO METÁLICO PARA FLANCHE, ELEMENTO DE CUMBRERA O REMATE LATERAL PARA CUBIERTA EN ACERO GALVANIZADO DE 0,42 M DE DESARROLLO,   LÁMINA CALIBRE 26. FIJACIÓN A MURO MEDIANTE SISTEMA DE REGATA Y/O CON SISTEMA DE TORNILLO AUTOPERFORANTE Y SELLE CON MORTERO IMPERMEABILIZADO 1:3 SEGÚN EL USO.  </t>
  </si>
  <si>
    <t>MURO EN DRY WALL DOBLE CARA ESPESOR 10CM O MAYOR (INCLUYE PINTURA A 3 MANOS)</t>
  </si>
  <si>
    <t>MAMPOSTERÍA PARA MURO DIVISORIO BLOQUE ESTRIADO  No 4</t>
  </si>
  <si>
    <t xml:space="preserve">FILOS LISO 1:4  HASTA 30 CM             </t>
  </si>
  <si>
    <t>WIN PROTECTOR METÁLICO</t>
  </si>
  <si>
    <t>PISO EN CERÁMICA REF 33.8 CM X 33.8 CM O SUPERIOR, COLOR CLARO, TRÁFICO RESIDENCIAL GENERAL, IGUAL O CALIDAD SUPERIOR. GARANTÍA 10 AÑOS.</t>
  </si>
  <si>
    <t>PISO EN CERÁMICA REF 3.8 CM X 33.8 CM, COLOR CLARO, TRÁFICO RESIDENCIAL GENERAL, TRÁFICO ARD DE ALTA RESISTENCIA AL DESLIZAMIENTO, IGUAL O CALIDAD SUPERIOR. GARANTÍA 10 AÑOS.</t>
  </si>
  <si>
    <t>PUERTA EN MADERA ENTAMBORADA 60 Y 79 CM CON ALTURA ENTRE 180 CM Y 200 CM. TIPO INTERDOORS LÍNEA ESTAMBUL O EQUIVALENTE.  IGUAL O SUPERIOR CALIDAD. INCLUYE MARCO Y ACCESORIOS. (CHAPA Y BISAGRAS)</t>
  </si>
  <si>
    <t>TAPALUZ 0.9 x 3 cm 3m</t>
  </si>
  <si>
    <t>MARCOS PARA PUERTAS DE 10X3CMX2,10 CABEZAL 0,60 - 0,70 - 0,80 - 0,90</t>
  </si>
  <si>
    <t>CUADRILLA DD CARPINTERIA ( OFICIAL + AYUDANTE)</t>
  </si>
  <si>
    <t>PUERTA EN MADERA ENTAMBORADA 80 Y 100 CM CON ALTURA ENTRE 180 CM Y 200 CM. TIPO INTERDOORS LÍNEA ESTAMBUL O EQUIVALENTE.  IGUAL O SUPERIOR CALIDAD.  INCLUYE MARCO Y ACCESORIOS.</t>
  </si>
  <si>
    <t xml:space="preserve">PUERTA EN MADERA ENTAMBORADA 80CMS X 200 CMS TIPO INTERDOORS </t>
  </si>
  <si>
    <t xml:space="preserve">CERRADURA PUERTA INTERNA PARA ALCOBA DE BOLA SATÍN . IGUAL CALIDAD O SUPERIOR. </t>
  </si>
  <si>
    <t>PLATINA 2" X (1/4"-3/16") X 6M</t>
  </si>
  <si>
    <t>MO060</t>
  </si>
  <si>
    <t>CUADRILLA HH METÁLICAS CON PRESTACIONES</t>
  </si>
  <si>
    <t>ESTRUCTURA PERFIL EN TUBO RECTANGULAR 80 MM X 40 MM CALIBRE 18 . INCLUYE ANTICORROSIVO DOS CAPAS.</t>
  </si>
  <si>
    <t>PERFIL METÀLICO  EN TUBO RECTANGULAR 80 MM X 40 MM CALIBRE 18</t>
  </si>
  <si>
    <t>COMBO ACUAPLUS ULTRA SANITARIO + LAVAMANOS SIN PEDESTAL + GRIFERÍA + ACCESORIOS BLANCO  O DE SUPERIOR CALIDAD. (NO INCLUYE DESAGÜES, SIFÓN)</t>
  </si>
  <si>
    <t>OFICIAL ELÉCTRICA CON PRESTACIONES</t>
  </si>
  <si>
    <t>GRIFERÍA PARA LAVAPLATOS SENCILLO  PICO CISNE GRIVAL IGUAL O CALIDAD SUPERIOR. MONOCONTROL (INCLUYE ACOPLES)</t>
  </si>
  <si>
    <t>GRIFERIA LAVAPLATOS SENCILLA + ACOPLE PLASTICO Y/O SIMILAR</t>
  </si>
  <si>
    <t>TRANSPORTE DE MATERIALES TRASIEGO EN OBRA</t>
  </si>
  <si>
    <t>PANEL LED RD LUZ BLANCA 10 - 240 V1160 LUMENES</t>
  </si>
  <si>
    <t>PANEL LED RD 18W LUZ BLANCA 10-240 V 1160 LUMENES</t>
  </si>
  <si>
    <t>DEMOLICIONES</t>
  </si>
  <si>
    <t>CIELO RASO</t>
  </si>
  <si>
    <t>PAÑETES Y ACABADOS PARED</t>
  </si>
  <si>
    <t>ENCHAPES</t>
  </si>
  <si>
    <t xml:space="preserve">APARATOS BAÑOS </t>
  </si>
  <si>
    <t>VALOR TOTAL COSTOS DIRECTOS</t>
  </si>
  <si>
    <r>
      <rPr>
        <b/>
        <sz val="11"/>
        <color theme="1"/>
        <rFont val="Calibri"/>
        <family val="2"/>
        <scheme val="minor"/>
      </rPr>
      <t>NOTA 1:</t>
    </r>
    <r>
      <rPr>
        <sz val="11"/>
        <color theme="1"/>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t>
    </r>
  </si>
  <si>
    <r>
      <rPr>
        <b/>
        <sz val="11"/>
        <color theme="1"/>
        <rFont val="Calibri"/>
        <family val="2"/>
        <scheme val="minor"/>
      </rPr>
      <t>NOTA 2:</t>
    </r>
    <r>
      <rPr>
        <sz val="11"/>
        <color theme="1"/>
        <rFont val="Calibri"/>
        <family val="2"/>
        <scheme val="minor"/>
      </rPr>
      <t xml:space="preserve"> En cuanto a los valores ofertados por el proponente se entenderán incluidos todos y cada uno de los impuestos a que haya lugar, con ocasión de la ejecución del  objeto y las obligaciones contractuales.</t>
    </r>
  </si>
  <si>
    <r>
      <rPr>
        <b/>
        <sz val="11"/>
        <color theme="1"/>
        <rFont val="Calibri"/>
        <family val="2"/>
        <scheme val="minor"/>
      </rPr>
      <t>NOTA 3:</t>
    </r>
    <r>
      <rPr>
        <sz val="11"/>
        <color theme="1"/>
        <rFont val="Calibri"/>
        <family val="2"/>
        <scheme val="minor"/>
      </rPr>
      <t xml:space="preserve"> Los valores de la oferta económica permanecerán constantes durante la ejecución del contrato.</t>
    </r>
  </si>
  <si>
    <r>
      <rPr>
        <b/>
        <sz val="11"/>
        <color theme="1"/>
        <rFont val="Calibri"/>
        <family val="2"/>
        <scheme val="minor"/>
      </rPr>
      <t>NOTA 4:</t>
    </r>
    <r>
      <rPr>
        <sz val="11"/>
        <color theme="1"/>
        <rFont val="Calibri"/>
        <family val="2"/>
        <scheme val="minor"/>
      </rPr>
      <t xml:space="preserve"> Los valores deberán ser expresados en pesos colombianos y sin cifras decimales.</t>
    </r>
  </si>
  <si>
    <r>
      <rPr>
        <b/>
        <sz val="11"/>
        <color theme="1"/>
        <rFont val="Calibri"/>
        <family val="2"/>
        <scheme val="minor"/>
      </rPr>
      <t>NOTA 5:</t>
    </r>
    <r>
      <rPr>
        <sz val="11"/>
        <color theme="1"/>
        <rFont val="Calibri"/>
        <family val="2"/>
        <scheme val="minor"/>
      </rPr>
      <t xml:space="preserve"> El proponente solo debera modificar los valores de las columna 'PRECIO UNITARIO OFERTADO POR EL PROPONENTE' y 'VALOR TOTAL OFERTADO POR EL PROPONENTE' cuando a ello hubiere lugar. Además debera diligenciar los porcentajes del apartado 'A.I.U. PROPONENTE'.</t>
    </r>
  </si>
  <si>
    <r>
      <rPr>
        <b/>
        <sz val="11"/>
        <color theme="1"/>
        <rFont val="Calibri"/>
        <family val="2"/>
        <scheme val="minor"/>
      </rPr>
      <t>NOTA 6:</t>
    </r>
    <r>
      <rPr>
        <sz val="11"/>
        <color theme="1"/>
        <rFont val="Calibri"/>
        <family val="2"/>
        <scheme val="minor"/>
      </rPr>
      <t xml:space="preserve"> Se debe ofrecer el valor monetario de cada uno de los items.</t>
    </r>
  </si>
  <si>
    <r>
      <rPr>
        <b/>
        <sz val="11"/>
        <color theme="1"/>
        <rFont val="Calibri"/>
        <family val="2"/>
        <scheme val="minor"/>
      </rPr>
      <t>NOTA 7:</t>
    </r>
    <r>
      <rPr>
        <sz val="11"/>
        <color theme="1"/>
        <rFont val="Calibri"/>
        <family val="2"/>
        <scheme val="minor"/>
      </rPr>
      <t xml:space="preserve"> Los valores unitarios ofertados por el proponente no deben superar los valores unitarios estimados por la Entidad para cada uno de los ítems.</t>
    </r>
  </si>
  <si>
    <r>
      <rPr>
        <b/>
        <sz val="11"/>
        <color theme="1"/>
        <rFont val="Calibri"/>
        <family val="2"/>
        <scheme val="minor"/>
      </rPr>
      <t>NOTA 8:</t>
    </r>
    <r>
      <rPr>
        <sz val="11"/>
        <color theme="1"/>
        <rFont val="Calibri"/>
        <family val="2"/>
        <scheme val="minor"/>
      </rPr>
      <t xml:space="preserve"> El valor del A.I.U. debe expresarse como porcentaje (%) y consignarse de manera discriminada en el ANEXO - OFERTA ECONÓMICA.</t>
    </r>
  </si>
  <si>
    <r>
      <rPr>
        <b/>
        <sz val="11"/>
        <color theme="1"/>
        <rFont val="Calibri"/>
        <family val="2"/>
        <scheme val="minor"/>
      </rPr>
      <t>NOTA 9:</t>
    </r>
    <r>
      <rPr>
        <sz val="11"/>
        <color theme="1"/>
        <rFont val="Calibri"/>
        <family val="2"/>
        <scheme val="minor"/>
      </rPr>
      <t xml:space="preserve"> El porcentaje del A.I.U. presentado por el Proponente no debe ser superior al porcentaje total del A.I.U. establecido por la Entidad. En consecuencia, el Proponente puede configurar libremente el porcentaje individual de la Administración (A), del Imprevisto (I) y de la Utilidad (U), siempre y cuando la sumatoria de ellos no exceda el porcentaje total definido por la Entidad.</t>
    </r>
  </si>
  <si>
    <t>CONTRATAR LA EJECUCIÓN DE LAS OBRAS DE MEJORAMIENTO DE VIVIENDA EN LA MODALIDAD DE HABITABILIDAD DE LOS PROYECTOS ESTRUCTURADOS EN LOS TERRITORIOS PRIORIZADOS POR LA SECRETARÍA DISTRITAL DEL HÁBITAT. GRUPOS 1, 2 Y 3 - 2022</t>
  </si>
  <si>
    <t>RECEBO B-400</t>
  </si>
  <si>
    <t>MIXTO</t>
  </si>
  <si>
    <t>RAJÓN (INCLUYE TRANSPORTE)</t>
  </si>
  <si>
    <t>GRAVA CANTO RODADO 1/2"</t>
  </si>
  <si>
    <t>GRAVA TRITURADO 3/4"</t>
  </si>
  <si>
    <t>GRAVILLA DE RIO DE 1/2"</t>
  </si>
  <si>
    <t>BASE GRANULAR B-200</t>
  </si>
  <si>
    <t>ARENA LAVADA DE RIO (INCLUYE TRANSPORTE)</t>
  </si>
  <si>
    <t>CONCRETO 3500 PSI DE PLANTA</t>
  </si>
  <si>
    <t>CONCRETO GRAVA COMUN  4000 PSI (280 KG/CM2)</t>
  </si>
  <si>
    <t>CONCRETO GRAVA COMUN  5000 PSI (350 KG/CM2)</t>
  </si>
  <si>
    <t>CONCRETO GRAVA COMUN  1500 PSI (150 KG/CM2)</t>
  </si>
  <si>
    <t>BOMBEO CONCRETO</t>
  </si>
  <si>
    <t>CONCRETO TREMIE CORRIENTE 3000 PSI (210KG/CM2)</t>
  </si>
  <si>
    <t>MORTERO 2500 PSI (175KG/CM2)</t>
  </si>
  <si>
    <t>MORTERO 3000 PSI (210KG/CM2)</t>
  </si>
  <si>
    <t>CONCRETO MEZCLA EN OBRA  1:3:6 AGREGADOS DE RIO (APROX 1500 PSI)</t>
  </si>
  <si>
    <t>SUB-CO03</t>
  </si>
  <si>
    <t>CONCRETO MEZCLA EN OBRA  1:3:4 AGREGADOS DE RIO (APROX 2000 PSI)</t>
  </si>
  <si>
    <t>SUB-CO07</t>
  </si>
  <si>
    <t>CONCRETO MEZCLA EN OBRA  1:2:3  AGREGADOS DE RIO (APROX 3000 PSI)</t>
  </si>
  <si>
    <t>SUB-CO014</t>
  </si>
  <si>
    <t>CONCRETO MEZCLA EN OBRA  1:2:2  AGREGADOS DE RIO (APROX 3500 PSI)</t>
  </si>
  <si>
    <t>PAÑETE LISO IMPERMEABILIDADO INTEGRALMENTE 1:3 E= 2CM</t>
  </si>
  <si>
    <t>VIBROCOMPACTADOR GASOLINA 32X35CM</t>
  </si>
  <si>
    <t>RANA</t>
  </si>
  <si>
    <t>COMPRESOR CON DOS PISTOLAS SIN OPERADOR</t>
  </si>
  <si>
    <t>MEZCALDORA A GASOLINA</t>
  </si>
  <si>
    <t>MOTOSIERRA</t>
  </si>
  <si>
    <t>CORTADORA DE LADRILLO (SIN DISCO)</t>
  </si>
  <si>
    <t>BENITIN 120</t>
  </si>
  <si>
    <t>PULIDORA MANUAL ELECTRICA</t>
  </si>
  <si>
    <t>TALADRO BAJA REVOLUCION (MAX. 400 R.P.M)</t>
  </si>
  <si>
    <t>PISTOLA DE CALAFATEO</t>
  </si>
  <si>
    <t>DISCO ABRASIVO CORTE 9X 1/8 PULGADAS MAMPOSTERIA</t>
  </si>
  <si>
    <t>DISCO PARA CORTE DE METAL</t>
  </si>
  <si>
    <t>BROCA DE 1/2</t>
  </si>
  <si>
    <t>SEGUETA</t>
  </si>
  <si>
    <t>EMBOQUILLADORA (REGLA)</t>
  </si>
  <si>
    <t>ALQUILER DE CARPAS PARA OBRAS. KIOSKO CON LATERALES 5X5M</t>
  </si>
  <si>
    <t>ACERO FIGURADO NO.2 (Ø1/4") F'Y=37000 PSI</t>
  </si>
  <si>
    <t>ACERO FIGURADO NO.5 (Ø5/8") F'Y=60000 PSI</t>
  </si>
  <si>
    <t>ACERO FIGURADO NO.6  (Ø3/4") F'Y=60000 PSI</t>
  </si>
  <si>
    <t>ACERO FIGURADO NO.7  (Ø7/8") F'Y=60000 PSI</t>
  </si>
  <si>
    <t>ACERO FIGURADO NO.4  (Ø1/2") F'Y=60000 PSI</t>
  </si>
  <si>
    <t>ACERO FIGURADO Ø 1/4" A Ø1" F'Y=60000 PSI (EN OBRA)</t>
  </si>
  <si>
    <t>ACERO FIGURADO NO. 8 (Ø1") F'Y=60000 PSI</t>
  </si>
  <si>
    <t>VARILLA LISA  12,7 MMX 6 METROS G-40</t>
  </si>
  <si>
    <t>MALLA CON VENA 2.00X0.50 M</t>
  </si>
  <si>
    <t>LAMINA DE TRANSICION CR CAL 1/8 SECCIÓN 0.15*0.15</t>
  </si>
  <si>
    <t>BARRA DE SEGURIDAD LATERAL PARA BAÑO Y DUCHA 24"X24" EN ACERO INOXIDABLE 304,</t>
  </si>
  <si>
    <t>ANGULO 1/2 X 1/2 X 1/16"</t>
  </si>
  <si>
    <t>ANCLAJE DE 3/8 L=0,30M</t>
  </si>
  <si>
    <t>ANCLAJE DE 1/2 L=0,15M</t>
  </si>
  <si>
    <t>ACERO CORRUG. FIG. 5/8" A 1"  37.000 PSI</t>
  </si>
  <si>
    <t>MALLA ELECTROSOLDADA ESTÁNDAR 6X2,35M PESO 11,52 KG</t>
  </si>
  <si>
    <t>MALLA ELECTROSOLDADA M-159 (XX-158) 6*2,35 M</t>
  </si>
  <si>
    <t>ACERO CORRUG. FIG. 1/4" A 1" 60.000 PSI</t>
  </si>
  <si>
    <t>VARILLA G-60 1/2 X 6M</t>
  </si>
  <si>
    <t>BARRA CORRUGADA G-60 3/8" (6M)</t>
  </si>
  <si>
    <t>M4</t>
  </si>
  <si>
    <t>LAMINA ETERBOARD 2.44X1.22X20MM</t>
  </si>
  <si>
    <t>LADRILLO MACIZO PRENSADO 24,5X12X5,5</t>
  </si>
  <si>
    <t>LADRILLO TOLETE COMUN REC.20X10X6</t>
  </si>
  <si>
    <t>LADRILLO POR CELDA CIR. 14-29X14,5X9</t>
  </si>
  <si>
    <t>BLOQUE N. 5 ESTÁNDAR P.H. 30X20X12</t>
  </si>
  <si>
    <t>SUB - BL025</t>
  </si>
  <si>
    <t>MURO EN TOLETE RECOCIDO 20X10X6 CM</t>
  </si>
  <si>
    <t>LAMINA DE YESO EXTERIOR GLASS REY 1/2" DE 1,22M X 2.44 M</t>
  </si>
  <si>
    <t>BLOQUELON 80X23X8 CM</t>
  </si>
  <si>
    <t>PINTURA ACRILICA PARA DEMARCACIÓN</t>
  </si>
  <si>
    <t>VINILO TIPO 1 COLOR BASICO A ELEGIR VINILTEX O SIMILAR INTERIOR</t>
  </si>
  <si>
    <t>INMUNIZANTE IMPERMEABILIZANTE PINTURA MADERA PROQUINCOL</t>
  </si>
  <si>
    <t>IMPREGNANTE PARA MADERA</t>
  </si>
  <si>
    <t>INMUNIZANTE BRONCO O SIKA PRESENTACION 3KG</t>
  </si>
  <si>
    <t>VINILO TIPO 1 SUPERLAVABLE PARA EXTERIOR BLANCO</t>
  </si>
  <si>
    <t>VINILO TIPO 1 SUPERLAVABLE PARA EXTERIOR A COLOR</t>
  </si>
  <si>
    <t xml:space="preserve">PUERTA EN MADERA ENTAMBORADA 70CMS X 200 CMS TIPO INTERDOORS </t>
  </si>
  <si>
    <t>ap014</t>
  </si>
  <si>
    <t>PIN</t>
  </si>
  <si>
    <t>PINTURA VINILO</t>
  </si>
  <si>
    <t>2.1.1</t>
  </si>
  <si>
    <t>DESMONTE DE LAVAMANOS O SANITARIO (INCLUYE RETIRO DE ESCOMBROS)</t>
  </si>
  <si>
    <t>CUADRILLA ALBAÑILERÍA AA (OFICIAL + AYUDANTE)</t>
  </si>
  <si>
    <t>2.1.2</t>
  </si>
  <si>
    <t>2.1.3</t>
  </si>
  <si>
    <t>2.1.4</t>
  </si>
  <si>
    <t xml:space="preserve">DESMONTE TEJA TERMOACUSTICA  (INCLUYE RETIRO) </t>
  </si>
  <si>
    <t>ANDAMIO TUBULAR 1,5*1,5 C/CRUCETA (INCLUYE PLANCHON)</t>
  </si>
  <si>
    <t>2.1.5</t>
  </si>
  <si>
    <t>2.1.6</t>
  </si>
  <si>
    <t>2.1.7</t>
  </si>
  <si>
    <t>2.1.8</t>
  </si>
  <si>
    <t>CUADRILLA AA (OFICIAL + 1 AYUDANTES) ALBAÑILERIA</t>
  </si>
  <si>
    <t>2.1.9</t>
  </si>
  <si>
    <t>CUADRILLA AA (2 AYUDANTES ALBAÑILERIA CON PRESTACIONES)</t>
  </si>
  <si>
    <t>2.1.10</t>
  </si>
  <si>
    <t>CUADRILLA BB INSTALACIONES (OFICIAL + 1 AYUDANTE)</t>
  </si>
  <si>
    <t>2.1.11</t>
  </si>
  <si>
    <t>2.2.2</t>
  </si>
  <si>
    <t>CUADRILLA AA (DOS AYUDANTES ALBAÑILERIA CON PRESTACIONES)</t>
  </si>
  <si>
    <t>2.2.3</t>
  </si>
  <si>
    <t>2.2.4</t>
  </si>
  <si>
    <t>2.2.5</t>
  </si>
  <si>
    <t>3.1</t>
  </si>
  <si>
    <t>4.1</t>
  </si>
  <si>
    <t>BAJANTE AGUAS LLUVIAS PVC 4" (INCLUYE ACCESORIOS)</t>
  </si>
  <si>
    <t>4.2</t>
  </si>
  <si>
    <t>BAJANTE AGUAS LLUVIAS PVC 3" (INCLUYE ACCESORIOS)</t>
  </si>
  <si>
    <t>4.3</t>
  </si>
  <si>
    <t>4.4</t>
  </si>
  <si>
    <t>4.5</t>
  </si>
  <si>
    <t xml:space="preserve">BAJANTE AGUAS NEGRAS PVC 3" </t>
  </si>
  <si>
    <t>4.6</t>
  </si>
  <si>
    <t>CANAL PAVCO AMAZONA IGUAL O SUPERIOR</t>
  </si>
  <si>
    <t>4.7</t>
  </si>
  <si>
    <t>CANAL PAVCO RAINGO IGUAL O SUPERIOR</t>
  </si>
  <si>
    <t>4.8</t>
  </si>
  <si>
    <t>4.9</t>
  </si>
  <si>
    <t>4.10</t>
  </si>
  <si>
    <t xml:space="preserve">PUNTO SALIDA SANITARIA PVC S 2" </t>
  </si>
  <si>
    <t>4.11</t>
  </si>
  <si>
    <t>4.12</t>
  </si>
  <si>
    <t>4.13</t>
  </si>
  <si>
    <t xml:space="preserve">TUBERIA SANITARIA PVC 2"+ACCESORIOS </t>
  </si>
  <si>
    <t>4.14</t>
  </si>
  <si>
    <t>TUBERIA SANITARIA PVC 3" +ACCESORIOS</t>
  </si>
  <si>
    <t>4.15</t>
  </si>
  <si>
    <t>TUBERIA SANITARIA PVC 4" + ACCESORIOS</t>
  </si>
  <si>
    <t>4.16</t>
  </si>
  <si>
    <t>OFICIAL BB INSTALACIONES  CON PRESTACIONES</t>
  </si>
  <si>
    <t>4.17</t>
  </si>
  <si>
    <t>SUMINISTRO E INSTALACIÓN SIFÓN EN PVC PAVCO DE DIAMETRO 3"</t>
  </si>
  <si>
    <t>4.18</t>
  </si>
  <si>
    <t>4.19</t>
  </si>
  <si>
    <t>4.20</t>
  </si>
  <si>
    <t xml:space="preserve">REJILLA SIFON DE PISO 2" </t>
  </si>
  <si>
    <t>4.21</t>
  </si>
  <si>
    <t>4.22</t>
  </si>
  <si>
    <t>4.23</t>
  </si>
  <si>
    <t>4.24</t>
  </si>
  <si>
    <t>CUADRILLA BB INSTALACIONES (AYUDANTE)</t>
  </si>
  <si>
    <t>5.1</t>
  </si>
  <si>
    <t>5.2</t>
  </si>
  <si>
    <t>5.3</t>
  </si>
  <si>
    <t>6.1</t>
  </si>
  <si>
    <t>6.2</t>
  </si>
  <si>
    <t>SUMINISTRO E INSTALACIÒN CIELO RASO TABLILLA PVC</t>
  </si>
  <si>
    <t>7.1</t>
  </si>
  <si>
    <t>TEJA TRASLÚCIDA TIPO ZINC GERFOR- No. 10, INCLUYE  TODOS LOS ACCESORIOS NECESARIOS PARA SU CORRECTA INSTALACIÓN Y FUNCIONAMIENTO</t>
  </si>
  <si>
    <t>7.2</t>
  </si>
  <si>
    <t>CUADRILLA AA (OFICIAL + 1 AYUDANTE ) ALBAÑILERIA</t>
  </si>
  <si>
    <t>7.3</t>
  </si>
  <si>
    <t>7.4</t>
  </si>
  <si>
    <t>ACCESORIO  GALVANIZADO PARA SALIDA A.LL CANAL METÁLICA DIAMETRO 4" X 4" o 3" X 3"</t>
  </si>
  <si>
    <t>7.5</t>
  </si>
  <si>
    <t>CANAL LÁMINA GALVANIZADA CALIBRE 18 DESARROLLO  0.75 M</t>
  </si>
  <si>
    <t>CUADRILLA BB INSTALACION (OFICIAL + UN AYUDANTE)</t>
  </si>
  <si>
    <t>7.6</t>
  </si>
  <si>
    <t>CUADRILLA BB INSTALACIONES (OFICIAL + UN AYUDANTE)</t>
  </si>
  <si>
    <t>8.1</t>
  </si>
  <si>
    <t>CUADRILLA AA ALBAÑILERIA (OFICIAL + UN AYUDANTE)</t>
  </si>
  <si>
    <t>8.2</t>
  </si>
  <si>
    <t>8.3</t>
  </si>
  <si>
    <t>8.4</t>
  </si>
  <si>
    <t>8.5</t>
  </si>
  <si>
    <t>8.6</t>
  </si>
  <si>
    <t>9.1</t>
  </si>
  <si>
    <t>PAÑETE LISO IMPERMEABILIZADO INTEGRALMENTE 1:3 E= 1.5 CM</t>
  </si>
  <si>
    <t>9.2</t>
  </si>
  <si>
    <t>PAÑETE IMPERMEABILIZADO MUROS 1:4 E= 1.5 CM.</t>
  </si>
  <si>
    <t>9.3</t>
  </si>
  <si>
    <t xml:space="preserve">PAÑETE LISO DE MURO, MORTERO  1:4 E= 1.5 CM  </t>
  </si>
  <si>
    <t>9.4</t>
  </si>
  <si>
    <t>9.5</t>
  </si>
  <si>
    <t>PAÑETE CULATAS 1:4 e=1.5cm</t>
  </si>
  <si>
    <t>9.6</t>
  </si>
  <si>
    <t>9.7</t>
  </si>
  <si>
    <t>PAÑETE PARA RESANE DE HUMEDAD MUROS 1:4 E= 1.5 CM.</t>
  </si>
  <si>
    <t>9.8</t>
  </si>
  <si>
    <t>9.9</t>
  </si>
  <si>
    <t>10.1</t>
  </si>
  <si>
    <t>10.2</t>
  </si>
  <si>
    <t>ESMALTE SOBRE LAMINA LINEAL</t>
  </si>
  <si>
    <t>10.3</t>
  </si>
  <si>
    <t>10.4</t>
  </si>
  <si>
    <t>10.5</t>
  </si>
  <si>
    <t>10.6</t>
  </si>
  <si>
    <t>11.1</t>
  </si>
  <si>
    <t>ENCHAPE CERÁMICO PARED COCINA O BAÑO 25 CM X 35 CM IGUAL O CALIDAD SUPERIOR COLOR CLARO  GARANTÍA 10 AÑOS (INCLUYE BOQUILLA)</t>
  </si>
  <si>
    <t>11.2</t>
  </si>
  <si>
    <t>11.3</t>
  </si>
  <si>
    <t>11.4</t>
  </si>
  <si>
    <t>GUARDAESCOBA EN CERÁMICA  COLOR CLARO, TRÁFICO RESIDENCIAL GENERAL,  H=7CM, IGUAL O CALIDAD SUPERIOR. GARANTÍA 10 AÑOS.</t>
  </si>
  <si>
    <t>11.5</t>
  </si>
  <si>
    <t>ENCHAPE CERÁMICO PARED COCINA O BAÑO 25 CM X 35 CM, IGUAL O CALIDAD SUPERIOR COLOR CLARO GARANTÍA 10 AÑOS (INCLUYE BOQUILLA)</t>
  </si>
  <si>
    <t>11.6</t>
  </si>
  <si>
    <t xml:space="preserve">ALISTADO DE PISOS CON MORTERO  1:4 H=4 CM </t>
  </si>
  <si>
    <t>11.7</t>
  </si>
  <si>
    <t xml:space="preserve">ALISTADO  IMPERMEABILIZADO DE  PISO, MORTERO 1:4, E=0.04 M </t>
  </si>
  <si>
    <t>11.8</t>
  </si>
  <si>
    <t>11.9</t>
  </si>
  <si>
    <t>11.10</t>
  </si>
  <si>
    <t>WIN METÁLICO</t>
  </si>
  <si>
    <t>12.1</t>
  </si>
  <si>
    <t>12.2</t>
  </si>
  <si>
    <t>13.1</t>
  </si>
  <si>
    <t>13.2</t>
  </si>
  <si>
    <t>14.1</t>
  </si>
  <si>
    <t>|</t>
  </si>
  <si>
    <t>14.2</t>
  </si>
  <si>
    <t>14.3</t>
  </si>
  <si>
    <t>14.4</t>
  </si>
  <si>
    <t>15.1</t>
  </si>
  <si>
    <t>15.2</t>
  </si>
  <si>
    <t>15.3</t>
  </si>
  <si>
    <t>15.4</t>
  </si>
  <si>
    <t>PRELIMINARES</t>
  </si>
  <si>
    <t>1.1</t>
  </si>
  <si>
    <t>DESMONTES Y DEMOLICIONES</t>
  </si>
  <si>
    <t>2.1</t>
  </si>
  <si>
    <t>DEMOLICIÓN BALDOSA DE PISO , INCLUYE GUARDAESCOBA Y RETIRO)</t>
  </si>
  <si>
    <t>ACTIVIDADES EN CONCRETO</t>
  </si>
  <si>
    <t>INSTALACIONES HIDROSANITARIAS</t>
  </si>
  <si>
    <t>INSTALACIONES ELÉCTRICAS</t>
  </si>
  <si>
    <t xml:space="preserve">CUBIERTAS </t>
  </si>
  <si>
    <t>MANPOSTERIA</t>
  </si>
  <si>
    <t xml:space="preserve">PINTURAS </t>
  </si>
  <si>
    <t>CARPINTERIA EN MADERA</t>
  </si>
  <si>
    <t>ESTRUCTURA METÁLICA</t>
  </si>
  <si>
    <t>APARATOS COCINA</t>
  </si>
  <si>
    <t>AYUDANTE ALBAÑILERIA CON PRESTACIONES (JR)</t>
  </si>
  <si>
    <t>OFICIAL ALBAÑILERIA CON PRESTACIONES (JR)</t>
  </si>
  <si>
    <t>OFICIAL ALBAÑILERIA CON PRESTACIONES (HH)</t>
  </si>
  <si>
    <t>AYUDANTE ALBAÑILERIA CON PRESTACIONES (HH)</t>
  </si>
  <si>
    <t>AYUDANTE ELÉCTRICA CON PRESTACIONES ((JR)</t>
  </si>
  <si>
    <t>OFICIAL ELÉCTRICA CON PRESTACIONES (JR)</t>
  </si>
  <si>
    <t>OFICIAL ELÉCTRICA CON PRESTACIONES (HH)</t>
  </si>
  <si>
    <t>OFICIAL INSTALACIONES BASICAS CON PRESTACIONES (JR)</t>
  </si>
  <si>
    <t>OFICIAL INSTALACIONES BASICAS CON PRESTACIONES (HH)</t>
  </si>
  <si>
    <t>CUADRILLA ( OFICIAL ALBAÑILERÍA + AYUDANTE ALBAÑILERÍA) CON PRESTACIONES (HC)</t>
  </si>
  <si>
    <t>CUADRILLA (2 AYUDANTES ALBAÑILERIA CON PRESTACIONES) (JR)</t>
  </si>
  <si>
    <t>CUADRILLA (2 AYUDANTES ALBAÑILERIA CON PRESTACIONES) (HC)</t>
  </si>
  <si>
    <t>CUADRILLA (3 OFICIALES ALBAÑILERÍA  + 6 AYUDANTES) CON PRESTACIONES (JR)</t>
  </si>
  <si>
    <t>CUADRILLA (3 OFICIALES ALBAÑILERÍA  + 6 AYUDANTES) CON PRESTACIONES (HC)</t>
  </si>
  <si>
    <t>CUADRILLA (OFICIAL ALBAÑILERÍA + 3 AYUDANTES ALBAÑILERÍA) CON PRESTACIONES (HC)</t>
  </si>
  <si>
    <t>CUADRILLA (OFICIAL ALBAÑILERÍA + 3 AYUDANTES ALBAÑILERÍA) CON PRESTACIONES (JR)</t>
  </si>
  <si>
    <t>CUADRILLA (OFICIAL ALBAÑILERÍA + 4 AYUDANTES ALBAÑILERÍA ) CON PRESTACIONES (HC)</t>
  </si>
  <si>
    <t>CUADRILLA (OFICIAL ALBAÑILERÍA + 4 AYUDANTES ALBAÑILERÍA ) CON PRESTACIONES (JR)</t>
  </si>
  <si>
    <t>CUADRILLA ( OFICIAL ALBAÑILERÍA + AYUDANTE ALBAÑILERÍA) CON PRESTACIONES (JR)</t>
  </si>
  <si>
    <t>AYUDANTE ELÉCTRICA CON PRESTACIONES (HH)</t>
  </si>
  <si>
    <t>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</si>
</sst>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4" formatCode="_-&quot;$&quot;\ * #,##0.00_-;\-&quot;$&quot;\ * #,##0.00_-;_-&quot;$&quot;\ * &quot;-&quot;??_-;_-@_-"/>
    <numFmt numFmtId="164" formatCode="_-&quot;$&quot;\ * #,##0.00_-;\-&quot;$&quot;\ * #,##0.00_-;_-&quot;$&quot;\ * &quot;-&quot;_-;_-@"/>
    <numFmt numFmtId="165" formatCode="_-&quot;$&quot;\ * #,##0.00_-;\-&quot;$&quot;\ * #,##0.00_-;_-&quot;$&quot;\ * &quot;-&quot;??_-;_-@"/>
  </numFmts>
  <fonts count="1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1"/>
      <name val="Calibri"/>
      <family val="2"/>
    </font>
    <font>
      <b/>
      <sz val="11"/>
      <color theme="1"/>
      <name val="Calibri"/>
      <family val="2"/>
    </font>
    <font>
      <sz val="11"/>
      <color theme="1"/>
      <name val="Calibri"/>
      <family val="2"/>
    </font>
    <font>
      <sz val="10"/>
      <name val="Arial"/>
      <family val="2"/>
    </font>
    <font>
      <b/>
      <sz val="11"/>
      <color theme="1"/>
      <name val="Calibri"/>
      <family val="2"/>
      <scheme val="minor"/>
    </font>
    <font>
      <sz val="11"/>
      <name val="Calibri"/>
      <family val="2"/>
      <scheme val="minor"/>
    </font>
  </fonts>
  <fills count="7">
    <fill>
      <patternFill patternType="none"/>
    </fill>
    <fill>
      <patternFill patternType="gray125"/>
    </fill>
    <fill>
      <patternFill patternType="solid">
        <fgColor rgb="FFFFE598"/>
        <bgColor rgb="FFFFE598"/>
      </patternFill>
    </fill>
    <fill>
      <patternFill patternType="solid">
        <fgColor rgb="FFBDD6EE"/>
        <bgColor rgb="FFBDD6EE"/>
      </patternFill>
    </fill>
    <fill>
      <patternFill patternType="solid">
        <fgColor theme="7" tint="0.59999389629810485"/>
        <bgColor indexed="64"/>
      </patternFill>
    </fill>
    <fill>
      <patternFill patternType="solid">
        <fgColor theme="4" tint="0.59999389629810485"/>
        <bgColor indexed="64"/>
      </patternFill>
    </fill>
    <fill>
      <patternFill patternType="solid">
        <fgColor theme="4" tint="0.39997558519241921"/>
        <bgColor indexed="64"/>
      </patternFill>
    </fill>
  </fills>
  <borders count="4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rgb="FF000000"/>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indexed="64"/>
      </top>
      <bottom style="thin">
        <color rgb="FF000000"/>
      </bottom>
      <diagonal/>
    </border>
  </borders>
  <cellStyleXfs count="5">
    <xf numFmtId="0" fontId="0" fillId="0" borderId="0"/>
    <xf numFmtId="0" fontId="8" fillId="0" borderId="0"/>
    <xf numFmtId="0" fontId="3" fillId="0" borderId="0"/>
    <xf numFmtId="44" fontId="3" fillId="0" borderId="0" applyFont="0" applyFill="0" applyBorder="0" applyAlignment="0" applyProtection="0"/>
    <xf numFmtId="9" fontId="3" fillId="0" borderId="0" applyFont="0" applyFill="0" applyBorder="0" applyAlignment="0" applyProtection="0"/>
  </cellStyleXfs>
  <cellXfs count="223">
    <xf numFmtId="0" fontId="0" fillId="0" borderId="0" xfId="0" applyFont="1" applyAlignment="1"/>
    <xf numFmtId="0" fontId="4" fillId="0" borderId="0" xfId="0" applyFont="1" applyAlignment="1">
      <alignment horizontal="center"/>
    </xf>
    <xf numFmtId="0" fontId="4" fillId="0" borderId="1" xfId="0" applyFont="1" applyBorder="1" applyAlignment="1">
      <alignment horizontal="center"/>
    </xf>
    <xf numFmtId="0" fontId="4" fillId="0" borderId="3" xfId="0" applyFont="1" applyBorder="1" applyAlignment="1">
      <alignment horizontal="center"/>
    </xf>
    <xf numFmtId="0" fontId="4" fillId="0" borderId="3" xfId="0" applyFont="1" applyBorder="1"/>
    <xf numFmtId="0" fontId="4" fillId="0" borderId="2" xfId="0" applyFont="1" applyBorder="1"/>
    <xf numFmtId="0" fontId="4" fillId="0" borderId="0" xfId="0" applyFont="1"/>
    <xf numFmtId="0" fontId="4" fillId="0" borderId="5" xfId="0" applyFont="1" applyBorder="1"/>
    <xf numFmtId="0" fontId="4" fillId="0" borderId="8" xfId="0" applyFont="1" applyBorder="1" applyAlignment="1">
      <alignment horizontal="left" wrapText="1"/>
    </xf>
    <xf numFmtId="0" fontId="4" fillId="0" borderId="7" xfId="0" applyFont="1" applyBorder="1" applyAlignment="1">
      <alignment horizontal="left" wrapText="1"/>
    </xf>
    <xf numFmtId="0" fontId="4" fillId="0" borderId="6" xfId="0" applyFont="1" applyBorder="1"/>
    <xf numFmtId="0" fontId="4" fillId="0" borderId="8" xfId="0" applyFont="1" applyBorder="1"/>
    <xf numFmtId="0" fontId="4" fillId="0" borderId="7" xfId="0" applyFont="1" applyBorder="1"/>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0" xfId="0" applyFont="1" applyFill="1" applyBorder="1" applyAlignment="1">
      <alignment horizontal="center" vertical="center" wrapText="1"/>
    </xf>
    <xf numFmtId="164" fontId="6" fillId="2" borderId="10" xfId="0" applyNumberFormat="1" applyFont="1" applyFill="1" applyBorder="1" applyAlignment="1">
      <alignment horizontal="center" vertical="center"/>
    </xf>
    <xf numFmtId="0" fontId="4" fillId="0" borderId="11" xfId="0" applyFont="1" applyBorder="1" applyAlignment="1">
      <alignment horizontal="center" vertical="center"/>
    </xf>
    <xf numFmtId="0" fontId="4" fillId="0" borderId="5" xfId="0" applyFont="1" applyBorder="1" applyAlignment="1">
      <alignment vertical="center" wrapText="1"/>
    </xf>
    <xf numFmtId="0" fontId="4" fillId="0" borderId="5" xfId="0" applyFont="1" applyBorder="1" applyAlignment="1">
      <alignment horizontal="center" vertical="center"/>
    </xf>
    <xf numFmtId="165" fontId="4" fillId="0" borderId="5" xfId="0" applyNumberFormat="1" applyFont="1" applyBorder="1" applyAlignment="1">
      <alignment vertical="center"/>
    </xf>
    <xf numFmtId="165" fontId="4" fillId="3" borderId="12" xfId="0" applyNumberFormat="1" applyFont="1" applyFill="1" applyBorder="1" applyAlignment="1">
      <alignment vertical="center"/>
    </xf>
    <xf numFmtId="165" fontId="6" fillId="2" borderId="10" xfId="0" applyNumberFormat="1" applyFont="1" applyFill="1" applyBorder="1" applyAlignment="1">
      <alignment horizontal="center" vertical="center"/>
    </xf>
    <xf numFmtId="0" fontId="4" fillId="0" borderId="5" xfId="0" applyFont="1" applyBorder="1" applyAlignment="1">
      <alignment vertical="center"/>
    </xf>
    <xf numFmtId="165" fontId="6" fillId="2" borderId="10" xfId="0" applyNumberFormat="1" applyFont="1" applyFill="1" applyBorder="1" applyAlignment="1">
      <alignment vertical="center"/>
    </xf>
    <xf numFmtId="0" fontId="4" fillId="2" borderId="10" xfId="0" applyFont="1" applyFill="1" applyBorder="1" applyAlignment="1">
      <alignment horizontal="center" vertical="center"/>
    </xf>
    <xf numFmtId="165" fontId="4" fillId="2" borderId="10" xfId="0" applyNumberFormat="1" applyFont="1" applyFill="1" applyBorder="1" applyAlignment="1">
      <alignment horizontal="center" vertical="center"/>
    </xf>
    <xf numFmtId="0" fontId="4" fillId="0" borderId="0" xfId="0" applyFont="1" applyAlignment="1">
      <alignment vertical="center" wrapText="1"/>
    </xf>
    <xf numFmtId="0" fontId="4" fillId="0" borderId="4" xfId="0" applyFont="1" applyBorder="1" applyAlignment="1">
      <alignment horizontal="center"/>
    </xf>
    <xf numFmtId="0" fontId="4" fillId="0" borderId="4" xfId="0" applyFont="1" applyBorder="1" applyAlignment="1">
      <alignment vertical="center" wrapText="1"/>
    </xf>
    <xf numFmtId="0" fontId="6" fillId="0" borderId="0" xfId="0" applyFont="1" applyAlignment="1">
      <alignment horizontal="right"/>
    </xf>
    <xf numFmtId="0" fontId="4" fillId="0" borderId="8" xfId="0" applyFont="1" applyBorder="1" applyAlignment="1">
      <alignment horizontal="center"/>
    </xf>
    <xf numFmtId="0" fontId="4" fillId="0" borderId="0" xfId="0" applyFont="1" applyAlignment="1">
      <alignment horizontal="right"/>
    </xf>
    <xf numFmtId="0" fontId="4" fillId="0" borderId="6" xfId="0" applyFont="1" applyBorder="1" applyAlignment="1">
      <alignment horizontal="center"/>
    </xf>
    <xf numFmtId="164" fontId="4" fillId="0" borderId="8" xfId="0" applyNumberFormat="1" applyFont="1" applyBorder="1"/>
    <xf numFmtId="2" fontId="4" fillId="0" borderId="8" xfId="0" applyNumberFormat="1" applyFont="1" applyBorder="1"/>
    <xf numFmtId="165" fontId="4" fillId="0" borderId="8" xfId="0" applyNumberFormat="1" applyFont="1" applyBorder="1"/>
    <xf numFmtId="0" fontId="4" fillId="0" borderId="15" xfId="0" applyFont="1" applyBorder="1"/>
    <xf numFmtId="0" fontId="4" fillId="0" borderId="16" xfId="0" applyFont="1" applyBorder="1"/>
    <xf numFmtId="0" fontId="4" fillId="0" borderId="17" xfId="0" applyFont="1" applyBorder="1"/>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0" xfId="0" applyFont="1" applyAlignment="1">
      <alignment horizontal="center" vertical="center" wrapText="1"/>
    </xf>
    <xf numFmtId="0" fontId="4" fillId="2" borderId="9" xfId="0" applyFont="1" applyFill="1" applyBorder="1"/>
    <xf numFmtId="0" fontId="4" fillId="2" borderId="10" xfId="0" applyFont="1" applyFill="1" applyBorder="1"/>
    <xf numFmtId="0" fontId="4" fillId="2" borderId="10" xfId="0" applyFont="1" applyFill="1" applyBorder="1" applyAlignment="1">
      <alignment wrapText="1"/>
    </xf>
    <xf numFmtId="165" fontId="4" fillId="2" borderId="10" xfId="0" applyNumberFormat="1" applyFont="1" applyFill="1" applyBorder="1"/>
    <xf numFmtId="165" fontId="4" fillId="0" borderId="0" xfId="0" applyNumberFormat="1" applyFont="1"/>
    <xf numFmtId="0" fontId="4" fillId="0" borderId="11" xfId="0" applyFont="1" applyBorder="1"/>
    <xf numFmtId="0" fontId="4" fillId="0" borderId="5" xfId="0" applyFont="1" applyBorder="1" applyAlignment="1">
      <alignment wrapText="1"/>
    </xf>
    <xf numFmtId="164" fontId="4" fillId="0" borderId="5" xfId="0" applyNumberFormat="1" applyFont="1" applyBorder="1"/>
    <xf numFmtId="165" fontId="4" fillId="0" borderId="5" xfId="0" applyNumberFormat="1" applyFont="1" applyBorder="1"/>
    <xf numFmtId="165" fontId="4" fillId="3" borderId="12" xfId="0" applyNumberFormat="1" applyFont="1" applyFill="1" applyBorder="1"/>
    <xf numFmtId="164" fontId="4" fillId="2" borderId="10" xfId="0" applyNumberFormat="1" applyFont="1" applyFill="1" applyBorder="1"/>
    <xf numFmtId="0" fontId="4" fillId="0" borderId="15" xfId="0" applyFont="1" applyBorder="1" applyAlignment="1">
      <alignment horizontal="left" wrapText="1"/>
    </xf>
    <xf numFmtId="0" fontId="4" fillId="0" borderId="16" xfId="0" applyFont="1" applyBorder="1" applyAlignment="1">
      <alignment horizontal="left" wrapText="1"/>
    </xf>
    <xf numFmtId="0" fontId="4" fillId="0" borderId="17" xfId="0" applyFont="1" applyBorder="1" applyAlignment="1">
      <alignment horizontal="left" wrapText="1"/>
    </xf>
    <xf numFmtId="0" fontId="4" fillId="0" borderId="1" xfId="0" applyFont="1" applyBorder="1"/>
    <xf numFmtId="0" fontId="4" fillId="0" borderId="4" xfId="0" applyFont="1" applyBorder="1"/>
    <xf numFmtId="0" fontId="6" fillId="0" borderId="2" xfId="0" applyFont="1" applyBorder="1" applyAlignment="1">
      <alignment horizontal="center" vertical="center" wrapText="1"/>
    </xf>
    <xf numFmtId="0" fontId="0" fillId="0" borderId="0" xfId="0" applyFont="1" applyAlignment="1"/>
    <xf numFmtId="0" fontId="7" fillId="0" borderId="11" xfId="0" applyFont="1" applyBorder="1" applyAlignment="1">
      <alignment horizontal="center" vertical="center"/>
    </xf>
    <xf numFmtId="0" fontId="7" fillId="0" borderId="5" xfId="0" applyFont="1" applyBorder="1"/>
    <xf numFmtId="0" fontId="0" fillId="0" borderId="0" xfId="0" applyFont="1" applyAlignment="1"/>
    <xf numFmtId="0" fontId="4" fillId="0" borderId="1" xfId="0" applyFont="1" applyBorder="1" applyAlignment="1">
      <alignment horizontal="center"/>
    </xf>
    <xf numFmtId="0" fontId="4" fillId="0" borderId="0" xfId="0" applyFont="1" applyBorder="1"/>
    <xf numFmtId="0" fontId="4" fillId="0" borderId="12" xfId="0" applyFont="1" applyBorder="1"/>
    <xf numFmtId="0" fontId="4" fillId="0" borderId="23" xfId="0" applyFont="1" applyBorder="1"/>
    <xf numFmtId="0" fontId="0" fillId="0" borderId="0" xfId="0" applyFont="1" applyAlignment="1"/>
    <xf numFmtId="0" fontId="4" fillId="0" borderId="12" xfId="0" applyFont="1" applyBorder="1" applyAlignment="1">
      <alignment wrapText="1"/>
    </xf>
    <xf numFmtId="164" fontId="4" fillId="0" borderId="12" xfId="0" applyNumberFormat="1" applyFont="1" applyBorder="1"/>
    <xf numFmtId="165" fontId="4" fillId="0" borderId="12" xfId="0" applyNumberFormat="1" applyFont="1" applyBorder="1"/>
    <xf numFmtId="0" fontId="6" fillId="0" borderId="12" xfId="0" applyFont="1" applyBorder="1" applyAlignment="1">
      <alignment horizontal="center" vertical="center" wrapText="1"/>
    </xf>
    <xf numFmtId="165" fontId="4" fillId="2" borderId="20" xfId="0" applyNumberFormat="1" applyFont="1" applyFill="1" applyBorder="1"/>
    <xf numFmtId="0" fontId="4" fillId="2" borderId="3" xfId="0" applyFont="1" applyFill="1" applyBorder="1"/>
    <xf numFmtId="164" fontId="4" fillId="2" borderId="8" xfId="0" applyNumberFormat="1" applyFont="1" applyFill="1" applyBorder="1"/>
    <xf numFmtId="164" fontId="4" fillId="0" borderId="22" xfId="0" applyNumberFormat="1" applyFont="1" applyBorder="1"/>
    <xf numFmtId="164" fontId="4" fillId="0" borderId="23" xfId="0" applyNumberFormat="1" applyFont="1" applyBorder="1"/>
    <xf numFmtId="0" fontId="4" fillId="2" borderId="19" xfId="0" applyFont="1" applyFill="1" applyBorder="1"/>
    <xf numFmtId="0" fontId="4" fillId="2" borderId="14" xfId="0" applyFont="1" applyFill="1" applyBorder="1"/>
    <xf numFmtId="42" fontId="4" fillId="0" borderId="22" xfId="0" applyNumberFormat="1" applyFont="1" applyFill="1" applyBorder="1"/>
    <xf numFmtId="42" fontId="4" fillId="0" borderId="23" xfId="0" applyNumberFormat="1" applyFont="1" applyFill="1" applyBorder="1"/>
    <xf numFmtId="0" fontId="4" fillId="0" borderId="22" xfId="0" applyFont="1" applyBorder="1"/>
    <xf numFmtId="0" fontId="4" fillId="0" borderId="33" xfId="0" applyFont="1" applyBorder="1"/>
    <xf numFmtId="165" fontId="4" fillId="3" borderId="26" xfId="0" applyNumberFormat="1" applyFont="1" applyFill="1" applyBorder="1"/>
    <xf numFmtId="0" fontId="4" fillId="0" borderId="34" xfId="0" applyFont="1" applyBorder="1"/>
    <xf numFmtId="0" fontId="4" fillId="0" borderId="35" xfId="0" applyFont="1" applyBorder="1"/>
    <xf numFmtId="0" fontId="4" fillId="0" borderId="35" xfId="0" applyFont="1" applyBorder="1" applyAlignment="1">
      <alignment wrapText="1"/>
    </xf>
    <xf numFmtId="164" fontId="4" fillId="0" borderId="35" xfId="0" applyNumberFormat="1" applyFont="1" applyBorder="1"/>
    <xf numFmtId="165" fontId="4" fillId="0" borderId="35" xfId="0" applyNumberFormat="1" applyFont="1" applyBorder="1"/>
    <xf numFmtId="165" fontId="4" fillId="3" borderId="35" xfId="0" applyNumberFormat="1" applyFont="1" applyFill="1" applyBorder="1"/>
    <xf numFmtId="165" fontId="4" fillId="3" borderId="27" xfId="0" applyNumberFormat="1" applyFont="1" applyFill="1" applyBorder="1"/>
    <xf numFmtId="44" fontId="0" fillId="0" borderId="26" xfId="3" applyFont="1" applyBorder="1" applyAlignment="1">
      <alignment horizontal="center" vertical="center"/>
    </xf>
    <xf numFmtId="44" fontId="0" fillId="5" borderId="26" xfId="3" applyFont="1" applyFill="1" applyBorder="1" applyAlignment="1">
      <alignment horizontal="center" vertical="center"/>
    </xf>
    <xf numFmtId="44" fontId="9" fillId="4" borderId="21" xfId="3" applyFont="1" applyFill="1" applyBorder="1" applyAlignment="1">
      <alignment horizontal="center" vertical="center"/>
    </xf>
    <xf numFmtId="44" fontId="0" fillId="0" borderId="20" xfId="3" applyFont="1" applyBorder="1"/>
    <xf numFmtId="10" fontId="9" fillId="0" borderId="25" xfId="4" applyNumberFormat="1" applyFont="1" applyBorder="1" applyAlignment="1">
      <alignment horizontal="center"/>
    </xf>
    <xf numFmtId="44" fontId="0" fillId="0" borderId="25" xfId="3" applyFont="1" applyBorder="1"/>
    <xf numFmtId="10" fontId="9" fillId="5" borderId="25" xfId="4" applyNumberFormat="1" applyFont="1" applyFill="1" applyBorder="1" applyAlignment="1" applyProtection="1">
      <alignment horizontal="center"/>
      <protection locked="0"/>
    </xf>
    <xf numFmtId="10" fontId="9" fillId="0" borderId="26" xfId="4" applyNumberFormat="1" applyFont="1" applyBorder="1" applyAlignment="1">
      <alignment horizontal="center"/>
    </xf>
    <xf numFmtId="44" fontId="0" fillId="0" borderId="26" xfId="3" applyFont="1" applyBorder="1"/>
    <xf numFmtId="10" fontId="9" fillId="5" borderId="26" xfId="4" applyNumberFormat="1" applyFont="1" applyFill="1" applyBorder="1" applyAlignment="1" applyProtection="1">
      <alignment horizontal="center"/>
      <protection locked="0"/>
    </xf>
    <xf numFmtId="10" fontId="9" fillId="0" borderId="27" xfId="4" applyNumberFormat="1" applyFont="1" applyBorder="1" applyAlignment="1">
      <alignment horizontal="center"/>
    </xf>
    <xf numFmtId="44" fontId="0" fillId="0" borderId="27" xfId="3" applyFont="1" applyBorder="1"/>
    <xf numFmtId="10" fontId="9" fillId="5" borderId="27" xfId="4" applyNumberFormat="1" applyFont="1" applyFill="1" applyBorder="1" applyAlignment="1" applyProtection="1">
      <alignment horizontal="center"/>
      <protection locked="0"/>
    </xf>
    <xf numFmtId="0" fontId="0" fillId="0" borderId="28" xfId="0" applyBorder="1"/>
    <xf numFmtId="0" fontId="0" fillId="0" borderId="32" xfId="0" applyBorder="1"/>
    <xf numFmtId="0" fontId="0" fillId="0" borderId="25" xfId="0" applyBorder="1"/>
    <xf numFmtId="0" fontId="0" fillId="0" borderId="29" xfId="0" applyBorder="1"/>
    <xf numFmtId="0" fontId="0" fillId="0" borderId="0" xfId="0"/>
    <xf numFmtId="0" fontId="0" fillId="0" borderId="26" xfId="0" applyBorder="1"/>
    <xf numFmtId="0" fontId="0" fillId="0" borderId="30" xfId="0" applyBorder="1"/>
    <xf numFmtId="0" fontId="0" fillId="0" borderId="31" xfId="0" applyBorder="1"/>
    <xf numFmtId="0" fontId="0" fillId="0" borderId="27" xfId="0" applyBorder="1"/>
    <xf numFmtId="0" fontId="0" fillId="0" borderId="36" xfId="0" applyBorder="1"/>
    <xf numFmtId="0" fontId="0" fillId="0" borderId="37" xfId="0" applyBorder="1"/>
    <xf numFmtId="0" fontId="0" fillId="0" borderId="21" xfId="0" applyBorder="1"/>
    <xf numFmtId="0" fontId="9" fillId="0" borderId="25" xfId="0" applyFont="1" applyBorder="1" applyAlignment="1">
      <alignment horizontal="center" vertical="center" wrapText="1"/>
    </xf>
    <xf numFmtId="0" fontId="9" fillId="4" borderId="21" xfId="0" applyFont="1" applyFill="1" applyBorder="1" applyAlignment="1">
      <alignment horizontal="center" vertical="center"/>
    </xf>
    <xf numFmtId="44" fontId="9" fillId="4" borderId="21" xfId="0" applyNumberFormat="1" applyFont="1" applyFill="1" applyBorder="1" applyAlignment="1">
      <alignment horizontal="center" vertical="center"/>
    </xf>
    <xf numFmtId="0" fontId="9" fillId="0" borderId="0" xfId="0" applyFont="1"/>
    <xf numFmtId="44" fontId="0" fillId="5" borderId="20" xfId="0" applyNumberFormat="1" applyFill="1" applyBorder="1"/>
    <xf numFmtId="10" fontId="9" fillId="0" borderId="20" xfId="0" applyNumberFormat="1" applyFont="1" applyBorder="1" applyAlignment="1">
      <alignment horizontal="center"/>
    </xf>
    <xf numFmtId="44" fontId="9" fillId="0" borderId="20" xfId="0" applyNumberFormat="1" applyFont="1" applyBorder="1"/>
    <xf numFmtId="44" fontId="9" fillId="5" borderId="20" xfId="0" applyNumberFormat="1" applyFont="1" applyFill="1" applyBorder="1"/>
    <xf numFmtId="0" fontId="0" fillId="0" borderId="36" xfId="0" applyBorder="1" applyAlignment="1">
      <alignment horizontal="left" wrapText="1"/>
    </xf>
    <xf numFmtId="0" fontId="0" fillId="0" borderId="37" xfId="0" applyBorder="1" applyAlignment="1">
      <alignment horizontal="left" wrapText="1"/>
    </xf>
    <xf numFmtId="0" fontId="0" fillId="0" borderId="21" xfId="0" applyBorder="1" applyAlignment="1">
      <alignment horizontal="left" wrapText="1"/>
    </xf>
    <xf numFmtId="0" fontId="9" fillId="0" borderId="0" xfId="0" applyFont="1" applyAlignment="1">
      <alignment horizontal="right"/>
    </xf>
    <xf numFmtId="0" fontId="0" fillId="0" borderId="0" xfId="0" applyAlignment="1">
      <alignment horizontal="right"/>
    </xf>
    <xf numFmtId="0" fontId="0" fillId="0" borderId="32" xfId="0" applyBorder="1" applyAlignment="1">
      <alignment horizontal="center"/>
    </xf>
    <xf numFmtId="0" fontId="0" fillId="0" borderId="0" xfId="0" applyAlignment="1">
      <alignment horizontal="center"/>
    </xf>
    <xf numFmtId="0" fontId="9" fillId="0" borderId="0" xfId="0" applyFont="1" applyAlignment="1">
      <alignment horizontal="center"/>
    </xf>
    <xf numFmtId="0" fontId="0" fillId="0" borderId="31" xfId="0" applyBorder="1" applyAlignment="1">
      <alignment horizontal="center"/>
    </xf>
    <xf numFmtId="0" fontId="4" fillId="0" borderId="16" xfId="0" applyFont="1"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37" xfId="0" applyBorder="1" applyAlignment="1">
      <alignment horizontal="center" wrapText="1"/>
    </xf>
    <xf numFmtId="0" fontId="0" fillId="0" borderId="37" xfId="0" applyBorder="1" applyAlignment="1">
      <alignment horizontal="center"/>
    </xf>
    <xf numFmtId="0" fontId="0" fillId="0" borderId="0" xfId="0" applyFont="1" applyAlignment="1">
      <alignment horizontal="center"/>
    </xf>
    <xf numFmtId="0" fontId="5" fillId="2" borderId="10" xfId="0" applyFont="1" applyFill="1" applyBorder="1" applyAlignment="1">
      <alignment wrapText="1"/>
    </xf>
    <xf numFmtId="0" fontId="0" fillId="0" borderId="0" xfId="0" applyFont="1" applyAlignment="1"/>
    <xf numFmtId="0" fontId="4" fillId="0" borderId="12" xfId="0" applyFont="1" applyBorder="1" applyAlignment="1">
      <alignment vertical="center" wrapText="1"/>
    </xf>
    <xf numFmtId="0" fontId="4" fillId="0" borderId="12" xfId="0" applyFont="1" applyBorder="1" applyAlignment="1">
      <alignment horizontal="center" vertical="center"/>
    </xf>
    <xf numFmtId="165" fontId="4" fillId="0" borderId="12" xfId="0" applyNumberFormat="1" applyFont="1" applyBorder="1" applyAlignment="1">
      <alignment vertical="center"/>
    </xf>
    <xf numFmtId="0" fontId="4" fillId="0" borderId="12" xfId="0" applyFont="1" applyBorder="1" applyAlignment="1">
      <alignment vertical="center"/>
    </xf>
    <xf numFmtId="0" fontId="0" fillId="0" borderId="0" xfId="0" applyFont="1" applyAlignment="1"/>
    <xf numFmtId="0" fontId="4" fillId="0" borderId="0" xfId="0" applyFont="1" applyBorder="1" applyAlignment="1">
      <alignment horizontal="center"/>
    </xf>
    <xf numFmtId="0" fontId="4" fillId="0" borderId="20" xfId="0" applyFont="1" applyBorder="1" applyAlignment="1">
      <alignment horizontal="center" vertical="center"/>
    </xf>
    <xf numFmtId="0" fontId="4" fillId="0" borderId="20" xfId="0" applyFont="1" applyBorder="1" applyAlignment="1">
      <alignment vertical="center"/>
    </xf>
    <xf numFmtId="165" fontId="4" fillId="0" borderId="20" xfId="0" applyNumberFormat="1" applyFont="1" applyBorder="1" applyAlignment="1">
      <alignment vertical="center"/>
    </xf>
    <xf numFmtId="165" fontId="4" fillId="3" borderId="20" xfId="0" applyNumberFormat="1" applyFont="1" applyFill="1" applyBorder="1" applyAlignment="1">
      <alignment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165" fontId="6" fillId="2" borderId="19" xfId="0" applyNumberFormat="1" applyFont="1" applyFill="1" applyBorder="1" applyAlignment="1">
      <alignment horizontal="center" vertical="center"/>
    </xf>
    <xf numFmtId="0" fontId="0" fillId="0" borderId="0" xfId="0" applyFont="1" applyAlignment="1"/>
    <xf numFmtId="0" fontId="4" fillId="2" borderId="38" xfId="0" applyFont="1" applyFill="1" applyBorder="1"/>
    <xf numFmtId="0" fontId="4" fillId="2" borderId="39" xfId="0" applyFont="1" applyFill="1" applyBorder="1"/>
    <xf numFmtId="0" fontId="4" fillId="2" borderId="39" xfId="0" applyFont="1" applyFill="1" applyBorder="1" applyAlignment="1">
      <alignment wrapText="1"/>
    </xf>
    <xf numFmtId="165" fontId="4" fillId="2" borderId="39" xfId="0" applyNumberFormat="1" applyFont="1" applyFill="1" applyBorder="1"/>
    <xf numFmtId="165" fontId="4" fillId="2" borderId="40" xfId="0" applyNumberFormat="1" applyFont="1" applyFill="1" applyBorder="1"/>
    <xf numFmtId="0" fontId="0" fillId="0" borderId="0" xfId="0" applyFont="1" applyAlignment="1"/>
    <xf numFmtId="44" fontId="0" fillId="6" borderId="20" xfId="3" applyFont="1" applyFill="1" applyBorder="1"/>
    <xf numFmtId="0" fontId="0" fillId="0" borderId="0" xfId="0" applyFont="1" applyAlignment="1"/>
    <xf numFmtId="0" fontId="6" fillId="0" borderId="18"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9" fillId="4" borderId="20" xfId="0" applyFont="1" applyFill="1" applyBorder="1" applyAlignment="1" applyProtection="1">
      <alignment horizontal="center" vertical="center"/>
    </xf>
    <xf numFmtId="0" fontId="9" fillId="4" borderId="21" xfId="0" applyFont="1" applyFill="1" applyBorder="1" applyAlignment="1" applyProtection="1">
      <alignment horizontal="center" vertical="center"/>
    </xf>
    <xf numFmtId="0" fontId="9" fillId="4" borderId="21" xfId="0" applyFont="1" applyFill="1" applyBorder="1" applyAlignment="1" applyProtection="1">
      <alignment vertical="center"/>
    </xf>
    <xf numFmtId="0" fontId="0" fillId="0" borderId="23" xfId="0" applyBorder="1" applyAlignment="1" applyProtection="1">
      <alignment horizontal="center" vertical="center"/>
    </xf>
    <xf numFmtId="0" fontId="0" fillId="0" borderId="26" xfId="0" applyBorder="1" applyAlignment="1" applyProtection="1">
      <alignment horizontal="center" vertical="center"/>
    </xf>
    <xf numFmtId="2" fontId="0" fillId="0" borderId="26" xfId="0" applyNumberFormat="1" applyBorder="1" applyAlignment="1" applyProtection="1">
      <alignment horizontal="center" vertical="center"/>
    </xf>
    <xf numFmtId="0" fontId="0" fillId="0" borderId="26" xfId="0" applyBorder="1" applyAlignment="1" applyProtection="1">
      <alignment vertical="center"/>
    </xf>
    <xf numFmtId="44" fontId="0" fillId="0" borderId="26" xfId="3" applyFont="1" applyBorder="1" applyAlignment="1" applyProtection="1">
      <alignment horizontal="center" vertical="center"/>
    </xf>
    <xf numFmtId="1" fontId="9" fillId="4" borderId="21" xfId="0" applyNumberFormat="1" applyFont="1" applyFill="1" applyBorder="1" applyAlignment="1" applyProtection="1">
      <alignment horizontal="center" vertical="center"/>
    </xf>
    <xf numFmtId="1" fontId="0" fillId="0" borderId="26" xfId="0" applyNumberFormat="1" applyBorder="1" applyAlignment="1" applyProtection="1">
      <alignment horizontal="center" vertical="center"/>
    </xf>
    <xf numFmtId="0" fontId="0" fillId="0" borderId="26" xfId="0" applyBorder="1" applyAlignment="1" applyProtection="1">
      <alignment vertical="center" wrapText="1"/>
    </xf>
    <xf numFmtId="0" fontId="0" fillId="0" borderId="0" xfId="0" applyFont="1" applyAlignment="1" applyProtection="1">
      <alignment wrapText="1"/>
    </xf>
    <xf numFmtId="0" fontId="2" fillId="0" borderId="26" xfId="0" applyFont="1" applyBorder="1" applyAlignment="1" applyProtection="1">
      <alignment vertical="center"/>
    </xf>
    <xf numFmtId="0" fontId="4" fillId="0" borderId="1" xfId="0" applyFont="1" applyBorder="1" applyAlignment="1">
      <alignment horizontal="center"/>
    </xf>
    <xf numFmtId="0" fontId="5" fillId="0" borderId="2"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6" fillId="0" borderId="0" xfId="0" applyFont="1" applyAlignment="1">
      <alignment horizontal="center"/>
    </xf>
    <xf numFmtId="0" fontId="0" fillId="0" borderId="0" xfId="0" applyFont="1" applyAlignment="1"/>
    <xf numFmtId="0" fontId="6" fillId="0" borderId="0" xfId="0" applyFont="1" applyAlignment="1">
      <alignment horizontal="left"/>
    </xf>
    <xf numFmtId="0" fontId="5" fillId="0" borderId="0" xfId="0" applyFont="1" applyAlignment="1">
      <alignment horizontal="left" wrapText="1"/>
    </xf>
    <xf numFmtId="0" fontId="10" fillId="0" borderId="0" xfId="0" applyFont="1" applyAlignment="1"/>
    <xf numFmtId="0" fontId="4" fillId="0" borderId="1" xfId="0" applyFont="1" applyBorder="1" applyAlignment="1">
      <alignment horizontal="left" vertical="center" wrapText="1"/>
    </xf>
    <xf numFmtId="0" fontId="5" fillId="0" borderId="3" xfId="0" applyFont="1" applyBorder="1"/>
    <xf numFmtId="0" fontId="4" fillId="0" borderId="4" xfId="0" applyFont="1" applyBorder="1" applyAlignment="1">
      <alignment horizontal="left" vertical="center" wrapText="1"/>
    </xf>
    <xf numFmtId="0" fontId="4" fillId="0" borderId="0" xfId="0" applyFont="1" applyAlignment="1">
      <alignment horizontal="center"/>
    </xf>
    <xf numFmtId="0" fontId="5" fillId="0" borderId="8" xfId="0" applyFont="1" applyBorder="1"/>
    <xf numFmtId="0" fontId="4" fillId="0" borderId="8" xfId="0" applyFont="1" applyBorder="1" applyAlignment="1">
      <alignment horizontal="center"/>
    </xf>
    <xf numFmtId="0" fontId="4" fillId="0" borderId="4" xfId="0" applyFont="1" applyBorder="1" applyAlignment="1">
      <alignment horizontal="left" wrapText="1"/>
    </xf>
    <xf numFmtId="0" fontId="4" fillId="0" borderId="6" xfId="0" applyFont="1" applyBorder="1" applyAlignment="1">
      <alignment vertical="center" wrapText="1"/>
    </xf>
    <xf numFmtId="0" fontId="4" fillId="0" borderId="0" xfId="0" applyFont="1" applyAlignment="1">
      <alignment horizontal="left" wrapText="1"/>
    </xf>
    <xf numFmtId="0" fontId="4" fillId="0" borderId="6" xfId="0" applyFont="1" applyBorder="1" applyAlignment="1">
      <alignment horizontal="left" wrapText="1"/>
    </xf>
    <xf numFmtId="0" fontId="4" fillId="0" borderId="1" xfId="0" applyFont="1" applyBorder="1" applyAlignment="1">
      <alignment horizontal="left" wrapText="1"/>
    </xf>
    <xf numFmtId="0" fontId="6" fillId="0" borderId="4" xfId="0" applyFont="1" applyBorder="1" applyAlignment="1">
      <alignment horizontal="center"/>
    </xf>
    <xf numFmtId="0" fontId="6" fillId="0" borderId="4" xfId="0" applyFont="1" applyBorder="1" applyAlignment="1">
      <alignment horizontal="left"/>
    </xf>
    <xf numFmtId="0" fontId="9" fillId="0" borderId="20" xfId="0" applyFont="1" applyBorder="1" applyAlignment="1">
      <alignment horizontal="center"/>
    </xf>
    <xf numFmtId="0" fontId="0" fillId="0" borderId="28" xfId="0" applyBorder="1" applyAlignment="1">
      <alignment horizontal="left" wrapText="1"/>
    </xf>
    <xf numFmtId="0" fontId="0" fillId="0" borderId="32" xfId="0" applyBorder="1" applyAlignment="1">
      <alignment horizontal="left" wrapText="1"/>
    </xf>
    <xf numFmtId="0" fontId="0" fillId="0" borderId="25" xfId="0" applyBorder="1" applyAlignment="1">
      <alignment horizontal="left" wrapText="1"/>
    </xf>
    <xf numFmtId="0" fontId="0" fillId="0" borderId="29" xfId="0" applyBorder="1" applyAlignment="1">
      <alignment horizontal="left" wrapText="1"/>
    </xf>
    <xf numFmtId="0" fontId="0" fillId="0" borderId="0" xfId="0" applyAlignment="1">
      <alignment horizontal="left" wrapText="1"/>
    </xf>
    <xf numFmtId="0" fontId="0" fillId="0" borderId="26" xfId="0" applyBorder="1" applyAlignment="1">
      <alignment horizontal="left" wrapText="1"/>
    </xf>
    <xf numFmtId="0" fontId="0" fillId="0" borderId="31" xfId="0" applyBorder="1" applyAlignment="1">
      <alignment horizontal="center"/>
    </xf>
    <xf numFmtId="0" fontId="0" fillId="0" borderId="0" xfId="0" applyAlignment="1">
      <alignment horizontal="center"/>
    </xf>
    <xf numFmtId="0" fontId="0" fillId="0" borderId="29" xfId="0" applyBorder="1" applyAlignment="1">
      <alignment horizontal="left" vertical="center" wrapText="1"/>
    </xf>
    <xf numFmtId="0" fontId="0" fillId="0" borderId="0" xfId="0" applyAlignment="1">
      <alignment horizontal="left" vertical="center" wrapText="1"/>
    </xf>
    <xf numFmtId="0" fontId="0" fillId="0" borderId="26"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27" xfId="0" applyBorder="1" applyAlignment="1">
      <alignment horizontal="left" vertical="center" wrapText="1"/>
    </xf>
    <xf numFmtId="0" fontId="0" fillId="0" borderId="30" xfId="0" applyBorder="1" applyAlignment="1">
      <alignment horizontal="left" wrapText="1"/>
    </xf>
    <xf numFmtId="0" fontId="0" fillId="0" borderId="31" xfId="0" applyBorder="1" applyAlignment="1">
      <alignment horizontal="left" wrapText="1"/>
    </xf>
    <xf numFmtId="0" fontId="0" fillId="0" borderId="27" xfId="0" applyBorder="1" applyAlignment="1">
      <alignment horizontal="left" wrapText="1"/>
    </xf>
  </cellXfs>
  <cellStyles count="5">
    <cellStyle name="Moneda 2" xfId="3"/>
    <cellStyle name="Normal" xfId="0" builtinId="0"/>
    <cellStyle name="Normal 2" xfId="1"/>
    <cellStyle name="Normal 3" xfId="2"/>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666750</xdr:colOff>
      <xdr:row>1</xdr:row>
      <xdr:rowOff>28575</xdr:rowOff>
    </xdr:from>
    <xdr:ext cx="1695450" cy="1714500"/>
    <xdr:pic>
      <xdr:nvPicPr>
        <xdr:cNvPr id="2" name="image1.png" descr="logo_habitat_bn chiqui">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923925</xdr:colOff>
      <xdr:row>1</xdr:row>
      <xdr:rowOff>47625</xdr:rowOff>
    </xdr:from>
    <xdr:ext cx="1695450" cy="1724025"/>
    <xdr:pic>
      <xdr:nvPicPr>
        <xdr:cNvPr id="2" name="image2.png" descr="logo_habitat_bn chiqui">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809625</xdr:colOff>
      <xdr:row>1</xdr:row>
      <xdr:rowOff>47625</xdr:rowOff>
    </xdr:from>
    <xdr:ext cx="1695450" cy="1714500"/>
    <xdr:pic>
      <xdr:nvPicPr>
        <xdr:cNvPr id="2" name="image3.png" descr="logo_habitat_bn chiqui">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96"/>
  <sheetViews>
    <sheetView tabSelected="1" workbookViewId="0">
      <selection activeCell="E23" sqref="E23"/>
    </sheetView>
  </sheetViews>
  <sheetFormatPr baseColWidth="10" defaultColWidth="14.42578125" defaultRowHeight="15" customHeight="1" x14ac:dyDescent="0.25"/>
  <cols>
    <col min="1" max="1" width="9.140625" customWidth="1"/>
    <col min="2" max="2" width="14.28515625" customWidth="1"/>
    <col min="3" max="3" width="66" customWidth="1"/>
    <col min="4" max="4" width="14.42578125" customWidth="1"/>
    <col min="5" max="5" width="40" customWidth="1"/>
    <col min="6" max="6" width="44.28515625" customWidth="1"/>
    <col min="7" max="24" width="9.140625" customWidth="1"/>
  </cols>
  <sheetData>
    <row r="1" spans="2:6" x14ac:dyDescent="0.25">
      <c r="B1" s="1"/>
      <c r="D1" s="1"/>
    </row>
    <row r="2" spans="2:6" x14ac:dyDescent="0.25">
      <c r="B2" s="181"/>
      <c r="C2" s="182"/>
      <c r="D2" s="3"/>
      <c r="E2" s="4"/>
      <c r="F2" s="5"/>
    </row>
    <row r="3" spans="2:6" x14ac:dyDescent="0.25">
      <c r="B3" s="183"/>
      <c r="C3" s="184"/>
      <c r="D3" s="187" t="s">
        <v>0</v>
      </c>
      <c r="E3" s="188"/>
      <c r="F3" s="184"/>
    </row>
    <row r="4" spans="2:6" x14ac:dyDescent="0.25">
      <c r="B4" s="183"/>
      <c r="C4" s="184"/>
      <c r="D4" s="187" t="s">
        <v>1</v>
      </c>
      <c r="E4" s="188"/>
      <c r="F4" s="184"/>
    </row>
    <row r="5" spans="2:6" x14ac:dyDescent="0.25">
      <c r="B5" s="183"/>
      <c r="C5" s="184"/>
      <c r="D5" s="1"/>
      <c r="E5" s="6"/>
      <c r="F5" s="7"/>
    </row>
    <row r="6" spans="2:6" x14ac:dyDescent="0.25">
      <c r="B6" s="183"/>
      <c r="C6" s="184"/>
      <c r="D6" s="189" t="s">
        <v>2</v>
      </c>
      <c r="E6" s="188"/>
      <c r="F6" s="184"/>
    </row>
    <row r="7" spans="2:6" ht="15" customHeight="1" x14ac:dyDescent="0.25">
      <c r="B7" s="183"/>
      <c r="C7" s="184"/>
      <c r="D7" s="190" t="s">
        <v>1543</v>
      </c>
      <c r="E7" s="191"/>
      <c r="F7" s="184"/>
    </row>
    <row r="8" spans="2:6" x14ac:dyDescent="0.25">
      <c r="B8" s="183"/>
      <c r="C8" s="184"/>
      <c r="D8" s="191"/>
      <c r="E8" s="191"/>
      <c r="F8" s="184"/>
    </row>
    <row r="9" spans="2:6" x14ac:dyDescent="0.25">
      <c r="B9" s="183"/>
      <c r="C9" s="184"/>
      <c r="D9" s="191"/>
      <c r="E9" s="191"/>
      <c r="F9" s="184"/>
    </row>
    <row r="10" spans="2:6" x14ac:dyDescent="0.25">
      <c r="B10" s="185"/>
      <c r="C10" s="186"/>
      <c r="D10" s="8"/>
      <c r="E10" s="8"/>
      <c r="F10" s="9"/>
    </row>
    <row r="11" spans="2:6" x14ac:dyDescent="0.25">
      <c r="B11" s="10"/>
      <c r="C11" s="11"/>
      <c r="D11" s="11"/>
      <c r="E11" s="11"/>
      <c r="F11" s="12"/>
    </row>
    <row r="12" spans="2:6" x14ac:dyDescent="0.25">
      <c r="B12" s="13" t="s">
        <v>3</v>
      </c>
      <c r="C12" s="13" t="s">
        <v>4</v>
      </c>
      <c r="D12" s="14" t="s">
        <v>5</v>
      </c>
      <c r="E12" s="15" t="s">
        <v>6</v>
      </c>
      <c r="F12" s="15" t="s">
        <v>7</v>
      </c>
    </row>
    <row r="13" spans="2:6" x14ac:dyDescent="0.25">
      <c r="B13" s="13" t="s">
        <v>8</v>
      </c>
      <c r="C13" s="14" t="s">
        <v>9</v>
      </c>
      <c r="D13" s="14"/>
      <c r="E13" s="14"/>
      <c r="F13" s="16"/>
    </row>
    <row r="14" spans="2:6" x14ac:dyDescent="0.25">
      <c r="B14" s="17" t="s">
        <v>10</v>
      </c>
      <c r="C14" s="18" t="s">
        <v>1775</v>
      </c>
      <c r="D14" s="19" t="s">
        <v>11</v>
      </c>
      <c r="E14" s="20">
        <v>66583</v>
      </c>
      <c r="F14" s="21"/>
    </row>
    <row r="15" spans="2:6" s="69" customFormat="1" x14ac:dyDescent="0.25">
      <c r="B15" s="17" t="s">
        <v>12</v>
      </c>
      <c r="C15" s="144" t="s">
        <v>1776</v>
      </c>
      <c r="D15" s="145" t="s">
        <v>11</v>
      </c>
      <c r="E15" s="146">
        <v>95445</v>
      </c>
      <c r="F15" s="21"/>
    </row>
    <row r="16" spans="2:6" s="69" customFormat="1" x14ac:dyDescent="0.25">
      <c r="B16" s="17" t="s">
        <v>13</v>
      </c>
      <c r="C16" s="144" t="s">
        <v>1777</v>
      </c>
      <c r="D16" s="145" t="s">
        <v>14</v>
      </c>
      <c r="E16" s="146">
        <v>11930.625</v>
      </c>
      <c r="F16" s="21"/>
    </row>
    <row r="17" spans="2:6" s="69" customFormat="1" x14ac:dyDescent="0.25">
      <c r="B17" s="17" t="s">
        <v>15</v>
      </c>
      <c r="C17" s="144" t="s">
        <v>1778</v>
      </c>
      <c r="D17" s="145" t="s">
        <v>14</v>
      </c>
      <c r="E17" s="146">
        <v>8322.875</v>
      </c>
      <c r="F17" s="21"/>
    </row>
    <row r="18" spans="2:6" s="69" customFormat="1" x14ac:dyDescent="0.25">
      <c r="B18" s="17" t="s">
        <v>16</v>
      </c>
      <c r="C18" s="144" t="s">
        <v>1779</v>
      </c>
      <c r="D18" s="145" t="s">
        <v>11</v>
      </c>
      <c r="E18" s="146">
        <v>78128</v>
      </c>
      <c r="F18" s="21"/>
    </row>
    <row r="19" spans="2:6" s="69" customFormat="1" x14ac:dyDescent="0.25">
      <c r="B19" s="17" t="s">
        <v>17</v>
      </c>
      <c r="C19" s="144" t="s">
        <v>1780</v>
      </c>
      <c r="D19" s="145" t="s">
        <v>11</v>
      </c>
      <c r="E19" s="146">
        <v>112762</v>
      </c>
      <c r="F19" s="21"/>
    </row>
    <row r="20" spans="2:6" s="69" customFormat="1" x14ac:dyDescent="0.25">
      <c r="B20" s="17" t="s">
        <v>18</v>
      </c>
      <c r="C20" s="144" t="s">
        <v>1781</v>
      </c>
      <c r="D20" s="145" t="s">
        <v>14</v>
      </c>
      <c r="E20" s="146">
        <v>14095.25</v>
      </c>
      <c r="F20" s="21"/>
    </row>
    <row r="21" spans="2:6" s="69" customFormat="1" x14ac:dyDescent="0.25">
      <c r="B21" s="17" t="s">
        <v>19</v>
      </c>
      <c r="C21" s="144" t="s">
        <v>1782</v>
      </c>
      <c r="D21" s="145" t="s">
        <v>11</v>
      </c>
      <c r="E21" s="146">
        <v>112762</v>
      </c>
      <c r="F21" s="21"/>
    </row>
    <row r="22" spans="2:6" s="69" customFormat="1" x14ac:dyDescent="0.25">
      <c r="B22" s="17" t="s">
        <v>20</v>
      </c>
      <c r="C22" s="144" t="s">
        <v>1783</v>
      </c>
      <c r="D22" s="145" t="s">
        <v>14</v>
      </c>
      <c r="E22" s="146">
        <v>14095.25</v>
      </c>
      <c r="F22" s="21"/>
    </row>
    <row r="23" spans="2:6" s="69" customFormat="1" x14ac:dyDescent="0.25">
      <c r="B23" s="17" t="s">
        <v>22</v>
      </c>
      <c r="C23" s="144" t="s">
        <v>1467</v>
      </c>
      <c r="D23" s="145" t="s">
        <v>11</v>
      </c>
      <c r="E23" s="146">
        <v>66583</v>
      </c>
      <c r="F23" s="21"/>
    </row>
    <row r="24" spans="2:6" s="69" customFormat="1" x14ac:dyDescent="0.25">
      <c r="B24" s="17" t="s">
        <v>23</v>
      </c>
      <c r="C24" s="144" t="s">
        <v>24</v>
      </c>
      <c r="D24" s="145" t="s">
        <v>11</v>
      </c>
      <c r="E24" s="146">
        <v>95445</v>
      </c>
      <c r="F24" s="21"/>
    </row>
    <row r="25" spans="2:6" s="69" customFormat="1" ht="30" x14ac:dyDescent="0.25">
      <c r="B25" s="17" t="s">
        <v>25</v>
      </c>
      <c r="C25" s="144" t="s">
        <v>1784</v>
      </c>
      <c r="D25" s="145" t="s">
        <v>29</v>
      </c>
      <c r="E25" s="146">
        <v>20253.5</v>
      </c>
      <c r="F25" s="21"/>
    </row>
    <row r="26" spans="2:6" s="69" customFormat="1" x14ac:dyDescent="0.25">
      <c r="B26" s="17" t="s">
        <v>26</v>
      </c>
      <c r="C26" s="144" t="s">
        <v>1785</v>
      </c>
      <c r="D26" s="145" t="s">
        <v>11</v>
      </c>
      <c r="E26" s="146">
        <v>133166</v>
      </c>
      <c r="F26" s="21"/>
    </row>
    <row r="27" spans="2:6" s="69" customFormat="1" x14ac:dyDescent="0.25">
      <c r="B27" s="17" t="s">
        <v>28</v>
      </c>
      <c r="C27" s="144" t="s">
        <v>1786</v>
      </c>
      <c r="D27" s="145" t="s">
        <v>29</v>
      </c>
      <c r="E27" s="146">
        <v>16645.75</v>
      </c>
      <c r="F27" s="21"/>
    </row>
    <row r="28" spans="2:6" s="69" customFormat="1" ht="30" x14ac:dyDescent="0.25">
      <c r="B28" s="17" t="s">
        <v>30</v>
      </c>
      <c r="C28" s="144" t="s">
        <v>1787</v>
      </c>
      <c r="D28" s="145" t="s">
        <v>11</v>
      </c>
      <c r="E28" s="146">
        <v>685833</v>
      </c>
      <c r="F28" s="21"/>
    </row>
    <row r="29" spans="2:6" s="69" customFormat="1" ht="30" x14ac:dyDescent="0.25">
      <c r="B29" s="17" t="s">
        <v>31</v>
      </c>
      <c r="C29" s="144" t="s">
        <v>1788</v>
      </c>
      <c r="D29" s="145" t="s">
        <v>29</v>
      </c>
      <c r="E29" s="146">
        <v>85729.125</v>
      </c>
      <c r="F29" s="21"/>
    </row>
    <row r="30" spans="2:6" s="69" customFormat="1" ht="30" x14ac:dyDescent="0.25">
      <c r="B30" s="17" t="s">
        <v>32</v>
      </c>
      <c r="C30" s="144" t="s">
        <v>1789</v>
      </c>
      <c r="D30" s="145" t="s">
        <v>29</v>
      </c>
      <c r="E30" s="146">
        <v>36899.25</v>
      </c>
      <c r="F30" s="21"/>
    </row>
    <row r="31" spans="2:6" s="69" customFormat="1" ht="30" x14ac:dyDescent="0.25">
      <c r="B31" s="17" t="s">
        <v>33</v>
      </c>
      <c r="C31" s="144" t="s">
        <v>1790</v>
      </c>
      <c r="D31" s="145" t="s">
        <v>11</v>
      </c>
      <c r="E31" s="146">
        <v>295194</v>
      </c>
      <c r="F31" s="21"/>
    </row>
    <row r="32" spans="2:6" s="69" customFormat="1" ht="30" x14ac:dyDescent="0.25">
      <c r="B32" s="17" t="s">
        <v>34</v>
      </c>
      <c r="C32" s="144" t="s">
        <v>1791</v>
      </c>
      <c r="D32" s="145" t="s">
        <v>29</v>
      </c>
      <c r="E32" s="146">
        <v>45222.125</v>
      </c>
      <c r="F32" s="21"/>
    </row>
    <row r="33" spans="2:6" s="69" customFormat="1" ht="30" x14ac:dyDescent="0.25">
      <c r="B33" s="17" t="s">
        <v>35</v>
      </c>
      <c r="C33" s="144" t="s">
        <v>1792</v>
      </c>
      <c r="D33" s="145" t="s">
        <v>11</v>
      </c>
      <c r="E33" s="146">
        <v>361777</v>
      </c>
      <c r="F33" s="21"/>
    </row>
    <row r="34" spans="2:6" s="69" customFormat="1" ht="30" x14ac:dyDescent="0.25">
      <c r="B34" s="17" t="s">
        <v>36</v>
      </c>
      <c r="C34" s="144" t="s">
        <v>1793</v>
      </c>
      <c r="D34" s="145" t="s">
        <v>11</v>
      </c>
      <c r="E34" s="146">
        <v>162028</v>
      </c>
      <c r="F34" s="21"/>
    </row>
    <row r="35" spans="2:6" s="69" customFormat="1" x14ac:dyDescent="0.25">
      <c r="B35" s="17" t="s">
        <v>37</v>
      </c>
      <c r="C35" s="144" t="s">
        <v>1449</v>
      </c>
      <c r="D35" s="145" t="s">
        <v>29</v>
      </c>
      <c r="E35" s="146">
        <v>28577</v>
      </c>
      <c r="F35" s="21"/>
    </row>
    <row r="36" spans="2:6" s="69" customFormat="1" x14ac:dyDescent="0.25">
      <c r="B36" s="17" t="s">
        <v>38</v>
      </c>
      <c r="C36" s="144" t="s">
        <v>1456</v>
      </c>
      <c r="D36" s="145" t="s">
        <v>29</v>
      </c>
      <c r="E36" s="146">
        <v>23861</v>
      </c>
      <c r="F36" s="21"/>
    </row>
    <row r="37" spans="2:6" s="69" customFormat="1" x14ac:dyDescent="0.25">
      <c r="B37" s="17" t="s">
        <v>39</v>
      </c>
      <c r="C37" s="144" t="s">
        <v>1480</v>
      </c>
      <c r="D37" s="145" t="s">
        <v>29</v>
      </c>
      <c r="E37" s="146">
        <v>23861</v>
      </c>
      <c r="F37" s="21"/>
    </row>
    <row r="38" spans="2:6" s="69" customFormat="1" x14ac:dyDescent="0.25">
      <c r="B38" s="17" t="s">
        <v>40</v>
      </c>
      <c r="C38" s="144" t="s">
        <v>1512</v>
      </c>
      <c r="D38" s="145" t="s">
        <v>29</v>
      </c>
      <c r="E38" s="146">
        <v>25304</v>
      </c>
      <c r="F38" s="21"/>
    </row>
    <row r="39" spans="2:6" s="69" customFormat="1" x14ac:dyDescent="0.25">
      <c r="B39" s="17" t="s">
        <v>41</v>
      </c>
      <c r="C39" s="144" t="s">
        <v>1465</v>
      </c>
      <c r="D39" s="145" t="s">
        <v>29</v>
      </c>
      <c r="E39" s="146">
        <v>31500</v>
      </c>
      <c r="F39" s="21"/>
    </row>
    <row r="40" spans="2:6" s="69" customFormat="1" x14ac:dyDescent="0.25">
      <c r="B40" s="17" t="s">
        <v>42</v>
      </c>
      <c r="C40" s="144" t="s">
        <v>43</v>
      </c>
      <c r="D40" s="145" t="s">
        <v>14</v>
      </c>
      <c r="E40" s="146">
        <v>18278</v>
      </c>
      <c r="F40" s="21"/>
    </row>
    <row r="41" spans="2:6" s="69" customFormat="1" x14ac:dyDescent="0.25">
      <c r="B41" s="17" t="s">
        <v>44</v>
      </c>
      <c r="C41" s="144" t="s">
        <v>1794</v>
      </c>
      <c r="D41" s="145" t="s">
        <v>14</v>
      </c>
      <c r="E41" s="146">
        <v>9766</v>
      </c>
      <c r="F41" s="21"/>
    </row>
    <row r="42" spans="2:6" s="69" customFormat="1" x14ac:dyDescent="0.25">
      <c r="B42" s="17" t="s">
        <v>1517</v>
      </c>
      <c r="C42" s="144" t="s">
        <v>1518</v>
      </c>
      <c r="D42" s="145" t="s">
        <v>14</v>
      </c>
      <c r="E42" s="146">
        <v>39159</v>
      </c>
      <c r="F42" s="21"/>
    </row>
    <row r="43" spans="2:6" s="69" customFormat="1" x14ac:dyDescent="0.25">
      <c r="B43" s="17"/>
      <c r="C43" s="144"/>
      <c r="D43" s="145"/>
      <c r="E43" s="146"/>
      <c r="F43" s="21"/>
    </row>
    <row r="44" spans="2:6" s="69" customFormat="1" x14ac:dyDescent="0.25">
      <c r="B44" s="17"/>
      <c r="C44" s="144"/>
      <c r="D44" s="145"/>
      <c r="E44" s="146"/>
      <c r="F44" s="21"/>
    </row>
    <row r="45" spans="2:6" s="69" customFormat="1" x14ac:dyDescent="0.25">
      <c r="B45" s="17"/>
      <c r="C45" s="144"/>
      <c r="D45" s="145"/>
      <c r="E45" s="146"/>
      <c r="F45" s="21"/>
    </row>
    <row r="46" spans="2:6" s="69" customFormat="1" x14ac:dyDescent="0.25">
      <c r="B46" s="17"/>
      <c r="C46" s="144"/>
      <c r="D46" s="145"/>
      <c r="E46" s="146"/>
      <c r="F46" s="21"/>
    </row>
    <row r="47" spans="2:6" s="69" customFormat="1" x14ac:dyDescent="0.25">
      <c r="B47" s="17"/>
      <c r="C47" s="144"/>
      <c r="D47" s="145"/>
      <c r="E47" s="146"/>
      <c r="F47" s="21"/>
    </row>
    <row r="48" spans="2:6" s="69" customFormat="1" x14ac:dyDescent="0.25">
      <c r="B48" s="17"/>
      <c r="C48" s="144"/>
      <c r="D48" s="145"/>
      <c r="E48" s="146"/>
      <c r="F48" s="21"/>
    </row>
    <row r="49" spans="2:6" s="69" customFormat="1" x14ac:dyDescent="0.25">
      <c r="B49" s="17"/>
      <c r="C49" s="144"/>
      <c r="D49" s="145"/>
      <c r="E49" s="146"/>
      <c r="F49" s="21"/>
    </row>
    <row r="50" spans="2:6" s="69" customFormat="1" x14ac:dyDescent="0.25">
      <c r="B50" s="17"/>
      <c r="C50" s="144"/>
      <c r="D50" s="145"/>
      <c r="E50" s="146"/>
      <c r="F50" s="21"/>
    </row>
    <row r="51" spans="2:6" s="69" customFormat="1" x14ac:dyDescent="0.25">
      <c r="B51" s="17"/>
      <c r="C51" s="144"/>
      <c r="D51" s="145"/>
      <c r="E51" s="146"/>
      <c r="F51" s="21"/>
    </row>
    <row r="52" spans="2:6" s="69" customFormat="1" x14ac:dyDescent="0.25">
      <c r="B52" s="17"/>
      <c r="C52" s="144"/>
      <c r="D52" s="145"/>
      <c r="E52" s="146"/>
      <c r="F52" s="21"/>
    </row>
    <row r="53" spans="2:6" s="69" customFormat="1" x14ac:dyDescent="0.25">
      <c r="B53" s="17"/>
      <c r="C53" s="144"/>
      <c r="D53" s="145"/>
      <c r="E53" s="146"/>
      <c r="F53" s="21"/>
    </row>
    <row r="54" spans="2:6" s="69" customFormat="1" x14ac:dyDescent="0.25">
      <c r="B54" s="17"/>
      <c r="C54" s="144"/>
      <c r="D54" s="145"/>
      <c r="E54" s="146"/>
      <c r="F54" s="21"/>
    </row>
    <row r="55" spans="2:6" s="69" customFormat="1" x14ac:dyDescent="0.25">
      <c r="B55" s="17"/>
      <c r="C55" s="144"/>
      <c r="D55" s="145"/>
      <c r="E55" s="146"/>
      <c r="F55" s="21"/>
    </row>
    <row r="56" spans="2:6" s="69" customFormat="1" x14ac:dyDescent="0.25">
      <c r="B56" s="17"/>
      <c r="C56" s="144"/>
      <c r="D56" s="145"/>
      <c r="E56" s="146"/>
      <c r="F56" s="21"/>
    </row>
    <row r="57" spans="2:6" x14ac:dyDescent="0.25">
      <c r="B57" s="17"/>
      <c r="C57" s="18"/>
      <c r="D57" s="19"/>
      <c r="E57" s="20"/>
      <c r="F57" s="21"/>
    </row>
    <row r="58" spans="2:6" x14ac:dyDescent="0.25">
      <c r="B58" s="17"/>
      <c r="C58" s="18"/>
      <c r="D58" s="19"/>
      <c r="E58" s="20"/>
      <c r="F58" s="21"/>
    </row>
    <row r="59" spans="2:6" x14ac:dyDescent="0.25">
      <c r="B59" s="17"/>
      <c r="C59" s="18"/>
      <c r="D59" s="19"/>
      <c r="E59" s="20"/>
      <c r="F59" s="21"/>
    </row>
    <row r="60" spans="2:6" x14ac:dyDescent="0.25">
      <c r="B60" s="17"/>
      <c r="C60" s="18"/>
      <c r="D60" s="19"/>
      <c r="E60" s="20"/>
      <c r="F60" s="21"/>
    </row>
    <row r="61" spans="2:6" x14ac:dyDescent="0.25">
      <c r="B61" s="17"/>
      <c r="C61" s="18"/>
      <c r="D61" s="19"/>
      <c r="E61" s="20"/>
      <c r="F61" s="21"/>
    </row>
    <row r="62" spans="2:6" x14ac:dyDescent="0.25">
      <c r="B62" s="17"/>
      <c r="C62" s="18"/>
      <c r="D62" s="19"/>
      <c r="E62" s="20"/>
      <c r="F62" s="21"/>
    </row>
    <row r="63" spans="2:6" ht="15.75" customHeight="1" x14ac:dyDescent="0.25">
      <c r="B63" s="62"/>
      <c r="C63" s="18"/>
      <c r="D63" s="19"/>
      <c r="E63" s="20"/>
      <c r="F63" s="21"/>
    </row>
    <row r="64" spans="2:6" ht="15.75" customHeight="1" x14ac:dyDescent="0.25">
      <c r="B64" s="13" t="s">
        <v>45</v>
      </c>
      <c r="C64" s="14" t="s">
        <v>46</v>
      </c>
      <c r="D64" s="14"/>
      <c r="E64" s="22"/>
      <c r="F64" s="22"/>
    </row>
    <row r="65" spans="2:6" ht="15.75" customHeight="1" x14ac:dyDescent="0.25">
      <c r="B65" s="17" t="s">
        <v>47</v>
      </c>
      <c r="C65" s="23" t="s">
        <v>48</v>
      </c>
      <c r="D65" s="19" t="s">
        <v>49</v>
      </c>
      <c r="E65" s="20">
        <v>52159.859999999993</v>
      </c>
      <c r="F65" s="21"/>
    </row>
    <row r="66" spans="2:6" ht="15.75" customHeight="1" x14ac:dyDescent="0.25">
      <c r="B66" s="13" t="s">
        <v>50</v>
      </c>
      <c r="C66" s="14" t="s">
        <v>51</v>
      </c>
      <c r="D66" s="14"/>
      <c r="E66" s="24"/>
      <c r="F66" s="24"/>
    </row>
    <row r="67" spans="2:6" ht="15.75" customHeight="1" x14ac:dyDescent="0.25">
      <c r="B67" s="17" t="s">
        <v>52</v>
      </c>
      <c r="C67" s="23" t="s">
        <v>1477</v>
      </c>
      <c r="D67" s="19" t="s">
        <v>53</v>
      </c>
      <c r="E67" s="20">
        <v>120402</v>
      </c>
      <c r="F67" s="21"/>
    </row>
    <row r="68" spans="2:6" ht="15.75" customHeight="1" x14ac:dyDescent="0.25">
      <c r="B68" s="17" t="s">
        <v>54</v>
      </c>
      <c r="C68" s="23" t="s">
        <v>55</v>
      </c>
      <c r="D68" s="19" t="s">
        <v>53</v>
      </c>
      <c r="E68" s="20">
        <v>10497</v>
      </c>
      <c r="F68" s="21"/>
    </row>
    <row r="69" spans="2:6" ht="15.75" customHeight="1" x14ac:dyDescent="0.25">
      <c r="B69" s="17" t="s">
        <v>56</v>
      </c>
      <c r="C69" s="23" t="s">
        <v>1544</v>
      </c>
      <c r="D69" s="19" t="s">
        <v>53</v>
      </c>
      <c r="E69" s="20">
        <v>18000</v>
      </c>
      <c r="F69" s="21"/>
    </row>
    <row r="70" spans="2:6" ht="15.75" customHeight="1" x14ac:dyDescent="0.25">
      <c r="B70" s="17" t="s">
        <v>57</v>
      </c>
      <c r="C70" s="23" t="s">
        <v>1545</v>
      </c>
      <c r="D70" s="19" t="s">
        <v>53</v>
      </c>
      <c r="E70" s="20">
        <v>119000</v>
      </c>
      <c r="F70" s="21"/>
    </row>
    <row r="71" spans="2:6" s="69" customFormat="1" ht="15.75" customHeight="1" x14ac:dyDescent="0.25">
      <c r="B71" s="17" t="s">
        <v>58</v>
      </c>
      <c r="C71" s="147" t="s">
        <v>59</v>
      </c>
      <c r="D71" s="145" t="s">
        <v>53</v>
      </c>
      <c r="E71" s="146">
        <v>66496</v>
      </c>
      <c r="F71" s="21"/>
    </row>
    <row r="72" spans="2:6" s="69" customFormat="1" ht="15.75" customHeight="1" x14ac:dyDescent="0.25">
      <c r="B72" s="17" t="s">
        <v>60</v>
      </c>
      <c r="C72" s="147" t="s">
        <v>61</v>
      </c>
      <c r="D72" s="145" t="s">
        <v>53</v>
      </c>
      <c r="E72" s="146">
        <v>0</v>
      </c>
      <c r="F72" s="21"/>
    </row>
    <row r="73" spans="2:6" s="69" customFormat="1" ht="15.75" customHeight="1" x14ac:dyDescent="0.25">
      <c r="B73" s="17" t="s">
        <v>62</v>
      </c>
      <c r="C73" s="147" t="s">
        <v>1546</v>
      </c>
      <c r="D73" s="145" t="s">
        <v>53</v>
      </c>
      <c r="E73" s="146">
        <v>36018</v>
      </c>
      <c r="F73" s="21"/>
    </row>
    <row r="74" spans="2:6" s="69" customFormat="1" ht="15.75" customHeight="1" x14ac:dyDescent="0.25">
      <c r="B74" s="17" t="s">
        <v>63</v>
      </c>
      <c r="C74" s="147" t="s">
        <v>1547</v>
      </c>
      <c r="D74" s="145" t="s">
        <v>53</v>
      </c>
      <c r="E74" s="146">
        <v>82326</v>
      </c>
      <c r="F74" s="21"/>
    </row>
    <row r="75" spans="2:6" s="69" customFormat="1" ht="15.75" customHeight="1" x14ac:dyDescent="0.25">
      <c r="B75" s="17" t="s">
        <v>64</v>
      </c>
      <c r="C75" s="147" t="s">
        <v>1548</v>
      </c>
      <c r="D75" s="145" t="s">
        <v>53</v>
      </c>
      <c r="E75" s="146">
        <v>0</v>
      </c>
      <c r="F75" s="21"/>
    </row>
    <row r="76" spans="2:6" s="69" customFormat="1" ht="15.75" customHeight="1" x14ac:dyDescent="0.25">
      <c r="B76" s="17" t="s">
        <v>65</v>
      </c>
      <c r="C76" s="147" t="s">
        <v>1549</v>
      </c>
      <c r="D76" s="145" t="s">
        <v>53</v>
      </c>
      <c r="E76" s="146">
        <v>82326</v>
      </c>
      <c r="F76" s="21"/>
    </row>
    <row r="77" spans="2:6" s="69" customFormat="1" ht="15.75" customHeight="1" x14ac:dyDescent="0.25">
      <c r="B77" s="17" t="s">
        <v>66</v>
      </c>
      <c r="C77" s="147" t="s">
        <v>1473</v>
      </c>
      <c r="D77" s="145" t="s">
        <v>53</v>
      </c>
      <c r="E77" s="146">
        <v>120402</v>
      </c>
      <c r="F77" s="21"/>
    </row>
    <row r="78" spans="2:6" s="69" customFormat="1" ht="15.75" customHeight="1" x14ac:dyDescent="0.25">
      <c r="B78" s="17" t="s">
        <v>67</v>
      </c>
      <c r="C78" s="147" t="s">
        <v>68</v>
      </c>
      <c r="D78" s="145" t="s">
        <v>53</v>
      </c>
      <c r="E78" s="146">
        <v>42861</v>
      </c>
      <c r="F78" s="21"/>
    </row>
    <row r="79" spans="2:6" ht="15.75" customHeight="1" x14ac:dyDescent="0.25">
      <c r="B79" s="17" t="s">
        <v>69</v>
      </c>
      <c r="C79" s="23" t="s">
        <v>1550</v>
      </c>
      <c r="D79" s="19" t="s">
        <v>53</v>
      </c>
      <c r="E79" s="20">
        <v>14500</v>
      </c>
      <c r="F79" s="21"/>
    </row>
    <row r="80" spans="2:6" ht="15.75" customHeight="1" x14ac:dyDescent="0.25">
      <c r="B80" s="17" t="s">
        <v>70</v>
      </c>
      <c r="C80" s="23" t="s">
        <v>1551</v>
      </c>
      <c r="D80" s="19" t="s">
        <v>53</v>
      </c>
      <c r="E80" s="20">
        <v>138926</v>
      </c>
      <c r="F80" s="21"/>
    </row>
    <row r="81" spans="2:6" ht="15.75" customHeight="1" x14ac:dyDescent="0.25">
      <c r="B81" s="17" t="s">
        <v>71</v>
      </c>
      <c r="C81" s="23" t="s">
        <v>1477</v>
      </c>
      <c r="D81" s="19" t="s">
        <v>53</v>
      </c>
      <c r="E81" s="20">
        <v>0</v>
      </c>
      <c r="F81" s="21"/>
    </row>
    <row r="82" spans="2:6" ht="15.75" customHeight="1" x14ac:dyDescent="0.25">
      <c r="B82" s="13" t="s">
        <v>72</v>
      </c>
      <c r="C82" s="14" t="s">
        <v>73</v>
      </c>
      <c r="D82" s="14"/>
      <c r="E82" s="22"/>
      <c r="F82" s="22"/>
    </row>
    <row r="83" spans="2:6" ht="15.75" customHeight="1" x14ac:dyDescent="0.25">
      <c r="B83" s="17" t="s">
        <v>74</v>
      </c>
      <c r="C83" s="23" t="s">
        <v>1552</v>
      </c>
      <c r="D83" s="19" t="s">
        <v>53</v>
      </c>
      <c r="E83" s="20">
        <v>369027</v>
      </c>
      <c r="F83" s="21"/>
    </row>
    <row r="84" spans="2:6" ht="15.75" customHeight="1" x14ac:dyDescent="0.25">
      <c r="B84" s="17" t="s">
        <v>75</v>
      </c>
      <c r="C84" s="23" t="s">
        <v>76</v>
      </c>
      <c r="D84" s="19" t="s">
        <v>53</v>
      </c>
      <c r="E84" s="20">
        <v>322951</v>
      </c>
      <c r="F84" s="21"/>
    </row>
    <row r="85" spans="2:6" ht="15.75" customHeight="1" x14ac:dyDescent="0.25">
      <c r="B85" s="17" t="s">
        <v>77</v>
      </c>
      <c r="C85" s="23" t="s">
        <v>78</v>
      </c>
      <c r="D85" s="19" t="s">
        <v>53</v>
      </c>
      <c r="E85" s="20">
        <v>293611</v>
      </c>
      <c r="F85" s="21"/>
    </row>
    <row r="86" spans="2:6" ht="15.75" customHeight="1" x14ac:dyDescent="0.25">
      <c r="B86" s="17" t="s">
        <v>79</v>
      </c>
      <c r="C86" s="23" t="s">
        <v>80</v>
      </c>
      <c r="D86" s="19" t="s">
        <v>53</v>
      </c>
      <c r="E86" s="20">
        <v>286533</v>
      </c>
      <c r="F86" s="21"/>
    </row>
    <row r="87" spans="2:6" ht="15.75" customHeight="1" x14ac:dyDescent="0.25">
      <c r="B87" s="17" t="s">
        <v>81</v>
      </c>
      <c r="C87" s="23" t="s">
        <v>82</v>
      </c>
      <c r="D87" s="19" t="s">
        <v>53</v>
      </c>
      <c r="E87" s="20">
        <v>253586</v>
      </c>
      <c r="F87" s="21"/>
    </row>
    <row r="88" spans="2:6" s="69" customFormat="1" ht="15.75" customHeight="1" x14ac:dyDescent="0.25">
      <c r="B88" s="17" t="s">
        <v>83</v>
      </c>
      <c r="C88" s="147" t="s">
        <v>84</v>
      </c>
      <c r="D88" s="145" t="s">
        <v>53</v>
      </c>
      <c r="E88" s="146">
        <v>0</v>
      </c>
      <c r="F88" s="21"/>
    </row>
    <row r="89" spans="2:6" s="69" customFormat="1" ht="15.75" customHeight="1" x14ac:dyDescent="0.25">
      <c r="B89" s="17" t="s">
        <v>85</v>
      </c>
      <c r="C89" s="147" t="s">
        <v>86</v>
      </c>
      <c r="D89" s="145" t="s">
        <v>53</v>
      </c>
      <c r="E89" s="146">
        <v>0</v>
      </c>
      <c r="F89" s="21"/>
    </row>
    <row r="90" spans="2:6" s="69" customFormat="1" ht="15.75" customHeight="1" x14ac:dyDescent="0.25">
      <c r="B90" s="17" t="s">
        <v>87</v>
      </c>
      <c r="C90" s="147" t="s">
        <v>88</v>
      </c>
      <c r="D90" s="145" t="s">
        <v>53</v>
      </c>
      <c r="E90" s="146">
        <v>0</v>
      </c>
      <c r="F90" s="21"/>
    </row>
    <row r="91" spans="2:6" s="69" customFormat="1" ht="15.75" customHeight="1" x14ac:dyDescent="0.25">
      <c r="B91" s="17" t="s">
        <v>89</v>
      </c>
      <c r="C91" s="147" t="s">
        <v>90</v>
      </c>
      <c r="D91" s="145" t="s">
        <v>53</v>
      </c>
      <c r="E91" s="146">
        <v>0</v>
      </c>
      <c r="F91" s="21"/>
    </row>
    <row r="92" spans="2:6" s="69" customFormat="1" ht="15.75" customHeight="1" x14ac:dyDescent="0.25">
      <c r="B92" s="17" t="s">
        <v>91</v>
      </c>
      <c r="C92" s="147" t="s">
        <v>1553</v>
      </c>
      <c r="D92" s="145" t="s">
        <v>53</v>
      </c>
      <c r="E92" s="146">
        <v>0</v>
      </c>
      <c r="F92" s="21"/>
    </row>
    <row r="93" spans="2:6" s="69" customFormat="1" ht="15.75" customHeight="1" x14ac:dyDescent="0.25">
      <c r="B93" s="17" t="s">
        <v>92</v>
      </c>
      <c r="C93" s="147" t="s">
        <v>1554</v>
      </c>
      <c r="D93" s="145" t="s">
        <v>53</v>
      </c>
      <c r="E93" s="146">
        <v>0</v>
      </c>
      <c r="F93" s="21"/>
    </row>
    <row r="94" spans="2:6" s="69" customFormat="1" ht="15.75" customHeight="1" x14ac:dyDescent="0.25">
      <c r="B94" s="17" t="s">
        <v>93</v>
      </c>
      <c r="C94" s="147" t="s">
        <v>94</v>
      </c>
      <c r="D94" s="145" t="s">
        <v>53</v>
      </c>
      <c r="E94" s="146">
        <v>0</v>
      </c>
      <c r="F94" s="21"/>
    </row>
    <row r="95" spans="2:6" s="69" customFormat="1" ht="15.75" customHeight="1" x14ac:dyDescent="0.25">
      <c r="B95" s="17" t="s">
        <v>95</v>
      </c>
      <c r="C95" s="147" t="s">
        <v>96</v>
      </c>
      <c r="D95" s="145" t="s">
        <v>97</v>
      </c>
      <c r="E95" s="146">
        <v>516</v>
      </c>
      <c r="F95" s="21"/>
    </row>
    <row r="96" spans="2:6" ht="15.75" customHeight="1" x14ac:dyDescent="0.25">
      <c r="B96" s="17" t="s">
        <v>98</v>
      </c>
      <c r="C96" s="23" t="s">
        <v>99</v>
      </c>
      <c r="D96" s="19" t="s">
        <v>97</v>
      </c>
      <c r="E96" s="20">
        <v>1345</v>
      </c>
      <c r="F96" s="21"/>
    </row>
    <row r="97" spans="2:6" ht="15.75" customHeight="1" x14ac:dyDescent="0.25">
      <c r="B97" s="17" t="s">
        <v>100</v>
      </c>
      <c r="C97" s="23" t="s">
        <v>1555</v>
      </c>
      <c r="D97" s="19" t="s">
        <v>53</v>
      </c>
      <c r="E97" s="20">
        <v>0</v>
      </c>
      <c r="F97" s="21"/>
    </row>
    <row r="98" spans="2:6" ht="15.75" customHeight="1" x14ac:dyDescent="0.25">
      <c r="B98" s="17" t="s">
        <v>101</v>
      </c>
      <c r="C98" s="23" t="s">
        <v>1556</v>
      </c>
      <c r="D98" s="19" t="s">
        <v>53</v>
      </c>
      <c r="E98" s="20">
        <v>0</v>
      </c>
      <c r="F98" s="21"/>
    </row>
    <row r="99" spans="2:6" ht="15.75" customHeight="1" x14ac:dyDescent="0.25">
      <c r="B99" s="17" t="s">
        <v>102</v>
      </c>
      <c r="C99" s="23" t="s">
        <v>103</v>
      </c>
      <c r="D99" s="19" t="s">
        <v>53</v>
      </c>
      <c r="E99" s="20">
        <v>0</v>
      </c>
      <c r="F99" s="21"/>
    </row>
    <row r="100" spans="2:6" ht="15.75" customHeight="1" x14ac:dyDescent="0.25">
      <c r="B100" s="17" t="s">
        <v>104</v>
      </c>
      <c r="C100" s="23" t="s">
        <v>1557</v>
      </c>
      <c r="D100" s="19" t="s">
        <v>53</v>
      </c>
      <c r="E100" s="20">
        <v>0</v>
      </c>
      <c r="F100" s="21"/>
    </row>
    <row r="101" spans="2:6" ht="15.75" customHeight="1" x14ac:dyDescent="0.25">
      <c r="B101" s="17" t="s">
        <v>105</v>
      </c>
      <c r="C101" s="23" t="s">
        <v>1558</v>
      </c>
      <c r="D101" s="19" t="s">
        <v>53</v>
      </c>
      <c r="E101" s="20">
        <v>0</v>
      </c>
      <c r="F101" s="21"/>
    </row>
    <row r="102" spans="2:6" ht="15.75" customHeight="1" x14ac:dyDescent="0.25">
      <c r="B102" s="17" t="s">
        <v>106</v>
      </c>
      <c r="C102" s="23" t="s">
        <v>1559</v>
      </c>
      <c r="D102" s="19" t="s">
        <v>53</v>
      </c>
      <c r="E102" s="20">
        <v>0</v>
      </c>
      <c r="F102" s="21"/>
    </row>
    <row r="103" spans="2:6" ht="15.75" customHeight="1" x14ac:dyDescent="0.25">
      <c r="B103" s="13" t="s">
        <v>107</v>
      </c>
      <c r="C103" s="14" t="s">
        <v>108</v>
      </c>
      <c r="D103" s="14"/>
      <c r="E103" s="22"/>
      <c r="F103" s="22"/>
    </row>
    <row r="104" spans="2:6" ht="15.75" customHeight="1" x14ac:dyDescent="0.25">
      <c r="B104" s="17" t="s">
        <v>109</v>
      </c>
      <c r="C104" s="18" t="s">
        <v>1560</v>
      </c>
      <c r="D104" s="19" t="s">
        <v>53</v>
      </c>
      <c r="E104" s="20">
        <v>0</v>
      </c>
      <c r="F104" s="21"/>
    </row>
    <row r="105" spans="2:6" ht="15.75" customHeight="1" x14ac:dyDescent="0.25">
      <c r="B105" s="62" t="s">
        <v>1561</v>
      </c>
      <c r="C105" s="18" t="s">
        <v>1562</v>
      </c>
      <c r="D105" s="19" t="s">
        <v>53</v>
      </c>
      <c r="E105" s="20">
        <v>0</v>
      </c>
      <c r="F105" s="21"/>
    </row>
    <row r="106" spans="2:6" ht="15.75" customHeight="1" x14ac:dyDescent="0.25">
      <c r="B106" s="17" t="s">
        <v>1451</v>
      </c>
      <c r="C106" s="18" t="s">
        <v>1452</v>
      </c>
      <c r="D106" s="19" t="s">
        <v>53</v>
      </c>
      <c r="E106" s="20">
        <v>359487.7</v>
      </c>
      <c r="F106" s="21"/>
    </row>
    <row r="107" spans="2:6" ht="15.75" customHeight="1" x14ac:dyDescent="0.25">
      <c r="B107" s="17" t="s">
        <v>1563</v>
      </c>
      <c r="C107" s="18" t="s">
        <v>1564</v>
      </c>
      <c r="D107" s="19" t="s">
        <v>53</v>
      </c>
      <c r="E107" s="20">
        <v>0</v>
      </c>
      <c r="F107" s="21"/>
    </row>
    <row r="108" spans="2:6" ht="15.75" customHeight="1" x14ac:dyDescent="0.25">
      <c r="B108" s="17" t="s">
        <v>1565</v>
      </c>
      <c r="C108" s="18" t="s">
        <v>1566</v>
      </c>
      <c r="D108" s="19" t="s">
        <v>53</v>
      </c>
      <c r="E108" s="20">
        <v>0</v>
      </c>
      <c r="F108" s="21"/>
    </row>
    <row r="109" spans="2:6" ht="15.75" customHeight="1" x14ac:dyDescent="0.25">
      <c r="B109" s="17" t="s">
        <v>110</v>
      </c>
      <c r="C109" s="18" t="s">
        <v>111</v>
      </c>
      <c r="D109" s="19" t="s">
        <v>53</v>
      </c>
      <c r="E109" s="20">
        <v>0</v>
      </c>
      <c r="F109" s="21"/>
    </row>
    <row r="110" spans="2:6" ht="15.75" customHeight="1" x14ac:dyDescent="0.25">
      <c r="B110" s="62" t="s">
        <v>112</v>
      </c>
      <c r="C110" s="18" t="s">
        <v>113</v>
      </c>
      <c r="D110" s="19" t="s">
        <v>53</v>
      </c>
      <c r="E110" s="20">
        <v>449752</v>
      </c>
      <c r="F110" s="21"/>
    </row>
    <row r="111" spans="2:6" ht="15.75" customHeight="1" x14ac:dyDescent="0.25">
      <c r="B111" s="17" t="s">
        <v>114</v>
      </c>
      <c r="C111" s="18" t="s">
        <v>115</v>
      </c>
      <c r="D111" s="19" t="s">
        <v>53</v>
      </c>
      <c r="E111" s="20">
        <v>625203</v>
      </c>
      <c r="F111" s="21"/>
    </row>
    <row r="112" spans="2:6" ht="15.75" customHeight="1" x14ac:dyDescent="0.25">
      <c r="B112" s="17" t="s">
        <v>116</v>
      </c>
      <c r="C112" s="18" t="s">
        <v>117</v>
      </c>
      <c r="D112" s="19" t="s">
        <v>53</v>
      </c>
      <c r="E112" s="20">
        <v>416400</v>
      </c>
      <c r="F112" s="21"/>
    </row>
    <row r="113" spans="2:6" ht="15.75" customHeight="1" x14ac:dyDescent="0.25">
      <c r="B113" s="17" t="s">
        <v>118</v>
      </c>
      <c r="C113" s="18" t="s">
        <v>119</v>
      </c>
      <c r="D113" s="19" t="s">
        <v>53</v>
      </c>
      <c r="E113" s="20">
        <v>0</v>
      </c>
      <c r="F113" s="21"/>
    </row>
    <row r="114" spans="2:6" ht="15.75" customHeight="1" x14ac:dyDescent="0.25">
      <c r="B114" s="17" t="s">
        <v>120</v>
      </c>
      <c r="C114" s="18" t="s">
        <v>121</v>
      </c>
      <c r="D114" s="19" t="s">
        <v>53</v>
      </c>
      <c r="E114" s="20">
        <v>0</v>
      </c>
      <c r="F114" s="21"/>
    </row>
    <row r="115" spans="2:6" ht="15.75" customHeight="1" x14ac:dyDescent="0.25">
      <c r="B115" s="17" t="s">
        <v>122</v>
      </c>
      <c r="C115" s="18" t="s">
        <v>1567</v>
      </c>
      <c r="D115" s="19" t="s">
        <v>123</v>
      </c>
      <c r="E115" s="20">
        <v>0</v>
      </c>
      <c r="F115" s="21"/>
    </row>
    <row r="116" spans="2:6" ht="15.75" customHeight="1" x14ac:dyDescent="0.25">
      <c r="B116" s="13" t="s">
        <v>124</v>
      </c>
      <c r="C116" s="14" t="s">
        <v>125</v>
      </c>
      <c r="D116" s="14"/>
      <c r="E116" s="22"/>
      <c r="F116" s="22"/>
    </row>
    <row r="117" spans="2:6" ht="15.75" customHeight="1" x14ac:dyDescent="0.25">
      <c r="B117" s="17" t="s">
        <v>126</v>
      </c>
      <c r="C117" s="23" t="s">
        <v>1568</v>
      </c>
      <c r="D117" s="19" t="s">
        <v>21</v>
      </c>
      <c r="E117" s="20">
        <v>0</v>
      </c>
      <c r="F117" s="21"/>
    </row>
    <row r="118" spans="2:6" ht="15.75" customHeight="1" x14ac:dyDescent="0.25">
      <c r="B118" s="17" t="s">
        <v>127</v>
      </c>
      <c r="C118" s="23" t="s">
        <v>1448</v>
      </c>
      <c r="D118" s="19" t="s">
        <v>49</v>
      </c>
      <c r="E118" s="20">
        <v>300720</v>
      </c>
      <c r="F118" s="21"/>
    </row>
    <row r="119" spans="2:6" ht="15.75" customHeight="1" x14ac:dyDescent="0.25">
      <c r="B119" s="17" t="s">
        <v>128</v>
      </c>
      <c r="C119" s="23" t="s">
        <v>129</v>
      </c>
      <c r="D119" s="19" t="s">
        <v>130</v>
      </c>
      <c r="E119" s="20">
        <v>0</v>
      </c>
      <c r="F119" s="21"/>
    </row>
    <row r="120" spans="2:6" ht="15.75" customHeight="1" x14ac:dyDescent="0.25">
      <c r="B120" s="13" t="s">
        <v>131</v>
      </c>
      <c r="C120" s="14" t="s">
        <v>132</v>
      </c>
      <c r="D120" s="14"/>
      <c r="E120" s="22"/>
      <c r="F120" s="22"/>
    </row>
    <row r="121" spans="2:6" ht="15.75" customHeight="1" x14ac:dyDescent="0.25">
      <c r="B121" s="17" t="s">
        <v>133</v>
      </c>
      <c r="C121" s="23" t="s">
        <v>1569</v>
      </c>
      <c r="D121" s="19" t="s">
        <v>130</v>
      </c>
      <c r="E121" s="20">
        <v>0</v>
      </c>
      <c r="F121" s="21"/>
    </row>
    <row r="122" spans="2:6" ht="15.75" customHeight="1" x14ac:dyDescent="0.25">
      <c r="B122" s="17" t="s">
        <v>134</v>
      </c>
      <c r="C122" s="23" t="s">
        <v>135</v>
      </c>
      <c r="D122" s="19" t="s">
        <v>136</v>
      </c>
      <c r="E122" s="20">
        <v>3284.4443999999999</v>
      </c>
      <c r="F122" s="21"/>
    </row>
    <row r="123" spans="2:6" ht="15.75" customHeight="1" x14ac:dyDescent="0.25">
      <c r="B123" s="17" t="s">
        <v>137</v>
      </c>
      <c r="C123" s="23" t="s">
        <v>1570</v>
      </c>
      <c r="D123" s="19" t="s">
        <v>130</v>
      </c>
      <c r="E123" s="20">
        <v>0</v>
      </c>
      <c r="F123" s="21"/>
    </row>
    <row r="124" spans="2:6" ht="15.75" customHeight="1" x14ac:dyDescent="0.25">
      <c r="B124" s="17" t="s">
        <v>139</v>
      </c>
      <c r="C124" s="23" t="s">
        <v>140</v>
      </c>
      <c r="D124" s="19" t="s">
        <v>130</v>
      </c>
      <c r="E124" s="20">
        <v>0</v>
      </c>
      <c r="F124" s="21"/>
    </row>
    <row r="125" spans="2:6" ht="15.75" customHeight="1" x14ac:dyDescent="0.25">
      <c r="B125" s="17" t="s">
        <v>141</v>
      </c>
      <c r="C125" s="23" t="s">
        <v>142</v>
      </c>
      <c r="D125" s="19" t="s">
        <v>130</v>
      </c>
      <c r="E125" s="20">
        <v>0</v>
      </c>
      <c r="F125" s="21"/>
    </row>
    <row r="126" spans="2:6" ht="15.75" customHeight="1" x14ac:dyDescent="0.25">
      <c r="B126" s="17" t="s">
        <v>143</v>
      </c>
      <c r="C126" s="23" t="s">
        <v>1571</v>
      </c>
      <c r="D126" s="19" t="s">
        <v>130</v>
      </c>
      <c r="E126" s="20">
        <v>0</v>
      </c>
      <c r="F126" s="21"/>
    </row>
    <row r="127" spans="2:6" ht="15.75" customHeight="1" x14ac:dyDescent="0.25">
      <c r="B127" s="17" t="s">
        <v>144</v>
      </c>
      <c r="C127" s="23" t="s">
        <v>1572</v>
      </c>
      <c r="D127" s="19" t="s">
        <v>130</v>
      </c>
      <c r="E127" s="20">
        <v>0</v>
      </c>
      <c r="F127" s="21"/>
    </row>
    <row r="128" spans="2:6" ht="15.75" customHeight="1" x14ac:dyDescent="0.25">
      <c r="B128" s="17" t="s">
        <v>145</v>
      </c>
      <c r="C128" s="23" t="s">
        <v>146</v>
      </c>
      <c r="D128" s="19" t="s">
        <v>130</v>
      </c>
      <c r="E128" s="20">
        <v>0</v>
      </c>
      <c r="F128" s="21"/>
    </row>
    <row r="129" spans="2:6" ht="15.75" customHeight="1" x14ac:dyDescent="0.25">
      <c r="B129" s="17" t="s">
        <v>147</v>
      </c>
      <c r="C129" s="23" t="s">
        <v>1573</v>
      </c>
      <c r="D129" s="19" t="s">
        <v>130</v>
      </c>
      <c r="E129" s="20">
        <v>0</v>
      </c>
      <c r="F129" s="21"/>
    </row>
    <row r="130" spans="2:6" ht="15.75" customHeight="1" x14ac:dyDescent="0.25">
      <c r="B130" s="17" t="s">
        <v>148</v>
      </c>
      <c r="C130" s="23" t="s">
        <v>149</v>
      </c>
      <c r="D130" s="19" t="s">
        <v>130</v>
      </c>
      <c r="E130" s="20">
        <v>0</v>
      </c>
      <c r="F130" s="21"/>
    </row>
    <row r="131" spans="2:6" ht="15.75" customHeight="1" x14ac:dyDescent="0.25">
      <c r="B131" s="17" t="s">
        <v>150</v>
      </c>
      <c r="C131" s="23" t="s">
        <v>151</v>
      </c>
      <c r="D131" s="19" t="s">
        <v>130</v>
      </c>
      <c r="E131" s="20">
        <v>0</v>
      </c>
      <c r="F131" s="21"/>
    </row>
    <row r="132" spans="2:6" ht="15.75" customHeight="1" x14ac:dyDescent="0.25">
      <c r="B132" s="17" t="s">
        <v>152</v>
      </c>
      <c r="C132" s="23" t="s">
        <v>1574</v>
      </c>
      <c r="D132" s="19" t="s">
        <v>130</v>
      </c>
      <c r="E132" s="20">
        <v>0</v>
      </c>
      <c r="F132" s="21"/>
    </row>
    <row r="133" spans="2:6" ht="15.75" customHeight="1" x14ac:dyDescent="0.25">
      <c r="B133" s="17" t="s">
        <v>153</v>
      </c>
      <c r="C133" s="23" t="s">
        <v>138</v>
      </c>
      <c r="D133" s="19" t="s">
        <v>21</v>
      </c>
      <c r="E133" s="20">
        <v>0</v>
      </c>
      <c r="F133" s="21"/>
    </row>
    <row r="134" spans="2:6" ht="15.75" customHeight="1" x14ac:dyDescent="0.25">
      <c r="B134" s="17" t="s">
        <v>154</v>
      </c>
      <c r="C134" s="23" t="s">
        <v>155</v>
      </c>
      <c r="D134" s="19" t="s">
        <v>21</v>
      </c>
      <c r="E134" s="20">
        <v>0</v>
      </c>
      <c r="F134" s="21"/>
    </row>
    <row r="135" spans="2:6" ht="15.75" customHeight="1" x14ac:dyDescent="0.25">
      <c r="B135" s="17" t="s">
        <v>156</v>
      </c>
      <c r="C135" s="23" t="s">
        <v>157</v>
      </c>
      <c r="D135" s="19" t="s">
        <v>21</v>
      </c>
      <c r="E135" s="20">
        <v>0</v>
      </c>
      <c r="F135" s="21"/>
    </row>
    <row r="136" spans="2:6" ht="15.75" customHeight="1" x14ac:dyDescent="0.25">
      <c r="B136" s="17" t="s">
        <v>158</v>
      </c>
      <c r="C136" s="23" t="s">
        <v>1575</v>
      </c>
      <c r="D136" s="19" t="s">
        <v>21</v>
      </c>
      <c r="E136" s="20">
        <v>0</v>
      </c>
      <c r="F136" s="21"/>
    </row>
    <row r="137" spans="2:6" s="69" customFormat="1" ht="15.75" customHeight="1" x14ac:dyDescent="0.25">
      <c r="B137" s="17" t="s">
        <v>159</v>
      </c>
      <c r="C137" s="147" t="s">
        <v>1576</v>
      </c>
      <c r="D137" s="145" t="s">
        <v>21</v>
      </c>
      <c r="E137" s="146">
        <v>0</v>
      </c>
      <c r="F137" s="21"/>
    </row>
    <row r="138" spans="2:6" s="69" customFormat="1" ht="15.75" customHeight="1" x14ac:dyDescent="0.25">
      <c r="B138" s="17" t="s">
        <v>160</v>
      </c>
      <c r="C138" s="147" t="s">
        <v>1455</v>
      </c>
      <c r="D138" s="145" t="s">
        <v>130</v>
      </c>
      <c r="E138" s="146">
        <v>1200</v>
      </c>
      <c r="F138" s="21"/>
    </row>
    <row r="139" spans="2:6" s="69" customFormat="1" ht="15.75" customHeight="1" x14ac:dyDescent="0.25">
      <c r="B139" s="17" t="s">
        <v>162</v>
      </c>
      <c r="C139" s="147" t="s">
        <v>163</v>
      </c>
      <c r="D139" s="145" t="s">
        <v>1447</v>
      </c>
      <c r="E139" s="146">
        <v>0</v>
      </c>
      <c r="F139" s="21"/>
    </row>
    <row r="140" spans="2:6" s="69" customFormat="1" ht="15.75" customHeight="1" x14ac:dyDescent="0.25">
      <c r="B140" s="17" t="s">
        <v>165</v>
      </c>
      <c r="C140" s="147" t="s">
        <v>1577</v>
      </c>
      <c r="D140" s="145" t="s">
        <v>164</v>
      </c>
      <c r="E140" s="146">
        <v>0</v>
      </c>
      <c r="F140" s="21"/>
    </row>
    <row r="141" spans="2:6" s="69" customFormat="1" ht="15.75" customHeight="1" x14ac:dyDescent="0.25">
      <c r="B141" s="17" t="s">
        <v>166</v>
      </c>
      <c r="C141" s="147" t="s">
        <v>1578</v>
      </c>
      <c r="D141" s="145" t="s">
        <v>164</v>
      </c>
      <c r="E141" s="146">
        <v>0</v>
      </c>
      <c r="F141" s="21"/>
    </row>
    <row r="142" spans="2:6" s="69" customFormat="1" ht="15.75" customHeight="1" x14ac:dyDescent="0.25">
      <c r="B142" s="17" t="s">
        <v>167</v>
      </c>
      <c r="C142" s="147" t="s">
        <v>1463</v>
      </c>
      <c r="D142" s="145" t="s">
        <v>21</v>
      </c>
      <c r="E142" s="146">
        <v>1983</v>
      </c>
      <c r="F142" s="21"/>
    </row>
    <row r="143" spans="2:6" s="69" customFormat="1" ht="15.75" customHeight="1" x14ac:dyDescent="0.25">
      <c r="B143" s="17" t="s">
        <v>168</v>
      </c>
      <c r="C143" s="147" t="s">
        <v>1579</v>
      </c>
      <c r="D143" s="145" t="s">
        <v>164</v>
      </c>
      <c r="E143" s="146">
        <v>0</v>
      </c>
      <c r="F143" s="21"/>
    </row>
    <row r="144" spans="2:6" s="69" customFormat="1" ht="15.75" customHeight="1" x14ac:dyDescent="0.25">
      <c r="B144" s="17" t="s">
        <v>169</v>
      </c>
      <c r="C144" s="147" t="s">
        <v>170</v>
      </c>
      <c r="D144" s="145" t="s">
        <v>130</v>
      </c>
      <c r="E144" s="146">
        <v>0</v>
      </c>
      <c r="F144" s="21"/>
    </row>
    <row r="145" spans="2:6" s="69" customFormat="1" ht="15.75" customHeight="1" x14ac:dyDescent="0.25">
      <c r="B145" s="17" t="s">
        <v>171</v>
      </c>
      <c r="C145" s="147" t="s">
        <v>1580</v>
      </c>
      <c r="D145" s="145" t="s">
        <v>164</v>
      </c>
      <c r="E145" s="146">
        <v>0</v>
      </c>
      <c r="F145" s="21"/>
    </row>
    <row r="146" spans="2:6" s="69" customFormat="1" ht="15.75" customHeight="1" x14ac:dyDescent="0.25">
      <c r="B146" s="17" t="s">
        <v>172</v>
      </c>
      <c r="C146" s="147" t="s">
        <v>1581</v>
      </c>
      <c r="D146" s="145" t="s">
        <v>164</v>
      </c>
      <c r="E146" s="146">
        <v>0</v>
      </c>
      <c r="F146" s="21"/>
    </row>
    <row r="147" spans="2:6" s="69" customFormat="1" ht="15.75" customHeight="1" x14ac:dyDescent="0.25">
      <c r="B147" s="17" t="s">
        <v>173</v>
      </c>
      <c r="C147" s="147" t="s">
        <v>1582</v>
      </c>
      <c r="D147" s="145" t="s">
        <v>164</v>
      </c>
      <c r="E147" s="146">
        <v>20210</v>
      </c>
      <c r="F147" s="21"/>
    </row>
    <row r="148" spans="2:6" ht="15.75" customHeight="1" x14ac:dyDescent="0.25">
      <c r="B148" s="17" t="s">
        <v>174</v>
      </c>
      <c r="C148" s="23" t="s">
        <v>175</v>
      </c>
      <c r="D148" s="19" t="s">
        <v>130</v>
      </c>
      <c r="E148" s="20">
        <v>13774</v>
      </c>
      <c r="F148" s="21"/>
    </row>
    <row r="149" spans="2:6" ht="15.75" customHeight="1" x14ac:dyDescent="0.25">
      <c r="B149" s="17" t="s">
        <v>176</v>
      </c>
      <c r="C149" s="23" t="s">
        <v>177</v>
      </c>
      <c r="D149" s="19" t="s">
        <v>130</v>
      </c>
      <c r="E149" s="20">
        <v>0</v>
      </c>
      <c r="F149" s="21"/>
    </row>
    <row r="150" spans="2:6" ht="15.75" customHeight="1" x14ac:dyDescent="0.25">
      <c r="B150" s="17" t="s">
        <v>178</v>
      </c>
      <c r="C150" s="23" t="s">
        <v>1583</v>
      </c>
      <c r="D150" s="19" t="s">
        <v>179</v>
      </c>
      <c r="E150" s="20">
        <v>0</v>
      </c>
      <c r="F150" s="21"/>
    </row>
    <row r="151" spans="2:6" ht="15.75" customHeight="1" x14ac:dyDescent="0.25">
      <c r="B151" s="17" t="s">
        <v>180</v>
      </c>
      <c r="C151" s="23" t="s">
        <v>181</v>
      </c>
      <c r="D151" s="19" t="s">
        <v>182</v>
      </c>
      <c r="E151" s="20">
        <v>0</v>
      </c>
      <c r="F151" s="21"/>
    </row>
    <row r="152" spans="2:6" ht="15.75" customHeight="1" x14ac:dyDescent="0.25">
      <c r="B152" s="13" t="s">
        <v>184</v>
      </c>
      <c r="C152" s="14" t="s">
        <v>185</v>
      </c>
      <c r="D152" s="14"/>
      <c r="E152" s="22"/>
      <c r="F152" s="22"/>
    </row>
    <row r="153" spans="2:6" ht="15.75" customHeight="1" x14ac:dyDescent="0.25">
      <c r="B153" s="17" t="s">
        <v>186</v>
      </c>
      <c r="C153" s="18" t="s">
        <v>1584</v>
      </c>
      <c r="D153" s="19" t="s">
        <v>97</v>
      </c>
      <c r="E153" s="20">
        <v>4533.333333333333</v>
      </c>
      <c r="F153" s="21"/>
    </row>
    <row r="154" spans="2:6" ht="15.75" customHeight="1" x14ac:dyDescent="0.25">
      <c r="B154" s="17" t="s">
        <v>187</v>
      </c>
      <c r="C154" s="18" t="s">
        <v>1476</v>
      </c>
      <c r="D154" s="19" t="s">
        <v>97</v>
      </c>
      <c r="E154" s="20">
        <v>4226</v>
      </c>
      <c r="F154" s="21"/>
    </row>
    <row r="155" spans="2:6" ht="15.75" customHeight="1" x14ac:dyDescent="0.25">
      <c r="B155" s="17" t="s">
        <v>188</v>
      </c>
      <c r="C155" s="18" t="s">
        <v>1585</v>
      </c>
      <c r="D155" s="19" t="s">
        <v>97</v>
      </c>
      <c r="E155" s="20">
        <v>3933</v>
      </c>
      <c r="F155" s="21"/>
    </row>
    <row r="156" spans="2:6" ht="15.75" customHeight="1" x14ac:dyDescent="0.25">
      <c r="B156" s="17" t="s">
        <v>189</v>
      </c>
      <c r="C156" s="18" t="s">
        <v>1586</v>
      </c>
      <c r="D156" s="19" t="s">
        <v>97</v>
      </c>
      <c r="E156" s="20">
        <v>3933</v>
      </c>
      <c r="F156" s="21"/>
    </row>
    <row r="157" spans="2:6" ht="15.75" customHeight="1" x14ac:dyDescent="0.25">
      <c r="B157" s="17" t="s">
        <v>190</v>
      </c>
      <c r="C157" s="18" t="s">
        <v>1587</v>
      </c>
      <c r="D157" s="19" t="s">
        <v>97</v>
      </c>
      <c r="E157" s="20">
        <v>3933</v>
      </c>
      <c r="F157" s="21"/>
    </row>
    <row r="158" spans="2:6" ht="15.75" customHeight="1" x14ac:dyDescent="0.25">
      <c r="B158" s="17" t="s">
        <v>191</v>
      </c>
      <c r="C158" s="18" t="s">
        <v>1588</v>
      </c>
      <c r="D158" s="19" t="s">
        <v>97</v>
      </c>
      <c r="E158" s="20">
        <v>3933</v>
      </c>
      <c r="F158" s="21"/>
    </row>
    <row r="159" spans="2:6" ht="15.75" customHeight="1" x14ac:dyDescent="0.25">
      <c r="B159" s="17" t="s">
        <v>192</v>
      </c>
      <c r="C159" s="18" t="s">
        <v>193</v>
      </c>
      <c r="D159" s="19" t="s">
        <v>97</v>
      </c>
      <c r="E159" s="20">
        <v>0</v>
      </c>
      <c r="F159" s="21"/>
    </row>
    <row r="160" spans="2:6" ht="15.75" customHeight="1" x14ac:dyDescent="0.25">
      <c r="B160" s="17" t="s">
        <v>194</v>
      </c>
      <c r="C160" s="18" t="s">
        <v>195</v>
      </c>
      <c r="D160" s="19" t="s">
        <v>97</v>
      </c>
      <c r="E160" s="20">
        <v>0</v>
      </c>
      <c r="F160" s="21"/>
    </row>
    <row r="161" spans="2:6" ht="15.75" customHeight="1" x14ac:dyDescent="0.25">
      <c r="B161" s="17" t="s">
        <v>196</v>
      </c>
      <c r="C161" s="18" t="s">
        <v>197</v>
      </c>
      <c r="D161" s="19" t="s">
        <v>97</v>
      </c>
      <c r="E161" s="20">
        <v>0</v>
      </c>
      <c r="F161" s="21"/>
    </row>
    <row r="162" spans="2:6" ht="15.75" customHeight="1" x14ac:dyDescent="0.25">
      <c r="B162" s="17" t="s">
        <v>198</v>
      </c>
      <c r="C162" s="18" t="s">
        <v>199</v>
      </c>
      <c r="D162" s="19" t="s">
        <v>97</v>
      </c>
      <c r="E162" s="20">
        <v>0</v>
      </c>
      <c r="F162" s="21"/>
    </row>
    <row r="163" spans="2:6" ht="15.75" customHeight="1" x14ac:dyDescent="0.25">
      <c r="B163" s="17" t="s">
        <v>200</v>
      </c>
      <c r="C163" s="18" t="s">
        <v>201</v>
      </c>
      <c r="D163" s="19" t="s">
        <v>97</v>
      </c>
      <c r="E163" s="20">
        <v>0</v>
      </c>
      <c r="F163" s="21"/>
    </row>
    <row r="164" spans="2:6" ht="15.75" customHeight="1" x14ac:dyDescent="0.25">
      <c r="B164" s="17" t="s">
        <v>202</v>
      </c>
      <c r="C164" s="18" t="s">
        <v>203</v>
      </c>
      <c r="D164" s="19" t="s">
        <v>97</v>
      </c>
      <c r="E164" s="20">
        <v>0</v>
      </c>
      <c r="F164" s="21"/>
    </row>
    <row r="165" spans="2:6" ht="15.75" customHeight="1" x14ac:dyDescent="0.25">
      <c r="B165" s="17" t="s">
        <v>204</v>
      </c>
      <c r="C165" s="18" t="s">
        <v>205</v>
      </c>
      <c r="D165" s="19" t="s">
        <v>97</v>
      </c>
      <c r="E165" s="20">
        <v>0</v>
      </c>
      <c r="F165" s="21"/>
    </row>
    <row r="166" spans="2:6" ht="15.75" customHeight="1" x14ac:dyDescent="0.25">
      <c r="B166" s="17" t="s">
        <v>206</v>
      </c>
      <c r="C166" s="18" t="s">
        <v>1589</v>
      </c>
      <c r="D166" s="19" t="s">
        <v>97</v>
      </c>
      <c r="E166" s="20">
        <v>0</v>
      </c>
      <c r="F166" s="21"/>
    </row>
    <row r="167" spans="2:6" ht="15.75" customHeight="1" x14ac:dyDescent="0.25">
      <c r="B167" s="17" t="s">
        <v>207</v>
      </c>
      <c r="C167" s="18" t="s">
        <v>1590</v>
      </c>
      <c r="D167" s="19" t="s">
        <v>97</v>
      </c>
      <c r="E167" s="20">
        <v>0</v>
      </c>
      <c r="F167" s="21"/>
    </row>
    <row r="168" spans="2:6" s="143" customFormat="1" ht="15.75" customHeight="1" x14ac:dyDescent="0.25">
      <c r="B168" s="17" t="s">
        <v>208</v>
      </c>
      <c r="C168" s="144" t="s">
        <v>209</v>
      </c>
      <c r="D168" s="145" t="s">
        <v>97</v>
      </c>
      <c r="E168" s="146">
        <v>0</v>
      </c>
      <c r="F168" s="21"/>
    </row>
    <row r="169" spans="2:6" s="143" customFormat="1" ht="15.75" customHeight="1" x14ac:dyDescent="0.25">
      <c r="B169" s="17" t="s">
        <v>210</v>
      </c>
      <c r="C169" s="144" t="s">
        <v>1591</v>
      </c>
      <c r="D169" s="145" t="s">
        <v>164</v>
      </c>
      <c r="E169" s="146">
        <v>0</v>
      </c>
      <c r="F169" s="21"/>
    </row>
    <row r="170" spans="2:6" s="143" customFormat="1" ht="15.75" customHeight="1" x14ac:dyDescent="0.25">
      <c r="B170" s="17" t="s">
        <v>211</v>
      </c>
      <c r="C170" s="144" t="s">
        <v>1592</v>
      </c>
      <c r="D170" s="145" t="s">
        <v>164</v>
      </c>
      <c r="E170" s="146">
        <v>0</v>
      </c>
      <c r="F170" s="21"/>
    </row>
    <row r="171" spans="2:6" s="143" customFormat="1" ht="15.75" customHeight="1" x14ac:dyDescent="0.25">
      <c r="B171" s="17" t="s">
        <v>212</v>
      </c>
      <c r="C171" s="144" t="s">
        <v>1593</v>
      </c>
      <c r="D171" s="145" t="s">
        <v>164</v>
      </c>
      <c r="E171" s="146">
        <v>0</v>
      </c>
      <c r="F171" s="21"/>
    </row>
    <row r="172" spans="2:6" s="143" customFormat="1" ht="15.75" customHeight="1" x14ac:dyDescent="0.25">
      <c r="B172" s="17" t="s">
        <v>213</v>
      </c>
      <c r="C172" s="144" t="s">
        <v>214</v>
      </c>
      <c r="D172" s="145" t="s">
        <v>1385</v>
      </c>
      <c r="E172" s="146">
        <v>0</v>
      </c>
      <c r="F172" s="21"/>
    </row>
    <row r="173" spans="2:6" s="143" customFormat="1" ht="15.75" customHeight="1" x14ac:dyDescent="0.25">
      <c r="B173" s="17" t="s">
        <v>216</v>
      </c>
      <c r="C173" s="144" t="s">
        <v>217</v>
      </c>
      <c r="D173" s="145" t="s">
        <v>164</v>
      </c>
      <c r="E173" s="146">
        <v>0</v>
      </c>
      <c r="F173" s="21"/>
    </row>
    <row r="174" spans="2:6" s="143" customFormat="1" ht="30" x14ac:dyDescent="0.25">
      <c r="B174" s="17" t="s">
        <v>218</v>
      </c>
      <c r="C174" s="144" t="s">
        <v>1594</v>
      </c>
      <c r="D174" s="145" t="s">
        <v>164</v>
      </c>
      <c r="E174" s="146">
        <v>0</v>
      </c>
      <c r="F174" s="21"/>
    </row>
    <row r="175" spans="2:6" s="143" customFormat="1" ht="15.75" customHeight="1" x14ac:dyDescent="0.25">
      <c r="B175" s="17" t="s">
        <v>219</v>
      </c>
      <c r="C175" s="144" t="s">
        <v>1595</v>
      </c>
      <c r="D175" s="145" t="s">
        <v>164</v>
      </c>
      <c r="E175" s="146">
        <v>0</v>
      </c>
      <c r="F175" s="21"/>
    </row>
    <row r="176" spans="2:6" s="143" customFormat="1" ht="15.75" customHeight="1" x14ac:dyDescent="0.25">
      <c r="B176" s="17" t="s">
        <v>220</v>
      </c>
      <c r="C176" s="144" t="s">
        <v>1596</v>
      </c>
      <c r="D176" s="145" t="s">
        <v>164</v>
      </c>
      <c r="E176" s="146">
        <v>0</v>
      </c>
      <c r="F176" s="21"/>
    </row>
    <row r="177" spans="2:6" ht="15.75" customHeight="1" x14ac:dyDescent="0.25">
      <c r="B177" s="17" t="s">
        <v>221</v>
      </c>
      <c r="C177" s="18" t="s">
        <v>1597</v>
      </c>
      <c r="D177" s="19" t="s">
        <v>164</v>
      </c>
      <c r="E177" s="20">
        <v>0</v>
      </c>
      <c r="F177" s="21"/>
    </row>
    <row r="178" spans="2:6" ht="15.75" customHeight="1" x14ac:dyDescent="0.25">
      <c r="B178" s="17" t="s">
        <v>222</v>
      </c>
      <c r="C178" s="18" t="s">
        <v>223</v>
      </c>
      <c r="D178" s="19" t="s">
        <v>164</v>
      </c>
      <c r="E178" s="20">
        <v>0</v>
      </c>
      <c r="F178" s="21"/>
    </row>
    <row r="179" spans="2:6" ht="15.75" customHeight="1" x14ac:dyDescent="0.25">
      <c r="B179" s="17" t="s">
        <v>224</v>
      </c>
      <c r="C179" s="18" t="s">
        <v>1598</v>
      </c>
      <c r="D179" s="19" t="s">
        <v>97</v>
      </c>
      <c r="E179" s="20">
        <v>0</v>
      </c>
      <c r="F179" s="21"/>
    </row>
    <row r="180" spans="2:6" ht="15.75" customHeight="1" x14ac:dyDescent="0.25">
      <c r="B180" s="17" t="s">
        <v>225</v>
      </c>
      <c r="C180" s="18" t="s">
        <v>1599</v>
      </c>
      <c r="D180" s="19" t="s">
        <v>164</v>
      </c>
      <c r="E180" s="20">
        <v>0</v>
      </c>
      <c r="F180" s="21"/>
    </row>
    <row r="181" spans="2:6" ht="15.75" customHeight="1" x14ac:dyDescent="0.25">
      <c r="B181" s="17" t="s">
        <v>226</v>
      </c>
      <c r="C181" s="18" t="s">
        <v>1600</v>
      </c>
      <c r="D181" s="19" t="s">
        <v>164</v>
      </c>
      <c r="E181" s="20">
        <v>0</v>
      </c>
      <c r="F181" s="21"/>
    </row>
    <row r="182" spans="2:6" ht="15.75" customHeight="1" x14ac:dyDescent="0.25">
      <c r="B182" s="17" t="s">
        <v>227</v>
      </c>
      <c r="C182" s="18" t="s">
        <v>1601</v>
      </c>
      <c r="D182" s="19" t="s">
        <v>97</v>
      </c>
      <c r="E182" s="20">
        <v>0</v>
      </c>
      <c r="F182" s="21"/>
    </row>
    <row r="183" spans="2:6" x14ac:dyDescent="0.25">
      <c r="B183" s="17" t="s">
        <v>228</v>
      </c>
      <c r="C183" s="18" t="s">
        <v>1602</v>
      </c>
      <c r="D183" s="19" t="s">
        <v>164</v>
      </c>
      <c r="E183" s="20">
        <v>0</v>
      </c>
      <c r="F183" s="21"/>
    </row>
    <row r="184" spans="2:6" ht="15.75" customHeight="1" x14ac:dyDescent="0.25">
      <c r="B184" s="17" t="s">
        <v>229</v>
      </c>
      <c r="C184" s="18" t="s">
        <v>1603</v>
      </c>
      <c r="D184" s="19" t="s">
        <v>164</v>
      </c>
      <c r="E184" s="20">
        <v>0</v>
      </c>
      <c r="F184" s="21"/>
    </row>
    <row r="185" spans="2:6" ht="15.75" customHeight="1" x14ac:dyDescent="0.25">
      <c r="B185" s="13" t="s">
        <v>230</v>
      </c>
      <c r="C185" s="14" t="s">
        <v>231</v>
      </c>
      <c r="D185" s="14"/>
      <c r="E185" s="22"/>
      <c r="F185" s="22"/>
    </row>
    <row r="186" spans="2:6" ht="15.75" customHeight="1" x14ac:dyDescent="0.25">
      <c r="B186" s="17" t="s">
        <v>232</v>
      </c>
      <c r="C186" s="23" t="s">
        <v>233</v>
      </c>
      <c r="D186" s="19" t="s">
        <v>123</v>
      </c>
      <c r="E186" s="20">
        <v>0</v>
      </c>
      <c r="F186" s="21"/>
    </row>
    <row r="187" spans="2:6" ht="15.75" customHeight="1" x14ac:dyDescent="0.25">
      <c r="B187" s="17" t="s">
        <v>234</v>
      </c>
      <c r="C187" s="23" t="s">
        <v>235</v>
      </c>
      <c r="D187" s="19" t="s">
        <v>123</v>
      </c>
      <c r="E187" s="20">
        <v>0</v>
      </c>
      <c r="F187" s="21"/>
    </row>
    <row r="188" spans="2:6" ht="15.75" customHeight="1" x14ac:dyDescent="0.25">
      <c r="B188" s="17" t="s">
        <v>236</v>
      </c>
      <c r="C188" s="23" t="s">
        <v>237</v>
      </c>
      <c r="D188" s="19" t="s">
        <v>53</v>
      </c>
      <c r="E188" s="20">
        <v>0</v>
      </c>
      <c r="F188" s="21"/>
    </row>
    <row r="189" spans="2:6" ht="15.75" customHeight="1" x14ac:dyDescent="0.25">
      <c r="B189" s="17" t="s">
        <v>238</v>
      </c>
      <c r="C189" s="23" t="s">
        <v>239</v>
      </c>
      <c r="D189" s="19" t="s">
        <v>1604</v>
      </c>
      <c r="E189" s="20">
        <v>0</v>
      </c>
      <c r="F189" s="21"/>
    </row>
    <row r="190" spans="2:6" ht="15.75" customHeight="1" x14ac:dyDescent="0.25">
      <c r="B190" s="13" t="s">
        <v>240</v>
      </c>
      <c r="C190" s="14" t="s">
        <v>241</v>
      </c>
      <c r="D190" s="14"/>
      <c r="E190" s="22"/>
      <c r="F190" s="22"/>
    </row>
    <row r="191" spans="2:6" ht="15.75" customHeight="1" x14ac:dyDescent="0.25">
      <c r="B191" s="17" t="s">
        <v>242</v>
      </c>
      <c r="C191" s="18" t="s">
        <v>243</v>
      </c>
      <c r="D191" s="19" t="s">
        <v>164</v>
      </c>
      <c r="E191" s="20">
        <v>0</v>
      </c>
      <c r="F191" s="21"/>
    </row>
    <row r="192" spans="2:6" ht="15.75" customHeight="1" x14ac:dyDescent="0.25">
      <c r="B192" s="17" t="s">
        <v>244</v>
      </c>
      <c r="C192" s="18" t="s">
        <v>245</v>
      </c>
      <c r="D192" s="19" t="s">
        <v>164</v>
      </c>
      <c r="E192" s="20">
        <v>0</v>
      </c>
      <c r="F192" s="21"/>
    </row>
    <row r="193" spans="2:6" ht="15.75" customHeight="1" x14ac:dyDescent="0.25">
      <c r="B193" s="17" t="s">
        <v>246</v>
      </c>
      <c r="C193" s="18" t="s">
        <v>247</v>
      </c>
      <c r="D193" s="19" t="s">
        <v>164</v>
      </c>
      <c r="E193" s="20">
        <v>650</v>
      </c>
      <c r="F193" s="21"/>
    </row>
    <row r="194" spans="2:6" ht="15.75" customHeight="1" x14ac:dyDescent="0.25">
      <c r="B194" s="17" t="s">
        <v>248</v>
      </c>
      <c r="C194" s="18" t="s">
        <v>249</v>
      </c>
      <c r="D194" s="19" t="s">
        <v>164</v>
      </c>
      <c r="E194" s="20">
        <v>0</v>
      </c>
      <c r="F194" s="21"/>
    </row>
    <row r="195" spans="2:6" ht="15.75" customHeight="1" x14ac:dyDescent="0.25">
      <c r="B195" s="17" t="s">
        <v>250</v>
      </c>
      <c r="C195" s="18" t="s">
        <v>1474</v>
      </c>
      <c r="D195" s="19" t="s">
        <v>164</v>
      </c>
      <c r="E195" s="20">
        <v>950</v>
      </c>
      <c r="F195" s="21"/>
    </row>
    <row r="196" spans="2:6" s="143" customFormat="1" ht="15.75" customHeight="1" x14ac:dyDescent="0.25">
      <c r="B196" s="17" t="s">
        <v>251</v>
      </c>
      <c r="C196" s="144" t="s">
        <v>1475</v>
      </c>
      <c r="D196" s="145" t="s">
        <v>164</v>
      </c>
      <c r="E196" s="146">
        <v>1270.5</v>
      </c>
      <c r="F196" s="21"/>
    </row>
    <row r="197" spans="2:6" s="143" customFormat="1" ht="15.75" customHeight="1" x14ac:dyDescent="0.25">
      <c r="B197" s="17" t="s">
        <v>252</v>
      </c>
      <c r="C197" s="144" t="s">
        <v>1605</v>
      </c>
      <c r="D197" s="145" t="s">
        <v>164</v>
      </c>
      <c r="E197" s="146">
        <v>0</v>
      </c>
      <c r="F197" s="21"/>
    </row>
    <row r="198" spans="2:6" s="143" customFormat="1" ht="15.75" customHeight="1" x14ac:dyDescent="0.25">
      <c r="B198" s="17" t="s">
        <v>253</v>
      </c>
      <c r="C198" s="144" t="s">
        <v>254</v>
      </c>
      <c r="D198" s="145" t="s">
        <v>164</v>
      </c>
      <c r="E198" s="146">
        <v>0</v>
      </c>
      <c r="F198" s="21"/>
    </row>
    <row r="199" spans="2:6" s="143" customFormat="1" ht="15.75" customHeight="1" x14ac:dyDescent="0.25">
      <c r="B199" s="17" t="s">
        <v>255</v>
      </c>
      <c r="C199" s="144" t="s">
        <v>256</v>
      </c>
      <c r="D199" s="145" t="s">
        <v>164</v>
      </c>
      <c r="E199" s="146">
        <v>0</v>
      </c>
      <c r="F199" s="21"/>
    </row>
    <row r="200" spans="2:6" s="143" customFormat="1" ht="15.75" customHeight="1" x14ac:dyDescent="0.25">
      <c r="B200" s="17" t="s">
        <v>257</v>
      </c>
      <c r="C200" s="144" t="s">
        <v>1606</v>
      </c>
      <c r="D200" s="145" t="s">
        <v>164</v>
      </c>
      <c r="E200" s="146">
        <v>0</v>
      </c>
      <c r="F200" s="21"/>
    </row>
    <row r="201" spans="2:6" s="143" customFormat="1" ht="15.75" customHeight="1" x14ac:dyDescent="0.25">
      <c r="B201" s="17" t="s">
        <v>258</v>
      </c>
      <c r="C201" s="144" t="s">
        <v>1607</v>
      </c>
      <c r="D201" s="145" t="s">
        <v>164</v>
      </c>
      <c r="E201" s="146">
        <v>0</v>
      </c>
      <c r="F201" s="21"/>
    </row>
    <row r="202" spans="2:6" ht="15.75" customHeight="1" x14ac:dyDescent="0.25">
      <c r="B202" s="17" t="s">
        <v>259</v>
      </c>
      <c r="C202" s="18" t="s">
        <v>1471</v>
      </c>
      <c r="D202" s="19" t="s">
        <v>164</v>
      </c>
      <c r="E202" s="20">
        <v>666.5</v>
      </c>
      <c r="F202" s="21"/>
    </row>
    <row r="203" spans="2:6" ht="15.75" customHeight="1" x14ac:dyDescent="0.25">
      <c r="B203" s="17" t="s">
        <v>260</v>
      </c>
      <c r="C203" s="18" t="s">
        <v>1608</v>
      </c>
      <c r="D203" s="19" t="s">
        <v>164</v>
      </c>
      <c r="E203" s="20">
        <v>0</v>
      </c>
      <c r="F203" s="21"/>
    </row>
    <row r="204" spans="2:6" ht="15.75" customHeight="1" x14ac:dyDescent="0.25">
      <c r="B204" s="17" t="s">
        <v>261</v>
      </c>
      <c r="C204" s="18" t="s">
        <v>1609</v>
      </c>
      <c r="D204" s="19" t="s">
        <v>164</v>
      </c>
      <c r="E204" s="20">
        <v>0</v>
      </c>
      <c r="F204" s="21"/>
    </row>
    <row r="205" spans="2:6" ht="15.75" customHeight="1" x14ac:dyDescent="0.25">
      <c r="B205" s="17" t="s">
        <v>1610</v>
      </c>
      <c r="C205" s="18" t="s">
        <v>1611</v>
      </c>
      <c r="D205" s="19" t="s">
        <v>123</v>
      </c>
      <c r="E205" s="20">
        <v>0</v>
      </c>
      <c r="F205" s="21"/>
    </row>
    <row r="206" spans="2:6" ht="15.75" customHeight="1" x14ac:dyDescent="0.25">
      <c r="B206" s="17" t="s">
        <v>262</v>
      </c>
      <c r="C206" s="18" t="s">
        <v>1472</v>
      </c>
      <c r="D206" s="19" t="s">
        <v>164</v>
      </c>
      <c r="E206" s="20">
        <v>25106.5</v>
      </c>
      <c r="F206" s="21"/>
    </row>
    <row r="207" spans="2:6" ht="15.75" customHeight="1" x14ac:dyDescent="0.25">
      <c r="B207" s="17" t="s">
        <v>263</v>
      </c>
      <c r="C207" s="18" t="s">
        <v>1612</v>
      </c>
      <c r="D207" s="19" t="s">
        <v>164</v>
      </c>
      <c r="E207" s="20">
        <v>0</v>
      </c>
      <c r="F207" s="21"/>
    </row>
    <row r="208" spans="2:6" ht="15.75" customHeight="1" x14ac:dyDescent="0.25">
      <c r="B208" s="17" t="s">
        <v>264</v>
      </c>
      <c r="C208" s="18" t="s">
        <v>1613</v>
      </c>
      <c r="D208" s="19" t="s">
        <v>164</v>
      </c>
      <c r="E208" s="20">
        <v>0</v>
      </c>
      <c r="F208" s="21"/>
    </row>
    <row r="209" spans="2:6" ht="15.75" customHeight="1" x14ac:dyDescent="0.25">
      <c r="B209" s="13" t="s">
        <v>265</v>
      </c>
      <c r="C209" s="14" t="s">
        <v>266</v>
      </c>
      <c r="D209" s="14"/>
      <c r="E209" s="22"/>
      <c r="F209" s="22"/>
    </row>
    <row r="210" spans="2:6" ht="15.75" customHeight="1" x14ac:dyDescent="0.25">
      <c r="B210" s="17" t="s">
        <v>267</v>
      </c>
      <c r="C210" s="18" t="s">
        <v>1614</v>
      </c>
      <c r="D210" s="19" t="s">
        <v>1482</v>
      </c>
      <c r="E210" s="20">
        <v>0</v>
      </c>
      <c r="F210" s="21"/>
    </row>
    <row r="211" spans="2:6" ht="15.75" customHeight="1" x14ac:dyDescent="0.25">
      <c r="B211" s="17" t="s">
        <v>268</v>
      </c>
      <c r="C211" s="18" t="s">
        <v>269</v>
      </c>
      <c r="D211" s="19" t="s">
        <v>1482</v>
      </c>
      <c r="E211" s="20">
        <v>0</v>
      </c>
      <c r="F211" s="21"/>
    </row>
    <row r="212" spans="2:6" ht="15.75" customHeight="1" x14ac:dyDescent="0.25">
      <c r="B212" s="17" t="s">
        <v>270</v>
      </c>
      <c r="C212" s="18" t="s">
        <v>1481</v>
      </c>
      <c r="D212" s="19" t="s">
        <v>1482</v>
      </c>
      <c r="E212" s="20">
        <v>44585</v>
      </c>
      <c r="F212" s="21"/>
    </row>
    <row r="213" spans="2:6" ht="15.75" customHeight="1" x14ac:dyDescent="0.25">
      <c r="B213" s="17" t="s">
        <v>271</v>
      </c>
      <c r="C213" s="18" t="s">
        <v>1615</v>
      </c>
      <c r="D213" s="19" t="s">
        <v>1482</v>
      </c>
      <c r="E213" s="20">
        <v>0</v>
      </c>
      <c r="F213" s="21"/>
    </row>
    <row r="214" spans="2:6" ht="15.75" customHeight="1" x14ac:dyDescent="0.25">
      <c r="B214" s="17" t="s">
        <v>272</v>
      </c>
      <c r="C214" s="18" t="s">
        <v>1616</v>
      </c>
      <c r="D214" s="19" t="s">
        <v>1482</v>
      </c>
      <c r="E214" s="20">
        <v>0</v>
      </c>
      <c r="F214" s="21"/>
    </row>
    <row r="215" spans="2:6" ht="15.75" customHeight="1" x14ac:dyDescent="0.25">
      <c r="B215" s="17" t="s">
        <v>273</v>
      </c>
      <c r="C215" s="18" t="s">
        <v>1478</v>
      </c>
      <c r="D215" s="19" t="s">
        <v>97</v>
      </c>
      <c r="E215" s="20">
        <v>980</v>
      </c>
      <c r="F215" s="21"/>
    </row>
    <row r="216" spans="2:6" ht="15.75" customHeight="1" x14ac:dyDescent="0.25">
      <c r="B216" s="17" t="s">
        <v>274</v>
      </c>
      <c r="C216" s="18" t="s">
        <v>1617</v>
      </c>
      <c r="D216" s="19" t="s">
        <v>1482</v>
      </c>
      <c r="E216" s="20">
        <v>0</v>
      </c>
      <c r="F216" s="21"/>
    </row>
    <row r="217" spans="2:6" ht="15.75" customHeight="1" x14ac:dyDescent="0.25">
      <c r="B217" s="17" t="s">
        <v>275</v>
      </c>
      <c r="C217" s="18" t="s">
        <v>1618</v>
      </c>
      <c r="D217" s="19" t="s">
        <v>97</v>
      </c>
      <c r="E217" s="20">
        <v>0</v>
      </c>
      <c r="F217" s="21"/>
    </row>
    <row r="218" spans="2:6" ht="15.75" customHeight="1" x14ac:dyDescent="0.25">
      <c r="B218" s="17" t="s">
        <v>276</v>
      </c>
      <c r="C218" s="18" t="s">
        <v>1466</v>
      </c>
      <c r="D218" s="19" t="s">
        <v>182</v>
      </c>
      <c r="E218" s="20">
        <v>32407</v>
      </c>
      <c r="F218" s="21"/>
    </row>
    <row r="219" spans="2:6" ht="15.75" customHeight="1" x14ac:dyDescent="0.25">
      <c r="B219" s="17" t="s">
        <v>277</v>
      </c>
      <c r="C219" s="18" t="s">
        <v>1479</v>
      </c>
      <c r="D219" s="19" t="s">
        <v>182</v>
      </c>
      <c r="E219" s="20">
        <v>48289</v>
      </c>
      <c r="F219" s="21"/>
    </row>
    <row r="220" spans="2:6" ht="30" x14ac:dyDescent="0.25">
      <c r="B220" s="17" t="s">
        <v>278</v>
      </c>
      <c r="C220" s="18" t="s">
        <v>1486</v>
      </c>
      <c r="D220" s="19" t="s">
        <v>182</v>
      </c>
      <c r="E220" s="20">
        <v>52200</v>
      </c>
      <c r="F220" s="21"/>
    </row>
    <row r="221" spans="2:6" ht="30" x14ac:dyDescent="0.25">
      <c r="B221" s="62" t="s">
        <v>279</v>
      </c>
      <c r="C221" s="18" t="s">
        <v>1485</v>
      </c>
      <c r="D221" s="19" t="s">
        <v>182</v>
      </c>
      <c r="E221" s="20">
        <v>49900</v>
      </c>
      <c r="F221" s="21"/>
    </row>
    <row r="222" spans="2:6" ht="15.75" customHeight="1" x14ac:dyDescent="0.25">
      <c r="B222" s="17" t="s">
        <v>280</v>
      </c>
      <c r="C222" s="18" t="s">
        <v>1619</v>
      </c>
      <c r="D222" s="19" t="s">
        <v>182</v>
      </c>
      <c r="E222" s="20">
        <v>0</v>
      </c>
      <c r="F222" s="21"/>
    </row>
    <row r="223" spans="2:6" ht="15.75" customHeight="1" x14ac:dyDescent="0.25">
      <c r="B223" s="17" t="s">
        <v>281</v>
      </c>
      <c r="C223" s="18" t="s">
        <v>1620</v>
      </c>
      <c r="D223" s="19" t="s">
        <v>182</v>
      </c>
      <c r="E223" s="20">
        <v>0</v>
      </c>
      <c r="F223" s="21"/>
    </row>
    <row r="224" spans="2:6" ht="15.75" customHeight="1" x14ac:dyDescent="0.25">
      <c r="B224" s="17" t="s">
        <v>282</v>
      </c>
      <c r="C224" s="18" t="s">
        <v>283</v>
      </c>
      <c r="D224" s="19" t="s">
        <v>182</v>
      </c>
      <c r="E224" s="20">
        <v>0</v>
      </c>
      <c r="F224" s="21"/>
    </row>
    <row r="225" spans="2:6" ht="15.75" customHeight="1" x14ac:dyDescent="0.25">
      <c r="B225" s="17" t="s">
        <v>284</v>
      </c>
      <c r="C225" s="18" t="s">
        <v>285</v>
      </c>
      <c r="D225" s="19" t="s">
        <v>182</v>
      </c>
      <c r="E225" s="20">
        <v>12947</v>
      </c>
      <c r="F225" s="21"/>
    </row>
    <row r="226" spans="2:6" ht="15.75" customHeight="1" x14ac:dyDescent="0.25">
      <c r="B226" s="17" t="s">
        <v>286</v>
      </c>
      <c r="C226" s="18" t="s">
        <v>287</v>
      </c>
      <c r="D226" s="19" t="s">
        <v>182</v>
      </c>
      <c r="E226" s="20">
        <v>0</v>
      </c>
      <c r="F226" s="21"/>
    </row>
    <row r="227" spans="2:6" ht="15.75" customHeight="1" x14ac:dyDescent="0.25">
      <c r="B227" s="13" t="s">
        <v>288</v>
      </c>
      <c r="C227" s="14" t="s">
        <v>289</v>
      </c>
      <c r="D227" s="14"/>
      <c r="E227" s="22"/>
      <c r="F227" s="22"/>
    </row>
    <row r="228" spans="2:6" ht="15.75" customHeight="1" x14ac:dyDescent="0.25">
      <c r="B228" s="17" t="s">
        <v>290</v>
      </c>
      <c r="C228" s="18" t="s">
        <v>291</v>
      </c>
      <c r="D228" s="19" t="s">
        <v>164</v>
      </c>
      <c r="E228" s="20">
        <v>20000</v>
      </c>
      <c r="F228" s="21"/>
    </row>
    <row r="229" spans="2:6" ht="15.75" customHeight="1" x14ac:dyDescent="0.25">
      <c r="B229" s="17" t="s">
        <v>292</v>
      </c>
      <c r="C229" s="18" t="s">
        <v>293</v>
      </c>
      <c r="D229" s="19" t="s">
        <v>164</v>
      </c>
      <c r="E229" s="20">
        <v>10000</v>
      </c>
      <c r="F229" s="21"/>
    </row>
    <row r="230" spans="2:6" ht="15.75" customHeight="1" x14ac:dyDescent="0.25">
      <c r="B230" s="17" t="s">
        <v>294</v>
      </c>
      <c r="C230" s="18" t="s">
        <v>295</v>
      </c>
      <c r="D230" s="19" t="s">
        <v>164</v>
      </c>
      <c r="E230" s="20">
        <v>23000</v>
      </c>
      <c r="F230" s="21"/>
    </row>
    <row r="231" spans="2:6" ht="15.75" customHeight="1" x14ac:dyDescent="0.25">
      <c r="B231" s="17" t="s">
        <v>296</v>
      </c>
      <c r="C231" s="18" t="s">
        <v>297</v>
      </c>
      <c r="D231" s="19" t="s">
        <v>164</v>
      </c>
      <c r="E231" s="20">
        <v>5000</v>
      </c>
      <c r="F231" s="21"/>
    </row>
    <row r="232" spans="2:6" ht="15.75" customHeight="1" x14ac:dyDescent="0.25">
      <c r="B232" s="17" t="s">
        <v>298</v>
      </c>
      <c r="C232" s="18" t="s">
        <v>299</v>
      </c>
      <c r="D232" s="19" t="s">
        <v>164</v>
      </c>
      <c r="E232" s="20">
        <v>20000</v>
      </c>
      <c r="F232" s="21"/>
    </row>
    <row r="233" spans="2:6" ht="15.75" customHeight="1" x14ac:dyDescent="0.25">
      <c r="B233" s="17" t="s">
        <v>300</v>
      </c>
      <c r="C233" s="18" t="s">
        <v>301</v>
      </c>
      <c r="D233" s="19" t="s">
        <v>164</v>
      </c>
      <c r="E233" s="20">
        <v>20000</v>
      </c>
      <c r="F233" s="21"/>
    </row>
    <row r="234" spans="2:6" s="143" customFormat="1" ht="15.75" customHeight="1" x14ac:dyDescent="0.25">
      <c r="B234" s="17" t="s">
        <v>302</v>
      </c>
      <c r="C234" s="144" t="s">
        <v>303</v>
      </c>
      <c r="D234" s="145" t="s">
        <v>164</v>
      </c>
      <c r="E234" s="146">
        <v>19600</v>
      </c>
      <c r="F234" s="21"/>
    </row>
    <row r="235" spans="2:6" s="143" customFormat="1" ht="15.75" customHeight="1" x14ac:dyDescent="0.25">
      <c r="B235" s="17" t="s">
        <v>304</v>
      </c>
      <c r="C235" s="144" t="s">
        <v>305</v>
      </c>
      <c r="D235" s="145" t="s">
        <v>164</v>
      </c>
      <c r="E235" s="146">
        <v>10000</v>
      </c>
      <c r="F235" s="21"/>
    </row>
    <row r="236" spans="2:6" s="143" customFormat="1" ht="15.75" customHeight="1" x14ac:dyDescent="0.25">
      <c r="B236" s="17" t="s">
        <v>306</v>
      </c>
      <c r="C236" s="144" t="s">
        <v>307</v>
      </c>
      <c r="D236" s="145" t="s">
        <v>164</v>
      </c>
      <c r="E236" s="146">
        <v>15000</v>
      </c>
      <c r="F236" s="21"/>
    </row>
    <row r="237" spans="2:6" s="143" customFormat="1" ht="15.75" customHeight="1" x14ac:dyDescent="0.25">
      <c r="B237" s="17" t="s">
        <v>308</v>
      </c>
      <c r="C237" s="144" t="s">
        <v>309</v>
      </c>
      <c r="D237" s="145" t="s">
        <v>164</v>
      </c>
      <c r="E237" s="146">
        <v>12500</v>
      </c>
      <c r="F237" s="21"/>
    </row>
    <row r="238" spans="2:6" s="143" customFormat="1" ht="15.75" customHeight="1" x14ac:dyDescent="0.25">
      <c r="B238" s="17" t="s">
        <v>310</v>
      </c>
      <c r="C238" s="144" t="s">
        <v>311</v>
      </c>
      <c r="D238" s="145" t="s">
        <v>164</v>
      </c>
      <c r="E238" s="146">
        <v>10000</v>
      </c>
      <c r="F238" s="21"/>
    </row>
    <row r="239" spans="2:6" s="143" customFormat="1" ht="15.75" customHeight="1" x14ac:dyDescent="0.25">
      <c r="B239" s="17" t="s">
        <v>312</v>
      </c>
      <c r="C239" s="144" t="s">
        <v>313</v>
      </c>
      <c r="D239" s="145" t="s">
        <v>164</v>
      </c>
      <c r="E239" s="146">
        <v>8000</v>
      </c>
      <c r="F239" s="21"/>
    </row>
    <row r="240" spans="2:6" s="143" customFormat="1" ht="27.75" customHeight="1" x14ac:dyDescent="0.25">
      <c r="B240" s="17" t="s">
        <v>314</v>
      </c>
      <c r="C240" s="144" t="s">
        <v>315</v>
      </c>
      <c r="D240" s="145" t="s">
        <v>164</v>
      </c>
      <c r="E240" s="146">
        <v>133900</v>
      </c>
      <c r="F240" s="21"/>
    </row>
    <row r="241" spans="2:6" s="143" customFormat="1" ht="15.75" customHeight="1" x14ac:dyDescent="0.25">
      <c r="B241" s="17" t="s">
        <v>316</v>
      </c>
      <c r="C241" s="144" t="s">
        <v>1621</v>
      </c>
      <c r="D241" s="145" t="s">
        <v>164</v>
      </c>
      <c r="E241" s="146">
        <v>129900</v>
      </c>
      <c r="F241" s="21"/>
    </row>
    <row r="242" spans="2:6" s="143" customFormat="1" ht="15.75" customHeight="1" x14ac:dyDescent="0.25">
      <c r="B242" s="17" t="s">
        <v>317</v>
      </c>
      <c r="C242" s="144" t="s">
        <v>1514</v>
      </c>
      <c r="D242" s="145" t="s">
        <v>164</v>
      </c>
      <c r="E242" s="146">
        <v>169508</v>
      </c>
      <c r="F242" s="21"/>
    </row>
    <row r="243" spans="2:6" s="143" customFormat="1" ht="30" x14ac:dyDescent="0.25">
      <c r="B243" s="17" t="s">
        <v>318</v>
      </c>
      <c r="C243" s="144" t="s">
        <v>319</v>
      </c>
      <c r="D243" s="145" t="s">
        <v>164</v>
      </c>
      <c r="E243" s="146">
        <v>133900</v>
      </c>
      <c r="F243" s="21"/>
    </row>
    <row r="244" spans="2:6" s="143" customFormat="1" ht="15.75" customHeight="1" x14ac:dyDescent="0.25">
      <c r="B244" s="17" t="s">
        <v>320</v>
      </c>
      <c r="C244" s="144" t="s">
        <v>1511</v>
      </c>
      <c r="D244" s="145" t="s">
        <v>164</v>
      </c>
      <c r="E244" s="146">
        <v>76956</v>
      </c>
      <c r="F244" s="21"/>
    </row>
    <row r="245" spans="2:6" s="143" customFormat="1" ht="30" x14ac:dyDescent="0.25">
      <c r="B245" s="17" t="s">
        <v>321</v>
      </c>
      <c r="C245" s="144" t="s">
        <v>322</v>
      </c>
      <c r="D245" s="145" t="s">
        <v>164</v>
      </c>
      <c r="E245" s="146">
        <v>220000</v>
      </c>
      <c r="F245" s="21"/>
    </row>
    <row r="246" spans="2:6" s="143" customFormat="1" ht="30" x14ac:dyDescent="0.25">
      <c r="B246" s="17" t="s">
        <v>323</v>
      </c>
      <c r="C246" s="144" t="s">
        <v>324</v>
      </c>
      <c r="D246" s="145" t="s">
        <v>164</v>
      </c>
      <c r="E246" s="146">
        <v>81166.666666666672</v>
      </c>
      <c r="F246" s="21"/>
    </row>
    <row r="247" spans="2:6" ht="15.75" customHeight="1" x14ac:dyDescent="0.25">
      <c r="B247" s="17" t="s">
        <v>325</v>
      </c>
      <c r="C247" s="18" t="s">
        <v>326</v>
      </c>
      <c r="D247" s="19" t="s">
        <v>164</v>
      </c>
      <c r="E247" s="20">
        <v>15174</v>
      </c>
      <c r="F247" s="21"/>
    </row>
    <row r="248" spans="2:6" ht="15.75" customHeight="1" x14ac:dyDescent="0.25">
      <c r="B248" s="17" t="s">
        <v>327</v>
      </c>
      <c r="C248" s="18" t="s">
        <v>328</v>
      </c>
      <c r="D248" s="19" t="s">
        <v>164</v>
      </c>
      <c r="E248" s="20">
        <v>179582</v>
      </c>
      <c r="F248" s="21"/>
    </row>
    <row r="249" spans="2:6" ht="30" x14ac:dyDescent="0.25">
      <c r="B249" s="17" t="s">
        <v>329</v>
      </c>
      <c r="C249" s="18" t="s">
        <v>330</v>
      </c>
      <c r="D249" s="19" t="s">
        <v>215</v>
      </c>
      <c r="E249" s="20">
        <v>40000</v>
      </c>
      <c r="F249" s="21"/>
    </row>
    <row r="250" spans="2:6" ht="15.75" customHeight="1" x14ac:dyDescent="0.25">
      <c r="B250" s="17" t="s">
        <v>331</v>
      </c>
      <c r="C250" s="18" t="s">
        <v>332</v>
      </c>
      <c r="D250" s="19" t="s">
        <v>164</v>
      </c>
      <c r="E250" s="20">
        <v>23101</v>
      </c>
      <c r="F250" s="21"/>
    </row>
    <row r="251" spans="2:6" ht="15.75" customHeight="1" x14ac:dyDescent="0.25">
      <c r="B251" s="17" t="s">
        <v>333</v>
      </c>
      <c r="C251" s="18" t="s">
        <v>334</v>
      </c>
      <c r="D251" s="19" t="s">
        <v>164</v>
      </c>
      <c r="E251" s="20">
        <v>11298</v>
      </c>
      <c r="F251" s="21"/>
    </row>
    <row r="252" spans="2:6" ht="15.75" customHeight="1" x14ac:dyDescent="0.25">
      <c r="B252" s="17" t="s">
        <v>335</v>
      </c>
      <c r="C252" s="18" t="s">
        <v>336</v>
      </c>
      <c r="D252" s="19" t="s">
        <v>164</v>
      </c>
      <c r="E252" s="20">
        <v>11551</v>
      </c>
      <c r="F252" s="21"/>
    </row>
    <row r="253" spans="2:6" x14ac:dyDescent="0.25">
      <c r="B253" s="17" t="s">
        <v>337</v>
      </c>
      <c r="C253" s="18" t="s">
        <v>1510</v>
      </c>
      <c r="D253" s="19" t="s">
        <v>164</v>
      </c>
      <c r="E253" s="20">
        <v>5900</v>
      </c>
      <c r="F253" s="21"/>
    </row>
    <row r="254" spans="2:6" x14ac:dyDescent="0.25">
      <c r="B254" s="17" t="s">
        <v>338</v>
      </c>
      <c r="C254" s="18" t="s">
        <v>339</v>
      </c>
      <c r="D254" s="19" t="s">
        <v>164</v>
      </c>
      <c r="E254" s="20">
        <v>179582</v>
      </c>
      <c r="F254" s="21"/>
    </row>
    <row r="255" spans="2:6" x14ac:dyDescent="0.25">
      <c r="B255" s="17" t="s">
        <v>340</v>
      </c>
      <c r="C255" s="18" t="s">
        <v>341</v>
      </c>
      <c r="D255" s="19" t="s">
        <v>130</v>
      </c>
      <c r="E255" s="20">
        <v>2127</v>
      </c>
      <c r="F255" s="21"/>
    </row>
    <row r="256" spans="2:6" x14ac:dyDescent="0.25">
      <c r="B256" s="17" t="s">
        <v>342</v>
      </c>
      <c r="C256" s="18" t="s">
        <v>343</v>
      </c>
      <c r="D256" s="19" t="s">
        <v>164</v>
      </c>
      <c r="E256" s="20">
        <v>12000</v>
      </c>
      <c r="F256" s="21"/>
    </row>
    <row r="257" spans="2:6" x14ac:dyDescent="0.25">
      <c r="B257" s="17" t="s">
        <v>344</v>
      </c>
      <c r="C257" s="18" t="s">
        <v>345</v>
      </c>
      <c r="D257" s="19" t="s">
        <v>164</v>
      </c>
      <c r="E257" s="20">
        <v>14335</v>
      </c>
      <c r="F257" s="21"/>
    </row>
    <row r="258" spans="2:6" ht="30" x14ac:dyDescent="0.25">
      <c r="B258" s="17" t="s">
        <v>346</v>
      </c>
      <c r="C258" s="18" t="s">
        <v>347</v>
      </c>
      <c r="D258" s="19" t="s">
        <v>164</v>
      </c>
      <c r="E258" s="20">
        <v>47915</v>
      </c>
      <c r="F258" s="21"/>
    </row>
    <row r="259" spans="2:6" x14ac:dyDescent="0.25">
      <c r="B259" s="17" t="s">
        <v>348</v>
      </c>
      <c r="C259" s="18" t="s">
        <v>349</v>
      </c>
      <c r="D259" s="19" t="s">
        <v>164</v>
      </c>
      <c r="E259" s="20">
        <v>15000</v>
      </c>
      <c r="F259" s="21"/>
    </row>
    <row r="260" spans="2:6" ht="15.75" customHeight="1" x14ac:dyDescent="0.25">
      <c r="B260" s="17" t="s">
        <v>350</v>
      </c>
      <c r="C260" s="18" t="s">
        <v>351</v>
      </c>
      <c r="D260" s="19" t="s">
        <v>164</v>
      </c>
      <c r="E260" s="20">
        <v>119782</v>
      </c>
      <c r="F260" s="21"/>
    </row>
    <row r="261" spans="2:6" ht="15.75" customHeight="1" x14ac:dyDescent="0.25">
      <c r="B261" s="17" t="s">
        <v>352</v>
      </c>
      <c r="C261" s="18" t="s">
        <v>353</v>
      </c>
      <c r="D261" s="19" t="s">
        <v>164</v>
      </c>
      <c r="E261" s="20">
        <v>8000</v>
      </c>
      <c r="F261" s="21"/>
    </row>
    <row r="262" spans="2:6" ht="30" x14ac:dyDescent="0.25">
      <c r="B262" s="17" t="s">
        <v>354</v>
      </c>
      <c r="C262" s="18" t="s">
        <v>355</v>
      </c>
      <c r="D262" s="19" t="s">
        <v>164</v>
      </c>
      <c r="E262" s="20">
        <v>60966</v>
      </c>
      <c r="F262" s="21"/>
    </row>
    <row r="263" spans="2:6" ht="15.75" customHeight="1" x14ac:dyDescent="0.25">
      <c r="B263" s="62" t="s">
        <v>356</v>
      </c>
      <c r="C263" s="18" t="s">
        <v>357</v>
      </c>
      <c r="D263" s="19" t="s">
        <v>215</v>
      </c>
      <c r="E263" s="20">
        <v>5822</v>
      </c>
      <c r="F263" s="21"/>
    </row>
    <row r="264" spans="2:6" ht="15.75" customHeight="1" x14ac:dyDescent="0.25">
      <c r="B264" s="13" t="s">
        <v>358</v>
      </c>
      <c r="C264" s="14" t="s">
        <v>359</v>
      </c>
      <c r="D264" s="14"/>
      <c r="E264" s="22"/>
      <c r="F264" s="22"/>
    </row>
    <row r="265" spans="2:6" ht="15.75" customHeight="1" x14ac:dyDescent="0.25">
      <c r="B265" s="17" t="s">
        <v>360</v>
      </c>
      <c r="C265" s="18" t="s">
        <v>361</v>
      </c>
      <c r="D265" s="19" t="s">
        <v>130</v>
      </c>
      <c r="E265" s="20">
        <v>327</v>
      </c>
      <c r="F265" s="21"/>
    </row>
    <row r="266" spans="2:6" s="143" customFormat="1" ht="25.5" customHeight="1" x14ac:dyDescent="0.25">
      <c r="B266" s="17" t="s">
        <v>362</v>
      </c>
      <c r="C266" s="144" t="s">
        <v>363</v>
      </c>
      <c r="D266" s="145" t="s">
        <v>130</v>
      </c>
      <c r="E266" s="146">
        <v>309</v>
      </c>
      <c r="F266" s="21"/>
    </row>
    <row r="267" spans="2:6" s="143" customFormat="1" ht="15.75" customHeight="1" x14ac:dyDescent="0.25">
      <c r="B267" s="17" t="s">
        <v>364</v>
      </c>
      <c r="C267" s="144" t="s">
        <v>365</v>
      </c>
      <c r="D267" s="145" t="s">
        <v>130</v>
      </c>
      <c r="E267" s="146">
        <v>108</v>
      </c>
      <c r="F267" s="21"/>
    </row>
    <row r="268" spans="2:6" s="143" customFormat="1" ht="15.75" customHeight="1" x14ac:dyDescent="0.25">
      <c r="B268" s="17" t="s">
        <v>366</v>
      </c>
      <c r="C268" s="144" t="s">
        <v>367</v>
      </c>
      <c r="D268" s="145" t="s">
        <v>130</v>
      </c>
      <c r="E268" s="146">
        <v>200</v>
      </c>
      <c r="F268" s="21"/>
    </row>
    <row r="269" spans="2:6" s="143" customFormat="1" ht="15.75" customHeight="1" x14ac:dyDescent="0.25">
      <c r="B269" s="17" t="s">
        <v>368</v>
      </c>
      <c r="C269" s="144" t="s">
        <v>369</v>
      </c>
      <c r="D269" s="145" t="s">
        <v>130</v>
      </c>
      <c r="E269" s="146">
        <v>71</v>
      </c>
      <c r="F269" s="21"/>
    </row>
    <row r="270" spans="2:6" x14ac:dyDescent="0.25">
      <c r="B270" s="17" t="s">
        <v>370</v>
      </c>
      <c r="C270" s="18" t="s">
        <v>183</v>
      </c>
      <c r="D270" s="19" t="s">
        <v>130</v>
      </c>
      <c r="E270" s="20">
        <v>357</v>
      </c>
      <c r="F270" s="21"/>
    </row>
    <row r="271" spans="2:6" ht="15.75" customHeight="1" x14ac:dyDescent="0.25">
      <c r="B271" s="13" t="s">
        <v>371</v>
      </c>
      <c r="C271" s="14" t="s">
        <v>372</v>
      </c>
      <c r="D271" s="14"/>
      <c r="E271" s="22"/>
      <c r="F271" s="22"/>
    </row>
    <row r="272" spans="2:6" ht="15.75" customHeight="1" x14ac:dyDescent="0.25">
      <c r="B272" s="17" t="s">
        <v>373</v>
      </c>
      <c r="C272" s="18" t="s">
        <v>374</v>
      </c>
      <c r="D272" s="19" t="s">
        <v>97</v>
      </c>
      <c r="E272" s="20">
        <v>7772</v>
      </c>
      <c r="F272" s="21"/>
    </row>
    <row r="273" spans="2:6" ht="15.75" customHeight="1" x14ac:dyDescent="0.25">
      <c r="B273" s="17" t="s">
        <v>375</v>
      </c>
      <c r="C273" s="18" t="s">
        <v>376</v>
      </c>
      <c r="D273" s="19" t="s">
        <v>377</v>
      </c>
      <c r="E273" s="20">
        <v>3900</v>
      </c>
      <c r="F273" s="21"/>
    </row>
    <row r="274" spans="2:6" ht="15.75" customHeight="1" x14ac:dyDescent="0.25">
      <c r="B274" s="17" t="s">
        <v>378</v>
      </c>
      <c r="C274" s="18" t="s">
        <v>379</v>
      </c>
      <c r="D274" s="19" t="s">
        <v>53</v>
      </c>
      <c r="E274" s="20">
        <v>13453</v>
      </c>
      <c r="F274" s="21"/>
    </row>
    <row r="275" spans="2:6" ht="15.75" customHeight="1" x14ac:dyDescent="0.25">
      <c r="B275" s="17" t="s">
        <v>380</v>
      </c>
      <c r="C275" s="18" t="s">
        <v>381</v>
      </c>
      <c r="D275" s="19" t="s">
        <v>164</v>
      </c>
      <c r="E275" s="20">
        <v>3215</v>
      </c>
      <c r="F275" s="21"/>
    </row>
    <row r="276" spans="2:6" ht="15.75" customHeight="1" x14ac:dyDescent="0.25">
      <c r="B276" s="17" t="s">
        <v>382</v>
      </c>
      <c r="C276" s="18" t="s">
        <v>383</v>
      </c>
      <c r="D276" s="19" t="s">
        <v>164</v>
      </c>
      <c r="E276" s="20">
        <v>93</v>
      </c>
      <c r="F276" s="21"/>
    </row>
    <row r="277" spans="2:6" ht="15.75" customHeight="1" x14ac:dyDescent="0.25">
      <c r="B277" s="17" t="s">
        <v>384</v>
      </c>
      <c r="C277" s="18" t="s">
        <v>385</v>
      </c>
      <c r="D277" s="19" t="s">
        <v>386</v>
      </c>
      <c r="E277" s="20">
        <v>1400</v>
      </c>
      <c r="F277" s="21"/>
    </row>
    <row r="278" spans="2:6" ht="15.75" customHeight="1" x14ac:dyDescent="0.25">
      <c r="B278" s="17" t="s">
        <v>387</v>
      </c>
      <c r="C278" s="18" t="s">
        <v>388</v>
      </c>
      <c r="D278" s="19" t="s">
        <v>97</v>
      </c>
      <c r="E278" s="20">
        <v>7982</v>
      </c>
      <c r="F278" s="21"/>
    </row>
    <row r="279" spans="2:6" ht="15.75" customHeight="1" x14ac:dyDescent="0.25">
      <c r="B279" s="17" t="s">
        <v>389</v>
      </c>
      <c r="C279" s="18" t="s">
        <v>390</v>
      </c>
      <c r="D279" s="19" t="s">
        <v>164</v>
      </c>
      <c r="E279" s="20">
        <v>1100</v>
      </c>
      <c r="F279" s="21"/>
    </row>
    <row r="280" spans="2:6" ht="15.75" customHeight="1" x14ac:dyDescent="0.25">
      <c r="B280" s="17" t="s">
        <v>391</v>
      </c>
      <c r="C280" s="18" t="s">
        <v>392</v>
      </c>
      <c r="D280" s="19" t="s">
        <v>182</v>
      </c>
      <c r="E280" s="20">
        <v>46900</v>
      </c>
      <c r="F280" s="21"/>
    </row>
    <row r="281" spans="2:6" ht="15.75" customHeight="1" x14ac:dyDescent="0.25">
      <c r="B281" s="17" t="s">
        <v>393</v>
      </c>
      <c r="C281" s="18" t="s">
        <v>394</v>
      </c>
      <c r="D281" s="19" t="s">
        <v>164</v>
      </c>
      <c r="E281" s="20">
        <v>14809</v>
      </c>
      <c r="F281" s="21"/>
    </row>
    <row r="282" spans="2:6" ht="15.75" customHeight="1" x14ac:dyDescent="0.25">
      <c r="B282" s="17" t="s">
        <v>395</v>
      </c>
      <c r="C282" s="18" t="s">
        <v>1461</v>
      </c>
      <c r="D282" s="19" t="s">
        <v>97</v>
      </c>
      <c r="E282" s="20">
        <v>1384</v>
      </c>
      <c r="F282" s="21"/>
    </row>
    <row r="283" spans="2:6" ht="15.75" customHeight="1" x14ac:dyDescent="0.25">
      <c r="B283" s="17" t="s">
        <v>396</v>
      </c>
      <c r="C283" s="18" t="s">
        <v>397</v>
      </c>
      <c r="D283" s="19" t="s">
        <v>97</v>
      </c>
      <c r="E283" s="20">
        <v>5362.5</v>
      </c>
      <c r="F283" s="21"/>
    </row>
    <row r="284" spans="2:6" ht="15.75" customHeight="1" x14ac:dyDescent="0.25">
      <c r="B284" s="17" t="s">
        <v>398</v>
      </c>
      <c r="C284" s="18" t="s">
        <v>399</v>
      </c>
      <c r="D284" s="19" t="s">
        <v>400</v>
      </c>
      <c r="E284" s="20">
        <v>4054</v>
      </c>
      <c r="F284" s="21"/>
    </row>
    <row r="285" spans="2:6" ht="15.75" customHeight="1" x14ac:dyDescent="0.25">
      <c r="B285" s="17" t="s">
        <v>401</v>
      </c>
      <c r="C285" s="18" t="s">
        <v>402</v>
      </c>
      <c r="D285" s="19" t="s">
        <v>164</v>
      </c>
      <c r="E285" s="20">
        <v>1921</v>
      </c>
      <c r="F285" s="21"/>
    </row>
    <row r="286" spans="2:6" ht="15.75" customHeight="1" x14ac:dyDescent="0.25">
      <c r="B286" s="17" t="s">
        <v>403</v>
      </c>
      <c r="C286" s="18" t="s">
        <v>404</v>
      </c>
      <c r="D286" s="19" t="s">
        <v>164</v>
      </c>
      <c r="E286" s="20">
        <v>239</v>
      </c>
      <c r="F286" s="21"/>
    </row>
    <row r="287" spans="2:6" ht="15.75" customHeight="1" x14ac:dyDescent="0.25">
      <c r="B287" s="17" t="s">
        <v>405</v>
      </c>
      <c r="C287" s="18" t="s">
        <v>406</v>
      </c>
      <c r="D287" s="19" t="s">
        <v>164</v>
      </c>
      <c r="E287" s="20">
        <v>110</v>
      </c>
      <c r="F287" s="21"/>
    </row>
    <row r="288" spans="2:6" ht="15.75" customHeight="1" x14ac:dyDescent="0.25">
      <c r="B288" s="17" t="s">
        <v>407</v>
      </c>
      <c r="C288" s="18" t="s">
        <v>408</v>
      </c>
      <c r="D288" s="19" t="s">
        <v>377</v>
      </c>
      <c r="E288" s="20">
        <v>3899</v>
      </c>
      <c r="F288" s="21"/>
    </row>
    <row r="289" spans="2:6" ht="15.75" customHeight="1" x14ac:dyDescent="0.25">
      <c r="B289" s="17" t="s">
        <v>409</v>
      </c>
      <c r="C289" s="18" t="s">
        <v>410</v>
      </c>
      <c r="D289" s="19" t="s">
        <v>164</v>
      </c>
      <c r="E289" s="20">
        <v>51450</v>
      </c>
      <c r="F289" s="21"/>
    </row>
    <row r="290" spans="2:6" ht="15.75" customHeight="1" x14ac:dyDescent="0.25">
      <c r="B290" s="17" t="s">
        <v>411</v>
      </c>
      <c r="C290" s="18" t="s">
        <v>412</v>
      </c>
      <c r="D290" s="19" t="s">
        <v>97</v>
      </c>
      <c r="E290" s="20">
        <v>13855</v>
      </c>
      <c r="F290" s="21"/>
    </row>
    <row r="291" spans="2:6" ht="15.75" customHeight="1" x14ac:dyDescent="0.25">
      <c r="B291" s="17" t="s">
        <v>413</v>
      </c>
      <c r="C291" s="18" t="s">
        <v>414</v>
      </c>
      <c r="D291" s="19" t="s">
        <v>97</v>
      </c>
      <c r="E291" s="20">
        <v>12920</v>
      </c>
      <c r="F291" s="21"/>
    </row>
    <row r="292" spans="2:6" ht="15.75" customHeight="1" x14ac:dyDescent="0.25">
      <c r="B292" s="17" t="s">
        <v>415</v>
      </c>
      <c r="C292" s="18" t="s">
        <v>416</v>
      </c>
      <c r="D292" s="19" t="s">
        <v>164</v>
      </c>
      <c r="E292" s="20">
        <v>46100</v>
      </c>
      <c r="F292" s="21"/>
    </row>
    <row r="293" spans="2:6" ht="15.75" customHeight="1" x14ac:dyDescent="0.25">
      <c r="B293" s="17" t="s">
        <v>417</v>
      </c>
      <c r="C293" s="18" t="s">
        <v>418</v>
      </c>
      <c r="D293" s="19" t="s">
        <v>386</v>
      </c>
      <c r="E293" s="20">
        <v>101490</v>
      </c>
      <c r="F293" s="21"/>
    </row>
    <row r="294" spans="2:6" ht="15.75" customHeight="1" x14ac:dyDescent="0.25">
      <c r="B294" s="17" t="s">
        <v>419</v>
      </c>
      <c r="C294" s="18" t="s">
        <v>420</v>
      </c>
      <c r="D294" s="19" t="s">
        <v>164</v>
      </c>
      <c r="E294" s="20">
        <v>238</v>
      </c>
      <c r="F294" s="21"/>
    </row>
    <row r="295" spans="2:6" ht="15.75" customHeight="1" x14ac:dyDescent="0.25">
      <c r="B295" s="17" t="s">
        <v>421</v>
      </c>
      <c r="C295" s="18" t="s">
        <v>422</v>
      </c>
      <c r="D295" s="19" t="s">
        <v>164</v>
      </c>
      <c r="E295" s="20">
        <v>4295</v>
      </c>
      <c r="F295" s="21"/>
    </row>
    <row r="296" spans="2:6" ht="15.75" customHeight="1" x14ac:dyDescent="0.25">
      <c r="B296" s="17" t="s">
        <v>423</v>
      </c>
      <c r="C296" s="18" t="s">
        <v>424</v>
      </c>
      <c r="D296" s="19" t="s">
        <v>123</v>
      </c>
      <c r="E296" s="20">
        <v>1432</v>
      </c>
      <c r="F296" s="21"/>
    </row>
    <row r="297" spans="2:6" ht="15.75" customHeight="1" x14ac:dyDescent="0.25">
      <c r="B297" s="17" t="s">
        <v>425</v>
      </c>
      <c r="C297" s="18" t="s">
        <v>426</v>
      </c>
      <c r="D297" s="19" t="s">
        <v>164</v>
      </c>
      <c r="E297" s="20">
        <v>2022</v>
      </c>
      <c r="F297" s="21"/>
    </row>
    <row r="298" spans="2:6" ht="15.75" customHeight="1" x14ac:dyDescent="0.25">
      <c r="B298" s="17" t="s">
        <v>427</v>
      </c>
      <c r="C298" s="18" t="s">
        <v>428</v>
      </c>
      <c r="D298" s="19" t="s">
        <v>123</v>
      </c>
      <c r="E298" s="20">
        <v>12790</v>
      </c>
      <c r="F298" s="21"/>
    </row>
    <row r="299" spans="2:6" ht="15.75" customHeight="1" x14ac:dyDescent="0.25">
      <c r="B299" s="17" t="s">
        <v>429</v>
      </c>
      <c r="C299" s="18" t="s">
        <v>430</v>
      </c>
      <c r="D299" s="19" t="s">
        <v>164</v>
      </c>
      <c r="E299" s="20">
        <v>1109</v>
      </c>
      <c r="F299" s="21"/>
    </row>
    <row r="300" spans="2:6" ht="15.75" customHeight="1" x14ac:dyDescent="0.25">
      <c r="B300" s="17" t="s">
        <v>431</v>
      </c>
      <c r="C300" s="18" t="s">
        <v>432</v>
      </c>
      <c r="D300" s="19" t="s">
        <v>182</v>
      </c>
      <c r="E300" s="20">
        <v>32400</v>
      </c>
      <c r="F300" s="21"/>
    </row>
    <row r="301" spans="2:6" ht="15.75" customHeight="1" x14ac:dyDescent="0.25">
      <c r="B301" s="17" t="s">
        <v>433</v>
      </c>
      <c r="C301" s="18" t="s">
        <v>434</v>
      </c>
      <c r="D301" s="19" t="s">
        <v>377</v>
      </c>
      <c r="E301" s="20">
        <v>79806</v>
      </c>
      <c r="F301" s="21"/>
    </row>
    <row r="302" spans="2:6" ht="15.75" customHeight="1" x14ac:dyDescent="0.25">
      <c r="B302" s="17" t="s">
        <v>435</v>
      </c>
      <c r="C302" s="18" t="s">
        <v>436</v>
      </c>
      <c r="D302" s="19" t="s">
        <v>164</v>
      </c>
      <c r="E302" s="20">
        <v>3243</v>
      </c>
      <c r="F302" s="21"/>
    </row>
    <row r="303" spans="2:6" ht="15.75" customHeight="1" x14ac:dyDescent="0.25">
      <c r="B303" s="17" t="s">
        <v>437</v>
      </c>
      <c r="C303" s="18" t="s">
        <v>438</v>
      </c>
      <c r="D303" s="19" t="s">
        <v>97</v>
      </c>
      <c r="E303" s="20">
        <v>836</v>
      </c>
      <c r="F303" s="21"/>
    </row>
    <row r="304" spans="2:6" ht="15.75" customHeight="1" x14ac:dyDescent="0.25">
      <c r="B304" s="17" t="s">
        <v>439</v>
      </c>
      <c r="C304" s="18" t="s">
        <v>440</v>
      </c>
      <c r="D304" s="19" t="s">
        <v>97</v>
      </c>
      <c r="E304" s="20">
        <v>15900</v>
      </c>
      <c r="F304" s="21"/>
    </row>
    <row r="305" spans="2:6" ht="15.75" customHeight="1" x14ac:dyDescent="0.25">
      <c r="B305" s="17" t="s">
        <v>441</v>
      </c>
      <c r="C305" s="18" t="s">
        <v>442</v>
      </c>
      <c r="D305" s="19" t="s">
        <v>164</v>
      </c>
      <c r="E305" s="20">
        <v>43</v>
      </c>
      <c r="F305" s="21"/>
    </row>
    <row r="306" spans="2:6" ht="15.75" customHeight="1" x14ac:dyDescent="0.25">
      <c r="B306" s="17" t="s">
        <v>443</v>
      </c>
      <c r="C306" s="18" t="s">
        <v>444</v>
      </c>
      <c r="D306" s="19" t="s">
        <v>215</v>
      </c>
      <c r="E306" s="20">
        <v>16856</v>
      </c>
      <c r="F306" s="21"/>
    </row>
    <row r="307" spans="2:6" ht="15.75" customHeight="1" x14ac:dyDescent="0.25">
      <c r="B307" s="17" t="s">
        <v>445</v>
      </c>
      <c r="C307" s="18" t="s">
        <v>446</v>
      </c>
      <c r="D307" s="19" t="s">
        <v>215</v>
      </c>
      <c r="E307" s="20">
        <v>35768</v>
      </c>
      <c r="F307" s="21"/>
    </row>
    <row r="308" spans="2:6" ht="15.75" customHeight="1" x14ac:dyDescent="0.25">
      <c r="B308" s="17" t="s">
        <v>447</v>
      </c>
      <c r="C308" s="18" t="s">
        <v>448</v>
      </c>
      <c r="D308" s="19" t="s">
        <v>215</v>
      </c>
      <c r="E308" s="20">
        <v>10016</v>
      </c>
      <c r="F308" s="21"/>
    </row>
    <row r="309" spans="2:6" ht="15.75" customHeight="1" x14ac:dyDescent="0.25">
      <c r="B309" s="17" t="s">
        <v>449</v>
      </c>
      <c r="C309" s="18" t="s">
        <v>450</v>
      </c>
      <c r="D309" s="19" t="s">
        <v>164</v>
      </c>
      <c r="E309" s="20">
        <v>1208</v>
      </c>
      <c r="F309" s="21"/>
    </row>
    <row r="310" spans="2:6" ht="15.75" customHeight="1" x14ac:dyDescent="0.25">
      <c r="B310" s="17" t="s">
        <v>451</v>
      </c>
      <c r="C310" s="18" t="s">
        <v>452</v>
      </c>
      <c r="D310" s="19" t="s">
        <v>164</v>
      </c>
      <c r="E310" s="20">
        <v>1233</v>
      </c>
      <c r="F310" s="21"/>
    </row>
    <row r="311" spans="2:6" ht="15.75" customHeight="1" x14ac:dyDescent="0.25">
      <c r="B311" s="17" t="s">
        <v>453</v>
      </c>
      <c r="C311" s="18" t="s">
        <v>454</v>
      </c>
      <c r="D311" s="19" t="s">
        <v>164</v>
      </c>
      <c r="E311" s="20">
        <v>1920</v>
      </c>
      <c r="F311" s="21"/>
    </row>
    <row r="312" spans="2:6" ht="15.75" customHeight="1" x14ac:dyDescent="0.25">
      <c r="B312" s="17" t="s">
        <v>455</v>
      </c>
      <c r="C312" s="18" t="s">
        <v>450</v>
      </c>
      <c r="D312" s="19" t="s">
        <v>164</v>
      </c>
      <c r="E312" s="20">
        <v>1208</v>
      </c>
      <c r="F312" s="21"/>
    </row>
    <row r="313" spans="2:6" ht="15.75" customHeight="1" x14ac:dyDescent="0.25">
      <c r="B313" s="17" t="s">
        <v>456</v>
      </c>
      <c r="C313" s="18" t="s">
        <v>452</v>
      </c>
      <c r="D313" s="19" t="s">
        <v>164</v>
      </c>
      <c r="E313" s="20">
        <v>2233</v>
      </c>
      <c r="F313" s="21"/>
    </row>
    <row r="314" spans="2:6" ht="30" x14ac:dyDescent="0.25">
      <c r="B314" s="17" t="s">
        <v>457</v>
      </c>
      <c r="C314" s="18" t="s">
        <v>458</v>
      </c>
      <c r="D314" s="19" t="s">
        <v>182</v>
      </c>
      <c r="E314" s="20">
        <v>38500</v>
      </c>
      <c r="F314" s="21"/>
    </row>
    <row r="315" spans="2:6" ht="15.75" customHeight="1" x14ac:dyDescent="0.25">
      <c r="B315" s="17" t="s">
        <v>459</v>
      </c>
      <c r="C315" s="18" t="s">
        <v>460</v>
      </c>
      <c r="D315" s="19" t="s">
        <v>97</v>
      </c>
      <c r="E315" s="20">
        <v>7171.5</v>
      </c>
      <c r="F315" s="21"/>
    </row>
    <row r="316" spans="2:6" ht="15.75" customHeight="1" x14ac:dyDescent="0.25">
      <c r="B316" s="17" t="s">
        <v>461</v>
      </c>
      <c r="C316" s="18" t="s">
        <v>462</v>
      </c>
      <c r="D316" s="19" t="s">
        <v>97</v>
      </c>
      <c r="E316" s="20">
        <v>97900</v>
      </c>
      <c r="F316" s="21"/>
    </row>
    <row r="317" spans="2:6" ht="15.75" customHeight="1" x14ac:dyDescent="0.25">
      <c r="B317" s="17" t="s">
        <v>463</v>
      </c>
      <c r="C317" s="18" t="s">
        <v>464</v>
      </c>
      <c r="D317" s="19" t="s">
        <v>182</v>
      </c>
      <c r="E317" s="20">
        <v>75090</v>
      </c>
      <c r="F317" s="21"/>
    </row>
    <row r="318" spans="2:6" ht="15.75" customHeight="1" x14ac:dyDescent="0.25">
      <c r="B318" s="17" t="s">
        <v>465</v>
      </c>
      <c r="C318" s="18" t="s">
        <v>466</v>
      </c>
      <c r="D318" s="19" t="s">
        <v>182</v>
      </c>
      <c r="E318" s="20">
        <v>281334</v>
      </c>
      <c r="F318" s="21"/>
    </row>
    <row r="319" spans="2:6" ht="15.75" customHeight="1" x14ac:dyDescent="0.25">
      <c r="B319" s="17" t="s">
        <v>467</v>
      </c>
      <c r="C319" s="18" t="s">
        <v>468</v>
      </c>
      <c r="D319" s="19" t="s">
        <v>182</v>
      </c>
      <c r="E319" s="20">
        <v>263600</v>
      </c>
      <c r="F319" s="21"/>
    </row>
    <row r="320" spans="2:6" ht="15.75" customHeight="1" x14ac:dyDescent="0.25">
      <c r="B320" s="17" t="s">
        <v>469</v>
      </c>
      <c r="C320" s="18" t="s">
        <v>470</v>
      </c>
      <c r="D320" s="19" t="s">
        <v>164</v>
      </c>
      <c r="E320" s="20">
        <v>2446</v>
      </c>
      <c r="F320" s="21"/>
    </row>
    <row r="321" spans="2:6" ht="15.75" customHeight="1" x14ac:dyDescent="0.25">
      <c r="B321" s="17" t="s">
        <v>471</v>
      </c>
      <c r="C321" s="18" t="s">
        <v>472</v>
      </c>
      <c r="D321" s="19" t="s">
        <v>164</v>
      </c>
      <c r="E321" s="20">
        <v>2971</v>
      </c>
      <c r="F321" s="21"/>
    </row>
    <row r="322" spans="2:6" ht="15.75" customHeight="1" x14ac:dyDescent="0.25">
      <c r="B322" s="17" t="s">
        <v>473</v>
      </c>
      <c r="C322" s="18" t="s">
        <v>474</v>
      </c>
      <c r="D322" s="19" t="s">
        <v>97</v>
      </c>
      <c r="E322" s="20">
        <v>11266</v>
      </c>
      <c r="F322" s="21"/>
    </row>
    <row r="323" spans="2:6" ht="15.75" customHeight="1" x14ac:dyDescent="0.25">
      <c r="B323" s="17" t="s">
        <v>475</v>
      </c>
      <c r="C323" s="18" t="s">
        <v>476</v>
      </c>
      <c r="D323" s="19" t="s">
        <v>164</v>
      </c>
      <c r="E323" s="20">
        <v>4481</v>
      </c>
      <c r="F323" s="21"/>
    </row>
    <row r="324" spans="2:6" ht="15.75" customHeight="1" x14ac:dyDescent="0.25">
      <c r="B324" s="17" t="s">
        <v>477</v>
      </c>
      <c r="C324" s="18" t="s">
        <v>478</v>
      </c>
      <c r="D324" s="19" t="s">
        <v>386</v>
      </c>
      <c r="E324" s="20">
        <v>220404</v>
      </c>
      <c r="F324" s="21"/>
    </row>
    <row r="325" spans="2:6" ht="15.75" customHeight="1" x14ac:dyDescent="0.25">
      <c r="B325" s="17" t="s">
        <v>479</v>
      </c>
      <c r="C325" s="18" t="s">
        <v>480</v>
      </c>
      <c r="D325" s="19" t="s">
        <v>164</v>
      </c>
      <c r="E325" s="20">
        <v>2981</v>
      </c>
      <c r="F325" s="21"/>
    </row>
    <row r="326" spans="2:6" ht="30" x14ac:dyDescent="0.25">
      <c r="B326" s="17" t="s">
        <v>481</v>
      </c>
      <c r="C326" s="18" t="s">
        <v>482</v>
      </c>
      <c r="D326" s="19" t="s">
        <v>164</v>
      </c>
      <c r="E326" s="20">
        <v>100</v>
      </c>
      <c r="F326" s="21"/>
    </row>
    <row r="327" spans="2:6" ht="15.75" customHeight="1" x14ac:dyDescent="0.25">
      <c r="B327" s="17" t="s">
        <v>483</v>
      </c>
      <c r="C327" s="18" t="s">
        <v>484</v>
      </c>
      <c r="D327" s="19" t="s">
        <v>97</v>
      </c>
      <c r="E327" s="20">
        <v>15066.5</v>
      </c>
      <c r="F327" s="21"/>
    </row>
    <row r="328" spans="2:6" ht="15.75" customHeight="1" x14ac:dyDescent="0.25">
      <c r="B328" s="17" t="s">
        <v>485</v>
      </c>
      <c r="C328" s="18" t="s">
        <v>486</v>
      </c>
      <c r="D328" s="19" t="s">
        <v>164</v>
      </c>
      <c r="E328" s="20">
        <v>99500</v>
      </c>
      <c r="F328" s="21"/>
    </row>
    <row r="329" spans="2:6" ht="15.75" customHeight="1" x14ac:dyDescent="0.25">
      <c r="B329" s="17" t="s">
        <v>487</v>
      </c>
      <c r="C329" s="18" t="s">
        <v>488</v>
      </c>
      <c r="D329" s="19" t="s">
        <v>97</v>
      </c>
      <c r="E329" s="20">
        <v>27793</v>
      </c>
      <c r="F329" s="21"/>
    </row>
    <row r="330" spans="2:6" ht="15.75" customHeight="1" x14ac:dyDescent="0.25">
      <c r="B330" s="17" t="s">
        <v>489</v>
      </c>
      <c r="C330" s="18" t="s">
        <v>490</v>
      </c>
      <c r="D330" s="19" t="s">
        <v>164</v>
      </c>
      <c r="E330" s="20">
        <v>630</v>
      </c>
      <c r="F330" s="21"/>
    </row>
    <row r="331" spans="2:6" ht="15.75" customHeight="1" x14ac:dyDescent="0.25">
      <c r="B331" s="17" t="s">
        <v>491</v>
      </c>
      <c r="C331" s="18" t="s">
        <v>492</v>
      </c>
      <c r="D331" s="19" t="s">
        <v>164</v>
      </c>
      <c r="E331" s="20">
        <v>100</v>
      </c>
      <c r="F331" s="21"/>
    </row>
    <row r="332" spans="2:6" ht="15.75" customHeight="1" x14ac:dyDescent="0.25">
      <c r="B332" s="17" t="s">
        <v>493</v>
      </c>
      <c r="C332" s="18" t="s">
        <v>494</v>
      </c>
      <c r="D332" s="19" t="s">
        <v>215</v>
      </c>
      <c r="E332" s="20">
        <v>2200</v>
      </c>
      <c r="F332" s="21"/>
    </row>
    <row r="333" spans="2:6" ht="15.75" customHeight="1" x14ac:dyDescent="0.25">
      <c r="B333" s="17" t="s">
        <v>495</v>
      </c>
      <c r="C333" s="18" t="s">
        <v>496</v>
      </c>
      <c r="D333" s="19" t="s">
        <v>164</v>
      </c>
      <c r="E333" s="20">
        <v>7156</v>
      </c>
      <c r="F333" s="21"/>
    </row>
    <row r="334" spans="2:6" ht="15.75" customHeight="1" x14ac:dyDescent="0.25">
      <c r="B334" s="17" t="s">
        <v>497</v>
      </c>
      <c r="C334" s="18" t="s">
        <v>498</v>
      </c>
      <c r="D334" s="19" t="s">
        <v>182</v>
      </c>
      <c r="E334" s="20">
        <v>12900</v>
      </c>
      <c r="F334" s="21"/>
    </row>
    <row r="335" spans="2:6" ht="15.75" customHeight="1" x14ac:dyDescent="0.25">
      <c r="B335" s="17" t="s">
        <v>499</v>
      </c>
      <c r="C335" s="18" t="s">
        <v>500</v>
      </c>
      <c r="D335" s="19" t="s">
        <v>164</v>
      </c>
      <c r="E335" s="20">
        <v>78</v>
      </c>
      <c r="F335" s="21"/>
    </row>
    <row r="336" spans="2:6" ht="15.75" customHeight="1" x14ac:dyDescent="0.25">
      <c r="B336" s="17" t="s">
        <v>501</v>
      </c>
      <c r="C336" s="18" t="s">
        <v>502</v>
      </c>
      <c r="D336" s="19" t="s">
        <v>164</v>
      </c>
      <c r="E336" s="20">
        <v>32</v>
      </c>
      <c r="F336" s="21"/>
    </row>
    <row r="337" spans="2:6" ht="15.75" customHeight="1" x14ac:dyDescent="0.25">
      <c r="B337" s="17" t="s">
        <v>503</v>
      </c>
      <c r="C337" s="18" t="s">
        <v>504</v>
      </c>
      <c r="D337" s="19" t="s">
        <v>164</v>
      </c>
      <c r="E337" s="20">
        <v>4481</v>
      </c>
      <c r="F337" s="21"/>
    </row>
    <row r="338" spans="2:6" ht="15.75" customHeight="1" x14ac:dyDescent="0.25">
      <c r="B338" s="17" t="s">
        <v>505</v>
      </c>
      <c r="C338" s="18" t="s">
        <v>506</v>
      </c>
      <c r="D338" s="19" t="s">
        <v>182</v>
      </c>
      <c r="E338" s="20">
        <v>73702</v>
      </c>
      <c r="F338" s="21"/>
    </row>
    <row r="339" spans="2:6" ht="15.75" customHeight="1" x14ac:dyDescent="0.25">
      <c r="B339" s="17" t="s">
        <v>507</v>
      </c>
      <c r="C339" s="18" t="s">
        <v>1506</v>
      </c>
      <c r="D339" s="19" t="s">
        <v>215</v>
      </c>
      <c r="E339" s="20">
        <v>6208</v>
      </c>
      <c r="F339" s="21"/>
    </row>
    <row r="340" spans="2:6" ht="15.75" customHeight="1" x14ac:dyDescent="0.25">
      <c r="B340" s="17" t="s">
        <v>508</v>
      </c>
      <c r="C340" s="18" t="s">
        <v>509</v>
      </c>
      <c r="D340" s="19" t="s">
        <v>215</v>
      </c>
      <c r="E340" s="20">
        <v>2522</v>
      </c>
      <c r="F340" s="21"/>
    </row>
    <row r="341" spans="2:6" ht="15.75" customHeight="1" x14ac:dyDescent="0.25">
      <c r="B341" s="17" t="s">
        <v>510</v>
      </c>
      <c r="C341" s="18" t="s">
        <v>511</v>
      </c>
      <c r="D341" s="19" t="s">
        <v>164</v>
      </c>
      <c r="E341" s="20">
        <v>36000</v>
      </c>
      <c r="F341" s="21"/>
    </row>
    <row r="342" spans="2:6" ht="15.75" customHeight="1" x14ac:dyDescent="0.25">
      <c r="B342" s="17" t="s">
        <v>512</v>
      </c>
      <c r="C342" s="18" t="s">
        <v>513</v>
      </c>
      <c r="D342" s="19" t="s">
        <v>164</v>
      </c>
      <c r="E342" s="20">
        <v>3885</v>
      </c>
      <c r="F342" s="21"/>
    </row>
    <row r="343" spans="2:6" ht="15.75" customHeight="1" x14ac:dyDescent="0.25">
      <c r="B343" s="17" t="s">
        <v>514</v>
      </c>
      <c r="C343" s="18" t="s">
        <v>515</v>
      </c>
      <c r="D343" s="19" t="s">
        <v>377</v>
      </c>
      <c r="E343" s="20">
        <v>2699</v>
      </c>
      <c r="F343" s="21"/>
    </row>
    <row r="344" spans="2:6" ht="15.75" customHeight="1" x14ac:dyDescent="0.25">
      <c r="B344" s="17" t="s">
        <v>516</v>
      </c>
      <c r="C344" s="18" t="s">
        <v>517</v>
      </c>
      <c r="D344" s="19" t="s">
        <v>164</v>
      </c>
      <c r="E344" s="20">
        <v>1729</v>
      </c>
      <c r="F344" s="21"/>
    </row>
    <row r="345" spans="2:6" ht="15.75" customHeight="1" x14ac:dyDescent="0.25">
      <c r="B345" s="17" t="s">
        <v>518</v>
      </c>
      <c r="C345" s="18" t="s">
        <v>519</v>
      </c>
      <c r="D345" s="19" t="s">
        <v>164</v>
      </c>
      <c r="E345" s="20">
        <v>2340</v>
      </c>
      <c r="F345" s="21"/>
    </row>
    <row r="346" spans="2:6" ht="15.75" customHeight="1" x14ac:dyDescent="0.25">
      <c r="B346" s="17" t="s">
        <v>520</v>
      </c>
      <c r="C346" s="18" t="s">
        <v>521</v>
      </c>
      <c r="D346" s="19" t="s">
        <v>164</v>
      </c>
      <c r="E346" s="20">
        <v>14826</v>
      </c>
      <c r="F346" s="21"/>
    </row>
    <row r="347" spans="2:6" ht="15.75" customHeight="1" x14ac:dyDescent="0.25">
      <c r="B347" s="17" t="s">
        <v>522</v>
      </c>
      <c r="C347" s="18" t="s">
        <v>523</v>
      </c>
      <c r="D347" s="19" t="s">
        <v>182</v>
      </c>
      <c r="E347" s="20">
        <v>72323</v>
      </c>
      <c r="F347" s="21"/>
    </row>
    <row r="348" spans="2:6" ht="15.75" customHeight="1" x14ac:dyDescent="0.25">
      <c r="B348" s="17" t="s">
        <v>524</v>
      </c>
      <c r="C348" s="18" t="s">
        <v>525</v>
      </c>
      <c r="D348" s="19" t="s">
        <v>164</v>
      </c>
      <c r="E348" s="20">
        <v>50</v>
      </c>
      <c r="F348" s="21"/>
    </row>
    <row r="349" spans="2:6" ht="15.75" customHeight="1" x14ac:dyDescent="0.25">
      <c r="B349" s="17" t="s">
        <v>526</v>
      </c>
      <c r="C349" s="18" t="s">
        <v>527</v>
      </c>
      <c r="D349" s="19" t="s">
        <v>164</v>
      </c>
      <c r="E349" s="20">
        <v>242</v>
      </c>
      <c r="F349" s="21"/>
    </row>
    <row r="350" spans="2:6" ht="15.75" customHeight="1" x14ac:dyDescent="0.25">
      <c r="B350" s="17" t="s">
        <v>528</v>
      </c>
      <c r="C350" s="18" t="s">
        <v>529</v>
      </c>
      <c r="D350" s="19" t="s">
        <v>164</v>
      </c>
      <c r="E350" s="20">
        <v>107</v>
      </c>
      <c r="F350" s="21"/>
    </row>
    <row r="351" spans="2:6" ht="15.75" customHeight="1" x14ac:dyDescent="0.25">
      <c r="B351" s="17" t="s">
        <v>530</v>
      </c>
      <c r="C351" s="18" t="s">
        <v>531</v>
      </c>
      <c r="D351" s="19" t="s">
        <v>97</v>
      </c>
      <c r="E351" s="20">
        <v>32204</v>
      </c>
      <c r="F351" s="21"/>
    </row>
    <row r="352" spans="2:6" ht="15.75" customHeight="1" x14ac:dyDescent="0.25">
      <c r="B352" s="17" t="s">
        <v>532</v>
      </c>
      <c r="C352" s="18" t="s">
        <v>533</v>
      </c>
      <c r="D352" s="19" t="s">
        <v>164</v>
      </c>
      <c r="E352" s="20">
        <v>334</v>
      </c>
      <c r="F352" s="21"/>
    </row>
    <row r="353" spans="2:6" ht="15.75" customHeight="1" x14ac:dyDescent="0.25">
      <c r="B353" s="17" t="s">
        <v>534</v>
      </c>
      <c r="C353" s="18" t="s">
        <v>1484</v>
      </c>
      <c r="D353" s="19" t="s">
        <v>97</v>
      </c>
      <c r="E353" s="20">
        <v>2474.5</v>
      </c>
      <c r="F353" s="21"/>
    </row>
    <row r="354" spans="2:6" ht="15.75" customHeight="1" x14ac:dyDescent="0.25">
      <c r="B354" s="17" t="s">
        <v>535</v>
      </c>
      <c r="C354" s="18" t="s">
        <v>536</v>
      </c>
      <c r="D354" s="19" t="s">
        <v>164</v>
      </c>
      <c r="E354" s="20">
        <v>15552</v>
      </c>
      <c r="F354" s="21"/>
    </row>
    <row r="355" spans="2:6" ht="15.75" customHeight="1" x14ac:dyDescent="0.25">
      <c r="B355" s="17" t="s">
        <v>537</v>
      </c>
      <c r="C355" s="18" t="s">
        <v>538</v>
      </c>
      <c r="D355" s="19" t="s">
        <v>215</v>
      </c>
      <c r="E355" s="20">
        <v>3400</v>
      </c>
      <c r="F355" s="21"/>
    </row>
    <row r="356" spans="2:6" ht="15.75" customHeight="1" x14ac:dyDescent="0.25">
      <c r="B356" s="17" t="s">
        <v>539</v>
      </c>
      <c r="C356" s="18" t="s">
        <v>540</v>
      </c>
      <c r="D356" s="19" t="s">
        <v>164</v>
      </c>
      <c r="E356" s="20">
        <v>751</v>
      </c>
      <c r="F356" s="21"/>
    </row>
    <row r="357" spans="2:6" ht="15.75" customHeight="1" x14ac:dyDescent="0.25">
      <c r="B357" s="17" t="s">
        <v>541</v>
      </c>
      <c r="C357" s="18" t="s">
        <v>542</v>
      </c>
      <c r="D357" s="19" t="s">
        <v>123</v>
      </c>
      <c r="E357" s="20">
        <v>4732</v>
      </c>
      <c r="F357" s="21"/>
    </row>
    <row r="358" spans="2:6" ht="15.75" customHeight="1" x14ac:dyDescent="0.25">
      <c r="B358" s="17" t="s">
        <v>543</v>
      </c>
      <c r="C358" s="18" t="s">
        <v>1516</v>
      </c>
      <c r="D358" s="19" t="s">
        <v>164</v>
      </c>
      <c r="E358" s="20">
        <v>48795</v>
      </c>
      <c r="F358" s="21"/>
    </row>
    <row r="359" spans="2:6" ht="15.75" customHeight="1" x14ac:dyDescent="0.25">
      <c r="B359" s="17" t="s">
        <v>544</v>
      </c>
      <c r="C359" s="18" t="s">
        <v>545</v>
      </c>
      <c r="D359" s="19" t="s">
        <v>164</v>
      </c>
      <c r="E359" s="20">
        <v>1175</v>
      </c>
      <c r="F359" s="21"/>
    </row>
    <row r="360" spans="2:6" ht="15.75" customHeight="1" x14ac:dyDescent="0.25">
      <c r="B360" s="17" t="s">
        <v>546</v>
      </c>
      <c r="C360" s="18" t="s">
        <v>547</v>
      </c>
      <c r="D360" s="19" t="s">
        <v>215</v>
      </c>
      <c r="E360" s="20">
        <v>13100</v>
      </c>
      <c r="F360" s="21"/>
    </row>
    <row r="361" spans="2:6" ht="15.75" customHeight="1" x14ac:dyDescent="0.25">
      <c r="B361" s="17" t="s">
        <v>548</v>
      </c>
      <c r="C361" s="18" t="s">
        <v>549</v>
      </c>
      <c r="D361" s="19" t="s">
        <v>164</v>
      </c>
      <c r="E361" s="20">
        <v>122</v>
      </c>
      <c r="F361" s="21"/>
    </row>
    <row r="362" spans="2:6" ht="15.75" customHeight="1" x14ac:dyDescent="0.25">
      <c r="B362" s="17" t="s">
        <v>550</v>
      </c>
      <c r="C362" s="18" t="s">
        <v>551</v>
      </c>
      <c r="D362" s="19" t="s">
        <v>164</v>
      </c>
      <c r="E362" s="20">
        <v>45</v>
      </c>
      <c r="F362" s="21"/>
    </row>
    <row r="363" spans="2:6" ht="15.75" customHeight="1" x14ac:dyDescent="0.25">
      <c r="B363" s="17" t="s">
        <v>552</v>
      </c>
      <c r="C363" s="18" t="s">
        <v>553</v>
      </c>
      <c r="D363" s="19" t="s">
        <v>164</v>
      </c>
      <c r="E363" s="20">
        <v>5524</v>
      </c>
      <c r="F363" s="21"/>
    </row>
    <row r="364" spans="2:6" ht="15.75" customHeight="1" x14ac:dyDescent="0.25">
      <c r="B364" s="17" t="s">
        <v>554</v>
      </c>
      <c r="C364" s="18" t="s">
        <v>555</v>
      </c>
      <c r="D364" s="19" t="s">
        <v>164</v>
      </c>
      <c r="E364" s="20">
        <v>3309</v>
      </c>
      <c r="F364" s="21"/>
    </row>
    <row r="365" spans="2:6" ht="15.75" customHeight="1" x14ac:dyDescent="0.25">
      <c r="B365" s="17" t="s">
        <v>556</v>
      </c>
      <c r="C365" s="18" t="s">
        <v>557</v>
      </c>
      <c r="D365" s="19" t="s">
        <v>386</v>
      </c>
      <c r="E365" s="20">
        <v>8450</v>
      </c>
      <c r="F365" s="21"/>
    </row>
    <row r="366" spans="2:6" ht="30" x14ac:dyDescent="0.25">
      <c r="B366" s="17" t="s">
        <v>558</v>
      </c>
      <c r="C366" s="18" t="s">
        <v>559</v>
      </c>
      <c r="D366" s="19" t="s">
        <v>164</v>
      </c>
      <c r="E366" s="20">
        <v>25110.5</v>
      </c>
      <c r="F366" s="21"/>
    </row>
    <row r="367" spans="2:6" ht="15.75" customHeight="1" x14ac:dyDescent="0.25">
      <c r="B367" s="17" t="s">
        <v>560</v>
      </c>
      <c r="C367" s="18" t="s">
        <v>561</v>
      </c>
      <c r="D367" s="19" t="s">
        <v>182</v>
      </c>
      <c r="E367" s="20">
        <v>24876</v>
      </c>
      <c r="F367" s="21"/>
    </row>
    <row r="368" spans="2:6" ht="15.75" customHeight="1" x14ac:dyDescent="0.25">
      <c r="B368" s="17" t="s">
        <v>562</v>
      </c>
      <c r="C368" s="18" t="s">
        <v>563</v>
      </c>
      <c r="D368" s="19" t="s">
        <v>164</v>
      </c>
      <c r="E368" s="20">
        <v>36</v>
      </c>
      <c r="F368" s="21"/>
    </row>
    <row r="369" spans="2:6" ht="15.75" customHeight="1" x14ac:dyDescent="0.25">
      <c r="B369" s="17" t="s">
        <v>564</v>
      </c>
      <c r="C369" s="18" t="s">
        <v>565</v>
      </c>
      <c r="D369" s="19" t="s">
        <v>164</v>
      </c>
      <c r="E369" s="20">
        <v>25</v>
      </c>
      <c r="F369" s="21"/>
    </row>
    <row r="370" spans="2:6" ht="15.75" customHeight="1" x14ac:dyDescent="0.25">
      <c r="B370" s="17" t="s">
        <v>566</v>
      </c>
      <c r="C370" s="18" t="s">
        <v>567</v>
      </c>
      <c r="D370" s="19" t="s">
        <v>215</v>
      </c>
      <c r="E370" s="20">
        <v>10119</v>
      </c>
      <c r="F370" s="21"/>
    </row>
    <row r="371" spans="2:6" ht="15.75" customHeight="1" x14ac:dyDescent="0.25">
      <c r="B371" s="17" t="s">
        <v>568</v>
      </c>
      <c r="C371" s="18" t="s">
        <v>569</v>
      </c>
      <c r="D371" s="19" t="s">
        <v>164</v>
      </c>
      <c r="E371" s="20">
        <v>3703</v>
      </c>
      <c r="F371" s="21"/>
    </row>
    <row r="372" spans="2:6" ht="15.75" customHeight="1" x14ac:dyDescent="0.25">
      <c r="B372" s="17" t="s">
        <v>570</v>
      </c>
      <c r="C372" s="18" t="s">
        <v>571</v>
      </c>
      <c r="D372" s="19" t="s">
        <v>182</v>
      </c>
      <c r="E372" s="20">
        <v>81854</v>
      </c>
      <c r="F372" s="21"/>
    </row>
    <row r="373" spans="2:6" ht="15.75" customHeight="1" x14ac:dyDescent="0.25">
      <c r="B373" s="17" t="s">
        <v>572</v>
      </c>
      <c r="C373" s="18" t="s">
        <v>573</v>
      </c>
      <c r="D373" s="19" t="s">
        <v>182</v>
      </c>
      <c r="E373" s="20">
        <v>45643</v>
      </c>
      <c r="F373" s="21"/>
    </row>
    <row r="374" spans="2:6" ht="15.75" customHeight="1" x14ac:dyDescent="0.25">
      <c r="B374" s="17" t="s">
        <v>574</v>
      </c>
      <c r="C374" s="18" t="s">
        <v>575</v>
      </c>
      <c r="D374" s="19" t="s">
        <v>215</v>
      </c>
      <c r="E374" s="20">
        <v>10119</v>
      </c>
      <c r="F374" s="21"/>
    </row>
    <row r="375" spans="2:6" ht="15.75" customHeight="1" x14ac:dyDescent="0.25">
      <c r="B375" s="17" t="s">
        <v>576</v>
      </c>
      <c r="C375" s="18" t="s">
        <v>577</v>
      </c>
      <c r="D375" s="19" t="s">
        <v>97</v>
      </c>
      <c r="E375" s="20">
        <v>32771</v>
      </c>
      <c r="F375" s="21"/>
    </row>
    <row r="376" spans="2:6" ht="15.75" customHeight="1" x14ac:dyDescent="0.25">
      <c r="B376" s="17" t="s">
        <v>578</v>
      </c>
      <c r="C376" s="18" t="s">
        <v>579</v>
      </c>
      <c r="D376" s="19" t="s">
        <v>164</v>
      </c>
      <c r="E376" s="20">
        <v>15760</v>
      </c>
      <c r="F376" s="21"/>
    </row>
    <row r="377" spans="2:6" ht="15.75" customHeight="1" x14ac:dyDescent="0.25">
      <c r="B377" s="17" t="s">
        <v>580</v>
      </c>
      <c r="C377" s="18" t="s">
        <v>581</v>
      </c>
      <c r="D377" s="19" t="s">
        <v>164</v>
      </c>
      <c r="E377" s="20">
        <v>735</v>
      </c>
      <c r="F377" s="21"/>
    </row>
    <row r="378" spans="2:6" ht="15.75" customHeight="1" x14ac:dyDescent="0.25">
      <c r="B378" s="17" t="s">
        <v>582</v>
      </c>
      <c r="C378" s="18" t="s">
        <v>583</v>
      </c>
      <c r="D378" s="19" t="s">
        <v>164</v>
      </c>
      <c r="E378" s="20">
        <v>1880</v>
      </c>
      <c r="F378" s="21"/>
    </row>
    <row r="379" spans="2:6" ht="15.75" customHeight="1" x14ac:dyDescent="0.25">
      <c r="B379" s="17" t="s">
        <v>584</v>
      </c>
      <c r="C379" s="18" t="s">
        <v>585</v>
      </c>
      <c r="D379" s="19" t="s">
        <v>164</v>
      </c>
      <c r="E379" s="20">
        <v>1609</v>
      </c>
      <c r="F379" s="21"/>
    </row>
    <row r="380" spans="2:6" ht="15.75" customHeight="1" x14ac:dyDescent="0.25">
      <c r="B380" s="17" t="s">
        <v>586</v>
      </c>
      <c r="C380" s="18" t="s">
        <v>587</v>
      </c>
      <c r="D380" s="19" t="s">
        <v>164</v>
      </c>
      <c r="E380" s="20">
        <v>4060</v>
      </c>
      <c r="F380" s="21"/>
    </row>
    <row r="381" spans="2:6" ht="15.75" customHeight="1" x14ac:dyDescent="0.25">
      <c r="B381" s="17" t="s">
        <v>588</v>
      </c>
      <c r="C381" s="18" t="s">
        <v>1468</v>
      </c>
      <c r="D381" s="19" t="s">
        <v>164</v>
      </c>
      <c r="E381" s="20">
        <v>31875</v>
      </c>
      <c r="F381" s="21"/>
    </row>
    <row r="382" spans="2:6" s="143" customFormat="1" ht="15.75" customHeight="1" x14ac:dyDescent="0.25">
      <c r="B382" s="17" t="s">
        <v>589</v>
      </c>
      <c r="C382" s="144" t="s">
        <v>590</v>
      </c>
      <c r="D382" s="145" t="s">
        <v>164</v>
      </c>
      <c r="E382" s="146">
        <v>25000</v>
      </c>
      <c r="F382" s="21"/>
    </row>
    <row r="383" spans="2:6" s="143" customFormat="1" ht="15.75" customHeight="1" x14ac:dyDescent="0.25">
      <c r="B383" s="17" t="s">
        <v>591</v>
      </c>
      <c r="C383" s="144" t="s">
        <v>592</v>
      </c>
      <c r="D383" s="145" t="s">
        <v>164</v>
      </c>
      <c r="E383" s="146">
        <v>34900</v>
      </c>
      <c r="F383" s="21"/>
    </row>
    <row r="384" spans="2:6" s="143" customFormat="1" ht="15.75" customHeight="1" x14ac:dyDescent="0.25">
      <c r="B384" s="17" t="s">
        <v>593</v>
      </c>
      <c r="C384" s="144" t="s">
        <v>594</v>
      </c>
      <c r="D384" s="145" t="s">
        <v>164</v>
      </c>
      <c r="E384" s="146">
        <v>91822</v>
      </c>
      <c r="F384" s="21"/>
    </row>
    <row r="385" spans="2:6" s="143" customFormat="1" ht="15.75" customHeight="1" x14ac:dyDescent="0.25">
      <c r="B385" s="17" t="s">
        <v>595</v>
      </c>
      <c r="C385" s="144" t="s">
        <v>596</v>
      </c>
      <c r="D385" s="145" t="s">
        <v>164</v>
      </c>
      <c r="E385" s="146">
        <v>25374</v>
      </c>
      <c r="F385" s="21"/>
    </row>
    <row r="386" spans="2:6" s="143" customFormat="1" ht="15.75" customHeight="1" x14ac:dyDescent="0.25">
      <c r="B386" s="17" t="s">
        <v>597</v>
      </c>
      <c r="C386" s="144" t="s">
        <v>598</v>
      </c>
      <c r="D386" s="145" t="s">
        <v>164</v>
      </c>
      <c r="E386" s="146">
        <v>32236</v>
      </c>
      <c r="F386" s="21"/>
    </row>
    <row r="387" spans="2:6" s="143" customFormat="1" ht="15.75" customHeight="1" x14ac:dyDescent="0.25">
      <c r="B387" s="17" t="s">
        <v>599</v>
      </c>
      <c r="C387" s="144" t="s">
        <v>600</v>
      </c>
      <c r="D387" s="145" t="s">
        <v>164</v>
      </c>
      <c r="E387" s="146">
        <v>9158</v>
      </c>
      <c r="F387" s="21"/>
    </row>
    <row r="388" spans="2:6" s="143" customFormat="1" ht="15.75" customHeight="1" x14ac:dyDescent="0.25">
      <c r="B388" s="17" t="s">
        <v>601</v>
      </c>
      <c r="C388" s="144" t="s">
        <v>602</v>
      </c>
      <c r="D388" s="145" t="s">
        <v>164</v>
      </c>
      <c r="E388" s="146">
        <v>3028</v>
      </c>
      <c r="F388" s="21"/>
    </row>
    <row r="389" spans="2:6" s="143" customFormat="1" ht="15.75" customHeight="1" x14ac:dyDescent="0.25">
      <c r="B389" s="17" t="s">
        <v>603</v>
      </c>
      <c r="C389" s="144" t="s">
        <v>604</v>
      </c>
      <c r="D389" s="145" t="s">
        <v>164</v>
      </c>
      <c r="E389" s="146">
        <v>204</v>
      </c>
      <c r="F389" s="21"/>
    </row>
    <row r="390" spans="2:6" s="143" customFormat="1" ht="15.75" customHeight="1" x14ac:dyDescent="0.25">
      <c r="B390" s="17" t="s">
        <v>605</v>
      </c>
      <c r="C390" s="144" t="s">
        <v>521</v>
      </c>
      <c r="D390" s="145" t="s">
        <v>164</v>
      </c>
      <c r="E390" s="146">
        <v>14826</v>
      </c>
      <c r="F390" s="21"/>
    </row>
    <row r="391" spans="2:6" s="143" customFormat="1" ht="15.75" customHeight="1" x14ac:dyDescent="0.25">
      <c r="B391" s="17" t="s">
        <v>606</v>
      </c>
      <c r="C391" s="144" t="s">
        <v>607</v>
      </c>
      <c r="D391" s="145" t="s">
        <v>164</v>
      </c>
      <c r="E391" s="146">
        <v>36747</v>
      </c>
      <c r="F391" s="21"/>
    </row>
    <row r="392" spans="2:6" s="143" customFormat="1" ht="15.75" customHeight="1" x14ac:dyDescent="0.25">
      <c r="B392" s="17" t="s">
        <v>608</v>
      </c>
      <c r="C392" s="144" t="s">
        <v>609</v>
      </c>
      <c r="D392" s="145" t="s">
        <v>164</v>
      </c>
      <c r="E392" s="146">
        <v>75</v>
      </c>
      <c r="F392" s="21"/>
    </row>
    <row r="393" spans="2:6" s="143" customFormat="1" ht="15.75" customHeight="1" x14ac:dyDescent="0.25">
      <c r="B393" s="17" t="s">
        <v>610</v>
      </c>
      <c r="C393" s="144" t="s">
        <v>611</v>
      </c>
      <c r="D393" s="145" t="s">
        <v>164</v>
      </c>
      <c r="E393" s="146">
        <v>146645</v>
      </c>
      <c r="F393" s="21"/>
    </row>
    <row r="394" spans="2:6" s="143" customFormat="1" ht="15.75" customHeight="1" x14ac:dyDescent="0.25">
      <c r="B394" s="17" t="s">
        <v>612</v>
      </c>
      <c r="C394" s="144" t="s">
        <v>486</v>
      </c>
      <c r="D394" s="145" t="s">
        <v>164</v>
      </c>
      <c r="E394" s="146">
        <v>99500</v>
      </c>
      <c r="F394" s="21"/>
    </row>
    <row r="395" spans="2:6" s="143" customFormat="1" ht="15.75" customHeight="1" x14ac:dyDescent="0.25">
      <c r="B395" s="17" t="s">
        <v>613</v>
      </c>
      <c r="C395" s="144" t="s">
        <v>614</v>
      </c>
      <c r="D395" s="145" t="s">
        <v>164</v>
      </c>
      <c r="E395" s="146">
        <v>1166</v>
      </c>
      <c r="F395" s="21"/>
    </row>
    <row r="396" spans="2:6" s="143" customFormat="1" ht="15.75" customHeight="1" x14ac:dyDescent="0.25">
      <c r="B396" s="17" t="s">
        <v>615</v>
      </c>
      <c r="C396" s="144" t="s">
        <v>616</v>
      </c>
      <c r="D396" s="145" t="s">
        <v>164</v>
      </c>
      <c r="E396" s="146">
        <v>6500</v>
      </c>
      <c r="F396" s="21"/>
    </row>
    <row r="397" spans="2:6" s="143" customFormat="1" ht="15.75" customHeight="1" x14ac:dyDescent="0.25">
      <c r="B397" s="17" t="s">
        <v>617</v>
      </c>
      <c r="C397" s="144" t="s">
        <v>618</v>
      </c>
      <c r="D397" s="145" t="s">
        <v>97</v>
      </c>
      <c r="E397" s="146">
        <v>9088</v>
      </c>
      <c r="F397" s="21"/>
    </row>
    <row r="398" spans="2:6" ht="15.75" customHeight="1" x14ac:dyDescent="0.25">
      <c r="B398" s="17" t="s">
        <v>619</v>
      </c>
      <c r="C398" s="18" t="s">
        <v>620</v>
      </c>
      <c r="D398" s="19" t="s">
        <v>164</v>
      </c>
      <c r="E398" s="20">
        <v>310</v>
      </c>
      <c r="F398" s="21"/>
    </row>
    <row r="399" spans="2:6" ht="15.75" customHeight="1" x14ac:dyDescent="0.25">
      <c r="B399" s="17" t="s">
        <v>621</v>
      </c>
      <c r="C399" s="18" t="s">
        <v>622</v>
      </c>
      <c r="D399" s="19" t="s">
        <v>97</v>
      </c>
      <c r="E399" s="20">
        <v>4827</v>
      </c>
      <c r="F399" s="21"/>
    </row>
    <row r="400" spans="2:6" ht="15.75" customHeight="1" x14ac:dyDescent="0.25">
      <c r="B400" s="17" t="s">
        <v>623</v>
      </c>
      <c r="C400" s="18" t="s">
        <v>624</v>
      </c>
      <c r="D400" s="19" t="s">
        <v>164</v>
      </c>
      <c r="E400" s="20">
        <v>187042</v>
      </c>
      <c r="F400" s="21"/>
    </row>
    <row r="401" spans="2:6" ht="15.75" customHeight="1" x14ac:dyDescent="0.25">
      <c r="B401" s="17" t="s">
        <v>625</v>
      </c>
      <c r="C401" s="18" t="s">
        <v>626</v>
      </c>
      <c r="D401" s="19" t="s">
        <v>97</v>
      </c>
      <c r="E401" s="20">
        <v>8943</v>
      </c>
      <c r="F401" s="21"/>
    </row>
    <row r="402" spans="2:6" ht="15.75" customHeight="1" x14ac:dyDescent="0.25">
      <c r="B402" s="17" t="s">
        <v>627</v>
      </c>
      <c r="C402" s="18" t="s">
        <v>628</v>
      </c>
      <c r="D402" s="19" t="s">
        <v>97</v>
      </c>
      <c r="E402" s="20">
        <v>202791</v>
      </c>
      <c r="F402" s="21"/>
    </row>
    <row r="403" spans="2:6" ht="15.75" customHeight="1" x14ac:dyDescent="0.25">
      <c r="B403" s="17" t="s">
        <v>629</v>
      </c>
      <c r="C403" s="18" t="s">
        <v>630</v>
      </c>
      <c r="D403" s="19" t="s">
        <v>97</v>
      </c>
      <c r="E403" s="20">
        <v>7005</v>
      </c>
      <c r="F403" s="21"/>
    </row>
    <row r="404" spans="2:6" ht="75" x14ac:dyDescent="0.25">
      <c r="B404" s="17" t="s">
        <v>631</v>
      </c>
      <c r="C404" s="18" t="s">
        <v>632</v>
      </c>
      <c r="D404" s="19" t="s">
        <v>97</v>
      </c>
      <c r="E404" s="20">
        <v>414400</v>
      </c>
      <c r="F404" s="21"/>
    </row>
    <row r="405" spans="2:6" ht="15.75" customHeight="1" x14ac:dyDescent="0.25">
      <c r="B405" s="17" t="s">
        <v>1469</v>
      </c>
      <c r="C405" s="18" t="s">
        <v>1470</v>
      </c>
      <c r="D405" s="19" t="s">
        <v>164</v>
      </c>
      <c r="E405" s="20">
        <v>38900</v>
      </c>
      <c r="F405" s="21"/>
    </row>
    <row r="406" spans="2:6" ht="15.75" customHeight="1" x14ac:dyDescent="0.25">
      <c r="B406" s="13" t="s">
        <v>633</v>
      </c>
      <c r="C406" s="14" t="s">
        <v>634</v>
      </c>
      <c r="D406" s="14"/>
      <c r="E406" s="22"/>
      <c r="F406" s="22"/>
    </row>
    <row r="407" spans="2:6" ht="15.75" customHeight="1" x14ac:dyDescent="0.25">
      <c r="B407" s="17" t="s">
        <v>635</v>
      </c>
      <c r="C407" s="18" t="s">
        <v>636</v>
      </c>
      <c r="D407" s="19" t="s">
        <v>215</v>
      </c>
      <c r="E407" s="20">
        <v>4819</v>
      </c>
      <c r="F407" s="21"/>
    </row>
    <row r="408" spans="2:6" ht="15.75" customHeight="1" x14ac:dyDescent="0.25">
      <c r="B408" s="17" t="s">
        <v>637</v>
      </c>
      <c r="C408" s="18" t="s">
        <v>638</v>
      </c>
      <c r="D408" s="19" t="s">
        <v>164</v>
      </c>
      <c r="E408" s="20">
        <v>962</v>
      </c>
      <c r="F408" s="21"/>
    </row>
    <row r="409" spans="2:6" s="143" customFormat="1" ht="15.75" customHeight="1" x14ac:dyDescent="0.25">
      <c r="B409" s="17" t="s">
        <v>639</v>
      </c>
      <c r="C409" s="144" t="s">
        <v>640</v>
      </c>
      <c r="D409" s="145" t="s">
        <v>164</v>
      </c>
      <c r="E409" s="146">
        <v>799</v>
      </c>
      <c r="F409" s="21"/>
    </row>
    <row r="410" spans="2:6" s="143" customFormat="1" ht="15.75" customHeight="1" x14ac:dyDescent="0.25">
      <c r="B410" s="17" t="s">
        <v>641</v>
      </c>
      <c r="C410" s="144" t="s">
        <v>642</v>
      </c>
      <c r="D410" s="145" t="s">
        <v>164</v>
      </c>
      <c r="E410" s="146">
        <v>1388</v>
      </c>
      <c r="F410" s="21"/>
    </row>
    <row r="411" spans="2:6" s="143" customFormat="1" ht="15.75" customHeight="1" x14ac:dyDescent="0.25">
      <c r="B411" s="17" t="s">
        <v>643</v>
      </c>
      <c r="C411" s="144" t="s">
        <v>644</v>
      </c>
      <c r="D411" s="145" t="s">
        <v>164</v>
      </c>
      <c r="E411" s="146">
        <v>5242</v>
      </c>
      <c r="F411" s="21"/>
    </row>
    <row r="412" spans="2:6" s="143" customFormat="1" ht="15.75" customHeight="1" x14ac:dyDescent="0.25">
      <c r="B412" s="17" t="s">
        <v>645</v>
      </c>
      <c r="C412" s="144" t="s">
        <v>646</v>
      </c>
      <c r="D412" s="145" t="s">
        <v>164</v>
      </c>
      <c r="E412" s="146">
        <v>2028</v>
      </c>
      <c r="F412" s="21"/>
    </row>
    <row r="413" spans="2:6" s="143" customFormat="1" ht="15.75" customHeight="1" x14ac:dyDescent="0.25">
      <c r="B413" s="17" t="s">
        <v>647</v>
      </c>
      <c r="C413" s="144" t="s">
        <v>648</v>
      </c>
      <c r="D413" s="145" t="s">
        <v>164</v>
      </c>
      <c r="E413" s="146">
        <v>734</v>
      </c>
      <c r="F413" s="21"/>
    </row>
    <row r="414" spans="2:6" s="143" customFormat="1" ht="15.75" customHeight="1" x14ac:dyDescent="0.25">
      <c r="B414" s="17" t="s">
        <v>649</v>
      </c>
      <c r="C414" s="144" t="s">
        <v>650</v>
      </c>
      <c r="D414" s="145" t="s">
        <v>164</v>
      </c>
      <c r="E414" s="146">
        <v>1074</v>
      </c>
      <c r="F414" s="21"/>
    </row>
    <row r="415" spans="2:6" s="143" customFormat="1" ht="15.75" customHeight="1" x14ac:dyDescent="0.25">
      <c r="B415" s="17" t="s">
        <v>651</v>
      </c>
      <c r="C415" s="144" t="s">
        <v>652</v>
      </c>
      <c r="D415" s="145" t="s">
        <v>164</v>
      </c>
      <c r="E415" s="146">
        <v>4279</v>
      </c>
      <c r="F415" s="21"/>
    </row>
    <row r="416" spans="2:6" s="143" customFormat="1" ht="15.75" customHeight="1" x14ac:dyDescent="0.25">
      <c r="B416" s="17" t="s">
        <v>653</v>
      </c>
      <c r="C416" s="144" t="s">
        <v>654</v>
      </c>
      <c r="D416" s="145" t="s">
        <v>215</v>
      </c>
      <c r="E416" s="146">
        <v>37227</v>
      </c>
      <c r="F416" s="21"/>
    </row>
    <row r="417" spans="2:6" s="143" customFormat="1" ht="15.75" customHeight="1" x14ac:dyDescent="0.25">
      <c r="B417" s="17" t="s">
        <v>655</v>
      </c>
      <c r="C417" s="144" t="s">
        <v>656</v>
      </c>
      <c r="D417" s="145" t="s">
        <v>215</v>
      </c>
      <c r="E417" s="146">
        <v>2783.7222222222222</v>
      </c>
      <c r="F417" s="21"/>
    </row>
    <row r="418" spans="2:6" s="143" customFormat="1" ht="15.75" customHeight="1" x14ac:dyDescent="0.25">
      <c r="B418" s="17" t="s">
        <v>657</v>
      </c>
      <c r="C418" s="144" t="s">
        <v>658</v>
      </c>
      <c r="D418" s="145" t="s">
        <v>215</v>
      </c>
      <c r="E418" s="146">
        <v>8171</v>
      </c>
      <c r="F418" s="21"/>
    </row>
    <row r="419" spans="2:6" s="143" customFormat="1" ht="15.75" customHeight="1" x14ac:dyDescent="0.25">
      <c r="B419" s="17" t="s">
        <v>659</v>
      </c>
      <c r="C419" s="144" t="s">
        <v>660</v>
      </c>
      <c r="D419" s="145" t="s">
        <v>215</v>
      </c>
      <c r="E419" s="146">
        <v>3475</v>
      </c>
      <c r="F419" s="21"/>
    </row>
    <row r="420" spans="2:6" s="143" customFormat="1" ht="15.75" customHeight="1" x14ac:dyDescent="0.25">
      <c r="B420" s="17" t="s">
        <v>661</v>
      </c>
      <c r="C420" s="144" t="s">
        <v>662</v>
      </c>
      <c r="D420" s="145" t="s">
        <v>215</v>
      </c>
      <c r="E420" s="146">
        <v>2002</v>
      </c>
      <c r="F420" s="21"/>
    </row>
    <row r="421" spans="2:6" s="143" customFormat="1" ht="15.75" customHeight="1" x14ac:dyDescent="0.25">
      <c r="B421" s="17" t="s">
        <v>663</v>
      </c>
      <c r="C421" s="144" t="s">
        <v>664</v>
      </c>
      <c r="D421" s="145" t="s">
        <v>215</v>
      </c>
      <c r="E421" s="146">
        <v>2474</v>
      </c>
      <c r="F421" s="21"/>
    </row>
    <row r="422" spans="2:6" s="143" customFormat="1" ht="15.75" customHeight="1" x14ac:dyDescent="0.25">
      <c r="B422" s="17" t="s">
        <v>665</v>
      </c>
      <c r="C422" s="144" t="s">
        <v>666</v>
      </c>
      <c r="D422" s="145" t="s">
        <v>164</v>
      </c>
      <c r="E422" s="146">
        <v>11042</v>
      </c>
      <c r="F422" s="21"/>
    </row>
    <row r="423" spans="2:6" s="143" customFormat="1" ht="15.75" customHeight="1" x14ac:dyDescent="0.25">
      <c r="B423" s="17" t="s">
        <v>667</v>
      </c>
      <c r="C423" s="144" t="s">
        <v>668</v>
      </c>
      <c r="D423" s="145" t="s">
        <v>164</v>
      </c>
      <c r="E423" s="146">
        <v>8255</v>
      </c>
      <c r="F423" s="21"/>
    </row>
    <row r="424" spans="2:6" s="143" customFormat="1" ht="15.75" customHeight="1" x14ac:dyDescent="0.25">
      <c r="B424" s="17" t="s">
        <v>669</v>
      </c>
      <c r="C424" s="144" t="s">
        <v>670</v>
      </c>
      <c r="D424" s="145" t="s">
        <v>164</v>
      </c>
      <c r="E424" s="146">
        <v>2363</v>
      </c>
      <c r="F424" s="21"/>
    </row>
    <row r="425" spans="2:6" s="143" customFormat="1" ht="15.75" customHeight="1" x14ac:dyDescent="0.25">
      <c r="B425" s="17" t="s">
        <v>671</v>
      </c>
      <c r="C425" s="144" t="s">
        <v>672</v>
      </c>
      <c r="D425" s="145" t="s">
        <v>164</v>
      </c>
      <c r="E425" s="146">
        <v>962</v>
      </c>
      <c r="F425" s="21"/>
    </row>
    <row r="426" spans="2:6" s="143" customFormat="1" ht="15.75" customHeight="1" x14ac:dyDescent="0.25">
      <c r="B426" s="17" t="s">
        <v>673</v>
      </c>
      <c r="C426" s="144" t="s">
        <v>674</v>
      </c>
      <c r="D426" s="145" t="s">
        <v>164</v>
      </c>
      <c r="E426" s="146">
        <v>510</v>
      </c>
      <c r="F426" s="21"/>
    </row>
    <row r="427" spans="2:6" ht="15.75" customHeight="1" x14ac:dyDescent="0.25">
      <c r="B427" s="17" t="s">
        <v>675</v>
      </c>
      <c r="C427" s="18" t="s">
        <v>676</v>
      </c>
      <c r="D427" s="19" t="s">
        <v>164</v>
      </c>
      <c r="E427" s="20">
        <v>390</v>
      </c>
      <c r="F427" s="21"/>
    </row>
    <row r="428" spans="2:6" ht="15.75" customHeight="1" x14ac:dyDescent="0.25">
      <c r="B428" s="17" t="s">
        <v>677</v>
      </c>
      <c r="C428" s="18" t="s">
        <v>678</v>
      </c>
      <c r="D428" s="19" t="s">
        <v>164</v>
      </c>
      <c r="E428" s="20">
        <v>1054</v>
      </c>
      <c r="F428" s="21"/>
    </row>
    <row r="429" spans="2:6" ht="15.75" customHeight="1" x14ac:dyDescent="0.25">
      <c r="B429" s="17" t="s">
        <v>679</v>
      </c>
      <c r="C429" s="18" t="s">
        <v>680</v>
      </c>
      <c r="D429" s="19" t="s">
        <v>164</v>
      </c>
      <c r="E429" s="20">
        <v>509</v>
      </c>
      <c r="F429" s="21"/>
    </row>
    <row r="430" spans="2:6" ht="15.75" customHeight="1" x14ac:dyDescent="0.25">
      <c r="B430" s="17" t="s">
        <v>681</v>
      </c>
      <c r="C430" s="18" t="s">
        <v>682</v>
      </c>
      <c r="D430" s="19" t="s">
        <v>164</v>
      </c>
      <c r="E430" s="20">
        <v>49980</v>
      </c>
      <c r="F430" s="21"/>
    </row>
    <row r="431" spans="2:6" ht="15.75" customHeight="1" x14ac:dyDescent="0.25">
      <c r="B431" s="17" t="s">
        <v>683</v>
      </c>
      <c r="C431" s="18" t="s">
        <v>684</v>
      </c>
      <c r="D431" s="19" t="s">
        <v>164</v>
      </c>
      <c r="E431" s="20">
        <v>87976</v>
      </c>
      <c r="F431" s="21"/>
    </row>
    <row r="432" spans="2:6" ht="15.75" customHeight="1" x14ac:dyDescent="0.25">
      <c r="B432" s="17" t="s">
        <v>685</v>
      </c>
      <c r="C432" s="18" t="s">
        <v>686</v>
      </c>
      <c r="D432" s="19" t="s">
        <v>164</v>
      </c>
      <c r="E432" s="20">
        <v>6200</v>
      </c>
      <c r="F432" s="21"/>
    </row>
    <row r="433" spans="2:6" ht="15.75" customHeight="1" x14ac:dyDescent="0.25">
      <c r="B433" s="17" t="s">
        <v>687</v>
      </c>
      <c r="C433" s="18" t="s">
        <v>688</v>
      </c>
      <c r="D433" s="19" t="s">
        <v>164</v>
      </c>
      <c r="E433" s="20">
        <v>15860</v>
      </c>
      <c r="F433" s="21"/>
    </row>
    <row r="434" spans="2:6" ht="15.75" customHeight="1" x14ac:dyDescent="0.25">
      <c r="B434" s="17" t="s">
        <v>689</v>
      </c>
      <c r="C434" s="18" t="s">
        <v>690</v>
      </c>
      <c r="D434" s="19" t="s">
        <v>164</v>
      </c>
      <c r="E434" s="20">
        <v>104720</v>
      </c>
      <c r="F434" s="21"/>
    </row>
    <row r="435" spans="2:6" ht="15.75" customHeight="1" x14ac:dyDescent="0.25">
      <c r="B435" s="17" t="s">
        <v>691</v>
      </c>
      <c r="C435" s="18" t="s">
        <v>692</v>
      </c>
      <c r="D435" s="19" t="s">
        <v>164</v>
      </c>
      <c r="E435" s="20">
        <v>49442</v>
      </c>
      <c r="F435" s="21"/>
    </row>
    <row r="436" spans="2:6" ht="15.75" customHeight="1" x14ac:dyDescent="0.25">
      <c r="B436" s="17" t="s">
        <v>693</v>
      </c>
      <c r="C436" s="18" t="s">
        <v>694</v>
      </c>
      <c r="D436" s="19" t="s">
        <v>164</v>
      </c>
      <c r="E436" s="20">
        <v>125518</v>
      </c>
      <c r="F436" s="21"/>
    </row>
    <row r="437" spans="2:6" ht="15.75" customHeight="1" x14ac:dyDescent="0.25">
      <c r="B437" s="17" t="s">
        <v>695</v>
      </c>
      <c r="C437" s="18" t="s">
        <v>696</v>
      </c>
      <c r="D437" s="19" t="s">
        <v>164</v>
      </c>
      <c r="E437" s="20">
        <v>47354</v>
      </c>
      <c r="F437" s="21"/>
    </row>
    <row r="438" spans="2:6" ht="15.75" customHeight="1" x14ac:dyDescent="0.25">
      <c r="B438" s="17" t="s">
        <v>697</v>
      </c>
      <c r="C438" s="18" t="s">
        <v>698</v>
      </c>
      <c r="D438" s="19" t="s">
        <v>164</v>
      </c>
      <c r="E438" s="20">
        <v>12487</v>
      </c>
      <c r="F438" s="21"/>
    </row>
    <row r="439" spans="2:6" ht="15.75" customHeight="1" x14ac:dyDescent="0.25">
      <c r="B439" s="17" t="s">
        <v>699</v>
      </c>
      <c r="C439" s="18" t="s">
        <v>700</v>
      </c>
      <c r="D439" s="19" t="s">
        <v>164</v>
      </c>
      <c r="E439" s="20">
        <v>311</v>
      </c>
      <c r="F439" s="21"/>
    </row>
    <row r="440" spans="2:6" ht="15.75" customHeight="1" x14ac:dyDescent="0.25">
      <c r="B440" s="17" t="s">
        <v>701</v>
      </c>
      <c r="C440" s="18" t="s">
        <v>702</v>
      </c>
      <c r="D440" s="19" t="s">
        <v>215</v>
      </c>
      <c r="E440" s="20">
        <v>10208</v>
      </c>
      <c r="F440" s="21"/>
    </row>
    <row r="441" spans="2:6" ht="15.75" customHeight="1" x14ac:dyDescent="0.25">
      <c r="B441" s="17" t="s">
        <v>703</v>
      </c>
      <c r="C441" s="18" t="s">
        <v>704</v>
      </c>
      <c r="D441" s="19" t="s">
        <v>215</v>
      </c>
      <c r="E441" s="20">
        <v>37219</v>
      </c>
      <c r="F441" s="21"/>
    </row>
    <row r="442" spans="2:6" ht="15.75" customHeight="1" x14ac:dyDescent="0.25">
      <c r="B442" s="17" t="s">
        <v>705</v>
      </c>
      <c r="C442" s="18" t="s">
        <v>706</v>
      </c>
      <c r="D442" s="19" t="s">
        <v>215</v>
      </c>
      <c r="E442" s="20">
        <v>13258</v>
      </c>
      <c r="F442" s="21"/>
    </row>
    <row r="443" spans="2:6" ht="15.75" customHeight="1" x14ac:dyDescent="0.25">
      <c r="B443" s="17" t="s">
        <v>707</v>
      </c>
      <c r="C443" s="18" t="s">
        <v>708</v>
      </c>
      <c r="D443" s="19" t="s">
        <v>215</v>
      </c>
      <c r="E443" s="20">
        <v>7105</v>
      </c>
      <c r="F443" s="21"/>
    </row>
    <row r="444" spans="2:6" ht="15.75" customHeight="1" x14ac:dyDescent="0.25">
      <c r="B444" s="17" t="s">
        <v>709</v>
      </c>
      <c r="C444" s="18" t="s">
        <v>710</v>
      </c>
      <c r="D444" s="19" t="s">
        <v>164</v>
      </c>
      <c r="E444" s="20">
        <v>9875</v>
      </c>
      <c r="F444" s="21"/>
    </row>
    <row r="445" spans="2:6" ht="15.75" customHeight="1" x14ac:dyDescent="0.25">
      <c r="B445" s="17" t="s">
        <v>711</v>
      </c>
      <c r="C445" s="18" t="s">
        <v>712</v>
      </c>
      <c r="D445" s="19" t="s">
        <v>164</v>
      </c>
      <c r="E445" s="20">
        <v>54103</v>
      </c>
      <c r="F445" s="21"/>
    </row>
    <row r="446" spans="2:6" ht="15.75" customHeight="1" x14ac:dyDescent="0.25">
      <c r="B446" s="17" t="s">
        <v>713</v>
      </c>
      <c r="C446" s="18" t="s">
        <v>714</v>
      </c>
      <c r="D446" s="19" t="s">
        <v>164</v>
      </c>
      <c r="E446" s="20">
        <v>12984</v>
      </c>
      <c r="F446" s="21"/>
    </row>
    <row r="447" spans="2:6" ht="15.75" customHeight="1" x14ac:dyDescent="0.25">
      <c r="B447" s="17" t="s">
        <v>715</v>
      </c>
      <c r="C447" s="18" t="s">
        <v>716</v>
      </c>
      <c r="D447" s="19" t="s">
        <v>164</v>
      </c>
      <c r="E447" s="20">
        <v>6926</v>
      </c>
      <c r="F447" s="21"/>
    </row>
    <row r="448" spans="2:6" ht="15.75" customHeight="1" x14ac:dyDescent="0.25">
      <c r="B448" s="17" t="s">
        <v>717</v>
      </c>
      <c r="C448" s="18" t="s">
        <v>718</v>
      </c>
      <c r="D448" s="19" t="s">
        <v>164</v>
      </c>
      <c r="E448" s="20">
        <v>1068</v>
      </c>
      <c r="F448" s="21"/>
    </row>
    <row r="449" spans="2:6" ht="15.75" customHeight="1" x14ac:dyDescent="0.25">
      <c r="B449" s="17" t="s">
        <v>719</v>
      </c>
      <c r="C449" s="18" t="s">
        <v>720</v>
      </c>
      <c r="D449" s="19" t="s">
        <v>215</v>
      </c>
      <c r="E449" s="20">
        <v>10899</v>
      </c>
      <c r="F449" s="21"/>
    </row>
    <row r="450" spans="2:6" ht="15.75" customHeight="1" x14ac:dyDescent="0.25">
      <c r="B450" s="17" t="s">
        <v>721</v>
      </c>
      <c r="C450" s="18" t="s">
        <v>722</v>
      </c>
      <c r="D450" s="19" t="s">
        <v>215</v>
      </c>
      <c r="E450" s="20">
        <v>17667.333333333336</v>
      </c>
      <c r="F450" s="21"/>
    </row>
    <row r="451" spans="2:6" ht="15.75" customHeight="1" x14ac:dyDescent="0.25">
      <c r="B451" s="17" t="s">
        <v>723</v>
      </c>
      <c r="C451" s="18" t="s">
        <v>724</v>
      </c>
      <c r="D451" s="19" t="s">
        <v>215</v>
      </c>
      <c r="E451" s="20">
        <v>22957.5</v>
      </c>
      <c r="F451" s="21"/>
    </row>
    <row r="452" spans="2:6" ht="15.75" customHeight="1" x14ac:dyDescent="0.25">
      <c r="B452" s="17" t="s">
        <v>725</v>
      </c>
      <c r="C452" s="18" t="s">
        <v>726</v>
      </c>
      <c r="D452" s="19" t="s">
        <v>164</v>
      </c>
      <c r="E452" s="20">
        <v>3220.3333333333335</v>
      </c>
      <c r="F452" s="21"/>
    </row>
    <row r="453" spans="2:6" ht="15.75" customHeight="1" x14ac:dyDescent="0.25">
      <c r="B453" s="17" t="s">
        <v>727</v>
      </c>
      <c r="C453" s="18" t="s">
        <v>728</v>
      </c>
      <c r="D453" s="19" t="s">
        <v>164</v>
      </c>
      <c r="E453" s="20">
        <v>7085.5</v>
      </c>
      <c r="F453" s="21"/>
    </row>
    <row r="454" spans="2:6" ht="15.75" customHeight="1" x14ac:dyDescent="0.25">
      <c r="B454" s="17" t="s">
        <v>729</v>
      </c>
      <c r="C454" s="18" t="s">
        <v>730</v>
      </c>
      <c r="D454" s="19" t="s">
        <v>164</v>
      </c>
      <c r="E454" s="20">
        <v>13133.5</v>
      </c>
      <c r="F454" s="21"/>
    </row>
    <row r="455" spans="2:6" ht="15.75" customHeight="1" x14ac:dyDescent="0.25">
      <c r="B455" s="17" t="s">
        <v>731</v>
      </c>
      <c r="C455" s="18" t="s">
        <v>732</v>
      </c>
      <c r="D455" s="19" t="s">
        <v>164</v>
      </c>
      <c r="E455" s="20">
        <v>1173</v>
      </c>
      <c r="F455" s="21"/>
    </row>
    <row r="456" spans="2:6" ht="15.75" customHeight="1" x14ac:dyDescent="0.25">
      <c r="B456" s="17" t="s">
        <v>733</v>
      </c>
      <c r="C456" s="18" t="s">
        <v>734</v>
      </c>
      <c r="D456" s="19" t="s">
        <v>164</v>
      </c>
      <c r="E456" s="20">
        <v>3780</v>
      </c>
      <c r="F456" s="21"/>
    </row>
    <row r="457" spans="2:6" ht="15.75" customHeight="1" x14ac:dyDescent="0.25">
      <c r="B457" s="17" t="s">
        <v>735</v>
      </c>
      <c r="C457" s="18" t="s">
        <v>736</v>
      </c>
      <c r="D457" s="19" t="s">
        <v>164</v>
      </c>
      <c r="E457" s="20">
        <v>3049</v>
      </c>
      <c r="F457" s="21"/>
    </row>
    <row r="458" spans="2:6" ht="15.75" customHeight="1" x14ac:dyDescent="0.25">
      <c r="B458" s="17" t="s">
        <v>737</v>
      </c>
      <c r="C458" s="18" t="s">
        <v>738</v>
      </c>
      <c r="D458" s="19" t="s">
        <v>164</v>
      </c>
      <c r="E458" s="20">
        <v>246311</v>
      </c>
      <c r="F458" s="21"/>
    </row>
    <row r="459" spans="2:6" ht="15.75" customHeight="1" x14ac:dyDescent="0.25">
      <c r="B459" s="17" t="s">
        <v>739</v>
      </c>
      <c r="C459" s="18" t="s">
        <v>740</v>
      </c>
      <c r="D459" s="19" t="s">
        <v>164</v>
      </c>
      <c r="E459" s="20">
        <v>115964</v>
      </c>
      <c r="F459" s="21"/>
    </row>
    <row r="460" spans="2:6" ht="15.75" customHeight="1" x14ac:dyDescent="0.25">
      <c r="B460" s="17" t="s">
        <v>741</v>
      </c>
      <c r="C460" s="18" t="s">
        <v>742</v>
      </c>
      <c r="D460" s="19" t="s">
        <v>215</v>
      </c>
      <c r="E460" s="20">
        <v>16783.622500000001</v>
      </c>
      <c r="F460" s="21"/>
    </row>
    <row r="461" spans="2:6" ht="15.75" customHeight="1" x14ac:dyDescent="0.25">
      <c r="B461" s="17" t="s">
        <v>743</v>
      </c>
      <c r="C461" s="18" t="s">
        <v>744</v>
      </c>
      <c r="D461" s="19" t="s">
        <v>164</v>
      </c>
      <c r="E461" s="20">
        <v>9133</v>
      </c>
      <c r="F461" s="21"/>
    </row>
    <row r="462" spans="2:6" ht="15.75" customHeight="1" x14ac:dyDescent="0.25">
      <c r="B462" s="17" t="s">
        <v>745</v>
      </c>
      <c r="C462" s="18" t="s">
        <v>746</v>
      </c>
      <c r="D462" s="19" t="s">
        <v>164</v>
      </c>
      <c r="E462" s="20">
        <v>1081</v>
      </c>
      <c r="F462" s="21"/>
    </row>
    <row r="463" spans="2:6" ht="15.75" customHeight="1" x14ac:dyDescent="0.25">
      <c r="B463" s="17" t="s">
        <v>747</v>
      </c>
      <c r="C463" s="18" t="s">
        <v>748</v>
      </c>
      <c r="D463" s="19" t="s">
        <v>164</v>
      </c>
      <c r="E463" s="20">
        <v>1063</v>
      </c>
      <c r="F463" s="21"/>
    </row>
    <row r="464" spans="2:6" ht="15.75" customHeight="1" x14ac:dyDescent="0.25">
      <c r="B464" s="17" t="s">
        <v>749</v>
      </c>
      <c r="C464" s="18" t="s">
        <v>750</v>
      </c>
      <c r="D464" s="19" t="s">
        <v>164</v>
      </c>
      <c r="E464" s="20">
        <v>69382</v>
      </c>
      <c r="F464" s="21"/>
    </row>
    <row r="465" spans="2:6" ht="15.75" customHeight="1" x14ac:dyDescent="0.25">
      <c r="B465" s="17" t="s">
        <v>751</v>
      </c>
      <c r="C465" s="18" t="s">
        <v>752</v>
      </c>
      <c r="D465" s="19" t="s">
        <v>164</v>
      </c>
      <c r="E465" s="20">
        <v>2707.5</v>
      </c>
      <c r="F465" s="21"/>
    </row>
    <row r="466" spans="2:6" ht="15.75" customHeight="1" x14ac:dyDescent="0.25">
      <c r="B466" s="17" t="s">
        <v>753</v>
      </c>
      <c r="C466" s="18" t="s">
        <v>754</v>
      </c>
      <c r="D466" s="19" t="s">
        <v>164</v>
      </c>
      <c r="E466" s="20">
        <v>5436</v>
      </c>
      <c r="F466" s="21"/>
    </row>
    <row r="467" spans="2:6" ht="15.75" customHeight="1" x14ac:dyDescent="0.25">
      <c r="B467" s="17" t="s">
        <v>755</v>
      </c>
      <c r="C467" s="18" t="s">
        <v>756</v>
      </c>
      <c r="D467" s="19" t="s">
        <v>164</v>
      </c>
      <c r="E467" s="20">
        <v>16435</v>
      </c>
      <c r="F467" s="21"/>
    </row>
    <row r="468" spans="2:6" ht="15.75" customHeight="1" x14ac:dyDescent="0.25">
      <c r="B468" s="17" t="s">
        <v>757</v>
      </c>
      <c r="C468" s="18" t="s">
        <v>758</v>
      </c>
      <c r="D468" s="19" t="s">
        <v>164</v>
      </c>
      <c r="E468" s="20">
        <v>11945</v>
      </c>
      <c r="F468" s="21"/>
    </row>
    <row r="469" spans="2:6" ht="15.75" customHeight="1" x14ac:dyDescent="0.25">
      <c r="B469" s="17" t="s">
        <v>759</v>
      </c>
      <c r="C469" s="18" t="s">
        <v>760</v>
      </c>
      <c r="D469" s="19" t="s">
        <v>215</v>
      </c>
      <c r="E469" s="20">
        <v>5801</v>
      </c>
      <c r="F469" s="21"/>
    </row>
    <row r="470" spans="2:6" ht="15.75" customHeight="1" x14ac:dyDescent="0.25">
      <c r="B470" s="17" t="s">
        <v>761</v>
      </c>
      <c r="C470" s="18" t="s">
        <v>762</v>
      </c>
      <c r="D470" s="19" t="s">
        <v>164</v>
      </c>
      <c r="E470" s="20">
        <v>25995</v>
      </c>
      <c r="F470" s="21"/>
    </row>
    <row r="471" spans="2:6" ht="15.75" customHeight="1" x14ac:dyDescent="0.25">
      <c r="B471" s="17" t="s">
        <v>763</v>
      </c>
      <c r="C471" s="18" t="s">
        <v>764</v>
      </c>
      <c r="D471" s="19" t="s">
        <v>164</v>
      </c>
      <c r="E471" s="20">
        <v>580.5</v>
      </c>
      <c r="F471" s="21"/>
    </row>
    <row r="472" spans="2:6" ht="15.75" customHeight="1" x14ac:dyDescent="0.25">
      <c r="B472" s="17" t="s">
        <v>765</v>
      </c>
      <c r="C472" s="18" t="s">
        <v>766</v>
      </c>
      <c r="D472" s="19" t="s">
        <v>164</v>
      </c>
      <c r="E472" s="20">
        <v>6023</v>
      </c>
      <c r="F472" s="21"/>
    </row>
    <row r="473" spans="2:6" ht="15.75" customHeight="1" x14ac:dyDescent="0.25">
      <c r="B473" s="17" t="s">
        <v>767</v>
      </c>
      <c r="C473" s="18" t="s">
        <v>768</v>
      </c>
      <c r="D473" s="19" t="s">
        <v>164</v>
      </c>
      <c r="E473" s="20">
        <v>581</v>
      </c>
      <c r="F473" s="21"/>
    </row>
    <row r="474" spans="2:6" ht="15.75" customHeight="1" x14ac:dyDescent="0.25">
      <c r="B474" s="17" t="s">
        <v>769</v>
      </c>
      <c r="C474" s="18" t="s">
        <v>770</v>
      </c>
      <c r="D474" s="19" t="s">
        <v>164</v>
      </c>
      <c r="E474" s="20">
        <v>742</v>
      </c>
      <c r="F474" s="21"/>
    </row>
    <row r="475" spans="2:6" ht="15.75" customHeight="1" x14ac:dyDescent="0.25">
      <c r="B475" s="17" t="s">
        <v>771</v>
      </c>
      <c r="C475" s="18" t="s">
        <v>772</v>
      </c>
      <c r="D475" s="19" t="s">
        <v>164</v>
      </c>
      <c r="E475" s="20">
        <v>21956</v>
      </c>
      <c r="F475" s="21"/>
    </row>
    <row r="476" spans="2:6" ht="15.75" customHeight="1" x14ac:dyDescent="0.25">
      <c r="B476" s="17" t="s">
        <v>773</v>
      </c>
      <c r="C476" s="18" t="s">
        <v>774</v>
      </c>
      <c r="D476" s="19" t="s">
        <v>164</v>
      </c>
      <c r="E476" s="20">
        <v>2531</v>
      </c>
      <c r="F476" s="21"/>
    </row>
    <row r="477" spans="2:6" ht="15.75" customHeight="1" x14ac:dyDescent="0.25">
      <c r="B477" s="17" t="s">
        <v>775</v>
      </c>
      <c r="C477" s="18" t="s">
        <v>776</v>
      </c>
      <c r="D477" s="19" t="s">
        <v>164</v>
      </c>
      <c r="E477" s="20">
        <v>7328</v>
      </c>
      <c r="F477" s="21"/>
    </row>
    <row r="478" spans="2:6" ht="15.75" customHeight="1" x14ac:dyDescent="0.25">
      <c r="B478" s="17" t="s">
        <v>777</v>
      </c>
      <c r="C478" s="18" t="s">
        <v>778</v>
      </c>
      <c r="D478" s="19" t="s">
        <v>164</v>
      </c>
      <c r="E478" s="20">
        <v>2826</v>
      </c>
      <c r="F478" s="21"/>
    </row>
    <row r="479" spans="2:6" ht="15.75" customHeight="1" x14ac:dyDescent="0.25">
      <c r="B479" s="17" t="s">
        <v>779</v>
      </c>
      <c r="C479" s="18" t="s">
        <v>780</v>
      </c>
      <c r="D479" s="19" t="s">
        <v>164</v>
      </c>
      <c r="E479" s="20">
        <v>11461</v>
      </c>
      <c r="F479" s="21"/>
    </row>
    <row r="480" spans="2:6" ht="15.75" customHeight="1" x14ac:dyDescent="0.25">
      <c r="B480" s="17" t="s">
        <v>781</v>
      </c>
      <c r="C480" s="18" t="s">
        <v>782</v>
      </c>
      <c r="D480" s="19" t="s">
        <v>164</v>
      </c>
      <c r="E480" s="20">
        <v>7431</v>
      </c>
      <c r="F480" s="21"/>
    </row>
    <row r="481" spans="2:6" ht="15.75" customHeight="1" x14ac:dyDescent="0.25">
      <c r="B481" s="17" t="s">
        <v>783</v>
      </c>
      <c r="C481" s="18" t="s">
        <v>784</v>
      </c>
      <c r="D481" s="19" t="s">
        <v>164</v>
      </c>
      <c r="E481" s="20">
        <v>25361</v>
      </c>
      <c r="F481" s="21"/>
    </row>
    <row r="482" spans="2:6" ht="15.75" customHeight="1" x14ac:dyDescent="0.25">
      <c r="B482" s="17" t="s">
        <v>785</v>
      </c>
      <c r="C482" s="18" t="s">
        <v>786</v>
      </c>
      <c r="D482" s="19" t="s">
        <v>164</v>
      </c>
      <c r="E482" s="20">
        <v>129990</v>
      </c>
      <c r="F482" s="21"/>
    </row>
    <row r="483" spans="2:6" ht="15.75" customHeight="1" x14ac:dyDescent="0.25">
      <c r="B483" s="17" t="s">
        <v>787</v>
      </c>
      <c r="C483" s="18" t="s">
        <v>788</v>
      </c>
      <c r="D483" s="19" t="s">
        <v>164</v>
      </c>
      <c r="E483" s="20">
        <v>4235</v>
      </c>
      <c r="F483" s="21"/>
    </row>
    <row r="484" spans="2:6" ht="15.75" customHeight="1" x14ac:dyDescent="0.25">
      <c r="B484" s="17" t="s">
        <v>789</v>
      </c>
      <c r="C484" s="18" t="s">
        <v>1462</v>
      </c>
      <c r="D484" s="19" t="s">
        <v>164</v>
      </c>
      <c r="E484" s="20">
        <v>8595</v>
      </c>
      <c r="F484" s="21"/>
    </row>
    <row r="485" spans="2:6" ht="15.75" customHeight="1" x14ac:dyDescent="0.25">
      <c r="B485" s="17" t="s">
        <v>790</v>
      </c>
      <c r="C485" s="18" t="s">
        <v>791</v>
      </c>
      <c r="D485" s="19" t="s">
        <v>164</v>
      </c>
      <c r="E485" s="20">
        <v>1133.5</v>
      </c>
      <c r="F485" s="21"/>
    </row>
    <row r="486" spans="2:6" ht="15.75" customHeight="1" x14ac:dyDescent="0.25">
      <c r="B486" s="17" t="s">
        <v>792</v>
      </c>
      <c r="C486" s="18" t="s">
        <v>793</v>
      </c>
      <c r="D486" s="19" t="s">
        <v>164</v>
      </c>
      <c r="E486" s="20">
        <v>10466.5</v>
      </c>
      <c r="F486" s="21"/>
    </row>
    <row r="487" spans="2:6" ht="15.75" customHeight="1" x14ac:dyDescent="0.25">
      <c r="B487" s="17" t="s">
        <v>794</v>
      </c>
      <c r="C487" s="18" t="s">
        <v>795</v>
      </c>
      <c r="D487" s="19" t="s">
        <v>164</v>
      </c>
      <c r="E487" s="20">
        <v>1554.5</v>
      </c>
      <c r="F487" s="21"/>
    </row>
    <row r="488" spans="2:6" ht="15.75" customHeight="1" x14ac:dyDescent="0.25">
      <c r="B488" s="17" t="s">
        <v>796</v>
      </c>
      <c r="C488" s="18" t="s">
        <v>797</v>
      </c>
      <c r="D488" s="19" t="s">
        <v>164</v>
      </c>
      <c r="E488" s="20">
        <v>20096</v>
      </c>
      <c r="F488" s="21"/>
    </row>
    <row r="489" spans="2:6" ht="15.75" customHeight="1" x14ac:dyDescent="0.25">
      <c r="B489" s="17" t="s">
        <v>798</v>
      </c>
      <c r="C489" s="18" t="s">
        <v>799</v>
      </c>
      <c r="D489" s="19" t="s">
        <v>164</v>
      </c>
      <c r="E489" s="20">
        <v>12383</v>
      </c>
      <c r="F489" s="21"/>
    </row>
    <row r="490" spans="2:6" ht="15.75" customHeight="1" x14ac:dyDescent="0.25">
      <c r="B490" s="17" t="s">
        <v>800</v>
      </c>
      <c r="C490" s="18" t="s">
        <v>801</v>
      </c>
      <c r="D490" s="19" t="s">
        <v>164</v>
      </c>
      <c r="E490" s="20">
        <v>7326</v>
      </c>
      <c r="F490" s="21"/>
    </row>
    <row r="491" spans="2:6" ht="15.75" customHeight="1" x14ac:dyDescent="0.25">
      <c r="B491" s="17" t="s">
        <v>802</v>
      </c>
      <c r="C491" s="18" t="s">
        <v>803</v>
      </c>
      <c r="D491" s="19" t="s">
        <v>215</v>
      </c>
      <c r="E491" s="20">
        <v>7139</v>
      </c>
      <c r="F491" s="21"/>
    </row>
    <row r="492" spans="2:6" ht="15.75" customHeight="1" x14ac:dyDescent="0.25">
      <c r="B492" s="17" t="s">
        <v>804</v>
      </c>
      <c r="C492" s="18" t="s">
        <v>805</v>
      </c>
      <c r="D492" s="19" t="s">
        <v>164</v>
      </c>
      <c r="E492" s="20">
        <v>1474</v>
      </c>
      <c r="F492" s="21"/>
    </row>
    <row r="493" spans="2:6" ht="15.75" customHeight="1" x14ac:dyDescent="0.25">
      <c r="B493" s="17" t="s">
        <v>806</v>
      </c>
      <c r="C493" s="18" t="s">
        <v>807</v>
      </c>
      <c r="D493" s="19" t="s">
        <v>164</v>
      </c>
      <c r="E493" s="20">
        <v>8300</v>
      </c>
      <c r="F493" s="21"/>
    </row>
    <row r="494" spans="2:6" ht="15.75" customHeight="1" x14ac:dyDescent="0.25">
      <c r="B494" s="17" t="s">
        <v>808</v>
      </c>
      <c r="C494" s="18" t="s">
        <v>809</v>
      </c>
      <c r="D494" s="19" t="s">
        <v>164</v>
      </c>
      <c r="E494" s="20">
        <v>13323</v>
      </c>
      <c r="F494" s="21"/>
    </row>
    <row r="495" spans="2:6" ht="15.75" customHeight="1" x14ac:dyDescent="0.25">
      <c r="B495" s="17" t="s">
        <v>810</v>
      </c>
      <c r="C495" s="18" t="s">
        <v>811</v>
      </c>
      <c r="D495" s="19" t="s">
        <v>164</v>
      </c>
      <c r="E495" s="20">
        <v>74181</v>
      </c>
      <c r="F495" s="21"/>
    </row>
    <row r="496" spans="2:6" ht="15.75" customHeight="1" x14ac:dyDescent="0.25">
      <c r="B496" s="17" t="s">
        <v>812</v>
      </c>
      <c r="C496" s="18" t="s">
        <v>813</v>
      </c>
      <c r="D496" s="19" t="s">
        <v>164</v>
      </c>
      <c r="E496" s="20">
        <v>6950</v>
      </c>
      <c r="F496" s="21"/>
    </row>
    <row r="497" spans="2:6" ht="15.75" customHeight="1" x14ac:dyDescent="0.25">
      <c r="B497" s="17" t="s">
        <v>814</v>
      </c>
      <c r="C497" s="18" t="s">
        <v>815</v>
      </c>
      <c r="D497" s="19" t="s">
        <v>164</v>
      </c>
      <c r="E497" s="20">
        <v>3600</v>
      </c>
      <c r="F497" s="21"/>
    </row>
    <row r="498" spans="2:6" ht="15.75" customHeight="1" x14ac:dyDescent="0.25">
      <c r="B498" s="17" t="s">
        <v>816</v>
      </c>
      <c r="C498" s="18" t="s">
        <v>817</v>
      </c>
      <c r="D498" s="19" t="s">
        <v>164</v>
      </c>
      <c r="E498" s="20">
        <v>9109</v>
      </c>
      <c r="F498" s="21"/>
    </row>
    <row r="499" spans="2:6" ht="15.75" customHeight="1" x14ac:dyDescent="0.25">
      <c r="B499" s="17" t="s">
        <v>818</v>
      </c>
      <c r="C499" s="18" t="s">
        <v>819</v>
      </c>
      <c r="D499" s="19" t="s">
        <v>164</v>
      </c>
      <c r="E499" s="20">
        <v>13802</v>
      </c>
      <c r="F499" s="21"/>
    </row>
    <row r="500" spans="2:6" ht="15.75" customHeight="1" x14ac:dyDescent="0.25">
      <c r="B500" s="17" t="s">
        <v>820</v>
      </c>
      <c r="C500" s="18" t="s">
        <v>821</v>
      </c>
      <c r="D500" s="19" t="s">
        <v>164</v>
      </c>
      <c r="E500" s="20">
        <v>39900</v>
      </c>
      <c r="F500" s="21"/>
    </row>
    <row r="501" spans="2:6" ht="15.75" customHeight="1" x14ac:dyDescent="0.25">
      <c r="B501" s="17" t="s">
        <v>822</v>
      </c>
      <c r="C501" s="18" t="s">
        <v>823</v>
      </c>
      <c r="D501" s="19" t="s">
        <v>164</v>
      </c>
      <c r="E501" s="20">
        <v>171300</v>
      </c>
      <c r="F501" s="21"/>
    </row>
    <row r="502" spans="2:6" ht="15.75" customHeight="1" x14ac:dyDescent="0.25">
      <c r="B502" s="17" t="s">
        <v>824</v>
      </c>
      <c r="C502" s="18" t="s">
        <v>825</v>
      </c>
      <c r="D502" s="19" t="s">
        <v>164</v>
      </c>
      <c r="E502" s="20">
        <v>1555</v>
      </c>
      <c r="F502" s="21"/>
    </row>
    <row r="503" spans="2:6" ht="15.75" customHeight="1" x14ac:dyDescent="0.25">
      <c r="B503" s="17" t="s">
        <v>826</v>
      </c>
      <c r="C503" s="18" t="s">
        <v>827</v>
      </c>
      <c r="D503" s="19" t="s">
        <v>164</v>
      </c>
      <c r="E503" s="20">
        <v>9073</v>
      </c>
      <c r="F503" s="21"/>
    </row>
    <row r="504" spans="2:6" ht="15.75" customHeight="1" x14ac:dyDescent="0.25">
      <c r="B504" s="17" t="s">
        <v>828</v>
      </c>
      <c r="C504" s="18" t="s">
        <v>829</v>
      </c>
      <c r="D504" s="19" t="s">
        <v>164</v>
      </c>
      <c r="E504" s="20">
        <v>10000</v>
      </c>
      <c r="F504" s="21"/>
    </row>
    <row r="505" spans="2:6" ht="15.75" customHeight="1" x14ac:dyDescent="0.25">
      <c r="B505" s="17" t="s">
        <v>830</v>
      </c>
      <c r="C505" s="18" t="s">
        <v>831</v>
      </c>
      <c r="D505" s="19" t="s">
        <v>164</v>
      </c>
      <c r="E505" s="20">
        <v>16800</v>
      </c>
      <c r="F505" s="21"/>
    </row>
    <row r="506" spans="2:6" ht="15.75" customHeight="1" x14ac:dyDescent="0.25">
      <c r="B506" s="17" t="s">
        <v>832</v>
      </c>
      <c r="C506" s="18" t="s">
        <v>833</v>
      </c>
      <c r="D506" s="19" t="s">
        <v>164</v>
      </c>
      <c r="E506" s="20">
        <v>3500</v>
      </c>
      <c r="F506" s="21"/>
    </row>
    <row r="507" spans="2:6" ht="15.75" customHeight="1" x14ac:dyDescent="0.25">
      <c r="B507" s="17" t="s">
        <v>834</v>
      </c>
      <c r="C507" s="18" t="s">
        <v>835</v>
      </c>
      <c r="D507" s="19" t="s">
        <v>164</v>
      </c>
      <c r="E507" s="20">
        <v>17036</v>
      </c>
      <c r="F507" s="21"/>
    </row>
    <row r="508" spans="2:6" ht="75" x14ac:dyDescent="0.25">
      <c r="B508" s="17" t="s">
        <v>836</v>
      </c>
      <c r="C508" s="18" t="s">
        <v>837</v>
      </c>
      <c r="D508" s="19" t="s">
        <v>164</v>
      </c>
      <c r="E508" s="20">
        <v>499190</v>
      </c>
      <c r="F508" s="21"/>
    </row>
    <row r="509" spans="2:6" ht="75" x14ac:dyDescent="0.25">
      <c r="B509" s="17" t="s">
        <v>838</v>
      </c>
      <c r="C509" s="18" t="s">
        <v>839</v>
      </c>
      <c r="D509" s="19" t="s">
        <v>164</v>
      </c>
      <c r="E509" s="20">
        <v>855330</v>
      </c>
      <c r="F509" s="21"/>
    </row>
    <row r="510" spans="2:6" ht="75" x14ac:dyDescent="0.25">
      <c r="B510" s="17" t="s">
        <v>840</v>
      </c>
      <c r="C510" s="18" t="s">
        <v>841</v>
      </c>
      <c r="D510" s="19" t="s">
        <v>164</v>
      </c>
      <c r="E510" s="20">
        <v>922550</v>
      </c>
      <c r="F510" s="21"/>
    </row>
    <row r="511" spans="2:6" ht="75" x14ac:dyDescent="0.25">
      <c r="B511" s="17" t="s">
        <v>842</v>
      </c>
      <c r="C511" s="18" t="s">
        <v>843</v>
      </c>
      <c r="D511" s="19" t="s">
        <v>164</v>
      </c>
      <c r="E511" s="20">
        <v>987600</v>
      </c>
      <c r="F511" s="21"/>
    </row>
    <row r="512" spans="2:6" ht="60" x14ac:dyDescent="0.25">
      <c r="B512" s="17" t="s">
        <v>844</v>
      </c>
      <c r="C512" s="18" t="s">
        <v>845</v>
      </c>
      <c r="D512" s="19" t="s">
        <v>164</v>
      </c>
      <c r="E512" s="20">
        <v>763500</v>
      </c>
      <c r="F512" s="21"/>
    </row>
    <row r="513" spans="2:6" ht="60" x14ac:dyDescent="0.25">
      <c r="B513" s="17" t="s">
        <v>846</v>
      </c>
      <c r="C513" s="18" t="s">
        <v>847</v>
      </c>
      <c r="D513" s="19" t="s">
        <v>164</v>
      </c>
      <c r="E513" s="20">
        <v>1454380</v>
      </c>
      <c r="F513" s="21"/>
    </row>
    <row r="514" spans="2:6" ht="60" x14ac:dyDescent="0.25">
      <c r="B514" s="17" t="s">
        <v>848</v>
      </c>
      <c r="C514" s="18" t="s">
        <v>849</v>
      </c>
      <c r="D514" s="19" t="s">
        <v>164</v>
      </c>
      <c r="E514" s="20">
        <v>2365560</v>
      </c>
      <c r="F514" s="21"/>
    </row>
    <row r="515" spans="2:6" ht="30" x14ac:dyDescent="0.25">
      <c r="B515" s="17" t="s">
        <v>850</v>
      </c>
      <c r="C515" s="18" t="s">
        <v>851</v>
      </c>
      <c r="D515" s="19" t="s">
        <v>164</v>
      </c>
      <c r="E515" s="20">
        <v>170490</v>
      </c>
      <c r="F515" s="21"/>
    </row>
    <row r="516" spans="2:6" ht="60" x14ac:dyDescent="0.25">
      <c r="B516" s="17" t="s">
        <v>852</v>
      </c>
      <c r="C516" s="18" t="s">
        <v>853</v>
      </c>
      <c r="D516" s="19" t="s">
        <v>215</v>
      </c>
      <c r="E516" s="20">
        <v>178330</v>
      </c>
      <c r="F516" s="21"/>
    </row>
    <row r="517" spans="2:6" ht="75" x14ac:dyDescent="0.25">
      <c r="B517" s="17" t="s">
        <v>854</v>
      </c>
      <c r="C517" s="18" t="s">
        <v>855</v>
      </c>
      <c r="D517" s="19" t="s">
        <v>215</v>
      </c>
      <c r="E517" s="20">
        <v>410730</v>
      </c>
      <c r="F517" s="21"/>
    </row>
    <row r="518" spans="2:6" ht="60" x14ac:dyDescent="0.25">
      <c r="B518" s="17" t="s">
        <v>856</v>
      </c>
      <c r="C518" s="18" t="s">
        <v>857</v>
      </c>
      <c r="D518" s="19" t="s">
        <v>215</v>
      </c>
      <c r="E518" s="20">
        <v>433180</v>
      </c>
      <c r="F518" s="21"/>
    </row>
    <row r="519" spans="2:6" ht="60" x14ac:dyDescent="0.25">
      <c r="B519" s="17" t="s">
        <v>858</v>
      </c>
      <c r="C519" s="18" t="s">
        <v>859</v>
      </c>
      <c r="D519" s="19" t="s">
        <v>215</v>
      </c>
      <c r="E519" s="20">
        <v>552850</v>
      </c>
      <c r="F519" s="21"/>
    </row>
    <row r="520" spans="2:6" ht="60" x14ac:dyDescent="0.25">
      <c r="B520" s="17" t="s">
        <v>860</v>
      </c>
      <c r="C520" s="18" t="s">
        <v>861</v>
      </c>
      <c r="D520" s="19" t="s">
        <v>215</v>
      </c>
      <c r="E520" s="20">
        <v>680160</v>
      </c>
      <c r="F520" s="21"/>
    </row>
    <row r="521" spans="2:6" ht="15.75" customHeight="1" x14ac:dyDescent="0.25">
      <c r="B521" s="17" t="s">
        <v>862</v>
      </c>
      <c r="C521" s="18" t="s">
        <v>863</v>
      </c>
      <c r="D521" s="19" t="s">
        <v>215</v>
      </c>
      <c r="E521" s="20">
        <v>6657</v>
      </c>
      <c r="F521" s="21"/>
    </row>
    <row r="522" spans="2:6" ht="15.75" customHeight="1" x14ac:dyDescent="0.25">
      <c r="B522" s="17" t="s">
        <v>864</v>
      </c>
      <c r="C522" s="18" t="s">
        <v>865</v>
      </c>
      <c r="D522" s="19" t="s">
        <v>215</v>
      </c>
      <c r="E522" s="20">
        <v>18998</v>
      </c>
      <c r="F522" s="21"/>
    </row>
    <row r="523" spans="2:6" ht="15.75" customHeight="1" x14ac:dyDescent="0.25">
      <c r="B523" s="17" t="s">
        <v>1458</v>
      </c>
      <c r="C523" s="18" t="s">
        <v>1459</v>
      </c>
      <c r="D523" s="19" t="s">
        <v>164</v>
      </c>
      <c r="E523" s="20">
        <v>8259</v>
      </c>
      <c r="F523" s="21"/>
    </row>
    <row r="524" spans="2:6" ht="15.75" customHeight="1" x14ac:dyDescent="0.25">
      <c r="B524" s="13" t="s">
        <v>866</v>
      </c>
      <c r="C524" s="14" t="s">
        <v>867</v>
      </c>
      <c r="D524" s="25"/>
      <c r="E524" s="26"/>
      <c r="F524" s="26"/>
    </row>
    <row r="525" spans="2:6" ht="15.75" customHeight="1" x14ac:dyDescent="0.25">
      <c r="B525" s="17" t="s">
        <v>868</v>
      </c>
      <c r="C525" s="18" t="s">
        <v>869</v>
      </c>
      <c r="D525" s="19" t="s">
        <v>164</v>
      </c>
      <c r="E525" s="20">
        <v>79974</v>
      </c>
      <c r="F525" s="21"/>
    </row>
    <row r="526" spans="2:6" ht="15.75" customHeight="1" x14ac:dyDescent="0.25">
      <c r="B526" s="17" t="s">
        <v>870</v>
      </c>
      <c r="C526" s="18" t="s">
        <v>871</v>
      </c>
      <c r="D526" s="19" t="s">
        <v>164</v>
      </c>
      <c r="E526" s="20">
        <v>32260</v>
      </c>
      <c r="F526" s="21"/>
    </row>
    <row r="527" spans="2:6" ht="15.75" customHeight="1" x14ac:dyDescent="0.25">
      <c r="B527" s="17" t="s">
        <v>872</v>
      </c>
      <c r="C527" s="18" t="s">
        <v>873</v>
      </c>
      <c r="D527" s="19" t="s">
        <v>164</v>
      </c>
      <c r="E527" s="20">
        <v>108613</v>
      </c>
      <c r="F527" s="21"/>
    </row>
    <row r="528" spans="2:6" ht="15.75" customHeight="1" x14ac:dyDescent="0.25">
      <c r="B528" s="17" t="s">
        <v>874</v>
      </c>
      <c r="C528" s="18" t="s">
        <v>875</v>
      </c>
      <c r="D528" s="19" t="s">
        <v>164</v>
      </c>
      <c r="E528" s="20">
        <v>152500</v>
      </c>
      <c r="F528" s="21"/>
    </row>
    <row r="529" spans="2:6" ht="15.75" customHeight="1" x14ac:dyDescent="0.25">
      <c r="B529" s="17" t="s">
        <v>876</v>
      </c>
      <c r="C529" s="18" t="s">
        <v>877</v>
      </c>
      <c r="D529" s="19" t="s">
        <v>164</v>
      </c>
      <c r="E529" s="20">
        <v>238086</v>
      </c>
      <c r="F529" s="21"/>
    </row>
    <row r="530" spans="2:6" ht="15.75" customHeight="1" x14ac:dyDescent="0.25">
      <c r="B530" s="17" t="s">
        <v>878</v>
      </c>
      <c r="C530" s="18" t="s">
        <v>879</v>
      </c>
      <c r="D530" s="19" t="s">
        <v>164</v>
      </c>
      <c r="E530" s="20">
        <v>1432</v>
      </c>
      <c r="F530" s="21"/>
    </row>
    <row r="531" spans="2:6" ht="15.75" customHeight="1" x14ac:dyDescent="0.25">
      <c r="B531" s="17" t="s">
        <v>880</v>
      </c>
      <c r="C531" s="18" t="s">
        <v>881</v>
      </c>
      <c r="D531" s="19" t="s">
        <v>164</v>
      </c>
      <c r="E531" s="20">
        <v>8220</v>
      </c>
      <c r="F531" s="21"/>
    </row>
    <row r="532" spans="2:6" ht="30" x14ac:dyDescent="0.25">
      <c r="B532" s="17" t="s">
        <v>882</v>
      </c>
      <c r="C532" s="18" t="s">
        <v>883</v>
      </c>
      <c r="D532" s="19" t="s">
        <v>215</v>
      </c>
      <c r="E532" s="20">
        <v>7660</v>
      </c>
      <c r="F532" s="21"/>
    </row>
    <row r="533" spans="2:6" ht="15.75" customHeight="1" x14ac:dyDescent="0.25">
      <c r="B533" s="17" t="s">
        <v>884</v>
      </c>
      <c r="C533" s="18" t="s">
        <v>885</v>
      </c>
      <c r="D533" s="19" t="s">
        <v>164</v>
      </c>
      <c r="E533" s="20">
        <v>9920</v>
      </c>
      <c r="F533" s="21"/>
    </row>
    <row r="534" spans="2:6" ht="15.75" customHeight="1" x14ac:dyDescent="0.25">
      <c r="B534" s="17" t="s">
        <v>886</v>
      </c>
      <c r="C534" s="18" t="s">
        <v>887</v>
      </c>
      <c r="D534" s="19" t="s">
        <v>164</v>
      </c>
      <c r="E534" s="20">
        <v>78350</v>
      </c>
      <c r="F534" s="21"/>
    </row>
    <row r="535" spans="2:6" ht="15.75" customHeight="1" x14ac:dyDescent="0.25">
      <c r="B535" s="17" t="s">
        <v>888</v>
      </c>
      <c r="C535" s="18" t="s">
        <v>889</v>
      </c>
      <c r="D535" s="19" t="s">
        <v>164</v>
      </c>
      <c r="E535" s="20">
        <v>106922</v>
      </c>
      <c r="F535" s="21"/>
    </row>
    <row r="536" spans="2:6" ht="15.75" customHeight="1" x14ac:dyDescent="0.25">
      <c r="B536" s="17" t="s">
        <v>890</v>
      </c>
      <c r="C536" s="18" t="s">
        <v>891</v>
      </c>
      <c r="D536" s="19" t="s">
        <v>164</v>
      </c>
      <c r="E536" s="20">
        <v>169289</v>
      </c>
      <c r="F536" s="21"/>
    </row>
    <row r="537" spans="2:6" ht="15.75" customHeight="1" x14ac:dyDescent="0.25">
      <c r="B537" s="17" t="s">
        <v>892</v>
      </c>
      <c r="C537" s="18" t="s">
        <v>893</v>
      </c>
      <c r="D537" s="19" t="s">
        <v>164</v>
      </c>
      <c r="E537" s="20">
        <v>32197</v>
      </c>
      <c r="F537" s="21"/>
    </row>
    <row r="538" spans="2:6" ht="15.75" customHeight="1" x14ac:dyDescent="0.25">
      <c r="B538" s="17" t="s">
        <v>894</v>
      </c>
      <c r="C538" s="18" t="s">
        <v>895</v>
      </c>
      <c r="D538" s="19" t="s">
        <v>164</v>
      </c>
      <c r="E538" s="20">
        <v>8223</v>
      </c>
      <c r="F538" s="21"/>
    </row>
    <row r="539" spans="2:6" ht="15.75" customHeight="1" x14ac:dyDescent="0.25">
      <c r="B539" s="17" t="s">
        <v>896</v>
      </c>
      <c r="C539" s="18" t="s">
        <v>897</v>
      </c>
      <c r="D539" s="19" t="s">
        <v>164</v>
      </c>
      <c r="E539" s="20">
        <v>82100</v>
      </c>
      <c r="F539" s="21"/>
    </row>
    <row r="540" spans="2:6" ht="45" x14ac:dyDescent="0.25">
      <c r="B540" s="17" t="s">
        <v>898</v>
      </c>
      <c r="C540" s="18" t="s">
        <v>899</v>
      </c>
      <c r="D540" s="19" t="s">
        <v>164</v>
      </c>
      <c r="E540" s="20">
        <v>65203</v>
      </c>
      <c r="F540" s="21"/>
    </row>
    <row r="541" spans="2:6" ht="30" x14ac:dyDescent="0.25">
      <c r="B541" s="17" t="s">
        <v>900</v>
      </c>
      <c r="C541" s="18" t="s">
        <v>901</v>
      </c>
      <c r="D541" s="19" t="s">
        <v>215</v>
      </c>
      <c r="E541" s="20">
        <v>4840</v>
      </c>
      <c r="F541" s="21"/>
    </row>
    <row r="542" spans="2:6" ht="15.75" customHeight="1" x14ac:dyDescent="0.25">
      <c r="B542" s="17" t="s">
        <v>902</v>
      </c>
      <c r="C542" s="18" t="s">
        <v>903</v>
      </c>
      <c r="D542" s="19" t="s">
        <v>164</v>
      </c>
      <c r="E542" s="20">
        <v>130257</v>
      </c>
      <c r="F542" s="21"/>
    </row>
    <row r="543" spans="2:6" ht="15.75" customHeight="1" x14ac:dyDescent="0.25">
      <c r="B543" s="13" t="s">
        <v>904</v>
      </c>
      <c r="C543" s="14" t="s">
        <v>905</v>
      </c>
      <c r="D543" s="14"/>
      <c r="E543" s="22"/>
      <c r="F543" s="22"/>
    </row>
    <row r="544" spans="2:6" ht="15.75" customHeight="1" x14ac:dyDescent="0.25">
      <c r="B544" s="17" t="s">
        <v>906</v>
      </c>
      <c r="C544" s="18" t="s">
        <v>907</v>
      </c>
      <c r="D544" s="19" t="s">
        <v>164</v>
      </c>
      <c r="E544" s="20">
        <v>545</v>
      </c>
      <c r="F544" s="21"/>
    </row>
    <row r="545" spans="2:6" ht="15.75" customHeight="1" x14ac:dyDescent="0.25">
      <c r="B545" s="17" t="s">
        <v>908</v>
      </c>
      <c r="C545" s="18" t="s">
        <v>909</v>
      </c>
      <c r="D545" s="19" t="s">
        <v>164</v>
      </c>
      <c r="E545" s="20">
        <v>295</v>
      </c>
      <c r="F545" s="21"/>
    </row>
    <row r="546" spans="2:6" ht="15.75" customHeight="1" x14ac:dyDescent="0.25">
      <c r="B546" s="17" t="s">
        <v>910</v>
      </c>
      <c r="C546" s="18" t="s">
        <v>911</v>
      </c>
      <c r="D546" s="19" t="s">
        <v>164</v>
      </c>
      <c r="E546" s="20">
        <v>69800</v>
      </c>
      <c r="F546" s="21"/>
    </row>
    <row r="547" spans="2:6" ht="30" x14ac:dyDescent="0.25">
      <c r="B547" s="17" t="s">
        <v>912</v>
      </c>
      <c r="C547" s="18" t="s">
        <v>913</v>
      </c>
      <c r="D547" s="19" t="s">
        <v>164</v>
      </c>
      <c r="E547" s="20">
        <v>180751</v>
      </c>
      <c r="F547" s="21"/>
    </row>
    <row r="548" spans="2:6" ht="15.75" customHeight="1" x14ac:dyDescent="0.25">
      <c r="B548" s="17" t="s">
        <v>914</v>
      </c>
      <c r="C548" s="18" t="s">
        <v>1520</v>
      </c>
      <c r="D548" s="19" t="s">
        <v>164</v>
      </c>
      <c r="E548" s="20">
        <v>104026.66666666667</v>
      </c>
      <c r="F548" s="21"/>
    </row>
    <row r="549" spans="2:6" ht="15.75" customHeight="1" x14ac:dyDescent="0.25">
      <c r="B549" s="17" t="s">
        <v>915</v>
      </c>
      <c r="C549" s="18" t="s">
        <v>1622</v>
      </c>
      <c r="D549" s="19" t="s">
        <v>164</v>
      </c>
      <c r="E549" s="20">
        <v>45738</v>
      </c>
      <c r="F549" s="21"/>
    </row>
    <row r="550" spans="2:6" ht="15.75" customHeight="1" x14ac:dyDescent="0.25">
      <c r="B550" s="17" t="s">
        <v>917</v>
      </c>
      <c r="C550" s="18" t="s">
        <v>918</v>
      </c>
      <c r="D550" s="19" t="s">
        <v>164</v>
      </c>
      <c r="E550" s="20">
        <v>6294</v>
      </c>
      <c r="F550" s="21"/>
    </row>
    <row r="551" spans="2:6" ht="15.75" customHeight="1" x14ac:dyDescent="0.25">
      <c r="B551" s="17" t="s">
        <v>919</v>
      </c>
      <c r="C551" s="18" t="s">
        <v>920</v>
      </c>
      <c r="D551" s="19" t="s">
        <v>164</v>
      </c>
      <c r="E551" s="20">
        <v>6123</v>
      </c>
      <c r="F551" s="21"/>
    </row>
    <row r="552" spans="2:6" ht="15.75" customHeight="1" x14ac:dyDescent="0.25">
      <c r="B552" s="17" t="s">
        <v>921</v>
      </c>
      <c r="C552" s="18" t="s">
        <v>922</v>
      </c>
      <c r="D552" s="19" t="s">
        <v>164</v>
      </c>
      <c r="E552" s="20">
        <v>5772</v>
      </c>
      <c r="F552" s="21"/>
    </row>
    <row r="553" spans="2:6" ht="15.75" customHeight="1" x14ac:dyDescent="0.25">
      <c r="B553" s="17" t="s">
        <v>923</v>
      </c>
      <c r="C553" s="18" t="s">
        <v>924</v>
      </c>
      <c r="D553" s="19" t="s">
        <v>164</v>
      </c>
      <c r="E553" s="20">
        <v>443</v>
      </c>
      <c r="F553" s="21"/>
    </row>
    <row r="554" spans="2:6" ht="15.75" customHeight="1" x14ac:dyDescent="0.25">
      <c r="B554" s="17" t="s">
        <v>925</v>
      </c>
      <c r="C554" s="18" t="s">
        <v>926</v>
      </c>
      <c r="D554" s="19" t="s">
        <v>164</v>
      </c>
      <c r="E554" s="20">
        <v>64421</v>
      </c>
      <c r="F554" s="21"/>
    </row>
    <row r="555" spans="2:6" ht="15.75" customHeight="1" x14ac:dyDescent="0.25">
      <c r="B555" s="17" t="s">
        <v>927</v>
      </c>
      <c r="C555" s="18" t="s">
        <v>928</v>
      </c>
      <c r="D555" s="19" t="s">
        <v>164</v>
      </c>
      <c r="E555" s="20">
        <v>67908</v>
      </c>
      <c r="F555" s="21"/>
    </row>
    <row r="556" spans="2:6" ht="15.75" customHeight="1" x14ac:dyDescent="0.25">
      <c r="B556" s="17" t="s">
        <v>929</v>
      </c>
      <c r="C556" s="18" t="s">
        <v>930</v>
      </c>
      <c r="D556" s="19" t="s">
        <v>164</v>
      </c>
      <c r="E556" s="20">
        <v>39800</v>
      </c>
      <c r="F556" s="21"/>
    </row>
    <row r="557" spans="2:6" ht="15.75" customHeight="1" x14ac:dyDescent="0.25">
      <c r="B557" s="17" t="s">
        <v>931</v>
      </c>
      <c r="C557" s="18" t="s">
        <v>932</v>
      </c>
      <c r="D557" s="19" t="s">
        <v>164</v>
      </c>
      <c r="E557" s="20">
        <v>57003</v>
      </c>
      <c r="F557" s="21"/>
    </row>
    <row r="558" spans="2:6" ht="15.75" customHeight="1" x14ac:dyDescent="0.25">
      <c r="B558" s="17" t="s">
        <v>933</v>
      </c>
      <c r="C558" s="18" t="s">
        <v>934</v>
      </c>
      <c r="D558" s="19" t="s">
        <v>164</v>
      </c>
      <c r="E558" s="20">
        <v>24528</v>
      </c>
      <c r="F558" s="21"/>
    </row>
    <row r="559" spans="2:6" ht="30" x14ac:dyDescent="0.25">
      <c r="B559" s="17" t="s">
        <v>935</v>
      </c>
      <c r="C559" s="18" t="s">
        <v>936</v>
      </c>
      <c r="D559" s="19" t="s">
        <v>164</v>
      </c>
      <c r="E559" s="20">
        <v>50100</v>
      </c>
      <c r="F559" s="21"/>
    </row>
    <row r="560" spans="2:6" ht="30" x14ac:dyDescent="0.25">
      <c r="B560" s="17" t="s">
        <v>937</v>
      </c>
      <c r="C560" s="18" t="s">
        <v>938</v>
      </c>
      <c r="D560" s="19" t="s">
        <v>164</v>
      </c>
      <c r="E560" s="20">
        <v>98844</v>
      </c>
      <c r="F560" s="21"/>
    </row>
    <row r="561" spans="2:6" ht="15.75" customHeight="1" x14ac:dyDescent="0.25">
      <c r="B561" s="17" t="s">
        <v>939</v>
      </c>
      <c r="C561" s="18" t="s">
        <v>940</v>
      </c>
      <c r="D561" s="19" t="s">
        <v>164</v>
      </c>
      <c r="E561" s="20">
        <v>44469</v>
      </c>
      <c r="F561" s="21"/>
    </row>
    <row r="562" spans="2:6" ht="15.75" customHeight="1" x14ac:dyDescent="0.25">
      <c r="B562" s="17" t="s">
        <v>941</v>
      </c>
      <c r="C562" s="18" t="s">
        <v>942</v>
      </c>
      <c r="D562" s="19" t="s">
        <v>164</v>
      </c>
      <c r="E562" s="20">
        <v>45329</v>
      </c>
      <c r="F562" s="21"/>
    </row>
    <row r="563" spans="2:6" ht="15.75" customHeight="1" x14ac:dyDescent="0.25">
      <c r="B563" s="17" t="s">
        <v>943</v>
      </c>
      <c r="C563" s="18" t="s">
        <v>944</v>
      </c>
      <c r="D563" s="19" t="s">
        <v>164</v>
      </c>
      <c r="E563" s="20">
        <v>51182.267078178702</v>
      </c>
      <c r="F563" s="21"/>
    </row>
    <row r="564" spans="2:6" ht="15.75" customHeight="1" x14ac:dyDescent="0.25">
      <c r="B564" s="17" t="s">
        <v>945</v>
      </c>
      <c r="C564" s="18" t="s">
        <v>946</v>
      </c>
      <c r="D564" s="19" t="s">
        <v>164</v>
      </c>
      <c r="E564" s="20">
        <v>69795</v>
      </c>
      <c r="F564" s="21"/>
    </row>
    <row r="565" spans="2:6" ht="15.75" customHeight="1" x14ac:dyDescent="0.25">
      <c r="B565" s="17" t="s">
        <v>947</v>
      </c>
      <c r="C565" s="18" t="s">
        <v>948</v>
      </c>
      <c r="D565" s="19" t="s">
        <v>164</v>
      </c>
      <c r="E565" s="20">
        <v>96996</v>
      </c>
      <c r="F565" s="21"/>
    </row>
    <row r="566" spans="2:6" ht="15.75" customHeight="1" x14ac:dyDescent="0.25">
      <c r="B566" s="17" t="s">
        <v>949</v>
      </c>
      <c r="C566" s="18" t="s">
        <v>950</v>
      </c>
      <c r="D566" s="19" t="s">
        <v>164</v>
      </c>
      <c r="E566" s="20">
        <v>26336</v>
      </c>
      <c r="F566" s="21"/>
    </row>
    <row r="567" spans="2:6" ht="30" x14ac:dyDescent="0.25">
      <c r="B567" s="17" t="s">
        <v>951</v>
      </c>
      <c r="C567" s="18" t="s">
        <v>952</v>
      </c>
      <c r="D567" s="19" t="s">
        <v>164</v>
      </c>
      <c r="E567" s="20">
        <v>19900</v>
      </c>
      <c r="F567" s="21"/>
    </row>
    <row r="568" spans="2:6" ht="15.75" customHeight="1" x14ac:dyDescent="0.25">
      <c r="B568" s="17" t="s">
        <v>953</v>
      </c>
      <c r="C568" s="18" t="s">
        <v>954</v>
      </c>
      <c r="D568" s="19" t="s">
        <v>123</v>
      </c>
      <c r="E568" s="20">
        <v>88050</v>
      </c>
      <c r="F568" s="21"/>
    </row>
    <row r="569" spans="2:6" ht="15.75" customHeight="1" x14ac:dyDescent="0.25">
      <c r="B569" s="17" t="s">
        <v>955</v>
      </c>
      <c r="C569" s="18" t="s">
        <v>956</v>
      </c>
      <c r="D569" s="19" t="s">
        <v>164</v>
      </c>
      <c r="E569" s="20">
        <v>93063</v>
      </c>
      <c r="F569" s="21"/>
    </row>
    <row r="570" spans="2:6" ht="15.75" customHeight="1" x14ac:dyDescent="0.25">
      <c r="B570" s="17" t="s">
        <v>957</v>
      </c>
      <c r="C570" s="18" t="s">
        <v>958</v>
      </c>
      <c r="D570" s="19" t="s">
        <v>164</v>
      </c>
      <c r="E570" s="20">
        <v>62778</v>
      </c>
      <c r="F570" s="21"/>
    </row>
    <row r="571" spans="2:6" ht="15.75" customHeight="1" x14ac:dyDescent="0.25">
      <c r="B571" s="17" t="s">
        <v>959</v>
      </c>
      <c r="C571" s="18" t="s">
        <v>960</v>
      </c>
      <c r="D571" s="19" t="s">
        <v>164</v>
      </c>
      <c r="E571" s="20">
        <v>52050</v>
      </c>
      <c r="F571" s="21"/>
    </row>
    <row r="572" spans="2:6" ht="15.75" customHeight="1" x14ac:dyDescent="0.25">
      <c r="B572" s="17" t="s">
        <v>961</v>
      </c>
      <c r="C572" s="18" t="s">
        <v>962</v>
      </c>
      <c r="D572" s="19" t="s">
        <v>164</v>
      </c>
      <c r="E572" s="20">
        <v>70708</v>
      </c>
      <c r="F572" s="21"/>
    </row>
    <row r="573" spans="2:6" ht="15.75" customHeight="1" x14ac:dyDescent="0.25">
      <c r="B573" s="17" t="s">
        <v>963</v>
      </c>
      <c r="C573" s="18" t="s">
        <v>964</v>
      </c>
      <c r="D573" s="19" t="s">
        <v>164</v>
      </c>
      <c r="E573" s="20">
        <v>106413</v>
      </c>
      <c r="F573" s="21"/>
    </row>
    <row r="574" spans="2:6" ht="30" x14ac:dyDescent="0.25">
      <c r="B574" s="17" t="s">
        <v>965</v>
      </c>
      <c r="C574" s="18" t="s">
        <v>966</v>
      </c>
      <c r="D574" s="19" t="s">
        <v>164</v>
      </c>
      <c r="E574" s="20">
        <v>566</v>
      </c>
      <c r="F574" s="21"/>
    </row>
    <row r="575" spans="2:6" ht="15.75" customHeight="1" x14ac:dyDescent="0.25">
      <c r="B575" s="17" t="s">
        <v>967</v>
      </c>
      <c r="C575" s="18" t="s">
        <v>968</v>
      </c>
      <c r="D575" s="19" t="s">
        <v>164</v>
      </c>
      <c r="E575" s="20">
        <v>2650</v>
      </c>
      <c r="F575" s="21"/>
    </row>
    <row r="576" spans="2:6" ht="15.75" customHeight="1" x14ac:dyDescent="0.25">
      <c r="B576" s="17" t="s">
        <v>969</v>
      </c>
      <c r="C576" s="18" t="s">
        <v>970</v>
      </c>
      <c r="D576" s="19" t="s">
        <v>164</v>
      </c>
      <c r="E576" s="20">
        <v>8379</v>
      </c>
      <c r="F576" s="21"/>
    </row>
    <row r="577" spans="2:6" ht="30" x14ac:dyDescent="0.25">
      <c r="B577" s="17" t="s">
        <v>971</v>
      </c>
      <c r="C577" s="18" t="s">
        <v>972</v>
      </c>
      <c r="D577" s="19" t="s">
        <v>164</v>
      </c>
      <c r="E577" s="20">
        <v>98500</v>
      </c>
      <c r="F577" s="21"/>
    </row>
    <row r="578" spans="2:6" ht="15.75" customHeight="1" x14ac:dyDescent="0.25">
      <c r="B578" s="17" t="s">
        <v>973</v>
      </c>
      <c r="C578" s="18" t="s">
        <v>974</v>
      </c>
      <c r="D578" s="19" t="s">
        <v>164</v>
      </c>
      <c r="E578" s="20">
        <v>35052</v>
      </c>
      <c r="F578" s="21"/>
    </row>
    <row r="579" spans="2:6" ht="15.75" customHeight="1" x14ac:dyDescent="0.25">
      <c r="B579" s="17" t="s">
        <v>975</v>
      </c>
      <c r="C579" s="18" t="s">
        <v>976</v>
      </c>
      <c r="D579" s="19" t="s">
        <v>164</v>
      </c>
      <c r="E579" s="20">
        <v>39525</v>
      </c>
      <c r="F579" s="21"/>
    </row>
    <row r="580" spans="2:6" ht="15.75" customHeight="1" x14ac:dyDescent="0.25">
      <c r="B580" s="17" t="s">
        <v>977</v>
      </c>
      <c r="C580" s="18" t="s">
        <v>978</v>
      </c>
      <c r="D580" s="19" t="s">
        <v>164</v>
      </c>
      <c r="E580" s="20">
        <v>24096</v>
      </c>
      <c r="F580" s="21"/>
    </row>
    <row r="581" spans="2:6" ht="15.75" customHeight="1" x14ac:dyDescent="0.25">
      <c r="B581" s="17" t="s">
        <v>979</v>
      </c>
      <c r="C581" s="18" t="s">
        <v>980</v>
      </c>
      <c r="D581" s="19" t="s">
        <v>164</v>
      </c>
      <c r="E581" s="20">
        <v>34200</v>
      </c>
      <c r="F581" s="21"/>
    </row>
    <row r="582" spans="2:6" ht="15.75" customHeight="1" x14ac:dyDescent="0.25">
      <c r="B582" s="17" t="s">
        <v>981</v>
      </c>
      <c r="C582" s="18" t="s">
        <v>982</v>
      </c>
      <c r="D582" s="19" t="s">
        <v>164</v>
      </c>
      <c r="E582" s="20">
        <v>24850</v>
      </c>
      <c r="F582" s="21"/>
    </row>
    <row r="583" spans="2:6" ht="30" x14ac:dyDescent="0.25">
      <c r="B583" s="17" t="s">
        <v>983</v>
      </c>
      <c r="C583" s="18" t="s">
        <v>984</v>
      </c>
      <c r="D583" s="19" t="s">
        <v>164</v>
      </c>
      <c r="E583" s="20">
        <v>75612</v>
      </c>
      <c r="F583" s="21"/>
    </row>
    <row r="584" spans="2:6" ht="15.75" customHeight="1" x14ac:dyDescent="0.25">
      <c r="B584" s="17" t="s">
        <v>985</v>
      </c>
      <c r="C584" s="18" t="s">
        <v>986</v>
      </c>
      <c r="D584" s="19" t="s">
        <v>123</v>
      </c>
      <c r="E584" s="20">
        <v>130553</v>
      </c>
      <c r="F584" s="21"/>
    </row>
    <row r="585" spans="2:6" ht="15.75" customHeight="1" x14ac:dyDescent="0.25">
      <c r="B585" s="17" t="s">
        <v>987</v>
      </c>
      <c r="C585" s="18" t="s">
        <v>988</v>
      </c>
      <c r="D585" s="19" t="s">
        <v>164</v>
      </c>
      <c r="E585" s="20">
        <v>57874</v>
      </c>
      <c r="F585" s="21"/>
    </row>
    <row r="586" spans="2:6" ht="15.75" customHeight="1" x14ac:dyDescent="0.25">
      <c r="B586" s="17" t="s">
        <v>989</v>
      </c>
      <c r="C586" s="18" t="s">
        <v>990</v>
      </c>
      <c r="D586" s="19" t="s">
        <v>164</v>
      </c>
      <c r="E586" s="20">
        <v>109096</v>
      </c>
      <c r="F586" s="21"/>
    </row>
    <row r="587" spans="2:6" ht="15.75" customHeight="1" x14ac:dyDescent="0.25">
      <c r="B587" s="17" t="s">
        <v>991</v>
      </c>
      <c r="C587" s="18" t="s">
        <v>992</v>
      </c>
      <c r="D587" s="19" t="s">
        <v>164</v>
      </c>
      <c r="E587" s="20">
        <v>103688</v>
      </c>
      <c r="F587" s="21"/>
    </row>
    <row r="588" spans="2:6" ht="15.75" customHeight="1" x14ac:dyDescent="0.25">
      <c r="B588" s="17" t="s">
        <v>993</v>
      </c>
      <c r="C588" s="18" t="s">
        <v>994</v>
      </c>
      <c r="D588" s="19" t="s">
        <v>164</v>
      </c>
      <c r="E588" s="20">
        <v>202080</v>
      </c>
      <c r="F588" s="21"/>
    </row>
    <row r="589" spans="2:6" ht="15.75" customHeight="1" x14ac:dyDescent="0.25">
      <c r="B589" s="17" t="s">
        <v>995</v>
      </c>
      <c r="C589" s="18" t="s">
        <v>916</v>
      </c>
      <c r="D589" s="19" t="s">
        <v>164</v>
      </c>
      <c r="E589" s="20">
        <v>42500</v>
      </c>
      <c r="F589" s="21"/>
    </row>
    <row r="590" spans="2:6" ht="15.75" customHeight="1" x14ac:dyDescent="0.25">
      <c r="B590" s="17" t="s">
        <v>996</v>
      </c>
      <c r="C590" s="18" t="s">
        <v>997</v>
      </c>
      <c r="D590" s="19" t="s">
        <v>164</v>
      </c>
      <c r="E590" s="20">
        <v>22000</v>
      </c>
      <c r="F590" s="21"/>
    </row>
    <row r="591" spans="2:6" s="143" customFormat="1" ht="15.75" customHeight="1" x14ac:dyDescent="0.25">
      <c r="B591" s="17" t="s">
        <v>998</v>
      </c>
      <c r="C591" s="144" t="s">
        <v>999</v>
      </c>
      <c r="D591" s="145" t="s">
        <v>164</v>
      </c>
      <c r="E591" s="146">
        <v>12357</v>
      </c>
      <c r="F591" s="21"/>
    </row>
    <row r="592" spans="2:6" s="143" customFormat="1" ht="15.75" customHeight="1" x14ac:dyDescent="0.25">
      <c r="B592" s="17" t="s">
        <v>1000</v>
      </c>
      <c r="C592" s="144" t="s">
        <v>1001</v>
      </c>
      <c r="D592" s="145" t="s">
        <v>164</v>
      </c>
      <c r="E592" s="146">
        <v>49950</v>
      </c>
      <c r="F592" s="21"/>
    </row>
    <row r="593" spans="2:6" s="143" customFormat="1" ht="15.75" customHeight="1" x14ac:dyDescent="0.25">
      <c r="B593" s="17" t="s">
        <v>1002</v>
      </c>
      <c r="C593" s="144" t="s">
        <v>1003</v>
      </c>
      <c r="D593" s="145" t="s">
        <v>164</v>
      </c>
      <c r="E593" s="146">
        <v>3152</v>
      </c>
      <c r="F593" s="21"/>
    </row>
    <row r="594" spans="2:6" s="143" customFormat="1" ht="15.75" customHeight="1" x14ac:dyDescent="0.25">
      <c r="B594" s="17" t="s">
        <v>1004</v>
      </c>
      <c r="C594" s="144" t="s">
        <v>1005</v>
      </c>
      <c r="D594" s="145" t="s">
        <v>164</v>
      </c>
      <c r="E594" s="146">
        <v>6511</v>
      </c>
      <c r="F594" s="21"/>
    </row>
    <row r="595" spans="2:6" s="143" customFormat="1" ht="15.75" customHeight="1" x14ac:dyDescent="0.25">
      <c r="B595" s="17" t="s">
        <v>1006</v>
      </c>
      <c r="C595" s="144" t="s">
        <v>1007</v>
      </c>
      <c r="D595" s="145" t="s">
        <v>164</v>
      </c>
      <c r="E595" s="146">
        <v>5922</v>
      </c>
      <c r="F595" s="21"/>
    </row>
    <row r="596" spans="2:6" s="143" customFormat="1" ht="15.75" customHeight="1" x14ac:dyDescent="0.25">
      <c r="B596" s="17" t="s">
        <v>1008</v>
      </c>
      <c r="C596" s="144" t="s">
        <v>1009</v>
      </c>
      <c r="D596" s="145" t="s">
        <v>164</v>
      </c>
      <c r="E596" s="146">
        <v>4706</v>
      </c>
      <c r="F596" s="21"/>
    </row>
    <row r="597" spans="2:6" s="143" customFormat="1" ht="15.75" customHeight="1" x14ac:dyDescent="0.25">
      <c r="B597" s="17" t="s">
        <v>1010</v>
      </c>
      <c r="C597" s="144" t="s">
        <v>1011</v>
      </c>
      <c r="D597" s="145" t="s">
        <v>164</v>
      </c>
      <c r="E597" s="146">
        <v>5960</v>
      </c>
      <c r="F597" s="21"/>
    </row>
    <row r="598" spans="2:6" s="143" customFormat="1" ht="15.75" customHeight="1" x14ac:dyDescent="0.25">
      <c r="B598" s="17" t="s">
        <v>1012</v>
      </c>
      <c r="C598" s="144" t="s">
        <v>1013</v>
      </c>
      <c r="D598" s="145" t="s">
        <v>215</v>
      </c>
      <c r="E598" s="146">
        <v>28161</v>
      </c>
      <c r="F598" s="21"/>
    </row>
    <row r="599" spans="2:6" s="143" customFormat="1" ht="15.75" customHeight="1" x14ac:dyDescent="0.25">
      <c r="B599" s="17" t="s">
        <v>1014</v>
      </c>
      <c r="C599" s="144" t="s">
        <v>1015</v>
      </c>
      <c r="D599" s="145" t="s">
        <v>164</v>
      </c>
      <c r="E599" s="146">
        <v>28000</v>
      </c>
      <c r="F599" s="21"/>
    </row>
    <row r="600" spans="2:6" s="143" customFormat="1" ht="15.75" customHeight="1" x14ac:dyDescent="0.25">
      <c r="B600" s="17" t="s">
        <v>1016</v>
      </c>
      <c r="C600" s="144" t="s">
        <v>1017</v>
      </c>
      <c r="D600" s="145" t="s">
        <v>164</v>
      </c>
      <c r="E600" s="146">
        <v>55300</v>
      </c>
      <c r="F600" s="21"/>
    </row>
    <row r="601" spans="2:6" s="143" customFormat="1" ht="30" x14ac:dyDescent="0.25">
      <c r="B601" s="17" t="s">
        <v>1018</v>
      </c>
      <c r="C601" s="144" t="s">
        <v>1019</v>
      </c>
      <c r="D601" s="145" t="s">
        <v>164</v>
      </c>
      <c r="E601" s="146">
        <v>94759</v>
      </c>
      <c r="F601" s="21"/>
    </row>
    <row r="602" spans="2:6" s="143" customFormat="1" ht="15.75" customHeight="1" x14ac:dyDescent="0.25">
      <c r="B602" s="17" t="s">
        <v>1020</v>
      </c>
      <c r="C602" s="144" t="s">
        <v>1021</v>
      </c>
      <c r="D602" s="145" t="s">
        <v>164</v>
      </c>
      <c r="E602" s="146">
        <v>39811</v>
      </c>
      <c r="F602" s="21"/>
    </row>
    <row r="603" spans="2:6" ht="15.75" customHeight="1" x14ac:dyDescent="0.25">
      <c r="B603" s="17" t="s">
        <v>1022</v>
      </c>
      <c r="C603" s="18" t="s">
        <v>1023</v>
      </c>
      <c r="D603" s="19" t="s">
        <v>164</v>
      </c>
      <c r="E603" s="20">
        <v>70535</v>
      </c>
      <c r="F603" s="21"/>
    </row>
    <row r="604" spans="2:6" ht="15.75" customHeight="1" x14ac:dyDescent="0.25">
      <c r="B604" s="17" t="s">
        <v>1024</v>
      </c>
      <c r="C604" s="18" t="s">
        <v>1025</v>
      </c>
      <c r="D604" s="19" t="s">
        <v>164</v>
      </c>
      <c r="E604" s="20">
        <v>69800</v>
      </c>
      <c r="F604" s="21"/>
    </row>
    <row r="605" spans="2:6" ht="15.75" customHeight="1" x14ac:dyDescent="0.25">
      <c r="B605" s="17" t="s">
        <v>1026</v>
      </c>
      <c r="C605" s="18" t="s">
        <v>1027</v>
      </c>
      <c r="D605" s="19" t="s">
        <v>164</v>
      </c>
      <c r="E605" s="20">
        <v>79900</v>
      </c>
      <c r="F605" s="21"/>
    </row>
    <row r="606" spans="2:6" ht="15.75" customHeight="1" x14ac:dyDescent="0.25">
      <c r="B606" s="17" t="s">
        <v>1028</v>
      </c>
      <c r="C606" s="18" t="s">
        <v>1029</v>
      </c>
      <c r="D606" s="19" t="s">
        <v>164</v>
      </c>
      <c r="E606" s="20">
        <v>794</v>
      </c>
      <c r="F606" s="21"/>
    </row>
    <row r="607" spans="2:6" ht="15.75" customHeight="1" x14ac:dyDescent="0.25">
      <c r="B607" s="17" t="s">
        <v>1030</v>
      </c>
      <c r="C607" s="18" t="s">
        <v>1031</v>
      </c>
      <c r="D607" s="19" t="s">
        <v>164</v>
      </c>
      <c r="E607" s="20">
        <v>17420</v>
      </c>
      <c r="F607" s="21"/>
    </row>
    <row r="608" spans="2:6" ht="15.75" customHeight="1" x14ac:dyDescent="0.25">
      <c r="B608" s="13" t="s">
        <v>1032</v>
      </c>
      <c r="C608" s="14" t="s">
        <v>1033</v>
      </c>
      <c r="D608" s="14"/>
      <c r="E608" s="22"/>
      <c r="F608" s="22"/>
    </row>
    <row r="609" spans="2:6" ht="15.75" customHeight="1" x14ac:dyDescent="0.25">
      <c r="B609" s="17" t="s">
        <v>1034</v>
      </c>
      <c r="C609" s="18" t="s">
        <v>1035</v>
      </c>
      <c r="D609" s="19" t="s">
        <v>164</v>
      </c>
      <c r="E609" s="20">
        <v>6335</v>
      </c>
      <c r="F609" s="21"/>
    </row>
    <row r="610" spans="2:6" ht="15.75" customHeight="1" x14ac:dyDescent="0.25">
      <c r="B610" s="17" t="s">
        <v>1036</v>
      </c>
      <c r="C610" s="18" t="s">
        <v>1037</v>
      </c>
      <c r="D610" s="19" t="s">
        <v>164</v>
      </c>
      <c r="E610" s="20">
        <v>5352</v>
      </c>
      <c r="F610" s="21"/>
    </row>
    <row r="611" spans="2:6" ht="15.75" customHeight="1" x14ac:dyDescent="0.25">
      <c r="B611" s="17" t="s">
        <v>1038</v>
      </c>
      <c r="C611" s="18" t="s">
        <v>1039</v>
      </c>
      <c r="D611" s="19" t="s">
        <v>164</v>
      </c>
      <c r="E611" s="20">
        <v>6292</v>
      </c>
      <c r="F611" s="21"/>
    </row>
    <row r="612" spans="2:6" s="143" customFormat="1" ht="15.75" customHeight="1" x14ac:dyDescent="0.25">
      <c r="B612" s="17" t="s">
        <v>1040</v>
      </c>
      <c r="C612" s="144" t="s">
        <v>1464</v>
      </c>
      <c r="D612" s="145" t="s">
        <v>164</v>
      </c>
      <c r="E612" s="146">
        <v>615</v>
      </c>
      <c r="F612" s="21"/>
    </row>
    <row r="613" spans="2:6" s="143" customFormat="1" ht="15.75" customHeight="1" x14ac:dyDescent="0.25">
      <c r="B613" s="17" t="s">
        <v>1041</v>
      </c>
      <c r="C613" s="144" t="s">
        <v>1042</v>
      </c>
      <c r="D613" s="145" t="s">
        <v>164</v>
      </c>
      <c r="E613" s="146">
        <v>3596</v>
      </c>
      <c r="F613" s="21"/>
    </row>
    <row r="614" spans="2:6" s="143" customFormat="1" ht="15.75" customHeight="1" x14ac:dyDescent="0.25">
      <c r="B614" s="17" t="s">
        <v>1043</v>
      </c>
      <c r="C614" s="144" t="s">
        <v>1044</v>
      </c>
      <c r="D614" s="145" t="s">
        <v>215</v>
      </c>
      <c r="E614" s="146">
        <v>2553</v>
      </c>
      <c r="F614" s="21"/>
    </row>
    <row r="615" spans="2:6" s="143" customFormat="1" ht="15.75" customHeight="1" x14ac:dyDescent="0.25">
      <c r="B615" s="17" t="s">
        <v>1045</v>
      </c>
      <c r="C615" s="144" t="s">
        <v>1046</v>
      </c>
      <c r="D615" s="145" t="s">
        <v>215</v>
      </c>
      <c r="E615" s="146">
        <v>2648</v>
      </c>
      <c r="F615" s="21"/>
    </row>
    <row r="616" spans="2:6" s="143" customFormat="1" ht="15.75" customHeight="1" x14ac:dyDescent="0.25">
      <c r="B616" s="17" t="s">
        <v>1047</v>
      </c>
      <c r="C616" s="144" t="s">
        <v>1048</v>
      </c>
      <c r="D616" s="145" t="s">
        <v>215</v>
      </c>
      <c r="E616" s="146">
        <v>1642</v>
      </c>
      <c r="F616" s="21"/>
    </row>
    <row r="617" spans="2:6" s="143" customFormat="1" ht="15.75" customHeight="1" x14ac:dyDescent="0.25">
      <c r="B617" s="17" t="s">
        <v>1049</v>
      </c>
      <c r="C617" s="144" t="s">
        <v>1050</v>
      </c>
      <c r="D617" s="145" t="s">
        <v>164</v>
      </c>
      <c r="E617" s="146">
        <v>408</v>
      </c>
      <c r="F617" s="21"/>
    </row>
    <row r="618" spans="2:6" s="143" customFormat="1" ht="15.75" customHeight="1" x14ac:dyDescent="0.25">
      <c r="B618" s="17" t="s">
        <v>1051</v>
      </c>
      <c r="C618" s="144" t="s">
        <v>1052</v>
      </c>
      <c r="D618" s="145" t="s">
        <v>164</v>
      </c>
      <c r="E618" s="146">
        <v>2541</v>
      </c>
      <c r="F618" s="21"/>
    </row>
    <row r="619" spans="2:6" s="143" customFormat="1" ht="15.75" customHeight="1" x14ac:dyDescent="0.25">
      <c r="B619" s="17" t="s">
        <v>1053</v>
      </c>
      <c r="C619" s="144" t="s">
        <v>1054</v>
      </c>
      <c r="D619" s="145" t="s">
        <v>164</v>
      </c>
      <c r="E619" s="146">
        <v>19890</v>
      </c>
      <c r="F619" s="21"/>
    </row>
    <row r="620" spans="2:6" s="143" customFormat="1" ht="15.75" customHeight="1" x14ac:dyDescent="0.25">
      <c r="B620" s="17" t="s">
        <v>1055</v>
      </c>
      <c r="C620" s="144" t="s">
        <v>1056</v>
      </c>
      <c r="D620" s="145" t="s">
        <v>164</v>
      </c>
      <c r="E620" s="146">
        <v>10990</v>
      </c>
      <c r="F620" s="21"/>
    </row>
    <row r="621" spans="2:6" s="143" customFormat="1" ht="15.75" customHeight="1" x14ac:dyDescent="0.25">
      <c r="B621" s="17" t="s">
        <v>1057</v>
      </c>
      <c r="C621" s="144" t="s">
        <v>1058</v>
      </c>
      <c r="D621" s="145" t="s">
        <v>164</v>
      </c>
      <c r="E621" s="146">
        <v>1167</v>
      </c>
      <c r="F621" s="21"/>
    </row>
    <row r="622" spans="2:6" s="143" customFormat="1" ht="15.75" customHeight="1" x14ac:dyDescent="0.25">
      <c r="B622" s="17" t="s">
        <v>1059</v>
      </c>
      <c r="C622" s="144" t="s">
        <v>1060</v>
      </c>
      <c r="D622" s="145" t="s">
        <v>164</v>
      </c>
      <c r="E622" s="146">
        <v>9472</v>
      </c>
      <c r="F622" s="21"/>
    </row>
    <row r="623" spans="2:6" ht="15.75" customHeight="1" x14ac:dyDescent="0.25">
      <c r="B623" s="17" t="s">
        <v>1061</v>
      </c>
      <c r="C623" s="18" t="s">
        <v>1062</v>
      </c>
      <c r="D623" s="19" t="s">
        <v>215</v>
      </c>
      <c r="E623" s="20">
        <v>2015</v>
      </c>
      <c r="F623" s="21"/>
    </row>
    <row r="624" spans="2:6" ht="15.75" customHeight="1" x14ac:dyDescent="0.25">
      <c r="B624" s="17" t="s">
        <v>1063</v>
      </c>
      <c r="C624" s="18" t="s">
        <v>1064</v>
      </c>
      <c r="D624" s="19" t="s">
        <v>215</v>
      </c>
      <c r="E624" s="20">
        <v>3550</v>
      </c>
      <c r="F624" s="21"/>
    </row>
    <row r="625" spans="2:6" ht="15.75" customHeight="1" x14ac:dyDescent="0.25">
      <c r="B625" s="17" t="s">
        <v>1065</v>
      </c>
      <c r="C625" s="18" t="s">
        <v>1066</v>
      </c>
      <c r="D625" s="19" t="s">
        <v>164</v>
      </c>
      <c r="E625" s="20">
        <v>12900</v>
      </c>
      <c r="F625" s="21"/>
    </row>
    <row r="626" spans="2:6" ht="15.75" customHeight="1" x14ac:dyDescent="0.25">
      <c r="B626" s="17" t="s">
        <v>1067</v>
      </c>
      <c r="C626" s="18" t="s">
        <v>1068</v>
      </c>
      <c r="D626" s="19" t="s">
        <v>164</v>
      </c>
      <c r="E626" s="20">
        <v>41430</v>
      </c>
      <c r="F626" s="21"/>
    </row>
    <row r="627" spans="2:6" ht="15.75" customHeight="1" x14ac:dyDescent="0.25">
      <c r="B627" s="17" t="s">
        <v>1069</v>
      </c>
      <c r="C627" s="18" t="s">
        <v>1070</v>
      </c>
      <c r="D627" s="19" t="s">
        <v>164</v>
      </c>
      <c r="E627" s="20">
        <v>4075</v>
      </c>
      <c r="F627" s="21"/>
    </row>
    <row r="628" spans="2:6" ht="15.75" customHeight="1" x14ac:dyDescent="0.25">
      <c r="B628" s="17" t="s">
        <v>1071</v>
      </c>
      <c r="C628" s="18" t="s">
        <v>1072</v>
      </c>
      <c r="D628" s="19" t="s">
        <v>164</v>
      </c>
      <c r="E628" s="20">
        <v>12724</v>
      </c>
      <c r="F628" s="21"/>
    </row>
    <row r="629" spans="2:6" ht="15.75" customHeight="1" x14ac:dyDescent="0.25">
      <c r="B629" s="17" t="s">
        <v>1073</v>
      </c>
      <c r="C629" s="18" t="s">
        <v>1074</v>
      </c>
      <c r="D629" s="19" t="s">
        <v>215</v>
      </c>
      <c r="E629" s="20">
        <v>3266</v>
      </c>
      <c r="F629" s="21"/>
    </row>
    <row r="630" spans="2:6" ht="15.75" customHeight="1" x14ac:dyDescent="0.25">
      <c r="B630" s="17" t="s">
        <v>1075</v>
      </c>
      <c r="C630" s="18" t="s">
        <v>1076</v>
      </c>
      <c r="D630" s="19" t="s">
        <v>164</v>
      </c>
      <c r="E630" s="20">
        <v>250</v>
      </c>
      <c r="F630" s="21"/>
    </row>
    <row r="631" spans="2:6" ht="15.75" customHeight="1" x14ac:dyDescent="0.25">
      <c r="B631" s="17" t="s">
        <v>1077</v>
      </c>
      <c r="C631" s="18" t="s">
        <v>1078</v>
      </c>
      <c r="D631" s="19" t="s">
        <v>164</v>
      </c>
      <c r="E631" s="20">
        <v>1125.5</v>
      </c>
      <c r="F631" s="21"/>
    </row>
    <row r="632" spans="2:6" ht="15.75" customHeight="1" x14ac:dyDescent="0.25">
      <c r="B632" s="17" t="s">
        <v>1079</v>
      </c>
      <c r="C632" s="18" t="s">
        <v>1080</v>
      </c>
      <c r="D632" s="19" t="s">
        <v>164</v>
      </c>
      <c r="E632" s="20">
        <v>401</v>
      </c>
      <c r="F632" s="21"/>
    </row>
    <row r="633" spans="2:6" ht="15.75" customHeight="1" x14ac:dyDescent="0.25">
      <c r="B633" s="17" t="s">
        <v>1081</v>
      </c>
      <c r="C633" s="18" t="s">
        <v>1082</v>
      </c>
      <c r="D633" s="19" t="s">
        <v>164</v>
      </c>
      <c r="E633" s="20">
        <v>3072</v>
      </c>
      <c r="F633" s="21"/>
    </row>
    <row r="634" spans="2:6" ht="15.75" customHeight="1" x14ac:dyDescent="0.25">
      <c r="B634" s="17" t="s">
        <v>1083</v>
      </c>
      <c r="C634" s="18" t="s">
        <v>1084</v>
      </c>
      <c r="D634" s="19" t="s">
        <v>164</v>
      </c>
      <c r="E634" s="20">
        <v>7269</v>
      </c>
      <c r="F634" s="21"/>
    </row>
    <row r="635" spans="2:6" ht="15.75" customHeight="1" x14ac:dyDescent="0.25">
      <c r="B635" s="17" t="s">
        <v>1085</v>
      </c>
      <c r="C635" s="18" t="s">
        <v>1086</v>
      </c>
      <c r="D635" s="19" t="s">
        <v>164</v>
      </c>
      <c r="E635" s="20">
        <v>2605.5</v>
      </c>
      <c r="F635" s="21"/>
    </row>
    <row r="636" spans="2:6" ht="15.75" customHeight="1" x14ac:dyDescent="0.25">
      <c r="B636" s="17" t="s">
        <v>1087</v>
      </c>
      <c r="C636" s="18" t="s">
        <v>1088</v>
      </c>
      <c r="D636" s="19" t="s">
        <v>164</v>
      </c>
      <c r="E636" s="20">
        <v>408</v>
      </c>
      <c r="F636" s="21"/>
    </row>
    <row r="637" spans="2:6" ht="15.75" customHeight="1" x14ac:dyDescent="0.25">
      <c r="B637" s="17" t="s">
        <v>1089</v>
      </c>
      <c r="C637" s="18" t="s">
        <v>1090</v>
      </c>
      <c r="D637" s="19" t="s">
        <v>164</v>
      </c>
      <c r="E637" s="20">
        <v>835</v>
      </c>
      <c r="F637" s="21"/>
    </row>
    <row r="638" spans="2:6" ht="15.75" customHeight="1" x14ac:dyDescent="0.25">
      <c r="B638" s="17" t="s">
        <v>1091</v>
      </c>
      <c r="C638" s="18" t="s">
        <v>1092</v>
      </c>
      <c r="D638" s="19" t="s">
        <v>215</v>
      </c>
      <c r="E638" s="20">
        <v>2352</v>
      </c>
      <c r="F638" s="21"/>
    </row>
    <row r="639" spans="2:6" ht="15.75" customHeight="1" x14ac:dyDescent="0.25">
      <c r="B639" s="17" t="s">
        <v>1093</v>
      </c>
      <c r="C639" s="18" t="s">
        <v>1094</v>
      </c>
      <c r="D639" s="19" t="s">
        <v>215</v>
      </c>
      <c r="E639" s="20">
        <v>3266</v>
      </c>
      <c r="F639" s="21"/>
    </row>
    <row r="640" spans="2:6" ht="30" x14ac:dyDescent="0.25">
      <c r="B640" s="17" t="s">
        <v>1095</v>
      </c>
      <c r="C640" s="18" t="s">
        <v>1096</v>
      </c>
      <c r="D640" s="19" t="s">
        <v>164</v>
      </c>
      <c r="E640" s="20">
        <v>6103</v>
      </c>
      <c r="F640" s="21"/>
    </row>
    <row r="641" spans="2:6" ht="15.75" customHeight="1" x14ac:dyDescent="0.25">
      <c r="B641" s="17" t="s">
        <v>1097</v>
      </c>
      <c r="C641" s="18" t="s">
        <v>1098</v>
      </c>
      <c r="D641" s="19" t="s">
        <v>164</v>
      </c>
      <c r="E641" s="20">
        <v>5787</v>
      </c>
      <c r="F641" s="21"/>
    </row>
    <row r="642" spans="2:6" ht="15.75" customHeight="1" x14ac:dyDescent="0.25">
      <c r="B642" s="17" t="s">
        <v>1099</v>
      </c>
      <c r="C642" s="18" t="s">
        <v>1100</v>
      </c>
      <c r="D642" s="19" t="s">
        <v>164</v>
      </c>
      <c r="E642" s="20">
        <v>6180</v>
      </c>
      <c r="F642" s="21"/>
    </row>
    <row r="643" spans="2:6" ht="15.75" customHeight="1" x14ac:dyDescent="0.25">
      <c r="B643" s="17" t="s">
        <v>1101</v>
      </c>
      <c r="C643" s="18" t="s">
        <v>1102</v>
      </c>
      <c r="D643" s="19" t="s">
        <v>215</v>
      </c>
      <c r="E643" s="20">
        <v>17653</v>
      </c>
      <c r="F643" s="21"/>
    </row>
    <row r="644" spans="2:6" ht="15.75" customHeight="1" x14ac:dyDescent="0.25">
      <c r="B644" s="17" t="s">
        <v>1103</v>
      </c>
      <c r="C644" s="18" t="s">
        <v>1104</v>
      </c>
      <c r="D644" s="19" t="s">
        <v>164</v>
      </c>
      <c r="E644" s="20">
        <v>5620</v>
      </c>
      <c r="F644" s="21"/>
    </row>
    <row r="645" spans="2:6" ht="15.75" customHeight="1" x14ac:dyDescent="0.25">
      <c r="B645" s="17" t="s">
        <v>1105</v>
      </c>
      <c r="C645" s="18" t="s">
        <v>1106</v>
      </c>
      <c r="D645" s="19" t="s">
        <v>164</v>
      </c>
      <c r="E645" s="20">
        <v>25800</v>
      </c>
      <c r="F645" s="21"/>
    </row>
    <row r="646" spans="2:6" ht="15.75" customHeight="1" x14ac:dyDescent="0.25">
      <c r="B646" s="17" t="s">
        <v>1107</v>
      </c>
      <c r="C646" s="18" t="s">
        <v>1108</v>
      </c>
      <c r="D646" s="19" t="s">
        <v>164</v>
      </c>
      <c r="E646" s="20">
        <v>3172</v>
      </c>
      <c r="F646" s="21"/>
    </row>
    <row r="647" spans="2:6" ht="15.75" customHeight="1" x14ac:dyDescent="0.25">
      <c r="B647" s="17" t="s">
        <v>1109</v>
      </c>
      <c r="C647" s="18" t="s">
        <v>1110</v>
      </c>
      <c r="D647" s="19" t="s">
        <v>215</v>
      </c>
      <c r="E647" s="20">
        <v>7187</v>
      </c>
      <c r="F647" s="21"/>
    </row>
    <row r="648" spans="2:6" ht="15.75" customHeight="1" x14ac:dyDescent="0.25">
      <c r="B648" s="17" t="s">
        <v>1111</v>
      </c>
      <c r="C648" s="18" t="s">
        <v>1112</v>
      </c>
      <c r="D648" s="19" t="s">
        <v>164</v>
      </c>
      <c r="E648" s="20">
        <v>68000</v>
      </c>
      <c r="F648" s="21"/>
    </row>
    <row r="649" spans="2:6" ht="15.75" customHeight="1" x14ac:dyDescent="0.25">
      <c r="B649" s="17" t="s">
        <v>1113</v>
      </c>
      <c r="C649" s="18" t="s">
        <v>1114</v>
      </c>
      <c r="D649" s="19" t="s">
        <v>164</v>
      </c>
      <c r="E649" s="20">
        <v>23462</v>
      </c>
      <c r="F649" s="21"/>
    </row>
    <row r="650" spans="2:6" ht="15.75" customHeight="1" x14ac:dyDescent="0.25">
      <c r="B650" s="17" t="s">
        <v>1115</v>
      </c>
      <c r="C650" s="18" t="s">
        <v>1116</v>
      </c>
      <c r="D650" s="19" t="s">
        <v>215</v>
      </c>
      <c r="E650" s="20">
        <v>95552</v>
      </c>
      <c r="F650" s="21"/>
    </row>
    <row r="651" spans="2:6" ht="15.75" customHeight="1" x14ac:dyDescent="0.25">
      <c r="B651" s="17" t="s">
        <v>1117</v>
      </c>
      <c r="C651" s="18" t="s">
        <v>1118</v>
      </c>
      <c r="D651" s="19" t="s">
        <v>215</v>
      </c>
      <c r="E651" s="20">
        <v>3750</v>
      </c>
      <c r="F651" s="21"/>
    </row>
    <row r="652" spans="2:6" ht="15.75" customHeight="1" x14ac:dyDescent="0.25">
      <c r="B652" s="17" t="s">
        <v>1119</v>
      </c>
      <c r="C652" s="18" t="s">
        <v>1120</v>
      </c>
      <c r="D652" s="19" t="s">
        <v>215</v>
      </c>
      <c r="E652" s="20">
        <v>8269</v>
      </c>
      <c r="F652" s="21"/>
    </row>
    <row r="653" spans="2:6" ht="15.75" customHeight="1" x14ac:dyDescent="0.25">
      <c r="B653" s="17" t="s">
        <v>1121</v>
      </c>
      <c r="C653" s="18" t="s">
        <v>1122</v>
      </c>
      <c r="D653" s="19" t="s">
        <v>164</v>
      </c>
      <c r="E653" s="20">
        <v>1850</v>
      </c>
      <c r="F653" s="21"/>
    </row>
    <row r="654" spans="2:6" ht="15.75" customHeight="1" x14ac:dyDescent="0.25">
      <c r="B654" s="17" t="s">
        <v>1123</v>
      </c>
      <c r="C654" s="18" t="s">
        <v>1124</v>
      </c>
      <c r="D654" s="19" t="s">
        <v>164</v>
      </c>
      <c r="E654" s="20">
        <v>2650</v>
      </c>
      <c r="F654" s="21"/>
    </row>
    <row r="655" spans="2:6" ht="15.75" customHeight="1" x14ac:dyDescent="0.25">
      <c r="B655" s="17" t="s">
        <v>1125</v>
      </c>
      <c r="C655" s="18" t="s">
        <v>1126</v>
      </c>
      <c r="D655" s="19" t="s">
        <v>164</v>
      </c>
      <c r="E655" s="20">
        <v>10700</v>
      </c>
      <c r="F655" s="21"/>
    </row>
    <row r="656" spans="2:6" ht="15.75" customHeight="1" x14ac:dyDescent="0.25">
      <c r="B656" s="17" t="s">
        <v>1127</v>
      </c>
      <c r="C656" s="18" t="s">
        <v>1128</v>
      </c>
      <c r="D656" s="19" t="s">
        <v>164</v>
      </c>
      <c r="E656" s="20">
        <v>6553</v>
      </c>
      <c r="F656" s="21"/>
    </row>
    <row r="657" spans="2:6" ht="15.75" customHeight="1" x14ac:dyDescent="0.25">
      <c r="B657" s="17" t="s">
        <v>1129</v>
      </c>
      <c r="C657" s="18" t="s">
        <v>1130</v>
      </c>
      <c r="D657" s="19" t="s">
        <v>164</v>
      </c>
      <c r="E657" s="20">
        <v>6194</v>
      </c>
      <c r="F657" s="21"/>
    </row>
    <row r="658" spans="2:6" ht="15.75" customHeight="1" x14ac:dyDescent="0.25">
      <c r="B658" s="17" t="s">
        <v>1131</v>
      </c>
      <c r="C658" s="18" t="s">
        <v>1527</v>
      </c>
      <c r="D658" s="19" t="s">
        <v>164</v>
      </c>
      <c r="E658" s="20">
        <v>14590</v>
      </c>
      <c r="F658" s="21"/>
    </row>
    <row r="659" spans="2:6" ht="30" x14ac:dyDescent="0.25">
      <c r="B659" s="17" t="s">
        <v>1132</v>
      </c>
      <c r="C659" s="18" t="s">
        <v>1133</v>
      </c>
      <c r="D659" s="19" t="s">
        <v>164</v>
      </c>
      <c r="E659" s="20">
        <v>10006</v>
      </c>
      <c r="F659" s="21"/>
    </row>
    <row r="660" spans="2:6" ht="30" x14ac:dyDescent="0.25">
      <c r="B660" s="17" t="s">
        <v>1134</v>
      </c>
      <c r="C660" s="18" t="s">
        <v>1135</v>
      </c>
      <c r="D660" s="19" t="s">
        <v>164</v>
      </c>
      <c r="E660" s="20">
        <v>27298</v>
      </c>
      <c r="F660" s="21"/>
    </row>
    <row r="661" spans="2:6" ht="30" x14ac:dyDescent="0.25">
      <c r="B661" s="17" t="s">
        <v>1136</v>
      </c>
      <c r="C661" s="18" t="s">
        <v>1137</v>
      </c>
      <c r="D661" s="19" t="s">
        <v>164</v>
      </c>
      <c r="E661" s="20">
        <v>53023</v>
      </c>
      <c r="F661" s="21"/>
    </row>
    <row r="662" spans="2:6" ht="30" x14ac:dyDescent="0.25">
      <c r="B662" s="17" t="s">
        <v>1138</v>
      </c>
      <c r="C662" s="18" t="s">
        <v>1139</v>
      </c>
      <c r="D662" s="19" t="s">
        <v>164</v>
      </c>
      <c r="E662" s="20">
        <v>236585</v>
      </c>
      <c r="F662" s="21"/>
    </row>
    <row r="663" spans="2:6" ht="30" x14ac:dyDescent="0.25">
      <c r="B663" s="17" t="s">
        <v>1140</v>
      </c>
      <c r="C663" s="18" t="s">
        <v>1141</v>
      </c>
      <c r="D663" s="19" t="s">
        <v>164</v>
      </c>
      <c r="E663" s="20">
        <v>42525</v>
      </c>
      <c r="F663" s="21"/>
    </row>
    <row r="664" spans="2:6" ht="30" x14ac:dyDescent="0.25">
      <c r="B664" s="17" t="s">
        <v>1142</v>
      </c>
      <c r="C664" s="18" t="s">
        <v>1143</v>
      </c>
      <c r="D664" s="19" t="s">
        <v>164</v>
      </c>
      <c r="E664" s="20">
        <v>142295</v>
      </c>
      <c r="F664" s="21"/>
    </row>
    <row r="665" spans="2:6" ht="30" x14ac:dyDescent="0.25">
      <c r="B665" s="17" t="s">
        <v>1144</v>
      </c>
      <c r="C665" s="18" t="s">
        <v>1145</v>
      </c>
      <c r="D665" s="19" t="s">
        <v>164</v>
      </c>
      <c r="E665" s="20">
        <v>198844</v>
      </c>
      <c r="F665" s="21"/>
    </row>
    <row r="666" spans="2:6" ht="30" x14ac:dyDescent="0.25">
      <c r="B666" s="17" t="s">
        <v>1146</v>
      </c>
      <c r="C666" s="18" t="s">
        <v>1147</v>
      </c>
      <c r="D666" s="19" t="s">
        <v>164</v>
      </c>
      <c r="E666" s="20">
        <v>963182</v>
      </c>
      <c r="F666" s="21"/>
    </row>
    <row r="667" spans="2:6" ht="60" x14ac:dyDescent="0.25">
      <c r="B667" s="17" t="s">
        <v>1148</v>
      </c>
      <c r="C667" s="18" t="s">
        <v>1149</v>
      </c>
      <c r="D667" s="19" t="s">
        <v>164</v>
      </c>
      <c r="E667" s="20">
        <v>98767</v>
      </c>
      <c r="F667" s="21"/>
    </row>
    <row r="668" spans="2:6" ht="75" x14ac:dyDescent="0.25">
      <c r="B668" s="17" t="s">
        <v>1150</v>
      </c>
      <c r="C668" s="18" t="s">
        <v>1151</v>
      </c>
      <c r="D668" s="19" t="s">
        <v>164</v>
      </c>
      <c r="E668" s="20">
        <v>118685</v>
      </c>
      <c r="F668" s="21"/>
    </row>
    <row r="669" spans="2:6" ht="75" x14ac:dyDescent="0.25">
      <c r="B669" s="17" t="s">
        <v>1152</v>
      </c>
      <c r="C669" s="18" t="s">
        <v>1153</v>
      </c>
      <c r="D669" s="19" t="s">
        <v>164</v>
      </c>
      <c r="E669" s="20">
        <v>230537</v>
      </c>
      <c r="F669" s="21"/>
    </row>
    <row r="670" spans="2:6" ht="75" x14ac:dyDescent="0.25">
      <c r="B670" s="17" t="s">
        <v>1154</v>
      </c>
      <c r="C670" s="18" t="s">
        <v>1155</v>
      </c>
      <c r="D670" s="19" t="s">
        <v>164</v>
      </c>
      <c r="E670" s="20">
        <v>1028633</v>
      </c>
      <c r="F670" s="21"/>
    </row>
    <row r="671" spans="2:6" ht="15.75" customHeight="1" x14ac:dyDescent="0.25">
      <c r="B671" s="13" t="s">
        <v>1156</v>
      </c>
      <c r="C671" s="14" t="s">
        <v>1157</v>
      </c>
      <c r="D671" s="14"/>
      <c r="E671" s="22"/>
      <c r="F671" s="22"/>
    </row>
    <row r="672" spans="2:6" ht="15.75" customHeight="1" x14ac:dyDescent="0.25">
      <c r="B672" s="17" t="s">
        <v>1158</v>
      </c>
      <c r="C672" s="18" t="s">
        <v>1159</v>
      </c>
      <c r="D672" s="19" t="s">
        <v>123</v>
      </c>
      <c r="E672" s="20">
        <v>42500</v>
      </c>
      <c r="F672" s="21"/>
    </row>
    <row r="673" spans="2:6" ht="15.75" customHeight="1" x14ac:dyDescent="0.25">
      <c r="B673" s="17" t="s">
        <v>1160</v>
      </c>
      <c r="C673" s="18" t="s">
        <v>1161</v>
      </c>
      <c r="D673" s="19" t="s">
        <v>123</v>
      </c>
      <c r="E673" s="20">
        <v>67408</v>
      </c>
      <c r="F673" s="21"/>
    </row>
    <row r="674" spans="2:6" ht="15.75" customHeight="1" x14ac:dyDescent="0.25">
      <c r="B674" s="17" t="s">
        <v>1162</v>
      </c>
      <c r="C674" s="18" t="s">
        <v>1163</v>
      </c>
      <c r="D674" s="19" t="s">
        <v>164</v>
      </c>
      <c r="E674" s="20">
        <v>12900</v>
      </c>
      <c r="F674" s="21"/>
    </row>
    <row r="675" spans="2:6" ht="15.75" customHeight="1" x14ac:dyDescent="0.25">
      <c r="B675" s="17" t="s">
        <v>1164</v>
      </c>
      <c r="C675" s="18" t="s">
        <v>1165</v>
      </c>
      <c r="D675" s="19" t="s">
        <v>164</v>
      </c>
      <c r="E675" s="20">
        <v>9763</v>
      </c>
      <c r="F675" s="21"/>
    </row>
    <row r="676" spans="2:6" ht="15.75" customHeight="1" x14ac:dyDescent="0.25">
      <c r="B676" s="17" t="s">
        <v>1166</v>
      </c>
      <c r="C676" s="18" t="s">
        <v>1167</v>
      </c>
      <c r="D676" s="19" t="s">
        <v>123</v>
      </c>
      <c r="E676" s="20">
        <v>115860</v>
      </c>
      <c r="F676" s="21"/>
    </row>
    <row r="677" spans="2:6" ht="15.75" customHeight="1" x14ac:dyDescent="0.25">
      <c r="B677" s="13" t="s">
        <v>1168</v>
      </c>
      <c r="C677" s="14" t="s">
        <v>1169</v>
      </c>
      <c r="D677" s="14"/>
      <c r="E677" s="22"/>
      <c r="F677" s="22"/>
    </row>
    <row r="678" spans="2:6" ht="30" x14ac:dyDescent="0.25">
      <c r="B678" s="17" t="s">
        <v>1170</v>
      </c>
      <c r="C678" s="18" t="s">
        <v>1171</v>
      </c>
      <c r="D678" s="19" t="s">
        <v>123</v>
      </c>
      <c r="E678" s="20">
        <v>24100</v>
      </c>
      <c r="F678" s="21"/>
    </row>
    <row r="679" spans="2:6" ht="45" x14ac:dyDescent="0.25">
      <c r="B679" s="17" t="s">
        <v>1172</v>
      </c>
      <c r="C679" s="18" t="s">
        <v>1173</v>
      </c>
      <c r="D679" s="19" t="s">
        <v>123</v>
      </c>
      <c r="E679" s="20">
        <v>25048</v>
      </c>
      <c r="F679" s="21"/>
    </row>
    <row r="680" spans="2:6" s="143" customFormat="1" ht="60" x14ac:dyDescent="0.25">
      <c r="B680" s="17" t="s">
        <v>1174</v>
      </c>
      <c r="C680" s="144" t="s">
        <v>1175</v>
      </c>
      <c r="D680" s="145" t="s">
        <v>123</v>
      </c>
      <c r="E680" s="146">
        <v>25250</v>
      </c>
      <c r="F680" s="21"/>
    </row>
    <row r="681" spans="2:6" s="143" customFormat="1" ht="45" x14ac:dyDescent="0.25">
      <c r="B681" s="17" t="s">
        <v>1176</v>
      </c>
      <c r="C681" s="144" t="s">
        <v>1177</v>
      </c>
      <c r="D681" s="145" t="s">
        <v>123</v>
      </c>
      <c r="E681" s="146">
        <v>26242</v>
      </c>
      <c r="F681" s="21"/>
    </row>
    <row r="682" spans="2:6" s="143" customFormat="1" ht="60" x14ac:dyDescent="0.25">
      <c r="B682" s="17" t="s">
        <v>1178</v>
      </c>
      <c r="C682" s="144" t="s">
        <v>1179</v>
      </c>
      <c r="D682" s="145" t="s">
        <v>123</v>
      </c>
      <c r="E682" s="146">
        <v>25839</v>
      </c>
      <c r="F682" s="21"/>
    </row>
    <row r="683" spans="2:6" s="143" customFormat="1" ht="45" x14ac:dyDescent="0.25">
      <c r="B683" s="17" t="s">
        <v>1180</v>
      </c>
      <c r="C683" s="144" t="s">
        <v>1181</v>
      </c>
      <c r="D683" s="145" t="s">
        <v>123</v>
      </c>
      <c r="E683" s="146">
        <v>25365</v>
      </c>
      <c r="F683" s="21"/>
    </row>
    <row r="684" spans="2:6" s="143" customFormat="1" ht="30" x14ac:dyDescent="0.25">
      <c r="B684" s="17" t="s">
        <v>1182</v>
      </c>
      <c r="C684" s="144" t="s">
        <v>1183</v>
      </c>
      <c r="D684" s="145" t="s">
        <v>123</v>
      </c>
      <c r="E684" s="146">
        <v>24653</v>
      </c>
      <c r="F684" s="21"/>
    </row>
    <row r="685" spans="2:6" s="143" customFormat="1" ht="45" x14ac:dyDescent="0.25">
      <c r="B685" s="17" t="s">
        <v>1184</v>
      </c>
      <c r="C685" s="144" t="s">
        <v>1185</v>
      </c>
      <c r="D685" s="145" t="s">
        <v>123</v>
      </c>
      <c r="E685" s="146">
        <v>25128</v>
      </c>
      <c r="F685" s="21"/>
    </row>
    <row r="686" spans="2:6" s="143" customFormat="1" ht="30" x14ac:dyDescent="0.25">
      <c r="B686" s="17" t="s">
        <v>1186</v>
      </c>
      <c r="C686" s="144" t="s">
        <v>1187</v>
      </c>
      <c r="D686" s="145" t="s">
        <v>123</v>
      </c>
      <c r="E686" s="146">
        <v>25839</v>
      </c>
      <c r="F686" s="21"/>
    </row>
    <row r="687" spans="2:6" ht="30" x14ac:dyDescent="0.25">
      <c r="B687" s="17" t="s">
        <v>1188</v>
      </c>
      <c r="C687" s="18" t="s">
        <v>1189</v>
      </c>
      <c r="D687" s="19" t="s">
        <v>123</v>
      </c>
      <c r="E687" s="20">
        <v>24500</v>
      </c>
      <c r="F687" s="21"/>
    </row>
    <row r="688" spans="2:6" ht="30" x14ac:dyDescent="0.25">
      <c r="B688" s="17" t="s">
        <v>1190</v>
      </c>
      <c r="C688" s="18" t="s">
        <v>1191</v>
      </c>
      <c r="D688" s="19" t="s">
        <v>123</v>
      </c>
      <c r="E688" s="20">
        <v>24500</v>
      </c>
      <c r="F688" s="21"/>
    </row>
    <row r="689" spans="2:6" ht="45" x14ac:dyDescent="0.25">
      <c r="B689" s="17" t="s">
        <v>1192</v>
      </c>
      <c r="C689" s="18" t="s">
        <v>1193</v>
      </c>
      <c r="D689" s="19" t="s">
        <v>123</v>
      </c>
      <c r="E689" s="20">
        <v>25050</v>
      </c>
      <c r="F689" s="21"/>
    </row>
    <row r="690" spans="2:6" ht="30" x14ac:dyDescent="0.25">
      <c r="B690" s="17" t="s">
        <v>1194</v>
      </c>
      <c r="C690" s="18" t="s">
        <v>1195</v>
      </c>
      <c r="D690" s="19" t="s">
        <v>123</v>
      </c>
      <c r="E690" s="20">
        <v>25649</v>
      </c>
      <c r="F690" s="21"/>
    </row>
    <row r="691" spans="2:6" ht="30" x14ac:dyDescent="0.25">
      <c r="B691" s="17" t="s">
        <v>1487</v>
      </c>
      <c r="C691" s="18" t="s">
        <v>1488</v>
      </c>
      <c r="D691" s="19" t="s">
        <v>123</v>
      </c>
      <c r="E691" s="20">
        <v>28000</v>
      </c>
      <c r="F691" s="21"/>
    </row>
    <row r="692" spans="2:6" ht="15.75" customHeight="1" x14ac:dyDescent="0.25">
      <c r="B692" s="13" t="s">
        <v>1196</v>
      </c>
      <c r="C692" s="14" t="s">
        <v>1197</v>
      </c>
      <c r="D692" s="14"/>
      <c r="E692" s="22"/>
      <c r="F692" s="22"/>
    </row>
    <row r="693" spans="2:6" ht="30" x14ac:dyDescent="0.25">
      <c r="B693" s="17" t="s">
        <v>1198</v>
      </c>
      <c r="C693" s="18" t="s">
        <v>1515</v>
      </c>
      <c r="D693" s="19" t="s">
        <v>164</v>
      </c>
      <c r="E693" s="20">
        <v>31100</v>
      </c>
      <c r="F693" s="21"/>
    </row>
    <row r="694" spans="2:6" ht="30" x14ac:dyDescent="0.25">
      <c r="B694" s="17" t="s">
        <v>1199</v>
      </c>
      <c r="C694" s="18" t="s">
        <v>1200</v>
      </c>
      <c r="D694" s="19" t="s">
        <v>164</v>
      </c>
      <c r="E694" s="20">
        <v>1144.875</v>
      </c>
      <c r="F694" s="21"/>
    </row>
    <row r="695" spans="2:6" ht="45" x14ac:dyDescent="0.25">
      <c r="B695" s="17" t="s">
        <v>1201</v>
      </c>
      <c r="C695" s="18" t="s">
        <v>1202</v>
      </c>
      <c r="D695" s="19" t="s">
        <v>164</v>
      </c>
      <c r="E695" s="20">
        <v>29000</v>
      </c>
      <c r="F695" s="21"/>
    </row>
    <row r="696" spans="2:6" ht="45" x14ac:dyDescent="0.25">
      <c r="B696" s="17" t="s">
        <v>1203</v>
      </c>
      <c r="C696" s="18" t="s">
        <v>1204</v>
      </c>
      <c r="D696" s="19" t="s">
        <v>164</v>
      </c>
      <c r="E696" s="20">
        <v>29000</v>
      </c>
      <c r="F696" s="21"/>
    </row>
    <row r="697" spans="2:6" ht="15.75" customHeight="1" x14ac:dyDescent="0.25">
      <c r="B697" s="17" t="s">
        <v>1205</v>
      </c>
      <c r="C697" s="18" t="s">
        <v>1206</v>
      </c>
      <c r="D697" s="19" t="s">
        <v>164</v>
      </c>
      <c r="E697" s="20">
        <v>24701.5</v>
      </c>
      <c r="F697" s="21"/>
    </row>
    <row r="698" spans="2:6" ht="30" x14ac:dyDescent="0.25">
      <c r="B698" s="17" t="s">
        <v>1207</v>
      </c>
      <c r="C698" s="18" t="s">
        <v>1208</v>
      </c>
      <c r="D698" s="19" t="s">
        <v>164</v>
      </c>
      <c r="E698" s="20">
        <v>67150</v>
      </c>
      <c r="F698" s="21"/>
    </row>
    <row r="699" spans="2:6" ht="15.75" customHeight="1" x14ac:dyDescent="0.25">
      <c r="B699" s="13" t="s">
        <v>1209</v>
      </c>
      <c r="C699" s="14" t="s">
        <v>1210</v>
      </c>
      <c r="D699" s="14"/>
      <c r="E699" s="22"/>
      <c r="F699" s="22"/>
    </row>
    <row r="700" spans="2:6" ht="45" x14ac:dyDescent="0.25">
      <c r="B700" s="17" t="s">
        <v>1211</v>
      </c>
      <c r="C700" s="18" t="s">
        <v>1212</v>
      </c>
      <c r="D700" s="19" t="s">
        <v>164</v>
      </c>
      <c r="E700" s="20">
        <v>89900</v>
      </c>
      <c r="F700" s="21"/>
    </row>
    <row r="701" spans="2:6" ht="45" x14ac:dyDescent="0.25">
      <c r="B701" s="17" t="s">
        <v>1213</v>
      </c>
      <c r="C701" s="18" t="s">
        <v>1214</v>
      </c>
      <c r="D701" s="19" t="s">
        <v>164</v>
      </c>
      <c r="E701" s="20">
        <v>88900</v>
      </c>
      <c r="F701" s="21"/>
    </row>
    <row r="702" spans="2:6" ht="58.5" customHeight="1" x14ac:dyDescent="0.25">
      <c r="B702" s="17" t="s">
        <v>1215</v>
      </c>
      <c r="C702" s="18" t="s">
        <v>1216</v>
      </c>
      <c r="D702" s="19" t="s">
        <v>164</v>
      </c>
      <c r="E702" s="20">
        <v>94500</v>
      </c>
      <c r="F702" s="21"/>
    </row>
    <row r="703" spans="2:6" ht="15.75" customHeight="1" x14ac:dyDescent="0.25">
      <c r="B703" s="17" t="s">
        <v>1217</v>
      </c>
      <c r="C703" s="18" t="s">
        <v>1524</v>
      </c>
      <c r="D703" s="19" t="s">
        <v>164</v>
      </c>
      <c r="E703" s="20">
        <v>56388.5</v>
      </c>
      <c r="F703" s="21"/>
    </row>
    <row r="704" spans="2:6" ht="30" x14ac:dyDescent="0.25">
      <c r="B704" s="17" t="s">
        <v>1218</v>
      </c>
      <c r="C704" s="18" t="s">
        <v>1219</v>
      </c>
      <c r="D704" s="19" t="s">
        <v>164</v>
      </c>
      <c r="E704" s="20">
        <v>52400</v>
      </c>
      <c r="F704" s="21"/>
    </row>
    <row r="705" spans="2:6" ht="30" x14ac:dyDescent="0.25">
      <c r="B705" s="17" t="s">
        <v>1220</v>
      </c>
      <c r="C705" s="18" t="s">
        <v>1221</v>
      </c>
      <c r="D705" s="19" t="s">
        <v>164</v>
      </c>
      <c r="E705" s="20">
        <v>70143</v>
      </c>
      <c r="F705" s="21"/>
    </row>
    <row r="706" spans="2:6" x14ac:dyDescent="0.25">
      <c r="B706" s="17" t="s">
        <v>1222</v>
      </c>
      <c r="C706" s="18" t="s">
        <v>1223</v>
      </c>
      <c r="D706" s="19" t="s">
        <v>164</v>
      </c>
      <c r="E706" s="20">
        <v>248900</v>
      </c>
      <c r="F706" s="21"/>
    </row>
    <row r="707" spans="2:6" ht="15.75" customHeight="1" x14ac:dyDescent="0.25">
      <c r="B707" s="17" t="s">
        <v>1224</v>
      </c>
      <c r="C707" s="18" t="s">
        <v>1225</v>
      </c>
      <c r="D707" s="19" t="s">
        <v>164</v>
      </c>
      <c r="E707" s="20">
        <v>288522</v>
      </c>
      <c r="F707" s="21"/>
    </row>
    <row r="708" spans="2:6" ht="30" x14ac:dyDescent="0.25">
      <c r="B708" s="17" t="s">
        <v>1226</v>
      </c>
      <c r="C708" s="18" t="s">
        <v>1227</v>
      </c>
      <c r="D708" s="19" t="s">
        <v>164</v>
      </c>
      <c r="E708" s="20">
        <v>27002</v>
      </c>
      <c r="F708" s="21"/>
    </row>
    <row r="709" spans="2:6" ht="15.75" customHeight="1" x14ac:dyDescent="0.25">
      <c r="B709" s="17" t="s">
        <v>1228</v>
      </c>
      <c r="C709" s="18" t="s">
        <v>1229</v>
      </c>
      <c r="D709" s="19" t="s">
        <v>164</v>
      </c>
      <c r="E709" s="20">
        <v>13279</v>
      </c>
      <c r="F709" s="21"/>
    </row>
    <row r="710" spans="2:6" ht="45" x14ac:dyDescent="0.25">
      <c r="B710" s="17" t="s">
        <v>1230</v>
      </c>
      <c r="C710" s="18" t="s">
        <v>1231</v>
      </c>
      <c r="D710" s="19" t="s">
        <v>164</v>
      </c>
      <c r="E710" s="20">
        <v>169850</v>
      </c>
      <c r="F710" s="21"/>
    </row>
    <row r="711" spans="2:6" ht="30" x14ac:dyDescent="0.25">
      <c r="B711" s="17" t="s">
        <v>1232</v>
      </c>
      <c r="C711" s="18" t="s">
        <v>1233</v>
      </c>
      <c r="D711" s="19" t="s">
        <v>164</v>
      </c>
      <c r="E711" s="20">
        <v>130340</v>
      </c>
      <c r="F711" s="21"/>
    </row>
    <row r="712" spans="2:6" ht="45" x14ac:dyDescent="0.25">
      <c r="B712" s="17" t="s">
        <v>1234</v>
      </c>
      <c r="C712" s="18" t="s">
        <v>1235</v>
      </c>
      <c r="D712" s="19" t="s">
        <v>164</v>
      </c>
      <c r="E712" s="20">
        <v>63938</v>
      </c>
      <c r="F712" s="21"/>
    </row>
    <row r="713" spans="2:6" ht="45" x14ac:dyDescent="0.25">
      <c r="B713" s="17" t="s">
        <v>1236</v>
      </c>
      <c r="C713" s="18" t="s">
        <v>1521</v>
      </c>
      <c r="D713" s="19" t="s">
        <v>164</v>
      </c>
      <c r="E713" s="20">
        <v>247617</v>
      </c>
      <c r="F713" s="21"/>
    </row>
    <row r="714" spans="2:6" ht="30" x14ac:dyDescent="0.25">
      <c r="B714" s="17" t="s">
        <v>1237</v>
      </c>
      <c r="C714" s="18" t="s">
        <v>1238</v>
      </c>
      <c r="D714" s="19" t="s">
        <v>164</v>
      </c>
      <c r="E714" s="20">
        <v>62864</v>
      </c>
      <c r="F714" s="21"/>
    </row>
    <row r="715" spans="2:6" ht="30" x14ac:dyDescent="0.25">
      <c r="B715" s="17" t="s">
        <v>1239</v>
      </c>
      <c r="C715" s="18" t="s">
        <v>1240</v>
      </c>
      <c r="D715" s="19" t="s">
        <v>164</v>
      </c>
      <c r="E715" s="20">
        <v>66230</v>
      </c>
      <c r="F715" s="21"/>
    </row>
    <row r="716" spans="2:6" ht="30" x14ac:dyDescent="0.25">
      <c r="B716" s="17" t="s">
        <v>1241</v>
      </c>
      <c r="C716" s="18" t="s">
        <v>1242</v>
      </c>
      <c r="D716" s="19" t="s">
        <v>164</v>
      </c>
      <c r="E716" s="20">
        <v>10900</v>
      </c>
      <c r="F716" s="21"/>
    </row>
    <row r="717" spans="2:6" ht="15.75" customHeight="1" x14ac:dyDescent="0.25">
      <c r="B717" s="17" t="s">
        <v>1243</v>
      </c>
      <c r="C717" s="18" t="s">
        <v>1244</v>
      </c>
      <c r="D717" s="19" t="s">
        <v>164</v>
      </c>
      <c r="E717" s="20">
        <v>9600</v>
      </c>
      <c r="F717" s="21"/>
    </row>
    <row r="718" spans="2:6" ht="15.75" customHeight="1" x14ac:dyDescent="0.25">
      <c r="B718" s="17" t="s">
        <v>1245</v>
      </c>
      <c r="C718" s="18" t="s">
        <v>1246</v>
      </c>
      <c r="D718" s="19" t="s">
        <v>164</v>
      </c>
      <c r="E718" s="20">
        <v>5886</v>
      </c>
      <c r="F718" s="21"/>
    </row>
    <row r="719" spans="2:6" ht="30" x14ac:dyDescent="0.25">
      <c r="B719" s="17" t="s">
        <v>1247</v>
      </c>
      <c r="C719" s="18" t="s">
        <v>1248</v>
      </c>
      <c r="D719" s="19" t="s">
        <v>164</v>
      </c>
      <c r="E719" s="20">
        <v>57015</v>
      </c>
      <c r="F719" s="21"/>
    </row>
    <row r="720" spans="2:6" ht="30" x14ac:dyDescent="0.25">
      <c r="B720" s="17" t="s">
        <v>1249</v>
      </c>
      <c r="C720" s="18" t="s">
        <v>1250</v>
      </c>
      <c r="D720" s="19" t="s">
        <v>164</v>
      </c>
      <c r="E720" s="20">
        <v>90940</v>
      </c>
      <c r="F720" s="21"/>
    </row>
    <row r="721" spans="2:6" ht="30" x14ac:dyDescent="0.25">
      <c r="B721" s="17" t="s">
        <v>1251</v>
      </c>
      <c r="C721" s="18" t="s">
        <v>1252</v>
      </c>
      <c r="D721" s="19" t="s">
        <v>164</v>
      </c>
      <c r="E721" s="20">
        <v>78140</v>
      </c>
      <c r="F721" s="21"/>
    </row>
    <row r="722" spans="2:6" ht="30" x14ac:dyDescent="0.25">
      <c r="B722" s="17" t="s">
        <v>1253</v>
      </c>
      <c r="C722" s="18" t="s">
        <v>1254</v>
      </c>
      <c r="D722" s="19" t="s">
        <v>164</v>
      </c>
      <c r="E722" s="20">
        <v>23277</v>
      </c>
      <c r="F722" s="21"/>
    </row>
    <row r="723" spans="2:6" ht="15.75" customHeight="1" x14ac:dyDescent="0.25">
      <c r="B723" s="17" t="s">
        <v>1255</v>
      </c>
      <c r="C723" s="18" t="s">
        <v>1256</v>
      </c>
      <c r="D723" s="19" t="s">
        <v>164</v>
      </c>
      <c r="E723" s="20">
        <v>6750</v>
      </c>
      <c r="F723" s="21"/>
    </row>
    <row r="724" spans="2:6" ht="15.75" customHeight="1" x14ac:dyDescent="0.25">
      <c r="B724" s="17" t="s">
        <v>1257</v>
      </c>
      <c r="C724" s="18" t="s">
        <v>1258</v>
      </c>
      <c r="D724" s="19" t="s">
        <v>164</v>
      </c>
      <c r="E724" s="20">
        <v>34450</v>
      </c>
      <c r="F724" s="21"/>
    </row>
    <row r="725" spans="2:6" ht="45" x14ac:dyDescent="0.25">
      <c r="B725" s="17" t="s">
        <v>1259</v>
      </c>
      <c r="C725" s="18" t="s">
        <v>1260</v>
      </c>
      <c r="D725" s="19" t="s">
        <v>164</v>
      </c>
      <c r="E725" s="20">
        <v>244833</v>
      </c>
      <c r="F725" s="21"/>
    </row>
    <row r="726" spans="2:6" ht="15.75" customHeight="1" x14ac:dyDescent="0.25">
      <c r="B726" s="17" t="s">
        <v>1261</v>
      </c>
      <c r="C726" s="18" t="s">
        <v>1262</v>
      </c>
      <c r="D726" s="19" t="s">
        <v>164</v>
      </c>
      <c r="E726" s="20">
        <v>5100</v>
      </c>
      <c r="F726" s="21"/>
    </row>
    <row r="727" spans="2:6" ht="30" x14ac:dyDescent="0.25">
      <c r="B727" s="17" t="s">
        <v>1263</v>
      </c>
      <c r="C727" s="18" t="s">
        <v>1264</v>
      </c>
      <c r="D727" s="19" t="s">
        <v>164</v>
      </c>
      <c r="E727" s="20">
        <v>1799900</v>
      </c>
      <c r="F727" s="21"/>
    </row>
    <row r="728" spans="2:6" ht="15.75" customHeight="1" x14ac:dyDescent="0.25">
      <c r="B728" s="17" t="s">
        <v>1265</v>
      </c>
      <c r="C728" s="18" t="s">
        <v>1266</v>
      </c>
      <c r="D728" s="19" t="s">
        <v>215</v>
      </c>
      <c r="E728" s="20">
        <v>3537</v>
      </c>
      <c r="F728" s="21"/>
    </row>
    <row r="729" spans="2:6" ht="15.75" customHeight="1" x14ac:dyDescent="0.25">
      <c r="B729" s="17" t="s">
        <v>1267</v>
      </c>
      <c r="C729" s="18" t="s">
        <v>1268</v>
      </c>
      <c r="D729" s="19" t="s">
        <v>164</v>
      </c>
      <c r="E729" s="20">
        <v>14995</v>
      </c>
      <c r="F729" s="21"/>
    </row>
    <row r="730" spans="2:6" ht="15.75" customHeight="1" x14ac:dyDescent="0.25">
      <c r="B730" s="17" t="s">
        <v>1269</v>
      </c>
      <c r="C730" s="18" t="s">
        <v>1270</v>
      </c>
      <c r="D730" s="19" t="s">
        <v>164</v>
      </c>
      <c r="E730" s="20">
        <v>10915</v>
      </c>
      <c r="F730" s="21"/>
    </row>
    <row r="731" spans="2:6" ht="15.75" customHeight="1" x14ac:dyDescent="0.25">
      <c r="B731" s="17" t="s">
        <v>1271</v>
      </c>
      <c r="C731" s="18" t="s">
        <v>1272</v>
      </c>
      <c r="D731" s="19" t="s">
        <v>164</v>
      </c>
      <c r="E731" s="20">
        <v>44250</v>
      </c>
      <c r="F731" s="21"/>
    </row>
    <row r="732" spans="2:6" ht="30" x14ac:dyDescent="0.25">
      <c r="B732" s="17" t="s">
        <v>1273</v>
      </c>
      <c r="C732" s="18" t="s">
        <v>1274</v>
      </c>
      <c r="D732" s="19" t="s">
        <v>164</v>
      </c>
      <c r="E732" s="20">
        <v>62501</v>
      </c>
      <c r="F732" s="21"/>
    </row>
    <row r="733" spans="2:6" ht="30" x14ac:dyDescent="0.25">
      <c r="B733" s="17" t="s">
        <v>1275</v>
      </c>
      <c r="C733" s="18" t="s">
        <v>1276</v>
      </c>
      <c r="D733" s="19" t="s">
        <v>164</v>
      </c>
      <c r="E733" s="20">
        <v>72600</v>
      </c>
      <c r="F733" s="21"/>
    </row>
    <row r="734" spans="2:6" ht="15.75" customHeight="1" x14ac:dyDescent="0.25">
      <c r="B734" s="17" t="s">
        <v>1277</v>
      </c>
      <c r="C734" s="18" t="s">
        <v>1278</v>
      </c>
      <c r="D734" s="19" t="s">
        <v>164</v>
      </c>
      <c r="E734" s="20">
        <v>38654</v>
      </c>
      <c r="F734" s="21"/>
    </row>
    <row r="735" spans="2:6" ht="15.75" customHeight="1" x14ac:dyDescent="0.25">
      <c r="B735" s="17" t="s">
        <v>1279</v>
      </c>
      <c r="C735" s="18" t="s">
        <v>1280</v>
      </c>
      <c r="D735" s="19" t="s">
        <v>164</v>
      </c>
      <c r="E735" s="20">
        <v>3927</v>
      </c>
      <c r="F735" s="21"/>
    </row>
    <row r="736" spans="2:6" ht="15.75" customHeight="1" x14ac:dyDescent="0.25">
      <c r="B736" s="17" t="s">
        <v>1281</v>
      </c>
      <c r="C736" s="18" t="s">
        <v>1282</v>
      </c>
      <c r="D736" s="19" t="s">
        <v>164</v>
      </c>
      <c r="E736" s="20">
        <v>5699</v>
      </c>
      <c r="F736" s="21"/>
    </row>
    <row r="737" spans="2:6" ht="15.75" customHeight="1" x14ac:dyDescent="0.25">
      <c r="B737" s="17" t="s">
        <v>1283</v>
      </c>
      <c r="C737" s="18" t="s">
        <v>1284</v>
      </c>
      <c r="D737" s="19" t="s">
        <v>215</v>
      </c>
      <c r="E737" s="20">
        <v>23043</v>
      </c>
      <c r="F737" s="21"/>
    </row>
    <row r="738" spans="2:6" ht="15.75" customHeight="1" x14ac:dyDescent="0.25">
      <c r="B738" s="17" t="s">
        <v>1285</v>
      </c>
      <c r="C738" s="18" t="s">
        <v>1286</v>
      </c>
      <c r="D738" s="19" t="s">
        <v>1287</v>
      </c>
      <c r="E738" s="20">
        <v>196555</v>
      </c>
      <c r="F738" s="21"/>
    </row>
    <row r="739" spans="2:6" ht="15.75" customHeight="1" x14ac:dyDescent="0.25">
      <c r="B739" s="17" t="s">
        <v>1288</v>
      </c>
      <c r="C739" s="18" t="s">
        <v>1289</v>
      </c>
      <c r="D739" s="19" t="s">
        <v>377</v>
      </c>
      <c r="E739" s="20">
        <v>4620</v>
      </c>
      <c r="F739" s="21"/>
    </row>
    <row r="740" spans="2:6" ht="30" x14ac:dyDescent="0.25">
      <c r="B740" s="17" t="s">
        <v>1290</v>
      </c>
      <c r="C740" s="18" t="s">
        <v>1291</v>
      </c>
      <c r="D740" s="19" t="s">
        <v>164</v>
      </c>
      <c r="E740" s="20">
        <v>16600</v>
      </c>
      <c r="F740" s="21"/>
    </row>
    <row r="741" spans="2:6" ht="15.75" customHeight="1" x14ac:dyDescent="0.25">
      <c r="B741" s="13" t="s">
        <v>1292</v>
      </c>
      <c r="C741" s="14" t="s">
        <v>1293</v>
      </c>
      <c r="D741" s="14"/>
      <c r="E741" s="22"/>
      <c r="F741" s="22"/>
    </row>
    <row r="742" spans="2:6" ht="30" x14ac:dyDescent="0.25">
      <c r="B742" s="17" t="s">
        <v>1294</v>
      </c>
      <c r="C742" s="18" t="s">
        <v>1295</v>
      </c>
      <c r="D742" s="19" t="s">
        <v>164</v>
      </c>
      <c r="E742" s="20">
        <v>8422</v>
      </c>
      <c r="F742" s="21"/>
    </row>
    <row r="743" spans="2:6" ht="30" x14ac:dyDescent="0.25">
      <c r="B743" s="17" t="s">
        <v>1296</v>
      </c>
      <c r="C743" s="18" t="s">
        <v>1297</v>
      </c>
      <c r="D743" s="19" t="s">
        <v>164</v>
      </c>
      <c r="E743" s="20">
        <v>8422</v>
      </c>
      <c r="F743" s="21"/>
    </row>
    <row r="744" spans="2:6" s="143" customFormat="1" ht="15.75" customHeight="1" x14ac:dyDescent="0.25">
      <c r="B744" s="17" t="s">
        <v>1298</v>
      </c>
      <c r="C744" s="144" t="s">
        <v>1299</v>
      </c>
      <c r="D744" s="145" t="s">
        <v>1300</v>
      </c>
      <c r="E744" s="146">
        <v>7259</v>
      </c>
      <c r="F744" s="21"/>
    </row>
    <row r="745" spans="2:6" s="143" customFormat="1" ht="15.75" customHeight="1" x14ac:dyDescent="0.25">
      <c r="B745" s="17" t="s">
        <v>1301</v>
      </c>
      <c r="C745" s="144" t="s">
        <v>1302</v>
      </c>
      <c r="D745" s="145" t="s">
        <v>1300</v>
      </c>
      <c r="E745" s="146">
        <v>7259</v>
      </c>
      <c r="F745" s="21"/>
    </row>
    <row r="746" spans="2:6" s="143" customFormat="1" ht="15.75" customHeight="1" x14ac:dyDescent="0.25">
      <c r="B746" s="17" t="s">
        <v>1303</v>
      </c>
      <c r="C746" s="144" t="s">
        <v>1304</v>
      </c>
      <c r="D746" s="145" t="s">
        <v>49</v>
      </c>
      <c r="E746" s="146">
        <v>43846</v>
      </c>
      <c r="F746" s="21"/>
    </row>
    <row r="747" spans="2:6" ht="15.75" customHeight="1" x14ac:dyDescent="0.25">
      <c r="B747" s="17" t="s">
        <v>1305</v>
      </c>
      <c r="C747" s="18" t="s">
        <v>1306</v>
      </c>
      <c r="D747" s="19" t="s">
        <v>164</v>
      </c>
      <c r="E747" s="20">
        <v>86632</v>
      </c>
      <c r="F747" s="21"/>
    </row>
    <row r="748" spans="2:6" ht="30" x14ac:dyDescent="0.25">
      <c r="B748" s="17" t="s">
        <v>1307</v>
      </c>
      <c r="C748" s="18" t="s">
        <v>1308</v>
      </c>
      <c r="D748" s="19" t="s">
        <v>164</v>
      </c>
      <c r="E748" s="20">
        <v>315530</v>
      </c>
      <c r="F748" s="21"/>
    </row>
    <row r="749" spans="2:6" ht="15.75" customHeight="1" x14ac:dyDescent="0.25">
      <c r="B749" s="17" t="s">
        <v>1309</v>
      </c>
      <c r="C749" s="18" t="s">
        <v>1310</v>
      </c>
      <c r="D749" s="19" t="s">
        <v>164</v>
      </c>
      <c r="E749" s="20">
        <v>83300</v>
      </c>
      <c r="F749" s="21"/>
    </row>
    <row r="750" spans="2:6" ht="15.75" customHeight="1" x14ac:dyDescent="0.25">
      <c r="B750" s="13" t="s">
        <v>1311</v>
      </c>
      <c r="C750" s="14" t="s">
        <v>1312</v>
      </c>
      <c r="D750" s="14"/>
      <c r="E750" s="22"/>
      <c r="F750" s="22"/>
    </row>
    <row r="751" spans="2:6" ht="30" x14ac:dyDescent="0.25">
      <c r="B751" s="17" t="s">
        <v>1313</v>
      </c>
      <c r="C751" s="18" t="s">
        <v>1314</v>
      </c>
      <c r="D751" s="19" t="s">
        <v>1315</v>
      </c>
      <c r="E751" s="20">
        <v>38276</v>
      </c>
      <c r="F751" s="21"/>
    </row>
    <row r="752" spans="2:6" s="143" customFormat="1" ht="30" x14ac:dyDescent="0.25">
      <c r="B752" s="17" t="s">
        <v>1316</v>
      </c>
      <c r="C752" s="144" t="s">
        <v>1317</v>
      </c>
      <c r="D752" s="145" t="s">
        <v>1315</v>
      </c>
      <c r="E752" s="146">
        <v>18114</v>
      </c>
      <c r="F752" s="21"/>
    </row>
    <row r="753" spans="2:6" s="143" customFormat="1" ht="45" x14ac:dyDescent="0.25">
      <c r="B753" s="17" t="s">
        <v>1318</v>
      </c>
      <c r="C753" s="144" t="s">
        <v>1319</v>
      </c>
      <c r="D753" s="145" t="s">
        <v>164</v>
      </c>
      <c r="E753" s="146">
        <v>16000</v>
      </c>
      <c r="F753" s="21"/>
    </row>
    <row r="754" spans="2:6" s="143" customFormat="1" ht="90" x14ac:dyDescent="0.25">
      <c r="B754" s="17" t="s">
        <v>1320</v>
      </c>
      <c r="C754" s="144" t="s">
        <v>1321</v>
      </c>
      <c r="D754" s="145" t="s">
        <v>164</v>
      </c>
      <c r="E754" s="146">
        <v>36000</v>
      </c>
      <c r="F754" s="21"/>
    </row>
    <row r="755" spans="2:6" s="143" customFormat="1" ht="30" x14ac:dyDescent="0.25">
      <c r="B755" s="17" t="s">
        <v>1313</v>
      </c>
      <c r="C755" s="144" t="s">
        <v>1314</v>
      </c>
      <c r="D755" s="145" t="s">
        <v>1315</v>
      </c>
      <c r="E755" s="146">
        <v>38276</v>
      </c>
      <c r="F755" s="21"/>
    </row>
    <row r="756" spans="2:6" ht="30" x14ac:dyDescent="0.25">
      <c r="B756" s="17" t="s">
        <v>1316</v>
      </c>
      <c r="C756" s="18" t="s">
        <v>1317</v>
      </c>
      <c r="D756" s="19" t="s">
        <v>1315</v>
      </c>
      <c r="E756" s="20">
        <v>18114</v>
      </c>
      <c r="F756" s="21"/>
    </row>
    <row r="757" spans="2:6" ht="45" x14ac:dyDescent="0.25">
      <c r="B757" s="17" t="s">
        <v>1318</v>
      </c>
      <c r="C757" s="18" t="s">
        <v>1319</v>
      </c>
      <c r="D757" s="19" t="s">
        <v>164</v>
      </c>
      <c r="E757" s="20">
        <v>16000</v>
      </c>
      <c r="F757" s="21"/>
    </row>
    <row r="758" spans="2:6" ht="90" x14ac:dyDescent="0.25">
      <c r="B758" s="17" t="s">
        <v>1320</v>
      </c>
      <c r="C758" s="18" t="s">
        <v>1321</v>
      </c>
      <c r="D758" s="19" t="s">
        <v>164</v>
      </c>
      <c r="E758" s="20">
        <v>36000</v>
      </c>
      <c r="F758" s="21"/>
    </row>
    <row r="759" spans="2:6" ht="15.75" customHeight="1" x14ac:dyDescent="0.25">
      <c r="B759" s="13" t="s">
        <v>1322</v>
      </c>
      <c r="C759" s="14" t="s">
        <v>1323</v>
      </c>
      <c r="D759" s="14"/>
      <c r="E759" s="22"/>
      <c r="F759" s="22"/>
    </row>
    <row r="760" spans="2:6" ht="15.75" customHeight="1" x14ac:dyDescent="0.25">
      <c r="B760" s="17" t="s">
        <v>1324</v>
      </c>
      <c r="C760" s="18" t="s">
        <v>1325</v>
      </c>
      <c r="D760" s="19" t="s">
        <v>164</v>
      </c>
      <c r="E760" s="20">
        <v>1258</v>
      </c>
      <c r="F760" s="21"/>
    </row>
    <row r="761" spans="2:6" ht="15.75" customHeight="1" x14ac:dyDescent="0.25">
      <c r="B761" s="17" t="s">
        <v>1326</v>
      </c>
      <c r="C761" s="18" t="s">
        <v>1327</v>
      </c>
      <c r="D761" s="19" t="s">
        <v>215</v>
      </c>
      <c r="E761" s="20">
        <v>10167</v>
      </c>
      <c r="F761" s="21"/>
    </row>
    <row r="762" spans="2:6" ht="15.75" customHeight="1" x14ac:dyDescent="0.25">
      <c r="B762" s="17" t="s">
        <v>1328</v>
      </c>
      <c r="C762" s="18" t="s">
        <v>1329</v>
      </c>
      <c r="D762" s="19" t="s">
        <v>164</v>
      </c>
      <c r="E762" s="20">
        <v>5540</v>
      </c>
      <c r="F762" s="21"/>
    </row>
    <row r="763" spans="2:6" ht="15.75" customHeight="1" x14ac:dyDescent="0.25">
      <c r="B763" s="17" t="s">
        <v>1330</v>
      </c>
      <c r="C763" s="18" t="s">
        <v>1331</v>
      </c>
      <c r="D763" s="19" t="s">
        <v>164</v>
      </c>
      <c r="E763" s="20">
        <v>9800</v>
      </c>
      <c r="F763" s="21"/>
    </row>
    <row r="764" spans="2:6" ht="15.75" customHeight="1" x14ac:dyDescent="0.25">
      <c r="B764" s="62" t="s">
        <v>1332</v>
      </c>
      <c r="C764" s="18" t="s">
        <v>1333</v>
      </c>
      <c r="D764" s="19" t="s">
        <v>164</v>
      </c>
      <c r="E764" s="20">
        <v>9332</v>
      </c>
      <c r="F764" s="21"/>
    </row>
    <row r="765" spans="2:6" ht="15.75" customHeight="1" x14ac:dyDescent="0.25">
      <c r="B765" s="17" t="s">
        <v>1334</v>
      </c>
      <c r="C765" s="18" t="s">
        <v>1335</v>
      </c>
      <c r="D765" s="19" t="s">
        <v>215</v>
      </c>
      <c r="E765" s="20">
        <v>1892</v>
      </c>
      <c r="F765" s="21"/>
    </row>
    <row r="766" spans="2:6" ht="15.75" customHeight="1" x14ac:dyDescent="0.25">
      <c r="B766" s="17" t="s">
        <v>1336</v>
      </c>
      <c r="C766" s="18" t="s">
        <v>1337</v>
      </c>
      <c r="D766" s="19" t="s">
        <v>164</v>
      </c>
      <c r="E766" s="20">
        <v>5978</v>
      </c>
      <c r="F766" s="21"/>
    </row>
    <row r="767" spans="2:6" ht="15.75" customHeight="1" x14ac:dyDescent="0.25">
      <c r="B767" s="17" t="s">
        <v>1338</v>
      </c>
      <c r="C767" s="18" t="s">
        <v>1339</v>
      </c>
      <c r="D767" s="19" t="s">
        <v>164</v>
      </c>
      <c r="E767" s="20">
        <v>14577</v>
      </c>
      <c r="F767" s="21"/>
    </row>
    <row r="768" spans="2:6" ht="15.75" customHeight="1" x14ac:dyDescent="0.25">
      <c r="B768" s="17" t="s">
        <v>1340</v>
      </c>
      <c r="C768" s="18" t="s">
        <v>1341</v>
      </c>
      <c r="D768" s="19" t="s">
        <v>164</v>
      </c>
      <c r="E768" s="20">
        <v>4000</v>
      </c>
      <c r="F768" s="21"/>
    </row>
    <row r="769" spans="1:7" ht="15.75" customHeight="1" x14ac:dyDescent="0.25">
      <c r="B769" s="17" t="s">
        <v>1342</v>
      </c>
      <c r="C769" s="18" t="s">
        <v>1343</v>
      </c>
      <c r="D769" s="19" t="s">
        <v>164</v>
      </c>
      <c r="E769" s="20">
        <v>149831</v>
      </c>
      <c r="F769" s="21"/>
    </row>
    <row r="770" spans="1:7" ht="15.75" customHeight="1" x14ac:dyDescent="0.25">
      <c r="B770" s="17" t="s">
        <v>1344</v>
      </c>
      <c r="C770" s="18" t="s">
        <v>1345</v>
      </c>
      <c r="D770" s="19" t="s">
        <v>164</v>
      </c>
      <c r="E770" s="20">
        <v>242760</v>
      </c>
      <c r="F770" s="21"/>
    </row>
    <row r="771" spans="1:7" ht="15.75" customHeight="1" x14ac:dyDescent="0.25">
      <c r="B771" s="17" t="s">
        <v>1346</v>
      </c>
      <c r="C771" s="18" t="s">
        <v>1347</v>
      </c>
      <c r="D771" s="19" t="s">
        <v>164</v>
      </c>
      <c r="E771" s="20">
        <v>13658</v>
      </c>
      <c r="F771" s="21"/>
    </row>
    <row r="772" spans="1:7" ht="15.75" customHeight="1" x14ac:dyDescent="0.25">
      <c r="B772" s="17" t="s">
        <v>1348</v>
      </c>
      <c r="C772" s="18" t="s">
        <v>1349</v>
      </c>
      <c r="D772" s="19" t="s">
        <v>164</v>
      </c>
      <c r="E772" s="20">
        <v>14985</v>
      </c>
      <c r="F772" s="21"/>
    </row>
    <row r="773" spans="1:7" ht="15.75" customHeight="1" x14ac:dyDescent="0.25">
      <c r="B773" s="17" t="s">
        <v>1350</v>
      </c>
      <c r="C773" s="18" t="s">
        <v>1351</v>
      </c>
      <c r="D773" s="19" t="s">
        <v>164</v>
      </c>
      <c r="E773" s="20">
        <v>49460</v>
      </c>
      <c r="F773" s="21"/>
    </row>
    <row r="774" spans="1:7" ht="15.75" customHeight="1" x14ac:dyDescent="0.25">
      <c r="B774" s="17" t="s">
        <v>1352</v>
      </c>
      <c r="C774" s="18" t="s">
        <v>1353</v>
      </c>
      <c r="D774" s="19" t="s">
        <v>164</v>
      </c>
      <c r="E774" s="20">
        <v>15888</v>
      </c>
      <c r="F774" s="21"/>
    </row>
    <row r="775" spans="1:7" ht="15.75" customHeight="1" x14ac:dyDescent="0.25">
      <c r="B775" s="17" t="s">
        <v>1354</v>
      </c>
      <c r="C775" s="18" t="s">
        <v>1355</v>
      </c>
      <c r="D775" s="19" t="s">
        <v>164</v>
      </c>
      <c r="E775" s="20">
        <v>677276</v>
      </c>
      <c r="F775" s="21"/>
    </row>
    <row r="776" spans="1:7" ht="15.75" customHeight="1" x14ac:dyDescent="0.25">
      <c r="B776" s="154" t="s">
        <v>1356</v>
      </c>
      <c r="C776" s="155" t="s">
        <v>1357</v>
      </c>
      <c r="D776" s="155"/>
      <c r="E776" s="156"/>
      <c r="F776" s="156"/>
    </row>
    <row r="777" spans="1:7" ht="15.75" customHeight="1" x14ac:dyDescent="0.25">
      <c r="B777" s="150" t="s">
        <v>1358</v>
      </c>
      <c r="C777" s="151" t="s">
        <v>1359</v>
      </c>
      <c r="D777" s="150" t="s">
        <v>164</v>
      </c>
      <c r="E777" s="152">
        <v>7074572</v>
      </c>
      <c r="F777" s="153"/>
    </row>
    <row r="778" spans="1:7" s="143" customFormat="1" ht="15.75" customHeight="1" x14ac:dyDescent="0.25">
      <c r="B778" s="150" t="s">
        <v>1623</v>
      </c>
      <c r="C778" s="151" t="s">
        <v>1624</v>
      </c>
      <c r="D778" s="150" t="s">
        <v>123</v>
      </c>
      <c r="E778" s="152">
        <v>5000</v>
      </c>
      <c r="F778" s="153"/>
    </row>
    <row r="779" spans="1:7" s="143" customFormat="1" ht="15.75" customHeight="1" x14ac:dyDescent="0.25">
      <c r="B779" s="150" t="s">
        <v>1491</v>
      </c>
      <c r="C779" s="151" t="s">
        <v>1492</v>
      </c>
      <c r="D779" s="150" t="s">
        <v>164</v>
      </c>
      <c r="E779" s="152">
        <v>2000</v>
      </c>
      <c r="F779" s="153"/>
    </row>
    <row r="780" spans="1:7" ht="15.75" customHeight="1" x14ac:dyDescent="0.25">
      <c r="B780" s="28"/>
      <c r="C780" s="66"/>
      <c r="D780" s="149"/>
      <c r="E780" s="66"/>
      <c r="F780" s="67"/>
    </row>
    <row r="781" spans="1:7" ht="15" customHeight="1" x14ac:dyDescent="0.25">
      <c r="A781" s="6"/>
      <c r="B781" s="192" t="s">
        <v>1360</v>
      </c>
      <c r="C781" s="193"/>
      <c r="D781" s="193"/>
      <c r="E781" s="193"/>
      <c r="F781" s="182"/>
      <c r="G781" s="6"/>
    </row>
    <row r="782" spans="1:7" ht="15.75" customHeight="1" x14ac:dyDescent="0.25">
      <c r="A782" s="6"/>
      <c r="B782" s="183"/>
      <c r="C782" s="188"/>
      <c r="D782" s="188"/>
      <c r="E782" s="188"/>
      <c r="F782" s="184"/>
      <c r="G782" s="6"/>
    </row>
    <row r="783" spans="1:7" ht="15" customHeight="1" x14ac:dyDescent="0.25">
      <c r="A783" s="6"/>
      <c r="B783" s="194" t="s">
        <v>1361</v>
      </c>
      <c r="C783" s="188"/>
      <c r="D783" s="188"/>
      <c r="E783" s="188"/>
      <c r="F783" s="184"/>
      <c r="G783" s="6"/>
    </row>
    <row r="784" spans="1:7" ht="15.75" customHeight="1" x14ac:dyDescent="0.25">
      <c r="A784" s="6"/>
      <c r="B784" s="183"/>
      <c r="C784" s="188"/>
      <c r="D784" s="188"/>
      <c r="E784" s="188"/>
      <c r="F784" s="184"/>
      <c r="G784" s="6"/>
    </row>
    <row r="785" spans="1:7" ht="15" customHeight="1" x14ac:dyDescent="0.25">
      <c r="A785" s="6"/>
      <c r="B785" s="194" t="s">
        <v>1362</v>
      </c>
      <c r="C785" s="188"/>
      <c r="D785" s="188"/>
      <c r="E785" s="188"/>
      <c r="F785" s="184"/>
      <c r="G785" s="6"/>
    </row>
    <row r="786" spans="1:7" ht="15" customHeight="1" x14ac:dyDescent="0.25">
      <c r="A786" s="6"/>
      <c r="B786" s="194" t="s">
        <v>1363</v>
      </c>
      <c r="C786" s="188"/>
      <c r="D786" s="188"/>
      <c r="E786" s="188"/>
      <c r="F786" s="184"/>
      <c r="G786" s="6"/>
    </row>
    <row r="787" spans="1:7" ht="15.75" customHeight="1" x14ac:dyDescent="0.25">
      <c r="A787" s="6"/>
      <c r="B787" s="198" t="s">
        <v>1364</v>
      </c>
      <c r="C787" s="188"/>
      <c r="D787" s="188"/>
      <c r="E787" s="188"/>
      <c r="F787" s="184"/>
      <c r="G787" s="6"/>
    </row>
    <row r="788" spans="1:7" ht="15" customHeight="1" x14ac:dyDescent="0.25">
      <c r="A788" s="6"/>
      <c r="B788" s="194" t="s">
        <v>1365</v>
      </c>
      <c r="C788" s="188"/>
      <c r="D788" s="188"/>
      <c r="E788" s="188"/>
      <c r="F788" s="184"/>
      <c r="G788" s="6"/>
    </row>
    <row r="789" spans="1:7" ht="15" customHeight="1" x14ac:dyDescent="0.25">
      <c r="A789" s="6"/>
      <c r="B789" s="199" t="s">
        <v>1366</v>
      </c>
      <c r="C789" s="196"/>
      <c r="D789" s="196"/>
      <c r="E789" s="196"/>
      <c r="F789" s="186"/>
      <c r="G789" s="6"/>
    </row>
    <row r="790" spans="1:7" ht="15.75" customHeight="1" x14ac:dyDescent="0.25">
      <c r="A790" s="6"/>
      <c r="B790" s="28"/>
      <c r="C790" s="6"/>
      <c r="D790" s="1"/>
      <c r="E790" s="6"/>
      <c r="F790" s="7"/>
      <c r="G790" s="6"/>
    </row>
    <row r="791" spans="1:7" ht="15" customHeight="1" x14ac:dyDescent="0.25">
      <c r="A791" s="6"/>
      <c r="B791" s="192" t="s">
        <v>1367</v>
      </c>
      <c r="C791" s="193"/>
      <c r="D791" s="193"/>
      <c r="E791" s="193"/>
      <c r="F791" s="182"/>
      <c r="G791" s="6"/>
    </row>
    <row r="792" spans="1:7" ht="15.75" customHeight="1" x14ac:dyDescent="0.25">
      <c r="A792" s="6"/>
      <c r="B792" s="185"/>
      <c r="C792" s="196"/>
      <c r="D792" s="196"/>
      <c r="E792" s="196"/>
      <c r="F792" s="186"/>
      <c r="G792" s="6"/>
    </row>
    <row r="793" spans="1:7" ht="15.75" customHeight="1" x14ac:dyDescent="0.25">
      <c r="A793" s="6"/>
      <c r="B793" s="29"/>
      <c r="C793" s="27"/>
      <c r="D793" s="27"/>
      <c r="E793" s="27"/>
      <c r="F793" s="18"/>
      <c r="G793" s="6"/>
    </row>
    <row r="794" spans="1:7" ht="15.75" customHeight="1" x14ac:dyDescent="0.25">
      <c r="A794" s="6"/>
      <c r="B794" s="2"/>
      <c r="C794" s="4"/>
      <c r="D794" s="3"/>
      <c r="E794" s="4"/>
      <c r="F794" s="5"/>
      <c r="G794" s="6"/>
    </row>
    <row r="795" spans="1:7" ht="15.75" customHeight="1" x14ac:dyDescent="0.25">
      <c r="A795" s="6"/>
      <c r="B795" s="28"/>
      <c r="C795" s="30" t="s">
        <v>1368</v>
      </c>
      <c r="D795" s="197"/>
      <c r="E795" s="196"/>
      <c r="F795" s="7"/>
      <c r="G795" s="6"/>
    </row>
    <row r="796" spans="1:7" ht="15.75" customHeight="1" x14ac:dyDescent="0.25">
      <c r="A796" s="6"/>
      <c r="B796" s="28"/>
      <c r="C796" s="32"/>
      <c r="D796" s="1"/>
      <c r="E796" s="6"/>
      <c r="F796" s="7"/>
      <c r="G796" s="6"/>
    </row>
    <row r="797" spans="1:7" ht="15.75" customHeight="1" x14ac:dyDescent="0.25">
      <c r="A797" s="6"/>
      <c r="B797" s="28"/>
      <c r="C797" s="32"/>
      <c r="D797" s="195"/>
      <c r="E797" s="188"/>
      <c r="F797" s="7"/>
      <c r="G797" s="6"/>
    </row>
    <row r="798" spans="1:7" ht="15.75" customHeight="1" x14ac:dyDescent="0.25">
      <c r="A798" s="6"/>
      <c r="B798" s="28"/>
      <c r="C798" s="32"/>
      <c r="D798" s="188"/>
      <c r="E798" s="188"/>
      <c r="F798" s="7"/>
      <c r="G798" s="6"/>
    </row>
    <row r="799" spans="1:7" ht="15.75" customHeight="1" x14ac:dyDescent="0.25">
      <c r="A799" s="6"/>
      <c r="B799" s="28"/>
      <c r="C799" s="32"/>
      <c r="D799" s="188"/>
      <c r="E799" s="188"/>
      <c r="F799" s="7"/>
      <c r="G799" s="6"/>
    </row>
    <row r="800" spans="1:7" ht="15.75" customHeight="1" x14ac:dyDescent="0.25">
      <c r="A800" s="6"/>
      <c r="B800" s="28"/>
      <c r="C800" s="32"/>
      <c r="D800" s="188"/>
      <c r="E800" s="188"/>
      <c r="F800" s="7"/>
      <c r="G800" s="6"/>
    </row>
    <row r="801" spans="1:7" ht="15.75" customHeight="1" x14ac:dyDescent="0.25">
      <c r="A801" s="6"/>
      <c r="B801" s="28"/>
      <c r="C801" s="30" t="s">
        <v>1369</v>
      </c>
      <c r="D801" s="196"/>
      <c r="E801" s="196"/>
      <c r="F801" s="7"/>
      <c r="G801" s="6"/>
    </row>
    <row r="802" spans="1:7" ht="15.75" customHeight="1" x14ac:dyDescent="0.25">
      <c r="A802" s="6"/>
      <c r="B802" s="28"/>
      <c r="C802" s="32"/>
      <c r="D802" s="1"/>
      <c r="E802" s="6"/>
      <c r="F802" s="7"/>
      <c r="G802" s="6"/>
    </row>
    <row r="803" spans="1:7" ht="15.75" customHeight="1" x14ac:dyDescent="0.25">
      <c r="B803" s="28"/>
      <c r="C803" s="30" t="s">
        <v>1370</v>
      </c>
      <c r="D803" s="197"/>
      <c r="E803" s="196"/>
      <c r="F803" s="7"/>
    </row>
    <row r="804" spans="1:7" ht="15.75" customHeight="1" x14ac:dyDescent="0.25">
      <c r="B804" s="28"/>
      <c r="C804" s="32"/>
      <c r="D804" s="1"/>
      <c r="E804" s="6"/>
      <c r="F804" s="7"/>
    </row>
    <row r="805" spans="1:7" ht="15.75" customHeight="1" x14ac:dyDescent="0.25">
      <c r="B805" s="28"/>
      <c r="C805" s="30" t="s">
        <v>1371</v>
      </c>
      <c r="D805" s="197"/>
      <c r="E805" s="196"/>
      <c r="F805" s="7"/>
    </row>
    <row r="806" spans="1:7" ht="15.75" customHeight="1" x14ac:dyDescent="0.25">
      <c r="B806" s="33"/>
      <c r="C806" s="11"/>
      <c r="D806" s="31"/>
      <c r="E806" s="11"/>
      <c r="F806" s="12"/>
    </row>
    <row r="807" spans="1:7" ht="15.75" customHeight="1" x14ac:dyDescent="0.25">
      <c r="B807" s="1"/>
      <c r="D807" s="1"/>
    </row>
    <row r="808" spans="1:7" ht="15.75" customHeight="1" x14ac:dyDescent="0.25">
      <c r="B808" s="1"/>
      <c r="D808" s="1"/>
    </row>
    <row r="809" spans="1:7" ht="15.75" customHeight="1" x14ac:dyDescent="0.25">
      <c r="B809" s="1"/>
      <c r="D809" s="1"/>
    </row>
    <row r="810" spans="1:7" ht="15.75" customHeight="1" x14ac:dyDescent="0.25">
      <c r="B810" s="1"/>
      <c r="D810" s="1"/>
    </row>
    <row r="811" spans="1:7" ht="15.75" customHeight="1" x14ac:dyDescent="0.25">
      <c r="B811" s="1"/>
      <c r="D811" s="1"/>
    </row>
    <row r="812" spans="1:7" ht="15.75" customHeight="1" x14ac:dyDescent="0.25">
      <c r="B812" s="1"/>
      <c r="D812" s="1"/>
    </row>
    <row r="813" spans="1:7" ht="15.75" customHeight="1" x14ac:dyDescent="0.25">
      <c r="B813" s="1"/>
      <c r="D813" s="1"/>
    </row>
    <row r="814" spans="1:7" ht="15.75" customHeight="1" x14ac:dyDescent="0.25">
      <c r="B814" s="1"/>
      <c r="D814" s="1"/>
    </row>
    <row r="815" spans="1:7" ht="15.75" customHeight="1" x14ac:dyDescent="0.25">
      <c r="B815" s="1"/>
      <c r="D815" s="1"/>
    </row>
    <row r="816" spans="1:7" ht="15.75" customHeight="1" x14ac:dyDescent="0.25">
      <c r="B816" s="1"/>
      <c r="D816" s="1"/>
    </row>
    <row r="817" spans="2:4" ht="15.75" customHeight="1" x14ac:dyDescent="0.25">
      <c r="B817" s="1"/>
      <c r="D817" s="1"/>
    </row>
    <row r="818" spans="2:4" ht="15.75" customHeight="1" x14ac:dyDescent="0.25">
      <c r="B818" s="1"/>
      <c r="D818" s="1"/>
    </row>
    <row r="819" spans="2:4" ht="15.75" customHeight="1" x14ac:dyDescent="0.25">
      <c r="B819" s="1"/>
      <c r="D819" s="1"/>
    </row>
    <row r="820" spans="2:4" ht="15.75" customHeight="1" x14ac:dyDescent="0.25">
      <c r="B820" s="1"/>
      <c r="D820" s="1"/>
    </row>
    <row r="821" spans="2:4" ht="15.75" customHeight="1" x14ac:dyDescent="0.25">
      <c r="B821" s="1"/>
      <c r="D821" s="1"/>
    </row>
    <row r="822" spans="2:4" ht="15.75" customHeight="1" x14ac:dyDescent="0.25">
      <c r="B822" s="1"/>
      <c r="D822" s="1"/>
    </row>
    <row r="823" spans="2:4" ht="15.75" customHeight="1" x14ac:dyDescent="0.25">
      <c r="B823" s="1"/>
      <c r="D823" s="1"/>
    </row>
    <row r="824" spans="2:4" ht="15.75" customHeight="1" x14ac:dyDescent="0.25">
      <c r="B824" s="1"/>
      <c r="D824" s="1"/>
    </row>
    <row r="825" spans="2:4" ht="15.75" customHeight="1" x14ac:dyDescent="0.25">
      <c r="B825" s="1"/>
      <c r="D825" s="1"/>
    </row>
    <row r="826" spans="2:4" ht="15.75" customHeight="1" x14ac:dyDescent="0.25">
      <c r="B826" s="1"/>
      <c r="D826" s="1"/>
    </row>
    <row r="827" spans="2:4" ht="15.75" customHeight="1" x14ac:dyDescent="0.25">
      <c r="B827" s="1"/>
      <c r="D827" s="1"/>
    </row>
    <row r="828" spans="2:4" ht="15.75" customHeight="1" x14ac:dyDescent="0.25">
      <c r="B828" s="1"/>
      <c r="D828" s="1"/>
    </row>
    <row r="829" spans="2:4" ht="15.75" customHeight="1" x14ac:dyDescent="0.25">
      <c r="B829" s="1"/>
      <c r="D829" s="1"/>
    </row>
    <row r="830" spans="2:4" ht="15.75" customHeight="1" x14ac:dyDescent="0.25">
      <c r="B830" s="1"/>
      <c r="D830" s="1"/>
    </row>
    <row r="831" spans="2:4" ht="15.75" customHeight="1" x14ac:dyDescent="0.25">
      <c r="B831" s="1"/>
      <c r="D831" s="1"/>
    </row>
    <row r="832" spans="2:4" ht="15.75" customHeight="1" x14ac:dyDescent="0.25">
      <c r="B832" s="1"/>
      <c r="D832" s="1"/>
    </row>
    <row r="833" spans="2:4" ht="15.75" customHeight="1" x14ac:dyDescent="0.25">
      <c r="B833" s="1"/>
      <c r="D833" s="1"/>
    </row>
    <row r="834" spans="2:4" ht="15.75" customHeight="1" x14ac:dyDescent="0.25">
      <c r="B834" s="1"/>
      <c r="D834" s="1"/>
    </row>
    <row r="835" spans="2:4" ht="15.75" customHeight="1" x14ac:dyDescent="0.25">
      <c r="B835" s="1"/>
      <c r="D835" s="1"/>
    </row>
    <row r="836" spans="2:4" ht="15.75" customHeight="1" x14ac:dyDescent="0.25">
      <c r="B836" s="1"/>
      <c r="D836" s="1"/>
    </row>
    <row r="837" spans="2:4" ht="15.75" customHeight="1" x14ac:dyDescent="0.25">
      <c r="B837" s="1"/>
      <c r="D837" s="1"/>
    </row>
    <row r="838" spans="2:4" ht="15.75" customHeight="1" x14ac:dyDescent="0.25">
      <c r="B838" s="1"/>
      <c r="D838" s="1"/>
    </row>
    <row r="839" spans="2:4" ht="15.75" customHeight="1" x14ac:dyDescent="0.25">
      <c r="B839" s="1"/>
      <c r="D839" s="1"/>
    </row>
    <row r="840" spans="2:4" ht="15.75" customHeight="1" x14ac:dyDescent="0.25">
      <c r="B840" s="1"/>
      <c r="D840" s="1"/>
    </row>
    <row r="841" spans="2:4" ht="15.75" customHeight="1" x14ac:dyDescent="0.25">
      <c r="B841" s="1"/>
      <c r="D841" s="1"/>
    </row>
    <row r="842" spans="2:4" ht="15.75" customHeight="1" x14ac:dyDescent="0.25">
      <c r="B842" s="1"/>
      <c r="D842" s="1"/>
    </row>
    <row r="843" spans="2:4" ht="15.75" customHeight="1" x14ac:dyDescent="0.25">
      <c r="B843" s="1"/>
      <c r="D843" s="1"/>
    </row>
    <row r="844" spans="2:4" ht="15.75" customHeight="1" x14ac:dyDescent="0.25">
      <c r="B844" s="1"/>
      <c r="D844" s="1"/>
    </row>
    <row r="845" spans="2:4" ht="15.75" customHeight="1" x14ac:dyDescent="0.25">
      <c r="B845" s="1"/>
      <c r="D845" s="1"/>
    </row>
    <row r="846" spans="2:4" ht="15.75" customHeight="1" x14ac:dyDescent="0.25">
      <c r="B846" s="1"/>
      <c r="D846" s="1"/>
    </row>
    <row r="847" spans="2:4" ht="15.75" customHeight="1" x14ac:dyDescent="0.25">
      <c r="B847" s="1"/>
      <c r="D847" s="1"/>
    </row>
    <row r="848" spans="2:4" ht="15.75" customHeight="1" x14ac:dyDescent="0.25">
      <c r="B848" s="1"/>
      <c r="D848" s="1"/>
    </row>
    <row r="849" spans="2:4" ht="15.75" customHeight="1" x14ac:dyDescent="0.25">
      <c r="B849" s="1"/>
      <c r="D849" s="1"/>
    </row>
    <row r="850" spans="2:4" ht="15.75" customHeight="1" x14ac:dyDescent="0.25">
      <c r="B850" s="1"/>
      <c r="D850" s="1"/>
    </row>
    <row r="851" spans="2:4" ht="15.75" customHeight="1" x14ac:dyDescent="0.25">
      <c r="B851" s="1"/>
      <c r="D851" s="1"/>
    </row>
    <row r="852" spans="2:4" ht="15.75" customHeight="1" x14ac:dyDescent="0.25">
      <c r="B852" s="1"/>
      <c r="D852" s="1"/>
    </row>
    <row r="853" spans="2:4" ht="15.75" customHeight="1" x14ac:dyDescent="0.25">
      <c r="B853" s="1"/>
      <c r="D853" s="1"/>
    </row>
    <row r="854" spans="2:4" ht="15.75" customHeight="1" x14ac:dyDescent="0.25">
      <c r="B854" s="1"/>
      <c r="D854" s="1"/>
    </row>
    <row r="855" spans="2:4" ht="15.75" customHeight="1" x14ac:dyDescent="0.25">
      <c r="B855" s="1"/>
      <c r="D855" s="1"/>
    </row>
    <row r="856" spans="2:4" ht="15.75" customHeight="1" x14ac:dyDescent="0.25">
      <c r="B856" s="1"/>
      <c r="D856" s="1"/>
    </row>
    <row r="857" spans="2:4" ht="15.75" customHeight="1" x14ac:dyDescent="0.25">
      <c r="B857" s="1"/>
      <c r="D857" s="1"/>
    </row>
    <row r="858" spans="2:4" ht="15.75" customHeight="1" x14ac:dyDescent="0.25">
      <c r="B858" s="1"/>
      <c r="D858" s="1"/>
    </row>
    <row r="859" spans="2:4" ht="15.75" customHeight="1" x14ac:dyDescent="0.25">
      <c r="B859" s="1"/>
      <c r="D859" s="1"/>
    </row>
    <row r="860" spans="2:4" ht="15.75" customHeight="1" x14ac:dyDescent="0.25">
      <c r="B860" s="1"/>
      <c r="D860" s="1"/>
    </row>
    <row r="861" spans="2:4" ht="15.75" customHeight="1" x14ac:dyDescent="0.25">
      <c r="B861" s="1"/>
      <c r="D861" s="1"/>
    </row>
    <row r="862" spans="2:4" ht="15.75" customHeight="1" x14ac:dyDescent="0.25">
      <c r="B862" s="1"/>
      <c r="D862" s="1"/>
    </row>
    <row r="863" spans="2:4" ht="15.75" customHeight="1" x14ac:dyDescent="0.25">
      <c r="B863" s="1"/>
      <c r="D863" s="1"/>
    </row>
    <row r="864" spans="2:4" ht="15.75" customHeight="1" x14ac:dyDescent="0.25">
      <c r="B864" s="1"/>
      <c r="D864" s="1"/>
    </row>
    <row r="865" spans="2:4" ht="15.75" customHeight="1" x14ac:dyDescent="0.25">
      <c r="B865" s="1"/>
      <c r="D865" s="1"/>
    </row>
    <row r="866" spans="2:4" ht="15.75" customHeight="1" x14ac:dyDescent="0.25">
      <c r="B866" s="1"/>
      <c r="D866" s="1"/>
    </row>
    <row r="867" spans="2:4" ht="15.75" customHeight="1" x14ac:dyDescent="0.25">
      <c r="B867" s="1"/>
      <c r="D867" s="1"/>
    </row>
    <row r="868" spans="2:4" ht="15.75" customHeight="1" x14ac:dyDescent="0.25">
      <c r="B868" s="1"/>
      <c r="D868" s="1"/>
    </row>
    <row r="869" spans="2:4" ht="15.75" customHeight="1" x14ac:dyDescent="0.25">
      <c r="B869" s="1"/>
      <c r="D869" s="1"/>
    </row>
    <row r="870" spans="2:4" ht="15.75" customHeight="1" x14ac:dyDescent="0.25">
      <c r="B870" s="1"/>
      <c r="D870" s="1"/>
    </row>
    <row r="871" spans="2:4" ht="15.75" customHeight="1" x14ac:dyDescent="0.25">
      <c r="B871" s="1"/>
      <c r="D871" s="1"/>
    </row>
    <row r="872" spans="2:4" ht="15.75" customHeight="1" x14ac:dyDescent="0.25">
      <c r="B872" s="1"/>
      <c r="D872" s="1"/>
    </row>
    <row r="873" spans="2:4" ht="15.75" customHeight="1" x14ac:dyDescent="0.25">
      <c r="B873" s="1"/>
      <c r="D873" s="1"/>
    </row>
    <row r="874" spans="2:4" ht="15.75" customHeight="1" x14ac:dyDescent="0.25">
      <c r="B874" s="1"/>
      <c r="D874" s="1"/>
    </row>
    <row r="875" spans="2:4" ht="15.75" customHeight="1" x14ac:dyDescent="0.25">
      <c r="B875" s="1"/>
      <c r="D875" s="1"/>
    </row>
    <row r="876" spans="2:4" ht="15.75" customHeight="1" x14ac:dyDescent="0.25">
      <c r="B876" s="1"/>
      <c r="D876" s="1"/>
    </row>
    <row r="877" spans="2:4" ht="15.75" customHeight="1" x14ac:dyDescent="0.25">
      <c r="B877" s="1"/>
      <c r="D877" s="1"/>
    </row>
    <row r="878" spans="2:4" ht="15.75" customHeight="1" x14ac:dyDescent="0.25">
      <c r="B878" s="1"/>
      <c r="D878" s="1"/>
    </row>
    <row r="879" spans="2:4" ht="15.75" customHeight="1" x14ac:dyDescent="0.25">
      <c r="B879" s="1"/>
      <c r="D879" s="1"/>
    </row>
    <row r="880" spans="2:4" ht="15.75" customHeight="1" x14ac:dyDescent="0.25">
      <c r="B880" s="1"/>
      <c r="D880" s="1"/>
    </row>
    <row r="881" spans="2:4" ht="15.75" customHeight="1" x14ac:dyDescent="0.25">
      <c r="B881" s="1"/>
      <c r="D881" s="1"/>
    </row>
    <row r="882" spans="2:4" ht="15.75" customHeight="1" x14ac:dyDescent="0.25">
      <c r="B882" s="1"/>
      <c r="D882" s="1"/>
    </row>
    <row r="883" spans="2:4" ht="15.75" customHeight="1" x14ac:dyDescent="0.25">
      <c r="B883" s="1"/>
      <c r="D883" s="1"/>
    </row>
    <row r="884" spans="2:4" ht="15.75" customHeight="1" x14ac:dyDescent="0.25">
      <c r="B884" s="1"/>
      <c r="D884" s="1"/>
    </row>
    <row r="885" spans="2:4" ht="15.75" customHeight="1" x14ac:dyDescent="0.25">
      <c r="B885" s="1"/>
      <c r="D885" s="1"/>
    </row>
    <row r="886" spans="2:4" ht="15.75" customHeight="1" x14ac:dyDescent="0.25">
      <c r="B886" s="1"/>
      <c r="D886" s="1"/>
    </row>
    <row r="887" spans="2:4" ht="15.75" customHeight="1" x14ac:dyDescent="0.25">
      <c r="B887" s="1"/>
      <c r="D887" s="1"/>
    </row>
    <row r="888" spans="2:4" ht="15.75" customHeight="1" x14ac:dyDescent="0.25">
      <c r="B888" s="1"/>
      <c r="D888" s="1"/>
    </row>
    <row r="889" spans="2:4" ht="15.75" customHeight="1" x14ac:dyDescent="0.25">
      <c r="B889" s="1"/>
      <c r="D889" s="1"/>
    </row>
    <row r="890" spans="2:4" ht="15.75" customHeight="1" x14ac:dyDescent="0.25">
      <c r="B890" s="1"/>
      <c r="D890" s="1"/>
    </row>
    <row r="891" spans="2:4" ht="15.75" customHeight="1" x14ac:dyDescent="0.25">
      <c r="B891" s="1"/>
      <c r="D891" s="1"/>
    </row>
    <row r="892" spans="2:4" ht="15.75" customHeight="1" x14ac:dyDescent="0.25">
      <c r="B892" s="1"/>
      <c r="D892" s="1"/>
    </row>
    <row r="893" spans="2:4" ht="15.75" customHeight="1" x14ac:dyDescent="0.25">
      <c r="B893" s="1"/>
      <c r="D893" s="1"/>
    </row>
    <row r="894" spans="2:4" ht="15.75" customHeight="1" x14ac:dyDescent="0.25">
      <c r="B894" s="1"/>
      <c r="D894" s="1"/>
    </row>
    <row r="895" spans="2:4" ht="15.75" customHeight="1" x14ac:dyDescent="0.25">
      <c r="B895" s="1"/>
      <c r="D895" s="1"/>
    </row>
    <row r="896" spans="2:4" ht="15.75" customHeight="1" x14ac:dyDescent="0.25">
      <c r="B896" s="1"/>
      <c r="D896" s="1"/>
    </row>
    <row r="897" spans="2:4" ht="15.75" customHeight="1" x14ac:dyDescent="0.25">
      <c r="B897" s="1"/>
      <c r="D897" s="1"/>
    </row>
    <row r="898" spans="2:4" ht="15.75" customHeight="1" x14ac:dyDescent="0.25">
      <c r="B898" s="1"/>
      <c r="D898" s="1"/>
    </row>
    <row r="899" spans="2:4" ht="15.75" customHeight="1" x14ac:dyDescent="0.25">
      <c r="B899" s="1"/>
      <c r="D899" s="1"/>
    </row>
    <row r="900" spans="2:4" ht="15.75" customHeight="1" x14ac:dyDescent="0.25">
      <c r="B900" s="1"/>
      <c r="D900" s="1"/>
    </row>
    <row r="901" spans="2:4" ht="15.75" customHeight="1" x14ac:dyDescent="0.25">
      <c r="B901" s="1"/>
      <c r="D901" s="1"/>
    </row>
    <row r="902" spans="2:4" ht="15.75" customHeight="1" x14ac:dyDescent="0.25">
      <c r="B902" s="1"/>
      <c r="D902" s="1"/>
    </row>
    <row r="903" spans="2:4" ht="15.75" customHeight="1" x14ac:dyDescent="0.25">
      <c r="B903" s="1"/>
      <c r="D903" s="1"/>
    </row>
    <row r="904" spans="2:4" ht="15.75" customHeight="1" x14ac:dyDescent="0.25">
      <c r="B904" s="1"/>
      <c r="D904" s="1"/>
    </row>
    <row r="905" spans="2:4" ht="15.75" customHeight="1" x14ac:dyDescent="0.25">
      <c r="B905" s="1"/>
      <c r="D905" s="1"/>
    </row>
    <row r="906" spans="2:4" ht="15.75" customHeight="1" x14ac:dyDescent="0.25">
      <c r="B906" s="1"/>
      <c r="D906" s="1"/>
    </row>
    <row r="907" spans="2:4" ht="15.75" customHeight="1" x14ac:dyDescent="0.25">
      <c r="B907" s="1"/>
      <c r="D907" s="1"/>
    </row>
    <row r="908" spans="2:4" ht="15.75" customHeight="1" x14ac:dyDescent="0.25">
      <c r="B908" s="1"/>
      <c r="D908" s="1"/>
    </row>
    <row r="909" spans="2:4" ht="15.75" customHeight="1" x14ac:dyDescent="0.25">
      <c r="B909" s="1"/>
      <c r="D909" s="1"/>
    </row>
    <row r="910" spans="2:4" ht="15.75" customHeight="1" x14ac:dyDescent="0.25">
      <c r="B910" s="1"/>
      <c r="D910" s="1"/>
    </row>
    <row r="911" spans="2:4" ht="15.75" customHeight="1" x14ac:dyDescent="0.25">
      <c r="B911" s="1"/>
      <c r="D911" s="1"/>
    </row>
    <row r="912" spans="2:4" ht="15.75" customHeight="1" x14ac:dyDescent="0.25">
      <c r="B912" s="1"/>
      <c r="D912" s="1"/>
    </row>
    <row r="913" spans="2:4" ht="15.75" customHeight="1" x14ac:dyDescent="0.25">
      <c r="B913" s="1"/>
      <c r="D913" s="1"/>
    </row>
    <row r="914" spans="2:4" ht="15.75" customHeight="1" x14ac:dyDescent="0.25">
      <c r="B914" s="1"/>
      <c r="D914" s="1"/>
    </row>
    <row r="915" spans="2:4" ht="15.75" customHeight="1" x14ac:dyDescent="0.25">
      <c r="B915" s="1"/>
      <c r="D915" s="1"/>
    </row>
    <row r="916" spans="2:4" ht="15.75" customHeight="1" x14ac:dyDescent="0.25">
      <c r="B916" s="1"/>
      <c r="D916" s="1"/>
    </row>
    <row r="917" spans="2:4" ht="15.75" customHeight="1" x14ac:dyDescent="0.25">
      <c r="B917" s="1"/>
      <c r="D917" s="1"/>
    </row>
    <row r="918" spans="2:4" ht="15.75" customHeight="1" x14ac:dyDescent="0.25">
      <c r="B918" s="1"/>
      <c r="D918" s="1"/>
    </row>
    <row r="919" spans="2:4" ht="15.75" customHeight="1" x14ac:dyDescent="0.25">
      <c r="B919" s="1"/>
      <c r="D919" s="1"/>
    </row>
    <row r="920" spans="2:4" ht="15.75" customHeight="1" x14ac:dyDescent="0.25">
      <c r="B920" s="1"/>
      <c r="D920" s="1"/>
    </row>
    <row r="921" spans="2:4" ht="15.75" customHeight="1" x14ac:dyDescent="0.25">
      <c r="B921" s="1"/>
      <c r="D921" s="1"/>
    </row>
    <row r="922" spans="2:4" ht="15.75" customHeight="1" x14ac:dyDescent="0.25">
      <c r="B922" s="1"/>
      <c r="D922" s="1"/>
    </row>
    <row r="923" spans="2:4" ht="15.75" customHeight="1" x14ac:dyDescent="0.25">
      <c r="B923" s="1"/>
      <c r="D923" s="1"/>
    </row>
    <row r="924" spans="2:4" ht="15.75" customHeight="1" x14ac:dyDescent="0.25">
      <c r="B924" s="1"/>
      <c r="D924" s="1"/>
    </row>
    <row r="925" spans="2:4" ht="15.75" customHeight="1" x14ac:dyDescent="0.25">
      <c r="B925" s="1"/>
      <c r="D925" s="1"/>
    </row>
    <row r="926" spans="2:4" ht="15.75" customHeight="1" x14ac:dyDescent="0.25">
      <c r="B926" s="1"/>
      <c r="D926" s="1"/>
    </row>
    <row r="927" spans="2:4" ht="15.75" customHeight="1" x14ac:dyDescent="0.25">
      <c r="B927" s="1"/>
      <c r="D927" s="1"/>
    </row>
    <row r="928" spans="2:4" ht="15.75" customHeight="1" x14ac:dyDescent="0.25">
      <c r="B928" s="1"/>
      <c r="D928" s="1"/>
    </row>
    <row r="929" spans="2:4" ht="15.75" customHeight="1" x14ac:dyDescent="0.25">
      <c r="B929" s="1"/>
      <c r="D929" s="1"/>
    </row>
    <row r="930" spans="2:4" ht="15.75" customHeight="1" x14ac:dyDescent="0.25">
      <c r="B930" s="1"/>
      <c r="D930" s="1"/>
    </row>
    <row r="931" spans="2:4" ht="15.75" customHeight="1" x14ac:dyDescent="0.25">
      <c r="B931" s="1"/>
      <c r="D931" s="1"/>
    </row>
    <row r="932" spans="2:4" ht="15.75" customHeight="1" x14ac:dyDescent="0.25">
      <c r="B932" s="1"/>
      <c r="D932" s="1"/>
    </row>
    <row r="933" spans="2:4" ht="15.75" customHeight="1" x14ac:dyDescent="0.25">
      <c r="B933" s="1"/>
      <c r="D933" s="1"/>
    </row>
    <row r="934" spans="2:4" ht="15.75" customHeight="1" x14ac:dyDescent="0.25">
      <c r="B934" s="1"/>
      <c r="D934" s="1"/>
    </row>
    <row r="935" spans="2:4" ht="15.75" customHeight="1" x14ac:dyDescent="0.25">
      <c r="B935" s="1"/>
      <c r="D935" s="1"/>
    </row>
    <row r="936" spans="2:4" ht="15.75" customHeight="1" x14ac:dyDescent="0.25">
      <c r="B936" s="1"/>
      <c r="D936" s="1"/>
    </row>
    <row r="937" spans="2:4" ht="15.75" customHeight="1" x14ac:dyDescent="0.25">
      <c r="B937" s="1"/>
      <c r="D937" s="1"/>
    </row>
    <row r="938" spans="2:4" ht="15.75" customHeight="1" x14ac:dyDescent="0.25">
      <c r="B938" s="1"/>
      <c r="D938" s="1"/>
    </row>
    <row r="939" spans="2:4" ht="15.75" customHeight="1" x14ac:dyDescent="0.25">
      <c r="B939" s="1"/>
      <c r="D939" s="1"/>
    </row>
    <row r="940" spans="2:4" ht="15.75" customHeight="1" x14ac:dyDescent="0.25">
      <c r="B940" s="1"/>
      <c r="D940" s="1"/>
    </row>
    <row r="941" spans="2:4" ht="15.75" customHeight="1" x14ac:dyDescent="0.25">
      <c r="B941" s="1"/>
      <c r="D941" s="1"/>
    </row>
    <row r="942" spans="2:4" ht="15.75" customHeight="1" x14ac:dyDescent="0.25">
      <c r="B942" s="1"/>
      <c r="D942" s="1"/>
    </row>
    <row r="943" spans="2:4" ht="15.75" customHeight="1" x14ac:dyDescent="0.25">
      <c r="B943" s="1"/>
      <c r="D943" s="1"/>
    </row>
    <row r="944" spans="2:4" ht="15.75" customHeight="1" x14ac:dyDescent="0.25">
      <c r="B944" s="1"/>
      <c r="D944" s="1"/>
    </row>
    <row r="945" spans="2:4" ht="15.75" customHeight="1" x14ac:dyDescent="0.25">
      <c r="B945" s="1"/>
      <c r="D945" s="1"/>
    </row>
    <row r="946" spans="2:4" ht="15.75" customHeight="1" x14ac:dyDescent="0.25">
      <c r="B946" s="1"/>
      <c r="D946" s="1"/>
    </row>
    <row r="947" spans="2:4" ht="15.75" customHeight="1" x14ac:dyDescent="0.25">
      <c r="B947" s="1"/>
      <c r="D947" s="1"/>
    </row>
    <row r="948" spans="2:4" ht="15.75" customHeight="1" x14ac:dyDescent="0.25">
      <c r="B948" s="1"/>
      <c r="D948" s="1"/>
    </row>
    <row r="949" spans="2:4" ht="15.75" customHeight="1" x14ac:dyDescent="0.25">
      <c r="B949" s="1"/>
      <c r="D949" s="1"/>
    </row>
    <row r="950" spans="2:4" ht="15.75" customHeight="1" x14ac:dyDescent="0.25">
      <c r="B950" s="1"/>
      <c r="D950" s="1"/>
    </row>
    <row r="951" spans="2:4" ht="15.75" customHeight="1" x14ac:dyDescent="0.25">
      <c r="B951" s="1"/>
      <c r="D951" s="1"/>
    </row>
    <row r="952" spans="2:4" ht="15.75" customHeight="1" x14ac:dyDescent="0.25">
      <c r="B952" s="1"/>
      <c r="D952" s="1"/>
    </row>
    <row r="953" spans="2:4" ht="15.75" customHeight="1" x14ac:dyDescent="0.25">
      <c r="B953" s="1"/>
      <c r="D953" s="1"/>
    </row>
    <row r="954" spans="2:4" ht="15.75" customHeight="1" x14ac:dyDescent="0.25">
      <c r="B954" s="1"/>
      <c r="D954" s="1"/>
    </row>
    <row r="955" spans="2:4" ht="15.75" customHeight="1" x14ac:dyDescent="0.25">
      <c r="B955" s="1"/>
      <c r="D955" s="1"/>
    </row>
    <row r="956" spans="2:4" ht="15.75" customHeight="1" x14ac:dyDescent="0.25">
      <c r="B956" s="1"/>
      <c r="D956" s="1"/>
    </row>
    <row r="957" spans="2:4" ht="15.75" customHeight="1" x14ac:dyDescent="0.25">
      <c r="B957" s="1"/>
      <c r="D957" s="1"/>
    </row>
    <row r="958" spans="2:4" ht="15.75" customHeight="1" x14ac:dyDescent="0.25">
      <c r="B958" s="1"/>
      <c r="D958" s="1"/>
    </row>
    <row r="959" spans="2:4" ht="15.75" customHeight="1" x14ac:dyDescent="0.25">
      <c r="B959" s="1"/>
      <c r="D959" s="1"/>
    </row>
    <row r="960" spans="2:4" ht="15.75" customHeight="1" x14ac:dyDescent="0.25">
      <c r="B960" s="1"/>
      <c r="D960" s="1"/>
    </row>
    <row r="961" spans="2:4" ht="15.75" customHeight="1" x14ac:dyDescent="0.25">
      <c r="B961" s="1"/>
      <c r="D961" s="1"/>
    </row>
    <row r="962" spans="2:4" ht="15.75" customHeight="1" x14ac:dyDescent="0.25">
      <c r="B962" s="1"/>
      <c r="D962" s="1"/>
    </row>
    <row r="963" spans="2:4" ht="15.75" customHeight="1" x14ac:dyDescent="0.25">
      <c r="B963" s="1"/>
      <c r="D963" s="1"/>
    </row>
    <row r="964" spans="2:4" ht="15.75" customHeight="1" x14ac:dyDescent="0.25">
      <c r="B964" s="1"/>
      <c r="D964" s="1"/>
    </row>
    <row r="965" spans="2:4" ht="15.75" customHeight="1" x14ac:dyDescent="0.25">
      <c r="B965" s="1"/>
      <c r="D965" s="1"/>
    </row>
    <row r="966" spans="2:4" ht="15.75" customHeight="1" x14ac:dyDescent="0.25">
      <c r="B966" s="1"/>
      <c r="D966" s="1"/>
    </row>
    <row r="967" spans="2:4" ht="15.75" customHeight="1" x14ac:dyDescent="0.25">
      <c r="B967" s="1"/>
      <c r="D967" s="1"/>
    </row>
    <row r="968" spans="2:4" ht="15.75" customHeight="1" x14ac:dyDescent="0.25">
      <c r="B968" s="1"/>
      <c r="D968" s="1"/>
    </row>
    <row r="969" spans="2:4" ht="15.75" customHeight="1" x14ac:dyDescent="0.25">
      <c r="B969" s="1"/>
      <c r="D969" s="1"/>
    </row>
    <row r="970" spans="2:4" ht="15.75" customHeight="1" x14ac:dyDescent="0.25">
      <c r="B970" s="1"/>
      <c r="D970" s="1"/>
    </row>
    <row r="971" spans="2:4" ht="15.75" customHeight="1" x14ac:dyDescent="0.25">
      <c r="B971" s="1"/>
      <c r="D971" s="1"/>
    </row>
    <row r="972" spans="2:4" ht="15.75" customHeight="1" x14ac:dyDescent="0.25">
      <c r="B972" s="1"/>
      <c r="D972" s="1"/>
    </row>
    <row r="973" spans="2:4" ht="15.75" customHeight="1" x14ac:dyDescent="0.25">
      <c r="B973" s="1"/>
      <c r="D973" s="1"/>
    </row>
    <row r="974" spans="2:4" ht="15.75" customHeight="1" x14ac:dyDescent="0.25">
      <c r="B974" s="1"/>
      <c r="D974" s="1"/>
    </row>
    <row r="975" spans="2:4" ht="15.75" customHeight="1" x14ac:dyDescent="0.25">
      <c r="B975" s="1"/>
      <c r="D975" s="1"/>
    </row>
    <row r="976" spans="2:4" ht="15.75" customHeight="1" x14ac:dyDescent="0.25">
      <c r="B976" s="1"/>
      <c r="D976" s="1"/>
    </row>
    <row r="977" spans="2:4" ht="15.75" customHeight="1" x14ac:dyDescent="0.25">
      <c r="B977" s="1"/>
      <c r="D977" s="1"/>
    </row>
    <row r="978" spans="2:4" ht="15.75" customHeight="1" x14ac:dyDescent="0.25">
      <c r="B978" s="1"/>
      <c r="D978" s="1"/>
    </row>
    <row r="979" spans="2:4" ht="15.75" customHeight="1" x14ac:dyDescent="0.25">
      <c r="B979" s="1"/>
      <c r="D979" s="1"/>
    </row>
    <row r="980" spans="2:4" ht="15.75" customHeight="1" x14ac:dyDescent="0.25">
      <c r="B980" s="1"/>
      <c r="D980" s="1"/>
    </row>
    <row r="981" spans="2:4" ht="15.75" customHeight="1" x14ac:dyDescent="0.25">
      <c r="B981" s="1"/>
      <c r="D981" s="1"/>
    </row>
    <row r="982" spans="2:4" ht="15.75" customHeight="1" x14ac:dyDescent="0.25">
      <c r="B982" s="1"/>
      <c r="D982" s="1"/>
    </row>
    <row r="983" spans="2:4" ht="15.75" customHeight="1" x14ac:dyDescent="0.25">
      <c r="B983" s="1"/>
      <c r="D983" s="1"/>
    </row>
    <row r="984" spans="2:4" ht="15.75" customHeight="1" x14ac:dyDescent="0.25">
      <c r="B984" s="1"/>
      <c r="D984" s="1"/>
    </row>
    <row r="985" spans="2:4" ht="15.75" customHeight="1" x14ac:dyDescent="0.25">
      <c r="B985" s="1"/>
      <c r="D985" s="1"/>
    </row>
    <row r="986" spans="2:4" ht="15.75" customHeight="1" x14ac:dyDescent="0.25">
      <c r="B986" s="1"/>
      <c r="D986" s="1"/>
    </row>
    <row r="987" spans="2:4" ht="15.75" customHeight="1" x14ac:dyDescent="0.25">
      <c r="B987" s="1"/>
      <c r="D987" s="1"/>
    </row>
    <row r="988" spans="2:4" ht="15.75" customHeight="1" x14ac:dyDescent="0.25">
      <c r="B988" s="1"/>
      <c r="D988" s="1"/>
    </row>
    <row r="989" spans="2:4" ht="15.75" customHeight="1" x14ac:dyDescent="0.25">
      <c r="B989" s="1"/>
      <c r="D989" s="1"/>
    </row>
    <row r="990" spans="2:4" ht="15.75" customHeight="1" x14ac:dyDescent="0.25">
      <c r="B990" s="1"/>
      <c r="D990" s="1"/>
    </row>
    <row r="991" spans="2:4" ht="15.75" customHeight="1" x14ac:dyDescent="0.25">
      <c r="B991" s="1"/>
      <c r="D991" s="1"/>
    </row>
    <row r="992" spans="2:4" ht="15.75" customHeight="1" x14ac:dyDescent="0.25">
      <c r="B992" s="1"/>
      <c r="D992" s="1"/>
    </row>
    <row r="993" spans="2:4" ht="15.75" customHeight="1" x14ac:dyDescent="0.25">
      <c r="B993" s="1"/>
      <c r="D993" s="1"/>
    </row>
    <row r="994" spans="2:4" ht="15.75" customHeight="1" x14ac:dyDescent="0.25">
      <c r="B994" s="1"/>
      <c r="D994" s="1"/>
    </row>
    <row r="995" spans="2:4" ht="15.75" customHeight="1" x14ac:dyDescent="0.25">
      <c r="B995" s="1"/>
      <c r="D995" s="1"/>
    </row>
    <row r="996" spans="2:4" ht="15.75" customHeight="1" x14ac:dyDescent="0.25">
      <c r="B996" s="1"/>
      <c r="D996" s="1"/>
    </row>
  </sheetData>
  <mergeCells count="17">
    <mergeCell ref="B781:F782"/>
    <mergeCell ref="B783:F784"/>
    <mergeCell ref="D797:E801"/>
    <mergeCell ref="D803:E803"/>
    <mergeCell ref="D805:E805"/>
    <mergeCell ref="B785:F785"/>
    <mergeCell ref="B786:F786"/>
    <mergeCell ref="B787:F787"/>
    <mergeCell ref="B788:F788"/>
    <mergeCell ref="B789:F789"/>
    <mergeCell ref="B791:F792"/>
    <mergeCell ref="D795:E795"/>
    <mergeCell ref="B2:C10"/>
    <mergeCell ref="D3:F3"/>
    <mergeCell ref="D4:F4"/>
    <mergeCell ref="D6:F6"/>
    <mergeCell ref="D7:F9"/>
  </mergeCells>
  <pageMargins left="0.7" right="0.7" top="0.75" bottom="0.75"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676"/>
  <sheetViews>
    <sheetView zoomScale="89" zoomScaleNormal="89" workbookViewId="0">
      <selection activeCell="B12" sqref="B12:I652"/>
    </sheetView>
  </sheetViews>
  <sheetFormatPr baseColWidth="10" defaultColWidth="14.42578125" defaultRowHeight="15" customHeight="1" x14ac:dyDescent="0.25"/>
  <cols>
    <col min="1" max="2" width="10.7109375" customWidth="1"/>
    <col min="3" max="3" width="14.5703125" customWidth="1"/>
    <col min="4" max="4" width="83.7109375" customWidth="1"/>
    <col min="5" max="5" width="13" customWidth="1"/>
    <col min="6" max="6" width="14.85546875" customWidth="1"/>
    <col min="7" max="7" width="17.140625" customWidth="1"/>
    <col min="8" max="8" width="15.5703125" customWidth="1"/>
    <col min="9" max="11" width="20" customWidth="1"/>
    <col min="12" max="12" width="14.5703125" customWidth="1"/>
    <col min="13" max="13" width="13" customWidth="1"/>
    <col min="14" max="14" width="20.5703125" customWidth="1"/>
    <col min="15" max="15" width="10.7109375" customWidth="1"/>
  </cols>
  <sheetData>
    <row r="2" spans="2:15" x14ac:dyDescent="0.25">
      <c r="B2" s="181"/>
      <c r="C2" s="193"/>
      <c r="D2" s="182"/>
      <c r="E2" s="4"/>
      <c r="F2" s="4"/>
      <c r="G2" s="4"/>
      <c r="H2" s="4"/>
      <c r="I2" s="4"/>
      <c r="J2" s="4"/>
      <c r="K2" s="5"/>
    </row>
    <row r="3" spans="2:15" x14ac:dyDescent="0.25">
      <c r="B3" s="183"/>
      <c r="C3" s="188"/>
      <c r="D3" s="184"/>
      <c r="E3" s="187" t="s">
        <v>1372</v>
      </c>
      <c r="F3" s="188"/>
      <c r="G3" s="188"/>
      <c r="H3" s="188"/>
      <c r="I3" s="188"/>
      <c r="J3" s="188"/>
      <c r="K3" s="184"/>
    </row>
    <row r="4" spans="2:15" x14ac:dyDescent="0.25">
      <c r="B4" s="183"/>
      <c r="C4" s="188"/>
      <c r="D4" s="184"/>
      <c r="E4" s="187" t="s">
        <v>1</v>
      </c>
      <c r="F4" s="188"/>
      <c r="G4" s="188"/>
      <c r="H4" s="188"/>
      <c r="I4" s="188"/>
      <c r="J4" s="188"/>
      <c r="K4" s="184"/>
    </row>
    <row r="5" spans="2:15" x14ac:dyDescent="0.25">
      <c r="B5" s="183"/>
      <c r="C5" s="188"/>
      <c r="D5" s="184"/>
      <c r="E5" s="6"/>
      <c r="F5" s="6"/>
      <c r="G5" s="6"/>
      <c r="H5" s="6"/>
      <c r="I5" s="6"/>
      <c r="J5" s="6"/>
      <c r="K5" s="7"/>
    </row>
    <row r="6" spans="2:15" x14ac:dyDescent="0.25">
      <c r="B6" s="183"/>
      <c r="C6" s="188"/>
      <c r="D6" s="184"/>
      <c r="E6" s="189" t="s">
        <v>2</v>
      </c>
      <c r="F6" s="188"/>
      <c r="G6" s="188"/>
      <c r="H6" s="188"/>
      <c r="I6" s="188"/>
      <c r="J6" s="188"/>
      <c r="K6" s="184"/>
    </row>
    <row r="7" spans="2:15" x14ac:dyDescent="0.25">
      <c r="B7" s="183"/>
      <c r="C7" s="188"/>
      <c r="D7" s="184"/>
      <c r="E7" s="200" t="s">
        <v>1543</v>
      </c>
      <c r="F7" s="188"/>
      <c r="G7" s="188"/>
      <c r="H7" s="188"/>
      <c r="I7" s="188"/>
      <c r="J7" s="188"/>
      <c r="K7" s="184"/>
    </row>
    <row r="8" spans="2:15" x14ac:dyDescent="0.25">
      <c r="B8" s="183"/>
      <c r="C8" s="188"/>
      <c r="D8" s="184"/>
      <c r="E8" s="188"/>
      <c r="F8" s="188"/>
      <c r="G8" s="188"/>
      <c r="H8" s="188"/>
      <c r="I8" s="188"/>
      <c r="J8" s="188"/>
      <c r="K8" s="184"/>
    </row>
    <row r="9" spans="2:15" x14ac:dyDescent="0.25">
      <c r="B9" s="183"/>
      <c r="C9" s="188"/>
      <c r="D9" s="184"/>
      <c r="E9" s="188"/>
      <c r="F9" s="188"/>
      <c r="G9" s="188"/>
      <c r="H9" s="188"/>
      <c r="I9" s="188"/>
      <c r="J9" s="188"/>
      <c r="K9" s="184"/>
    </row>
    <row r="10" spans="2:15" x14ac:dyDescent="0.25">
      <c r="B10" s="185"/>
      <c r="C10" s="196"/>
      <c r="D10" s="186"/>
      <c r="E10" s="11"/>
      <c r="F10" s="11"/>
      <c r="G10" s="11"/>
      <c r="H10" s="34"/>
      <c r="I10" s="35"/>
      <c r="J10" s="36"/>
      <c r="K10" s="12"/>
    </row>
    <row r="11" spans="2:15" x14ac:dyDescent="0.25">
      <c r="B11" s="37"/>
      <c r="C11" s="38"/>
      <c r="D11" s="38"/>
      <c r="E11" s="38"/>
      <c r="F11" s="38"/>
      <c r="G11" s="38"/>
      <c r="H11" s="38"/>
      <c r="I11" s="38"/>
      <c r="J11" s="38"/>
      <c r="K11" s="39"/>
    </row>
    <row r="12" spans="2:15" ht="45" x14ac:dyDescent="0.25">
      <c r="B12" s="40" t="s">
        <v>1373</v>
      </c>
      <c r="C12" s="41" t="s">
        <v>1374</v>
      </c>
      <c r="D12" s="41" t="s">
        <v>1375</v>
      </c>
      <c r="E12" s="42" t="s">
        <v>5</v>
      </c>
      <c r="F12" s="41" t="s">
        <v>1376</v>
      </c>
      <c r="G12" s="41" t="s">
        <v>1377</v>
      </c>
      <c r="H12" s="41" t="s">
        <v>1378</v>
      </c>
      <c r="I12" s="73" t="s">
        <v>1379</v>
      </c>
      <c r="J12" s="41" t="s">
        <v>1380</v>
      </c>
      <c r="K12" s="41" t="s">
        <v>1381</v>
      </c>
      <c r="L12" s="43"/>
      <c r="M12" s="43"/>
    </row>
    <row r="13" spans="2:15" x14ac:dyDescent="0.25">
      <c r="B13" s="44" t="s">
        <v>1382</v>
      </c>
      <c r="C13" s="45"/>
      <c r="D13" s="142" t="s">
        <v>1525</v>
      </c>
      <c r="E13" s="45" t="s">
        <v>53</v>
      </c>
      <c r="F13" s="45"/>
      <c r="G13" s="45"/>
      <c r="H13" s="75"/>
      <c r="I13" s="74">
        <f>+SUM(I14:I16)</f>
        <v>155144.54440000001</v>
      </c>
      <c r="J13" s="47">
        <f>SUM(J14:J16)</f>
        <v>0</v>
      </c>
      <c r="K13" s="47">
        <f>SUM(K14:K16)</f>
        <v>0</v>
      </c>
      <c r="L13" s="48"/>
      <c r="M13" s="48"/>
      <c r="O13" s="48"/>
    </row>
    <row r="14" spans="2:15" x14ac:dyDescent="0.25">
      <c r="B14" s="49"/>
      <c r="C14" s="7" t="s">
        <v>134</v>
      </c>
      <c r="D14" s="50" t="s">
        <v>135</v>
      </c>
      <c r="E14" s="7" t="s">
        <v>136</v>
      </c>
      <c r="F14" s="7">
        <v>1</v>
      </c>
      <c r="G14" s="66">
        <v>0</v>
      </c>
      <c r="H14" s="77">
        <v>3284.4443999999999</v>
      </c>
      <c r="I14" s="52">
        <f t="shared" ref="I14:I46" si="0">+(F14+G14)*H14</f>
        <v>3284.4443999999999</v>
      </c>
      <c r="J14" s="53">
        <f>+VLOOKUP(C14,INSUMOS!$B$12:$F$777,5,FALSE)</f>
        <v>0</v>
      </c>
      <c r="K14" s="53">
        <f>+(F14+G14)*J14</f>
        <v>0</v>
      </c>
      <c r="L14" s="48"/>
      <c r="M14" s="48"/>
      <c r="O14" s="48"/>
    </row>
    <row r="15" spans="2:15" s="64" customFormat="1" x14ac:dyDescent="0.25">
      <c r="B15" s="49"/>
      <c r="C15" s="67" t="s">
        <v>26</v>
      </c>
      <c r="D15" s="70" t="s">
        <v>27</v>
      </c>
      <c r="E15" s="67" t="s">
        <v>11</v>
      </c>
      <c r="F15" s="67">
        <v>0.35</v>
      </c>
      <c r="G15" s="66">
        <v>0</v>
      </c>
      <c r="H15" s="78">
        <v>133166</v>
      </c>
      <c r="I15" s="52">
        <f t="shared" si="0"/>
        <v>46608.1</v>
      </c>
      <c r="J15" s="53">
        <v>0</v>
      </c>
      <c r="K15" s="53">
        <v>0</v>
      </c>
      <c r="L15" s="48"/>
      <c r="M15" s="48"/>
      <c r="O15" s="48"/>
    </row>
    <row r="16" spans="2:15" x14ac:dyDescent="0.25">
      <c r="B16" s="49"/>
      <c r="C16" s="63" t="s">
        <v>127</v>
      </c>
      <c r="D16" s="50" t="s">
        <v>1448</v>
      </c>
      <c r="E16" s="7" t="s">
        <v>49</v>
      </c>
      <c r="F16" s="7">
        <v>0.35</v>
      </c>
      <c r="G16" s="66">
        <v>0</v>
      </c>
      <c r="H16" s="78">
        <v>300720</v>
      </c>
      <c r="I16" s="52">
        <f t="shared" si="0"/>
        <v>105252</v>
      </c>
      <c r="J16" s="53">
        <f>+VLOOKUP(C16,INSUMOS!$B$12:$F$777,5,FALSE)</f>
        <v>0</v>
      </c>
      <c r="K16" s="53">
        <f>+(F16+G16)*J16</f>
        <v>0</v>
      </c>
      <c r="L16" s="48"/>
      <c r="M16" s="48"/>
      <c r="O16" s="48"/>
    </row>
    <row r="17" spans="2:15" x14ac:dyDescent="0.25">
      <c r="B17" s="44" t="s">
        <v>1625</v>
      </c>
      <c r="C17" s="45"/>
      <c r="D17" s="142" t="s">
        <v>1626</v>
      </c>
      <c r="E17" s="45" t="s">
        <v>164</v>
      </c>
      <c r="F17" s="45"/>
      <c r="G17" s="45"/>
      <c r="H17" s="76"/>
      <c r="I17" s="74">
        <f>+SUM(I18:I21)</f>
        <v>7335.3524399999997</v>
      </c>
      <c r="J17" s="47">
        <f>SUM(J18:J21)</f>
        <v>0</v>
      </c>
      <c r="K17" s="47">
        <f>SUM(K18:K21)</f>
        <v>0</v>
      </c>
      <c r="L17" s="48"/>
      <c r="M17" s="48"/>
      <c r="O17" s="48"/>
    </row>
    <row r="18" spans="2:15" x14ac:dyDescent="0.25">
      <c r="B18" s="49"/>
      <c r="C18" s="7" t="s">
        <v>134</v>
      </c>
      <c r="D18" s="50" t="s">
        <v>135</v>
      </c>
      <c r="E18" s="7" t="s">
        <v>136</v>
      </c>
      <c r="F18" s="7">
        <v>0.1</v>
      </c>
      <c r="G18" s="7">
        <v>0</v>
      </c>
      <c r="H18" s="51">
        <v>3284.4443999999999</v>
      </c>
      <c r="I18" s="52">
        <f t="shared" si="0"/>
        <v>328.44443999999999</v>
      </c>
      <c r="J18" s="53">
        <f>+VLOOKUP(C18,INSUMOS!$B$12:$F$777,5,FALSE)</f>
        <v>0</v>
      </c>
      <c r="K18" s="53">
        <f>+(F18+G18)*J18</f>
        <v>0</v>
      </c>
      <c r="L18" s="48"/>
      <c r="M18" s="48"/>
      <c r="O18" s="48"/>
    </row>
    <row r="19" spans="2:15" s="143" customFormat="1" x14ac:dyDescent="0.25">
      <c r="B19" s="49"/>
      <c r="C19" s="67" t="s">
        <v>127</v>
      </c>
      <c r="D19" s="70" t="s">
        <v>1448</v>
      </c>
      <c r="E19" s="67" t="s">
        <v>49</v>
      </c>
      <c r="F19" s="67">
        <v>1.4E-3</v>
      </c>
      <c r="G19" s="67">
        <v>0</v>
      </c>
      <c r="H19" s="71">
        <v>300720</v>
      </c>
      <c r="I19" s="52">
        <f t="shared" si="0"/>
        <v>421.00799999999998</v>
      </c>
      <c r="J19" s="53">
        <f>+VLOOKUP(C19,INSUMOS!$B$12:$F$777,5,FALSE)</f>
        <v>0</v>
      </c>
      <c r="K19" s="53">
        <f>+(F19+G19)*J19</f>
        <v>0</v>
      </c>
      <c r="L19" s="48"/>
      <c r="M19" s="48"/>
      <c r="O19" s="48"/>
    </row>
    <row r="20" spans="2:15" s="143" customFormat="1" x14ac:dyDescent="0.25">
      <c r="B20" s="49"/>
      <c r="C20" s="67" t="s">
        <v>673</v>
      </c>
      <c r="D20" s="70" t="s">
        <v>1489</v>
      </c>
      <c r="E20" s="67" t="s">
        <v>164</v>
      </c>
      <c r="F20" s="67">
        <v>1</v>
      </c>
      <c r="G20" s="67">
        <v>0</v>
      </c>
      <c r="H20" s="71">
        <v>510</v>
      </c>
      <c r="I20" s="52">
        <f t="shared" si="0"/>
        <v>510</v>
      </c>
      <c r="J20" s="53">
        <f>+VLOOKUP(C20,INSUMOS!$B$12:$F$777,5,FALSE)</f>
        <v>0</v>
      </c>
      <c r="K20" s="53">
        <f>+(F20+G20)*J20</f>
        <v>0</v>
      </c>
      <c r="L20" s="48"/>
      <c r="M20" s="48"/>
      <c r="O20" s="48"/>
    </row>
    <row r="21" spans="2:15" s="143" customFormat="1" x14ac:dyDescent="0.25">
      <c r="B21" s="49"/>
      <c r="C21" s="67" t="s">
        <v>25</v>
      </c>
      <c r="D21" s="70" t="s">
        <v>1627</v>
      </c>
      <c r="E21" s="67" t="s">
        <v>29</v>
      </c>
      <c r="F21" s="67">
        <v>0.3</v>
      </c>
      <c r="G21" s="67">
        <v>0</v>
      </c>
      <c r="H21" s="71">
        <v>20253</v>
      </c>
      <c r="I21" s="52">
        <f t="shared" si="0"/>
        <v>6075.9</v>
      </c>
      <c r="J21" s="53">
        <f>+VLOOKUP(C21,INSUMOS!$B$12:$F$777,5,FALSE)</f>
        <v>0</v>
      </c>
      <c r="K21" s="53">
        <f>+(F21+G21)*J21</f>
        <v>0</v>
      </c>
      <c r="L21" s="48"/>
      <c r="M21" s="48"/>
      <c r="O21" s="48"/>
    </row>
    <row r="22" spans="2:15" ht="15.75" customHeight="1" x14ac:dyDescent="0.25">
      <c r="B22" s="44" t="s">
        <v>1628</v>
      </c>
      <c r="C22" s="45"/>
      <c r="D22" s="142" t="s">
        <v>1493</v>
      </c>
      <c r="E22" s="45" t="s">
        <v>164</v>
      </c>
      <c r="F22" s="45"/>
      <c r="G22" s="45"/>
      <c r="H22" s="54"/>
      <c r="I22" s="47">
        <f>+SUM(I23:I26)</f>
        <v>5335.3444400000008</v>
      </c>
      <c r="J22" s="47">
        <f>SUM(J23:J26)</f>
        <v>0</v>
      </c>
      <c r="K22" s="47">
        <f>SUM(K23:K26)</f>
        <v>0</v>
      </c>
      <c r="L22" s="48"/>
      <c r="M22" s="48"/>
      <c r="O22" s="48"/>
    </row>
    <row r="23" spans="2:15" ht="15.75" customHeight="1" x14ac:dyDescent="0.25">
      <c r="B23" s="49"/>
      <c r="C23" s="7" t="s">
        <v>134</v>
      </c>
      <c r="D23" s="50" t="s">
        <v>135</v>
      </c>
      <c r="E23" s="7" t="s">
        <v>136</v>
      </c>
      <c r="F23" s="7">
        <v>0.1</v>
      </c>
      <c r="G23" s="7">
        <v>0</v>
      </c>
      <c r="H23" s="51">
        <v>3284.4443999999999</v>
      </c>
      <c r="I23" s="52">
        <f t="shared" si="0"/>
        <v>328.44443999999999</v>
      </c>
      <c r="J23" s="53">
        <f>+VLOOKUP(C23,INSUMOS!$B$12:$F$777,5,FALSE)</f>
        <v>0</v>
      </c>
      <c r="K23" s="53">
        <f>+(F23+G23)*J23</f>
        <v>0</v>
      </c>
      <c r="L23" s="48"/>
      <c r="M23" s="48"/>
      <c r="O23" s="48"/>
    </row>
    <row r="24" spans="2:15" s="143" customFormat="1" ht="15.75" customHeight="1" x14ac:dyDescent="0.25">
      <c r="B24" s="49"/>
      <c r="C24" s="67" t="s">
        <v>1491</v>
      </c>
      <c r="D24" s="70" t="s">
        <v>1492</v>
      </c>
      <c r="E24" s="67" t="s">
        <v>164</v>
      </c>
      <c r="F24" s="67">
        <v>1</v>
      </c>
      <c r="G24" s="67">
        <v>0</v>
      </c>
      <c r="H24" s="71">
        <v>2000</v>
      </c>
      <c r="I24" s="52">
        <f t="shared" si="0"/>
        <v>2000</v>
      </c>
      <c r="J24" s="53">
        <v>0</v>
      </c>
      <c r="K24" s="53">
        <f>+(F24+G24)*J24</f>
        <v>0</v>
      </c>
      <c r="L24" s="48"/>
      <c r="M24" s="48"/>
      <c r="O24" s="48"/>
    </row>
    <row r="25" spans="2:15" s="143" customFormat="1" ht="15.75" customHeight="1" x14ac:dyDescent="0.25">
      <c r="B25" s="49"/>
      <c r="C25" s="67" t="s">
        <v>673</v>
      </c>
      <c r="D25" s="70" t="s">
        <v>1489</v>
      </c>
      <c r="E25" s="67" t="s">
        <v>164</v>
      </c>
      <c r="F25" s="67">
        <v>1</v>
      </c>
      <c r="G25" s="67">
        <v>0</v>
      </c>
      <c r="H25" s="71">
        <v>510</v>
      </c>
      <c r="I25" s="52">
        <f t="shared" si="0"/>
        <v>510</v>
      </c>
      <c r="J25" s="53">
        <f>+VLOOKUP(C25,INSUMOS!$B$12:$F$777,5,FALSE)</f>
        <v>0</v>
      </c>
      <c r="K25" s="53">
        <f>+(F25+G25)*J25</f>
        <v>0</v>
      </c>
      <c r="L25" s="48"/>
      <c r="M25" s="48"/>
      <c r="O25" s="48"/>
    </row>
    <row r="26" spans="2:15" s="143" customFormat="1" ht="15.75" customHeight="1" x14ac:dyDescent="0.25">
      <c r="B26" s="49"/>
      <c r="C26" s="67" t="s">
        <v>15</v>
      </c>
      <c r="D26" s="70" t="s">
        <v>1450</v>
      </c>
      <c r="E26" s="67" t="s">
        <v>29</v>
      </c>
      <c r="F26" s="67">
        <v>0.3</v>
      </c>
      <c r="G26" s="67">
        <v>0</v>
      </c>
      <c r="H26" s="71">
        <v>8323</v>
      </c>
      <c r="I26" s="52">
        <f t="shared" si="0"/>
        <v>2496.9</v>
      </c>
      <c r="J26" s="53">
        <f>+VLOOKUP(C26,INSUMOS!$B$12:$F$777,5,FALSE)</f>
        <v>0</v>
      </c>
      <c r="K26" s="53">
        <f>+(F26+G26)*J26</f>
        <v>0</v>
      </c>
      <c r="L26" s="48"/>
      <c r="M26" s="48"/>
      <c r="O26" s="48"/>
    </row>
    <row r="27" spans="2:15" ht="15.75" customHeight="1" x14ac:dyDescent="0.25">
      <c r="B27" s="44" t="s">
        <v>1629</v>
      </c>
      <c r="C27" s="45"/>
      <c r="D27" s="142" t="s">
        <v>1490</v>
      </c>
      <c r="E27" s="45" t="s">
        <v>164</v>
      </c>
      <c r="F27" s="45"/>
      <c r="G27" s="45"/>
      <c r="H27" s="54"/>
      <c r="I27" s="47">
        <f>+SUM(I28:I31)</f>
        <v>4919.1944400000002</v>
      </c>
      <c r="J27" s="47">
        <f>SUM(J28:J31)</f>
        <v>0</v>
      </c>
      <c r="K27" s="47">
        <f>SUM(K28:K31)</f>
        <v>0</v>
      </c>
      <c r="L27" s="48"/>
      <c r="M27" s="48"/>
      <c r="O27" s="48"/>
    </row>
    <row r="28" spans="2:15" ht="15.75" customHeight="1" x14ac:dyDescent="0.25">
      <c r="B28" s="49"/>
      <c r="C28" s="7" t="s">
        <v>134</v>
      </c>
      <c r="D28" s="50" t="s">
        <v>135</v>
      </c>
      <c r="E28" s="7" t="s">
        <v>136</v>
      </c>
      <c r="F28" s="7">
        <v>0.1</v>
      </c>
      <c r="G28" s="7">
        <v>0</v>
      </c>
      <c r="H28" s="51">
        <v>3284.4443999999999</v>
      </c>
      <c r="I28" s="52">
        <f t="shared" si="0"/>
        <v>328.44443999999999</v>
      </c>
      <c r="J28" s="53">
        <f>+VLOOKUP(C28,INSUMOS!$B$12:$F$777,5,FALSE)</f>
        <v>0</v>
      </c>
      <c r="K28" s="53">
        <f>+(F28+G28)*J28</f>
        <v>0</v>
      </c>
      <c r="L28" s="48"/>
      <c r="M28" s="48"/>
      <c r="O28" s="48"/>
    </row>
    <row r="29" spans="2:15" s="64" customFormat="1" ht="15.75" customHeight="1" x14ac:dyDescent="0.25">
      <c r="B29" s="49"/>
      <c r="C29" s="67" t="s">
        <v>1491</v>
      </c>
      <c r="D29" s="70" t="s">
        <v>1492</v>
      </c>
      <c r="E29" s="67" t="s">
        <v>164</v>
      </c>
      <c r="F29" s="67">
        <v>1</v>
      </c>
      <c r="G29" s="67">
        <v>0</v>
      </c>
      <c r="H29" s="71">
        <v>2000</v>
      </c>
      <c r="I29" s="52">
        <f t="shared" si="0"/>
        <v>2000</v>
      </c>
      <c r="J29" s="53">
        <v>0</v>
      </c>
      <c r="K29" s="53">
        <v>0</v>
      </c>
      <c r="L29" s="48"/>
      <c r="M29" s="48"/>
      <c r="O29" s="48"/>
    </row>
    <row r="30" spans="2:15" ht="15.75" customHeight="1" x14ac:dyDescent="0.25">
      <c r="B30" s="49"/>
      <c r="C30" s="7" t="s">
        <v>673</v>
      </c>
      <c r="D30" s="50" t="s">
        <v>1489</v>
      </c>
      <c r="E30" s="7" t="s">
        <v>164</v>
      </c>
      <c r="F30" s="7">
        <v>1</v>
      </c>
      <c r="G30" s="7">
        <v>0</v>
      </c>
      <c r="H30" s="51">
        <v>510</v>
      </c>
      <c r="I30" s="52">
        <f t="shared" si="0"/>
        <v>510</v>
      </c>
      <c r="J30" s="53">
        <f>+VLOOKUP(C30,INSUMOS!$B$12:$F$777,5,FALSE)</f>
        <v>0</v>
      </c>
      <c r="K30" s="53">
        <f>+(F30+G30)*J30</f>
        <v>0</v>
      </c>
      <c r="L30" s="48"/>
      <c r="M30" s="48"/>
      <c r="O30" s="48"/>
    </row>
    <row r="31" spans="2:15" ht="15.75" customHeight="1" x14ac:dyDescent="0.25">
      <c r="B31" s="49"/>
      <c r="C31" s="7" t="s">
        <v>15</v>
      </c>
      <c r="D31" s="50" t="s">
        <v>1450</v>
      </c>
      <c r="E31" s="7" t="s">
        <v>29</v>
      </c>
      <c r="F31" s="7">
        <v>0.25</v>
      </c>
      <c r="G31" s="7">
        <v>0</v>
      </c>
      <c r="H31" s="51">
        <v>8323</v>
      </c>
      <c r="I31" s="52">
        <f t="shared" si="0"/>
        <v>2080.75</v>
      </c>
      <c r="J31" s="53">
        <f>+VLOOKUP(C31,INSUMOS!$B$12:$F$777,5,FALSE)</f>
        <v>0</v>
      </c>
      <c r="K31" s="53">
        <f>+(F31+G31)*J31</f>
        <v>0</v>
      </c>
      <c r="L31" s="48"/>
      <c r="M31" s="48"/>
      <c r="O31" s="48"/>
    </row>
    <row r="32" spans="2:15" ht="15.75" customHeight="1" x14ac:dyDescent="0.25">
      <c r="B32" s="44" t="s">
        <v>1630</v>
      </c>
      <c r="C32" s="45"/>
      <c r="D32" s="142" t="s">
        <v>1631</v>
      </c>
      <c r="E32" s="45" t="s">
        <v>123</v>
      </c>
      <c r="F32" s="45"/>
      <c r="G32" s="45"/>
      <c r="H32" s="54"/>
      <c r="I32" s="47">
        <f>+SUM(I33:I36)</f>
        <v>5035.7144399999997</v>
      </c>
      <c r="J32" s="47">
        <f>SUM(J33:J36)</f>
        <v>0</v>
      </c>
      <c r="K32" s="47">
        <f>SUM(K33:K36)</f>
        <v>0</v>
      </c>
      <c r="L32" s="48"/>
      <c r="M32" s="48"/>
      <c r="O32" s="48"/>
    </row>
    <row r="33" spans="2:15" ht="15.75" customHeight="1" x14ac:dyDescent="0.25">
      <c r="B33" s="49"/>
      <c r="C33" s="7" t="s">
        <v>134</v>
      </c>
      <c r="D33" s="50" t="s">
        <v>135</v>
      </c>
      <c r="E33" s="7" t="s">
        <v>136</v>
      </c>
      <c r="F33" s="7">
        <v>0.1</v>
      </c>
      <c r="G33" s="7">
        <v>0</v>
      </c>
      <c r="H33" s="51">
        <v>3284.4443999999999</v>
      </c>
      <c r="I33" s="52">
        <f t="shared" si="0"/>
        <v>328.44443999999999</v>
      </c>
      <c r="J33" s="53">
        <f>+VLOOKUP(C33,INSUMOS!$B$12:$F$777,5,FALSE)</f>
        <v>0</v>
      </c>
      <c r="K33" s="53">
        <v>0</v>
      </c>
      <c r="L33" s="48"/>
      <c r="M33" s="48"/>
      <c r="O33" s="48"/>
    </row>
    <row r="34" spans="2:15" s="143" customFormat="1" ht="15.75" customHeight="1" x14ac:dyDescent="0.25">
      <c r="B34" s="49"/>
      <c r="C34" s="67" t="s">
        <v>160</v>
      </c>
      <c r="D34" s="70" t="s">
        <v>1455</v>
      </c>
      <c r="E34" s="67" t="s">
        <v>130</v>
      </c>
      <c r="F34" s="67">
        <v>0.1</v>
      </c>
      <c r="G34" s="67">
        <v>0</v>
      </c>
      <c r="H34" s="71">
        <v>1200</v>
      </c>
      <c r="I34" s="52">
        <f t="shared" si="0"/>
        <v>120</v>
      </c>
      <c r="J34" s="53">
        <v>0</v>
      </c>
      <c r="K34" s="53">
        <v>0</v>
      </c>
      <c r="L34" s="48"/>
      <c r="M34" s="48"/>
      <c r="O34" s="48"/>
    </row>
    <row r="35" spans="2:15" s="143" customFormat="1" ht="15.75" customHeight="1" x14ac:dyDescent="0.25">
      <c r="B35" s="49"/>
      <c r="C35" s="67" t="s">
        <v>127</v>
      </c>
      <c r="D35" s="70" t="s">
        <v>1448</v>
      </c>
      <c r="E35" s="67" t="s">
        <v>49</v>
      </c>
      <c r="F35" s="67">
        <v>1E-3</v>
      </c>
      <c r="G35" s="67">
        <v>0</v>
      </c>
      <c r="H35" s="71">
        <v>300720</v>
      </c>
      <c r="I35" s="52">
        <f t="shared" si="0"/>
        <v>300.72000000000003</v>
      </c>
      <c r="J35" s="53">
        <v>0</v>
      </c>
      <c r="K35" s="53">
        <v>0</v>
      </c>
      <c r="L35" s="48"/>
      <c r="M35" s="48"/>
      <c r="O35" s="48"/>
    </row>
    <row r="36" spans="2:15" s="143" customFormat="1" ht="15.75" customHeight="1" x14ac:dyDescent="0.25">
      <c r="B36" s="49"/>
      <c r="C36" s="67" t="s">
        <v>37</v>
      </c>
      <c r="D36" s="70" t="s">
        <v>1449</v>
      </c>
      <c r="E36" s="67" t="s">
        <v>29</v>
      </c>
      <c r="F36" s="67">
        <v>0.15</v>
      </c>
      <c r="G36" s="67">
        <v>0</v>
      </c>
      <c r="H36" s="71">
        <v>28577</v>
      </c>
      <c r="I36" s="52">
        <f t="shared" si="0"/>
        <v>4286.55</v>
      </c>
      <c r="J36" s="53">
        <v>0</v>
      </c>
      <c r="K36" s="53">
        <v>0</v>
      </c>
      <c r="L36" s="48"/>
      <c r="M36" s="48"/>
      <c r="O36" s="48"/>
    </row>
    <row r="37" spans="2:15" ht="15.75" customHeight="1" x14ac:dyDescent="0.25">
      <c r="B37" s="44" t="s">
        <v>1633</v>
      </c>
      <c r="C37" s="45"/>
      <c r="D37" s="142" t="s">
        <v>1494</v>
      </c>
      <c r="E37" s="45" t="s">
        <v>123</v>
      </c>
      <c r="F37" s="45"/>
      <c r="G37" s="45"/>
      <c r="H37" s="54"/>
      <c r="I37" s="47">
        <f>+SUM(I38:I41)</f>
        <v>5035.7144399999997</v>
      </c>
      <c r="J37" s="47">
        <f>SUM(J38:J41)</f>
        <v>0</v>
      </c>
      <c r="K37" s="47">
        <f>SUM(K38:K41)</f>
        <v>0</v>
      </c>
      <c r="L37" s="48"/>
      <c r="M37" s="48"/>
      <c r="O37" s="48"/>
    </row>
    <row r="38" spans="2:15" ht="15.75" customHeight="1" x14ac:dyDescent="0.25">
      <c r="B38" s="49"/>
      <c r="C38" s="7" t="s">
        <v>134</v>
      </c>
      <c r="D38" s="50" t="s">
        <v>135</v>
      </c>
      <c r="E38" s="7" t="s">
        <v>136</v>
      </c>
      <c r="F38" s="7">
        <v>0.1</v>
      </c>
      <c r="G38" s="7">
        <v>0</v>
      </c>
      <c r="H38" s="51">
        <v>3284.4443999999999</v>
      </c>
      <c r="I38" s="52">
        <f t="shared" si="0"/>
        <v>328.44443999999999</v>
      </c>
      <c r="J38" s="53">
        <f>+VLOOKUP(C38,INSUMOS!$B$12:$F$777,5,FALSE)</f>
        <v>0</v>
      </c>
      <c r="K38" s="53">
        <f>+(F38+G38)*J38</f>
        <v>0</v>
      </c>
      <c r="L38" s="48"/>
      <c r="M38" s="48"/>
      <c r="O38" s="48"/>
    </row>
    <row r="39" spans="2:15" s="64" customFormat="1" ht="15.75" customHeight="1" x14ac:dyDescent="0.25">
      <c r="B39" s="49"/>
      <c r="C39" s="67" t="s">
        <v>160</v>
      </c>
      <c r="D39" s="70" t="s">
        <v>1632</v>
      </c>
      <c r="E39" s="67" t="s">
        <v>130</v>
      </c>
      <c r="F39" s="67">
        <v>0.1</v>
      </c>
      <c r="G39" s="67">
        <v>0</v>
      </c>
      <c r="H39" s="71">
        <v>1200</v>
      </c>
      <c r="I39" s="52">
        <f t="shared" si="0"/>
        <v>120</v>
      </c>
      <c r="J39" s="53">
        <v>0</v>
      </c>
      <c r="K39" s="53">
        <v>0</v>
      </c>
      <c r="L39" s="48"/>
      <c r="M39" s="48"/>
      <c r="O39" s="48"/>
    </row>
    <row r="40" spans="2:15" ht="15.75" customHeight="1" x14ac:dyDescent="0.25">
      <c r="B40" s="49"/>
      <c r="C40" s="7" t="s">
        <v>127</v>
      </c>
      <c r="D40" s="50" t="s">
        <v>1448</v>
      </c>
      <c r="E40" s="7" t="s">
        <v>49</v>
      </c>
      <c r="F40" s="7">
        <v>1E-3</v>
      </c>
      <c r="G40" s="7">
        <v>0</v>
      </c>
      <c r="H40" s="51">
        <v>300720</v>
      </c>
      <c r="I40" s="52">
        <f t="shared" si="0"/>
        <v>300.72000000000003</v>
      </c>
      <c r="J40" s="53">
        <f>+VLOOKUP(C40,INSUMOS!$B$12:$F$777,5,FALSE)</f>
        <v>0</v>
      </c>
      <c r="K40" s="53">
        <f>+(F40+G40)*J40</f>
        <v>0</v>
      </c>
      <c r="L40" s="48"/>
      <c r="M40" s="48"/>
      <c r="O40" s="48"/>
    </row>
    <row r="41" spans="2:15" ht="15.75" customHeight="1" x14ac:dyDescent="0.25">
      <c r="B41" s="49"/>
      <c r="C41" s="7" t="s">
        <v>37</v>
      </c>
      <c r="D41" s="50" t="s">
        <v>1449</v>
      </c>
      <c r="E41" s="7" t="s">
        <v>29</v>
      </c>
      <c r="F41" s="7">
        <v>0.15</v>
      </c>
      <c r="G41" s="7">
        <v>0</v>
      </c>
      <c r="H41" s="51">
        <v>28577</v>
      </c>
      <c r="I41" s="52">
        <f t="shared" si="0"/>
        <v>4286.55</v>
      </c>
      <c r="J41" s="53">
        <f>+VLOOKUP(C41,INSUMOS!$B$12:$F$777,5,FALSE)</f>
        <v>0</v>
      </c>
      <c r="K41" s="53">
        <f>+(F41+G41)*J41</f>
        <v>0</v>
      </c>
      <c r="L41" s="48"/>
      <c r="M41" s="48"/>
      <c r="O41" s="48"/>
    </row>
    <row r="42" spans="2:15" ht="15.75" customHeight="1" x14ac:dyDescent="0.25">
      <c r="B42" s="44" t="s">
        <v>1634</v>
      </c>
      <c r="C42" s="45"/>
      <c r="D42" s="142" t="s">
        <v>1383</v>
      </c>
      <c r="E42" s="45" t="s">
        <v>123</v>
      </c>
      <c r="F42" s="45"/>
      <c r="G42" s="45"/>
      <c r="H42" s="54"/>
      <c r="I42" s="47">
        <f>+SUM(I43:I46)</f>
        <v>7680.2188800000004</v>
      </c>
      <c r="J42" s="47">
        <f>SUM(J43:J46)</f>
        <v>0</v>
      </c>
      <c r="K42" s="47">
        <f>SUM(K43:K46)</f>
        <v>0</v>
      </c>
      <c r="L42" s="48"/>
      <c r="M42" s="48"/>
      <c r="O42" s="48"/>
    </row>
    <row r="43" spans="2:15" ht="15.75" customHeight="1" x14ac:dyDescent="0.25">
      <c r="B43" s="49"/>
      <c r="C43" s="7" t="s">
        <v>134</v>
      </c>
      <c r="D43" s="50" t="s">
        <v>135</v>
      </c>
      <c r="E43" s="7" t="s">
        <v>136</v>
      </c>
      <c r="F43" s="7">
        <v>0.2</v>
      </c>
      <c r="G43" s="7">
        <v>0</v>
      </c>
      <c r="H43" s="51">
        <v>3284.4443999999999</v>
      </c>
      <c r="I43" s="52">
        <f t="shared" si="0"/>
        <v>656.88887999999997</v>
      </c>
      <c r="J43" s="53">
        <f>+VLOOKUP(C43,INSUMOS!$B$12:$F$777,5,FALSE)</f>
        <v>0</v>
      </c>
      <c r="K43" s="53">
        <f>+(F43+G43)*J43</f>
        <v>0</v>
      </c>
      <c r="L43" s="48"/>
      <c r="M43" s="48"/>
      <c r="O43" s="48"/>
    </row>
    <row r="44" spans="2:15" s="64" customFormat="1" ht="15.75" customHeight="1" x14ac:dyDescent="0.25">
      <c r="B44" s="49"/>
      <c r="C44" s="67" t="s">
        <v>160</v>
      </c>
      <c r="D44" s="70" t="s">
        <v>161</v>
      </c>
      <c r="E44" s="67" t="s">
        <v>130</v>
      </c>
      <c r="F44" s="67">
        <v>0.1</v>
      </c>
      <c r="G44" s="67">
        <v>0</v>
      </c>
      <c r="H44" s="71">
        <v>1200</v>
      </c>
      <c r="I44" s="52">
        <f t="shared" si="0"/>
        <v>120</v>
      </c>
      <c r="J44" s="53">
        <v>0</v>
      </c>
      <c r="K44" s="53">
        <v>0</v>
      </c>
      <c r="L44" s="48"/>
      <c r="M44" s="48"/>
      <c r="O44" s="48"/>
    </row>
    <row r="45" spans="2:15" ht="15.75" customHeight="1" x14ac:dyDescent="0.25">
      <c r="B45" s="49"/>
      <c r="C45" s="7" t="s">
        <v>127</v>
      </c>
      <c r="D45" s="50" t="s">
        <v>1448</v>
      </c>
      <c r="E45" s="7" t="s">
        <v>49</v>
      </c>
      <c r="F45" s="7">
        <v>3.0000000000000001E-3</v>
      </c>
      <c r="G45" s="7">
        <v>0</v>
      </c>
      <c r="H45" s="51">
        <v>300720</v>
      </c>
      <c r="I45" s="52">
        <f t="shared" si="0"/>
        <v>902.16</v>
      </c>
      <c r="J45" s="53">
        <f>+VLOOKUP(C45,INSUMOS!$B$12:$F$777,5,FALSE)</f>
        <v>0</v>
      </c>
      <c r="K45" s="53">
        <v>0</v>
      </c>
      <c r="L45" s="48"/>
      <c r="M45" s="48"/>
      <c r="O45" s="48"/>
    </row>
    <row r="46" spans="2:15" s="143" customFormat="1" ht="15.75" customHeight="1" x14ac:dyDescent="0.25">
      <c r="B46" s="49"/>
      <c r="C46" s="67" t="s">
        <v>37</v>
      </c>
      <c r="D46" s="70" t="s">
        <v>1449</v>
      </c>
      <c r="E46" s="67" t="s">
        <v>29</v>
      </c>
      <c r="F46" s="67">
        <v>0.21</v>
      </c>
      <c r="G46" s="67">
        <v>0</v>
      </c>
      <c r="H46" s="71">
        <v>28577</v>
      </c>
      <c r="I46" s="52">
        <f t="shared" si="0"/>
        <v>6001.17</v>
      </c>
      <c r="J46" s="53">
        <v>0</v>
      </c>
      <c r="K46" s="53">
        <v>0</v>
      </c>
      <c r="L46" s="48"/>
      <c r="M46" s="48"/>
      <c r="O46" s="48"/>
    </row>
    <row r="47" spans="2:15" ht="15.75" customHeight="1" x14ac:dyDescent="0.25">
      <c r="B47" s="44" t="s">
        <v>1635</v>
      </c>
      <c r="C47" s="45"/>
      <c r="D47" s="142" t="s">
        <v>1495</v>
      </c>
      <c r="E47" s="45" t="s">
        <v>123</v>
      </c>
      <c r="F47" s="45"/>
      <c r="G47" s="45"/>
      <c r="H47" s="54"/>
      <c r="I47" s="47">
        <f>+SUM(I48:I51)</f>
        <v>3346.1044400000001</v>
      </c>
      <c r="J47" s="47">
        <f>SUM(J48:J51)</f>
        <v>0</v>
      </c>
      <c r="K47" s="47">
        <f>SUM(K48:K51)</f>
        <v>0</v>
      </c>
      <c r="L47" s="48"/>
      <c r="M47" s="48"/>
      <c r="O47" s="48"/>
    </row>
    <row r="48" spans="2:15" ht="15.75" customHeight="1" x14ac:dyDescent="0.25">
      <c r="B48" s="49"/>
      <c r="C48" s="7" t="s">
        <v>134</v>
      </c>
      <c r="D48" s="50" t="s">
        <v>135</v>
      </c>
      <c r="E48" s="7" t="s">
        <v>136</v>
      </c>
      <c r="F48" s="7">
        <v>0.1</v>
      </c>
      <c r="G48" s="7">
        <v>0</v>
      </c>
      <c r="H48" s="51">
        <v>3284.4443999999999</v>
      </c>
      <c r="I48" s="52">
        <f>+(F48+G48)*H48</f>
        <v>328.44443999999999</v>
      </c>
      <c r="J48" s="53">
        <f>+VLOOKUP(C48,INSUMOS!$B$12:$F$777,5,FALSE)</f>
        <v>0</v>
      </c>
      <c r="K48" s="53">
        <f>+(F48+G48)*J48</f>
        <v>0</v>
      </c>
      <c r="L48" s="48"/>
      <c r="M48" s="48"/>
      <c r="O48" s="48"/>
    </row>
    <row r="49" spans="2:15" s="64" customFormat="1" ht="15.75" customHeight="1" x14ac:dyDescent="0.25">
      <c r="B49" s="49"/>
      <c r="C49" s="67" t="s">
        <v>160</v>
      </c>
      <c r="D49" s="70" t="s">
        <v>161</v>
      </c>
      <c r="E49" s="67" t="s">
        <v>130</v>
      </c>
      <c r="F49" s="67">
        <v>8.0000000000000002E-3</v>
      </c>
      <c r="G49" s="67">
        <v>0</v>
      </c>
      <c r="H49" s="71">
        <v>1200</v>
      </c>
      <c r="I49" s="52">
        <f>+(F49+G49)*H49</f>
        <v>9.6</v>
      </c>
      <c r="J49" s="53">
        <v>0</v>
      </c>
      <c r="K49" s="53">
        <v>0</v>
      </c>
      <c r="L49" s="48"/>
      <c r="M49" s="48"/>
      <c r="O49" s="48"/>
    </row>
    <row r="50" spans="2:15" ht="15.75" customHeight="1" x14ac:dyDescent="0.25">
      <c r="B50" s="49"/>
      <c r="C50" s="7" t="s">
        <v>127</v>
      </c>
      <c r="D50" s="50" t="s">
        <v>1448</v>
      </c>
      <c r="E50" s="7" t="s">
        <v>49</v>
      </c>
      <c r="F50" s="7">
        <v>5.0000000000000001E-4</v>
      </c>
      <c r="G50" s="7">
        <v>0</v>
      </c>
      <c r="H50" s="51">
        <v>300720</v>
      </c>
      <c r="I50" s="52">
        <f>+(F50+G50)*H50</f>
        <v>150.36000000000001</v>
      </c>
      <c r="J50" s="53">
        <f>+VLOOKUP(C50,INSUMOS!$B$12:$F$777,5,FALSE)</f>
        <v>0</v>
      </c>
      <c r="K50" s="53">
        <f>+(F50+G50)*J50</f>
        <v>0</v>
      </c>
      <c r="L50" s="48"/>
      <c r="M50" s="48"/>
      <c r="O50" s="48"/>
    </row>
    <row r="51" spans="2:15" ht="15.75" customHeight="1" x14ac:dyDescent="0.25">
      <c r="B51" s="49"/>
      <c r="C51" s="7" t="s">
        <v>37</v>
      </c>
      <c r="D51" s="50" t="s">
        <v>1449</v>
      </c>
      <c r="E51" s="7" t="s">
        <v>29</v>
      </c>
      <c r="F51" s="7">
        <v>0.1</v>
      </c>
      <c r="G51" s="7">
        <v>0</v>
      </c>
      <c r="H51" s="51">
        <v>28577</v>
      </c>
      <c r="I51" s="52">
        <f>+(F51+G51)*H51</f>
        <v>2857.7000000000003</v>
      </c>
      <c r="J51" s="53">
        <f>+VLOOKUP(C51,INSUMOS!$B$12:$F$777,5,FALSE)</f>
        <v>0</v>
      </c>
      <c r="K51" s="53">
        <f>+(F51+G51)*J51</f>
        <v>0</v>
      </c>
      <c r="L51" s="48"/>
      <c r="M51" s="48"/>
      <c r="O51" s="48"/>
    </row>
    <row r="52" spans="2:15" ht="13.5" customHeight="1" x14ac:dyDescent="0.25">
      <c r="B52" s="44" t="s">
        <v>1636</v>
      </c>
      <c r="C52" s="45"/>
      <c r="D52" s="142" t="s">
        <v>1384</v>
      </c>
      <c r="E52" s="45" t="s">
        <v>1385</v>
      </c>
      <c r="F52" s="45"/>
      <c r="G52" s="45"/>
      <c r="H52" s="54"/>
      <c r="I52" s="47">
        <f>+SUM(I53:I56)</f>
        <v>3973.6184399999997</v>
      </c>
      <c r="J52" s="47">
        <f>SUM(J53:J56)</f>
        <v>0</v>
      </c>
      <c r="K52" s="47">
        <f>SUM(K53:K56)</f>
        <v>0</v>
      </c>
      <c r="L52" s="48"/>
      <c r="M52" s="48"/>
      <c r="O52" s="48"/>
    </row>
    <row r="53" spans="2:15" ht="15.75" customHeight="1" x14ac:dyDescent="0.25">
      <c r="B53" s="49"/>
      <c r="C53" s="7" t="s">
        <v>134</v>
      </c>
      <c r="D53" s="50" t="s">
        <v>135</v>
      </c>
      <c r="E53" s="7" t="s">
        <v>136</v>
      </c>
      <c r="F53" s="7">
        <v>0.1</v>
      </c>
      <c r="G53" s="7">
        <v>0</v>
      </c>
      <c r="H53" s="51">
        <v>3284.4443999999999</v>
      </c>
      <c r="I53" s="52">
        <f>+(F53+G53)*H53</f>
        <v>328.44443999999999</v>
      </c>
      <c r="J53" s="53">
        <f>+VLOOKUP(C53,INSUMOS!$B$12:$F$777,5,FALSE)</f>
        <v>0</v>
      </c>
      <c r="K53" s="53">
        <f>+(F53+G53)*J53</f>
        <v>0</v>
      </c>
      <c r="L53" s="48"/>
      <c r="M53" s="48"/>
      <c r="O53" s="48"/>
    </row>
    <row r="54" spans="2:15" s="143" customFormat="1" ht="15.75" customHeight="1" x14ac:dyDescent="0.25">
      <c r="B54" s="49"/>
      <c r="C54" s="67" t="s">
        <v>160</v>
      </c>
      <c r="D54" s="70" t="s">
        <v>1455</v>
      </c>
      <c r="E54" s="67" t="s">
        <v>130</v>
      </c>
      <c r="F54" s="67">
        <v>0.08</v>
      </c>
      <c r="G54" s="67">
        <v>0</v>
      </c>
      <c r="H54" s="71">
        <v>1200</v>
      </c>
      <c r="I54" s="52">
        <f>+(F54+G54)*H54</f>
        <v>96</v>
      </c>
      <c r="J54" s="53">
        <f>+VLOOKUP(C54,INSUMOS!$B$12:$F$777,5,FALSE)</f>
        <v>0</v>
      </c>
      <c r="K54" s="53">
        <f>+(F54+G54)*J54</f>
        <v>0</v>
      </c>
      <c r="L54" s="48"/>
      <c r="M54" s="48"/>
      <c r="O54" s="48"/>
    </row>
    <row r="55" spans="2:15" s="143" customFormat="1" ht="15.75" customHeight="1" x14ac:dyDescent="0.25">
      <c r="B55" s="49"/>
      <c r="C55" s="67" t="s">
        <v>127</v>
      </c>
      <c r="D55" s="70" t="s">
        <v>1448</v>
      </c>
      <c r="E55" s="67" t="s">
        <v>49</v>
      </c>
      <c r="F55" s="67">
        <v>1.6999999999999999E-3</v>
      </c>
      <c r="G55" s="67">
        <v>0</v>
      </c>
      <c r="H55" s="71">
        <v>300720</v>
      </c>
      <c r="I55" s="52">
        <f>+(F55+G55)*H55</f>
        <v>511.22399999999999</v>
      </c>
      <c r="J55" s="53">
        <f>+VLOOKUP(C55,INSUMOS!$B$12:$F$777,5,FALSE)</f>
        <v>0</v>
      </c>
      <c r="K55" s="53">
        <f>+(F55+G55)*J55</f>
        <v>0</v>
      </c>
      <c r="L55" s="48"/>
      <c r="M55" s="48"/>
      <c r="O55" s="48"/>
    </row>
    <row r="56" spans="2:15" s="143" customFormat="1" ht="15.75" customHeight="1" x14ac:dyDescent="0.25">
      <c r="B56" s="49"/>
      <c r="C56" s="67" t="s">
        <v>25</v>
      </c>
      <c r="D56" s="70" t="s">
        <v>1637</v>
      </c>
      <c r="E56" s="67" t="s">
        <v>11</v>
      </c>
      <c r="F56" s="67">
        <v>0.15</v>
      </c>
      <c r="G56" s="67">
        <v>0</v>
      </c>
      <c r="H56" s="71">
        <v>20253</v>
      </c>
      <c r="I56" s="52">
        <f>+(F56+G56)*H56</f>
        <v>3037.95</v>
      </c>
      <c r="J56" s="53">
        <f>+VLOOKUP(C56,INSUMOS!$B$12:$F$777,5,FALSE)</f>
        <v>0</v>
      </c>
      <c r="K56" s="53">
        <f>+(F56+G56)*J56</f>
        <v>0</v>
      </c>
      <c r="L56" s="48"/>
      <c r="M56" s="48"/>
      <c r="O56" s="48"/>
    </row>
    <row r="57" spans="2:15" ht="31.5" customHeight="1" x14ac:dyDescent="0.25">
      <c r="B57" s="44" t="s">
        <v>1638</v>
      </c>
      <c r="C57" s="45"/>
      <c r="D57" s="142" t="s">
        <v>1496</v>
      </c>
      <c r="E57" s="45" t="s">
        <v>164</v>
      </c>
      <c r="F57" s="45"/>
      <c r="G57" s="45"/>
      <c r="H57" s="54"/>
      <c r="I57" s="47">
        <f>+SUM(I58:I60)</f>
        <v>7811.1777600000005</v>
      </c>
      <c r="J57" s="47">
        <f>SUM(J58:J60)</f>
        <v>0</v>
      </c>
      <c r="K57" s="47">
        <f>SUM(K58:K60)</f>
        <v>0</v>
      </c>
      <c r="L57" s="48"/>
      <c r="M57" s="48"/>
      <c r="O57" s="48"/>
    </row>
    <row r="58" spans="2:15" ht="15.75" customHeight="1" x14ac:dyDescent="0.25">
      <c r="B58" s="49"/>
      <c r="C58" s="7" t="s">
        <v>134</v>
      </c>
      <c r="D58" s="50" t="s">
        <v>135</v>
      </c>
      <c r="E58" s="7" t="s">
        <v>136</v>
      </c>
      <c r="F58" s="7">
        <v>0.4</v>
      </c>
      <c r="G58" s="7">
        <v>0</v>
      </c>
      <c r="H58" s="51">
        <v>3284.4443999999999</v>
      </c>
      <c r="I58" s="52">
        <f>+(F58+G58)*H58</f>
        <v>1313.7777599999999</v>
      </c>
      <c r="J58" s="53">
        <f>+VLOOKUP(C58,INSUMOS!$B$12:$F$777,5,FALSE)</f>
        <v>0</v>
      </c>
      <c r="K58" s="53">
        <f>+(F58+G58)*J58</f>
        <v>0</v>
      </c>
      <c r="L58" s="48"/>
      <c r="M58" s="48"/>
      <c r="O58" s="48"/>
    </row>
    <row r="59" spans="2:15" s="143" customFormat="1" ht="15.75" customHeight="1" x14ac:dyDescent="0.25">
      <c r="B59" s="49"/>
      <c r="C59" s="67" t="s">
        <v>127</v>
      </c>
      <c r="D59" s="70" t="s">
        <v>1448</v>
      </c>
      <c r="E59" s="67" t="s">
        <v>49</v>
      </c>
      <c r="F59" s="67">
        <v>5.0000000000000001E-3</v>
      </c>
      <c r="G59" s="67">
        <v>0</v>
      </c>
      <c r="H59" s="71">
        <v>300720</v>
      </c>
      <c r="I59" s="52">
        <f>+(F59+G59)*H59</f>
        <v>1503.6000000000001</v>
      </c>
      <c r="J59" s="53">
        <v>0</v>
      </c>
      <c r="K59" s="53">
        <v>0</v>
      </c>
      <c r="L59" s="48"/>
      <c r="M59" s="48"/>
      <c r="O59" s="48"/>
    </row>
    <row r="60" spans="2:15" s="143" customFormat="1" ht="15.75" customHeight="1" x14ac:dyDescent="0.25">
      <c r="B60" s="49"/>
      <c r="C60" s="67" t="s">
        <v>28</v>
      </c>
      <c r="D60" s="70" t="s">
        <v>1639</v>
      </c>
      <c r="E60" s="67" t="s">
        <v>29</v>
      </c>
      <c r="F60" s="67">
        <v>0.3</v>
      </c>
      <c r="G60" s="67">
        <v>0</v>
      </c>
      <c r="H60" s="71">
        <v>16646</v>
      </c>
      <c r="I60" s="52">
        <f>+(F60+G60)*H60</f>
        <v>4993.8</v>
      </c>
      <c r="J60" s="53">
        <v>0</v>
      </c>
      <c r="K60" s="53">
        <v>0</v>
      </c>
      <c r="L60" s="48"/>
      <c r="M60" s="48"/>
      <c r="O60" s="48"/>
    </row>
    <row r="61" spans="2:15" ht="15.75" customHeight="1" x14ac:dyDescent="0.25">
      <c r="B61" s="44" t="s">
        <v>1640</v>
      </c>
      <c r="C61" s="45"/>
      <c r="D61" s="142" t="s">
        <v>1387</v>
      </c>
      <c r="E61" s="45" t="s">
        <v>1385</v>
      </c>
      <c r="F61" s="45"/>
      <c r="G61" s="45"/>
      <c r="H61" s="54"/>
      <c r="I61" s="47">
        <f>+SUM(I62:I64)</f>
        <v>3646.01332</v>
      </c>
      <c r="J61" s="47">
        <f>SUM(J62:J64)</f>
        <v>0</v>
      </c>
      <c r="K61" s="47">
        <f>SUM(K62:K64)</f>
        <v>0</v>
      </c>
      <c r="L61" s="48"/>
      <c r="M61" s="48"/>
      <c r="O61" s="48"/>
    </row>
    <row r="62" spans="2:15" ht="15.75" customHeight="1" x14ac:dyDescent="0.25">
      <c r="B62" s="49"/>
      <c r="C62" s="7" t="s">
        <v>134</v>
      </c>
      <c r="D62" s="50" t="s">
        <v>135</v>
      </c>
      <c r="E62" s="7" t="s">
        <v>136</v>
      </c>
      <c r="F62" s="7">
        <v>0.3</v>
      </c>
      <c r="G62" s="7">
        <v>0</v>
      </c>
      <c r="H62" s="51">
        <v>3284.4443999999999</v>
      </c>
      <c r="I62" s="52">
        <f>+(F62+G62)*H62</f>
        <v>985.33331999999996</v>
      </c>
      <c r="J62" s="53">
        <f>+VLOOKUP(C62,INSUMOS!$B$12:$F$777,5,FALSE)</f>
        <v>0</v>
      </c>
      <c r="K62" s="53">
        <f>+(F62+G62)*J62</f>
        <v>0</v>
      </c>
      <c r="L62" s="48"/>
      <c r="M62" s="48"/>
      <c r="O62" s="48"/>
    </row>
    <row r="63" spans="2:15" s="64" customFormat="1" ht="15.75" customHeight="1" x14ac:dyDescent="0.25">
      <c r="B63" s="49"/>
      <c r="C63" s="67" t="s">
        <v>127</v>
      </c>
      <c r="D63" s="70" t="s">
        <v>1448</v>
      </c>
      <c r="E63" s="67" t="s">
        <v>49</v>
      </c>
      <c r="F63" s="67">
        <v>2.5000000000000001E-3</v>
      </c>
      <c r="G63" s="67">
        <v>0</v>
      </c>
      <c r="H63" s="71">
        <v>300720</v>
      </c>
      <c r="I63" s="52">
        <f>+(F63+G63)*H63</f>
        <v>751.80000000000007</v>
      </c>
      <c r="J63" s="53">
        <f>+VLOOKUP(C63,INSUMOS!$B$12:$F$777,5,FALSE)</f>
        <v>0</v>
      </c>
      <c r="K63" s="53">
        <f>+(F63+G63)*J63</f>
        <v>0</v>
      </c>
      <c r="L63" s="48"/>
      <c r="M63" s="48"/>
      <c r="O63" s="48"/>
    </row>
    <row r="64" spans="2:15" s="64" customFormat="1" ht="15.75" customHeight="1" x14ac:dyDescent="0.25">
      <c r="B64" s="49"/>
      <c r="C64" s="67" t="s">
        <v>38</v>
      </c>
      <c r="D64" s="70" t="s">
        <v>1641</v>
      </c>
      <c r="E64" s="67" t="s">
        <v>29</v>
      </c>
      <c r="F64" s="67">
        <v>0.08</v>
      </c>
      <c r="G64" s="67">
        <v>0</v>
      </c>
      <c r="H64" s="71">
        <v>23861</v>
      </c>
      <c r="I64" s="52">
        <f>+(F64+G64)*H64</f>
        <v>1908.88</v>
      </c>
      <c r="J64" s="53">
        <f>+VLOOKUP(C64,INSUMOS!$B$12:$F$777,5,FALSE)</f>
        <v>0</v>
      </c>
      <c r="K64" s="53">
        <f>+(F64+G64)*J64</f>
        <v>0</v>
      </c>
      <c r="L64" s="48"/>
      <c r="M64" s="48"/>
      <c r="O64" s="48"/>
    </row>
    <row r="65" spans="2:15" ht="15.75" customHeight="1" x14ac:dyDescent="0.25">
      <c r="B65" s="44" t="s">
        <v>1642</v>
      </c>
      <c r="C65" s="45"/>
      <c r="D65" s="142" t="s">
        <v>1386</v>
      </c>
      <c r="E65" s="45" t="s">
        <v>123</v>
      </c>
      <c r="F65" s="45"/>
      <c r="G65" s="45"/>
      <c r="H65" s="54"/>
      <c r="I65" s="47">
        <f>+SUM(I66:I69)</f>
        <v>19936.082200000001</v>
      </c>
      <c r="J65" s="47">
        <f>SUM(J66:J69)</f>
        <v>0</v>
      </c>
      <c r="K65" s="47">
        <f>SUM(K66:K69)</f>
        <v>0</v>
      </c>
      <c r="L65" s="48"/>
      <c r="M65" s="48"/>
      <c r="O65" s="48"/>
    </row>
    <row r="66" spans="2:15" ht="15.75" customHeight="1" x14ac:dyDescent="0.25">
      <c r="B66" s="49"/>
      <c r="C66" s="7" t="s">
        <v>134</v>
      </c>
      <c r="D66" s="50" t="s">
        <v>135</v>
      </c>
      <c r="E66" s="7" t="s">
        <v>136</v>
      </c>
      <c r="F66" s="7">
        <v>0.5</v>
      </c>
      <c r="G66" s="7">
        <v>0</v>
      </c>
      <c r="H66" s="51">
        <v>3284.4443999999999</v>
      </c>
      <c r="I66" s="52">
        <f>+(F66+G66)*H66</f>
        <v>1642.2221999999999</v>
      </c>
      <c r="J66" s="53">
        <f>+VLOOKUP(C66,INSUMOS!$B$12:$F$777,5,FALSE)</f>
        <v>0</v>
      </c>
      <c r="K66" s="53">
        <f>+(F66+G66)*J66</f>
        <v>0</v>
      </c>
      <c r="L66" s="48"/>
      <c r="M66" s="48"/>
      <c r="O66" s="48"/>
    </row>
    <row r="67" spans="2:15" s="165" customFormat="1" ht="15.75" customHeight="1" x14ac:dyDescent="0.25">
      <c r="B67" s="49"/>
      <c r="C67" s="67" t="s">
        <v>160</v>
      </c>
      <c r="D67" s="70" t="s">
        <v>1455</v>
      </c>
      <c r="E67" s="67" t="s">
        <v>130</v>
      </c>
      <c r="F67" s="67">
        <v>0.08</v>
      </c>
      <c r="G67" s="67">
        <v>0</v>
      </c>
      <c r="H67" s="71">
        <v>1200</v>
      </c>
      <c r="I67" s="52">
        <f t="shared" ref="I67:I69" si="1">+(F67+G67)*H67</f>
        <v>96</v>
      </c>
      <c r="J67" s="53"/>
      <c r="K67" s="53"/>
      <c r="L67" s="48"/>
      <c r="M67" s="48"/>
      <c r="O67" s="48"/>
    </row>
    <row r="68" spans="2:15" s="165" customFormat="1" ht="15.75" customHeight="1" x14ac:dyDescent="0.25">
      <c r="B68" s="49"/>
      <c r="C68" s="67" t="s">
        <v>127</v>
      </c>
      <c r="D68" s="70" t="s">
        <v>1448</v>
      </c>
      <c r="E68" s="67" t="s">
        <v>49</v>
      </c>
      <c r="F68" s="67">
        <v>1.2999999999999999E-2</v>
      </c>
      <c r="G68" s="67">
        <v>0</v>
      </c>
      <c r="H68" s="71">
        <v>300720</v>
      </c>
      <c r="I68" s="52">
        <f t="shared" si="1"/>
        <v>3909.3599999999997</v>
      </c>
      <c r="J68" s="53"/>
      <c r="K68" s="53"/>
      <c r="L68" s="48"/>
      <c r="M68" s="48"/>
      <c r="O68" s="48"/>
    </row>
    <row r="69" spans="2:15" s="165" customFormat="1" ht="15.75" customHeight="1" x14ac:dyDescent="0.25">
      <c r="B69" s="49"/>
      <c r="C69" s="67" t="s">
        <v>37</v>
      </c>
      <c r="D69" s="70" t="s">
        <v>1449</v>
      </c>
      <c r="E69" s="67" t="s">
        <v>29</v>
      </c>
      <c r="F69" s="67">
        <v>0.5</v>
      </c>
      <c r="G69" s="67">
        <v>0</v>
      </c>
      <c r="H69" s="71">
        <v>28577</v>
      </c>
      <c r="I69" s="52">
        <f t="shared" si="1"/>
        <v>14288.5</v>
      </c>
      <c r="J69" s="53"/>
      <c r="K69" s="53"/>
      <c r="L69" s="48"/>
      <c r="M69" s="48"/>
      <c r="O69" s="48"/>
    </row>
    <row r="70" spans="2:15" s="165" customFormat="1" ht="15.75" customHeight="1" x14ac:dyDescent="0.25">
      <c r="B70" s="44" t="s">
        <v>1643</v>
      </c>
      <c r="C70" s="45"/>
      <c r="D70" s="142" t="s">
        <v>1497</v>
      </c>
      <c r="E70" s="45" t="s">
        <v>123</v>
      </c>
      <c r="F70" s="45"/>
      <c r="G70" s="45"/>
      <c r="H70" s="45"/>
      <c r="I70" s="47">
        <f>+SUM(I71:I73)</f>
        <v>17294.384400000003</v>
      </c>
      <c r="J70" s="47">
        <f>SUM(J71:J73)</f>
        <v>0</v>
      </c>
      <c r="K70" s="47">
        <f>SUM(K71:K73)</f>
        <v>0</v>
      </c>
      <c r="L70" s="48"/>
      <c r="M70" s="48"/>
      <c r="O70" s="48"/>
    </row>
    <row r="71" spans="2:15" s="165" customFormat="1" ht="15.75" customHeight="1" x14ac:dyDescent="0.25">
      <c r="B71" s="49"/>
      <c r="C71" s="7" t="s">
        <v>134</v>
      </c>
      <c r="D71" s="50" t="s">
        <v>135</v>
      </c>
      <c r="E71" s="7" t="s">
        <v>136</v>
      </c>
      <c r="F71" s="7">
        <v>1</v>
      </c>
      <c r="G71" s="7">
        <v>0</v>
      </c>
      <c r="H71" s="51">
        <v>3284.4443999999999</v>
      </c>
      <c r="I71" s="52">
        <f>+(F71+G71)*H71</f>
        <v>3284.4443999999999</v>
      </c>
      <c r="J71" s="53">
        <f>+VLOOKUP(C71,INSUMOS!$B$12:$F$777,5,FALSE)</f>
        <v>0</v>
      </c>
      <c r="K71" s="53">
        <f>+(F71+G71)*J71</f>
        <v>0</v>
      </c>
      <c r="L71" s="48"/>
      <c r="M71" s="48"/>
      <c r="O71" s="48"/>
    </row>
    <row r="72" spans="2:15" s="165" customFormat="1" ht="15.75" customHeight="1" x14ac:dyDescent="0.25">
      <c r="B72" s="49"/>
      <c r="C72" s="7" t="s">
        <v>127</v>
      </c>
      <c r="D72" s="50" t="s">
        <v>1448</v>
      </c>
      <c r="E72" s="7" t="s">
        <v>49</v>
      </c>
      <c r="F72" s="7">
        <v>2.5000000000000001E-2</v>
      </c>
      <c r="G72" s="7">
        <v>0</v>
      </c>
      <c r="H72" s="51">
        <v>300720</v>
      </c>
      <c r="I72" s="52">
        <f>+(F72+G72)*H72</f>
        <v>7518</v>
      </c>
      <c r="J72" s="53">
        <f>+VLOOKUP(C72,INSUMOS!$B$12:$F$777,5,FALSE)</f>
        <v>0</v>
      </c>
      <c r="K72" s="53">
        <f>+(F72+G72)*J72</f>
        <v>0</v>
      </c>
      <c r="L72" s="48"/>
      <c r="M72" s="48"/>
      <c r="O72" s="48"/>
    </row>
    <row r="73" spans="2:15" s="165" customFormat="1" ht="15.75" customHeight="1" x14ac:dyDescent="0.25">
      <c r="B73" s="49"/>
      <c r="C73" s="7" t="s">
        <v>28</v>
      </c>
      <c r="D73" s="50" t="s">
        <v>1644</v>
      </c>
      <c r="E73" s="7" t="s">
        <v>29</v>
      </c>
      <c r="F73" s="7">
        <v>0.39</v>
      </c>
      <c r="G73" s="7">
        <v>0</v>
      </c>
      <c r="H73" s="51">
        <v>16646</v>
      </c>
      <c r="I73" s="52">
        <f>+(F73+G73)*H73</f>
        <v>6491.9400000000005</v>
      </c>
      <c r="J73" s="53">
        <f>+VLOOKUP(C73,INSUMOS!$B$12:$F$777,5,FALSE)</f>
        <v>0</v>
      </c>
      <c r="K73" s="53">
        <f>+(F73+G73)*J73</f>
        <v>0</v>
      </c>
      <c r="L73" s="48"/>
      <c r="M73" s="48"/>
      <c r="O73" s="48"/>
    </row>
    <row r="74" spans="2:15" ht="15.75" customHeight="1" x14ac:dyDescent="0.25">
      <c r="B74" s="44" t="s">
        <v>1795</v>
      </c>
      <c r="C74" s="45"/>
      <c r="D74" s="142" t="s">
        <v>1765</v>
      </c>
      <c r="E74" s="45" t="s">
        <v>123</v>
      </c>
      <c r="F74" s="45"/>
      <c r="G74" s="45"/>
      <c r="H74" s="45"/>
      <c r="I74" s="47">
        <f>+SUM(I75:I77)</f>
        <v>9643.1471999999994</v>
      </c>
      <c r="J74" s="47">
        <f>SUM(J75:J77)</f>
        <v>0</v>
      </c>
      <c r="K74" s="47">
        <f>SUM(K75:K77)</f>
        <v>0</v>
      </c>
      <c r="L74" s="48"/>
      <c r="M74" s="48"/>
      <c r="O74" s="48"/>
    </row>
    <row r="75" spans="2:15" ht="15.75" customHeight="1" x14ac:dyDescent="0.25">
      <c r="B75" s="49"/>
      <c r="C75" s="7" t="s">
        <v>134</v>
      </c>
      <c r="D75" s="50" t="s">
        <v>135</v>
      </c>
      <c r="E75" s="7" t="s">
        <v>136</v>
      </c>
      <c r="F75" s="7">
        <v>0.5</v>
      </c>
      <c r="G75" s="7">
        <v>0</v>
      </c>
      <c r="H75" s="51">
        <v>3284.4443999999999</v>
      </c>
      <c r="I75" s="52">
        <f>+(F75+G75)*H75</f>
        <v>1642.2221999999999</v>
      </c>
      <c r="J75" s="53">
        <f>+VLOOKUP(C75,INSUMOS!$B$12:$F$777,5,FALSE)</f>
        <v>0</v>
      </c>
      <c r="K75" s="53">
        <f>+(F75+G75)*J75</f>
        <v>0</v>
      </c>
      <c r="L75" s="48"/>
      <c r="M75" s="48"/>
      <c r="O75" s="48"/>
    </row>
    <row r="76" spans="2:15" s="165" customFormat="1" ht="15.75" customHeight="1" x14ac:dyDescent="0.25">
      <c r="B76" s="49"/>
      <c r="C76" s="67" t="s">
        <v>127</v>
      </c>
      <c r="D76" s="70" t="s">
        <v>1448</v>
      </c>
      <c r="E76" s="67" t="s">
        <v>49</v>
      </c>
      <c r="F76" s="67">
        <v>0.01</v>
      </c>
      <c r="G76" s="67">
        <v>0</v>
      </c>
      <c r="H76" s="71">
        <v>300720</v>
      </c>
      <c r="I76" s="52">
        <f t="shared" ref="I76:I77" si="2">+(F76+G76)*H76</f>
        <v>3007.2000000000003</v>
      </c>
      <c r="J76" s="53">
        <f>+VLOOKUP(C76,INSUMOS!$B$12:$F$777,5,FALSE)</f>
        <v>0</v>
      </c>
      <c r="K76" s="53">
        <f t="shared" ref="K76:K77" si="3">+(F76+G76)*J76</f>
        <v>0</v>
      </c>
      <c r="L76" s="48"/>
      <c r="M76" s="48"/>
      <c r="O76" s="48"/>
    </row>
    <row r="77" spans="2:15" s="165" customFormat="1" ht="15.75" customHeight="1" x14ac:dyDescent="0.25">
      <c r="B77" s="49"/>
      <c r="C77" s="67" t="s">
        <v>28</v>
      </c>
      <c r="D77" s="70" t="s">
        <v>1786</v>
      </c>
      <c r="E77" s="67" t="s">
        <v>29</v>
      </c>
      <c r="F77" s="67">
        <v>0.3</v>
      </c>
      <c r="G77" s="67">
        <v>0</v>
      </c>
      <c r="H77" s="71">
        <v>16645.75</v>
      </c>
      <c r="I77" s="52">
        <f t="shared" si="2"/>
        <v>4993.7249999999995</v>
      </c>
      <c r="J77" s="53">
        <f>+VLOOKUP(C77,INSUMOS!$B$12:$F$777,5,FALSE)</f>
        <v>0</v>
      </c>
      <c r="K77" s="53">
        <f t="shared" si="3"/>
        <v>0</v>
      </c>
      <c r="L77" s="48"/>
      <c r="M77" s="48"/>
      <c r="O77" s="48"/>
    </row>
    <row r="78" spans="2:15" ht="15.75" customHeight="1" x14ac:dyDescent="0.25">
      <c r="B78" s="44" t="s">
        <v>1645</v>
      </c>
      <c r="C78" s="45"/>
      <c r="D78" s="142" t="s">
        <v>1388</v>
      </c>
      <c r="E78" s="45" t="s">
        <v>123</v>
      </c>
      <c r="F78" s="45"/>
      <c r="G78" s="45"/>
      <c r="H78" s="45"/>
      <c r="I78" s="47">
        <f>+SUM(I79:I81)</f>
        <v>6796.0982000000004</v>
      </c>
      <c r="J78" s="47">
        <f>SUM(J79:J81)</f>
        <v>0</v>
      </c>
      <c r="K78" s="47">
        <f>SUM(K79:K81)</f>
        <v>0</v>
      </c>
      <c r="L78" s="48"/>
      <c r="M78" s="48"/>
      <c r="O78" s="48"/>
    </row>
    <row r="79" spans="2:15" ht="15.75" customHeight="1" x14ac:dyDescent="0.25">
      <c r="B79" s="49"/>
      <c r="C79" s="7" t="s">
        <v>134</v>
      </c>
      <c r="D79" s="50" t="s">
        <v>135</v>
      </c>
      <c r="E79" s="7" t="s">
        <v>136</v>
      </c>
      <c r="F79" s="7">
        <v>0.5</v>
      </c>
      <c r="G79" s="7">
        <v>0</v>
      </c>
      <c r="H79" s="51">
        <v>3284.4443999999999</v>
      </c>
      <c r="I79" s="52">
        <f>+(F79+G79)*H79</f>
        <v>1642.2221999999999</v>
      </c>
      <c r="J79" s="53">
        <f>+VLOOKUP(C79,INSUMOS!$B$12:$F$777,5,FALSE)</f>
        <v>0</v>
      </c>
      <c r="K79" s="53">
        <f>+(F79+G79)*J79</f>
        <v>0</v>
      </c>
      <c r="L79" s="48"/>
      <c r="M79" s="48"/>
      <c r="O79" s="48"/>
    </row>
    <row r="80" spans="2:15" ht="15.75" customHeight="1" x14ac:dyDescent="0.25">
      <c r="B80" s="49"/>
      <c r="C80" s="63" t="s">
        <v>127</v>
      </c>
      <c r="D80" s="50" t="s">
        <v>1448</v>
      </c>
      <c r="E80" s="7" t="s">
        <v>49</v>
      </c>
      <c r="F80" s="7">
        <v>3.3E-3</v>
      </c>
      <c r="G80" s="7">
        <v>0</v>
      </c>
      <c r="H80" s="51">
        <v>300720</v>
      </c>
      <c r="I80" s="52">
        <f>+(F80+G80)*H80</f>
        <v>992.37599999999998</v>
      </c>
      <c r="J80" s="53">
        <f>+VLOOKUP(C80,INSUMOS!$B$12:$F$777,5,FALSE)</f>
        <v>0</v>
      </c>
      <c r="K80" s="53">
        <f>+(F80+G80)*J80</f>
        <v>0</v>
      </c>
      <c r="L80" s="48"/>
      <c r="M80" s="48"/>
      <c r="O80" s="48"/>
    </row>
    <row r="81" spans="2:15" ht="15.75" customHeight="1" x14ac:dyDescent="0.25">
      <c r="B81" s="49"/>
      <c r="C81" s="7" t="s">
        <v>28</v>
      </c>
      <c r="D81" s="50" t="s">
        <v>1644</v>
      </c>
      <c r="E81" s="7" t="s">
        <v>29</v>
      </c>
      <c r="F81" s="7">
        <v>0.25</v>
      </c>
      <c r="G81" s="7">
        <v>0</v>
      </c>
      <c r="H81" s="51">
        <v>16646</v>
      </c>
      <c r="I81" s="52">
        <f>+(F81+G81)*H81</f>
        <v>4161.5</v>
      </c>
      <c r="J81" s="53">
        <f>+VLOOKUP(C81,INSUMOS!$B$12:$F$777,5,FALSE)</f>
        <v>0</v>
      </c>
      <c r="K81" s="53">
        <f>+(F81+G81)*J81</f>
        <v>0</v>
      </c>
      <c r="L81" s="48"/>
      <c r="M81" s="48"/>
      <c r="O81" s="48"/>
    </row>
    <row r="82" spans="2:15" ht="15.75" customHeight="1" x14ac:dyDescent="0.25">
      <c r="B82" s="44" t="s">
        <v>1646</v>
      </c>
      <c r="C82" s="45"/>
      <c r="D82" s="142" t="s">
        <v>1389</v>
      </c>
      <c r="E82" s="45" t="s">
        <v>123</v>
      </c>
      <c r="F82" s="45"/>
      <c r="G82" s="45"/>
      <c r="H82" s="45"/>
      <c r="I82" s="47">
        <f>+SUM(I83:I85)</f>
        <v>8117.2443999999996</v>
      </c>
      <c r="J82" s="47">
        <f>SUM(J83:J85)</f>
        <v>0</v>
      </c>
      <c r="K82" s="47">
        <f>SUM(K83:K85)</f>
        <v>0</v>
      </c>
      <c r="L82" s="48"/>
      <c r="M82" s="48"/>
      <c r="O82" s="48"/>
    </row>
    <row r="83" spans="2:15" ht="15.75" customHeight="1" x14ac:dyDescent="0.25">
      <c r="B83" s="49"/>
      <c r="C83" s="7" t="s">
        <v>134</v>
      </c>
      <c r="D83" s="50" t="s">
        <v>135</v>
      </c>
      <c r="E83" s="7" t="s">
        <v>136</v>
      </c>
      <c r="F83" s="7">
        <v>1</v>
      </c>
      <c r="G83" s="7">
        <v>0</v>
      </c>
      <c r="H83" s="51">
        <v>3284.4443999999999</v>
      </c>
      <c r="I83" s="52">
        <f>+(F83+G83)*H83</f>
        <v>3284.4443999999999</v>
      </c>
      <c r="J83" s="53">
        <f>+VLOOKUP(C83,INSUMOS!$B$12:$F$777,5,FALSE)</f>
        <v>0</v>
      </c>
      <c r="K83" s="53">
        <f>+(F83+G83)*J83</f>
        <v>0</v>
      </c>
      <c r="L83" s="48"/>
      <c r="M83" s="48"/>
      <c r="O83" s="48"/>
    </row>
    <row r="84" spans="2:15" ht="15.75" customHeight="1" x14ac:dyDescent="0.25">
      <c r="B84" s="49"/>
      <c r="C84" s="7" t="s">
        <v>127</v>
      </c>
      <c r="D84" s="50" t="s">
        <v>1448</v>
      </c>
      <c r="E84" s="7" t="s">
        <v>49</v>
      </c>
      <c r="F84" s="7">
        <v>5.0000000000000001E-3</v>
      </c>
      <c r="G84" s="7">
        <v>0</v>
      </c>
      <c r="H84" s="51">
        <v>300720</v>
      </c>
      <c r="I84" s="52">
        <f>+(F84+G84)*H84</f>
        <v>1503.6000000000001</v>
      </c>
      <c r="J84" s="53">
        <f>+VLOOKUP(C84,INSUMOS!$B$12:$F$777,5,FALSE)</f>
        <v>0</v>
      </c>
      <c r="K84" s="53">
        <f>+(F84+G84)*J84</f>
        <v>0</v>
      </c>
      <c r="L84" s="48"/>
      <c r="M84" s="48"/>
      <c r="O84" s="48"/>
    </row>
    <row r="85" spans="2:15" ht="15.75" customHeight="1" x14ac:dyDescent="0.25">
      <c r="B85" s="49"/>
      <c r="C85" s="7" t="s">
        <v>28</v>
      </c>
      <c r="D85" s="50" t="s">
        <v>1644</v>
      </c>
      <c r="E85" s="7" t="s">
        <v>29</v>
      </c>
      <c r="F85" s="7">
        <v>0.2</v>
      </c>
      <c r="G85" s="7">
        <v>0</v>
      </c>
      <c r="H85" s="51">
        <v>16646</v>
      </c>
      <c r="I85" s="52">
        <f>+(F85+G85)*H85</f>
        <v>3329.2000000000003</v>
      </c>
      <c r="J85" s="53">
        <f>+VLOOKUP(C85,INSUMOS!$B$12:$F$777,5,FALSE)</f>
        <v>0</v>
      </c>
      <c r="K85" s="53">
        <f>+(F85+G85)*J85</f>
        <v>0</v>
      </c>
      <c r="L85" s="48"/>
      <c r="M85" s="48"/>
      <c r="O85" s="48"/>
    </row>
    <row r="86" spans="2:15" ht="15.75" customHeight="1" x14ac:dyDescent="0.25">
      <c r="B86" s="44" t="s">
        <v>1647</v>
      </c>
      <c r="C86" s="45"/>
      <c r="D86" s="142" t="s">
        <v>1390</v>
      </c>
      <c r="E86" s="45" t="s">
        <v>1385</v>
      </c>
      <c r="F86" s="45"/>
      <c r="G86" s="45"/>
      <c r="H86" s="45"/>
      <c r="I86" s="47">
        <f>+SUM(I87:I89)</f>
        <v>20329.422200000001</v>
      </c>
      <c r="J86" s="47">
        <f>SUM(J87:J89)</f>
        <v>0</v>
      </c>
      <c r="K86" s="47">
        <f>SUM(K87:K89)</f>
        <v>0</v>
      </c>
      <c r="L86" s="48"/>
      <c r="M86" s="48"/>
      <c r="O86" s="48"/>
    </row>
    <row r="87" spans="2:15" ht="15.75" customHeight="1" x14ac:dyDescent="0.25">
      <c r="B87" s="49"/>
      <c r="C87" s="7" t="s">
        <v>134</v>
      </c>
      <c r="D87" s="50" t="s">
        <v>135</v>
      </c>
      <c r="E87" s="7" t="s">
        <v>136</v>
      </c>
      <c r="F87" s="7">
        <v>0.5</v>
      </c>
      <c r="G87" s="7">
        <v>0</v>
      </c>
      <c r="H87" s="51">
        <v>3284.4443999999999</v>
      </c>
      <c r="I87" s="52">
        <f>+(F87+G87)*H87</f>
        <v>1642.2221999999999</v>
      </c>
      <c r="J87" s="53">
        <f>+VLOOKUP(C87,INSUMOS!$B$12:$F$777,5,FALSE)</f>
        <v>0</v>
      </c>
      <c r="K87" s="53">
        <f>+(F87+G87)*J87</f>
        <v>0</v>
      </c>
      <c r="L87" s="48"/>
      <c r="M87" s="48"/>
      <c r="O87" s="48"/>
    </row>
    <row r="88" spans="2:15" s="143" customFormat="1" ht="15.75" customHeight="1" x14ac:dyDescent="0.25">
      <c r="B88" s="49"/>
      <c r="C88" s="67" t="s">
        <v>127</v>
      </c>
      <c r="D88" s="70" t="s">
        <v>1448</v>
      </c>
      <c r="E88" s="67" t="s">
        <v>49</v>
      </c>
      <c r="F88" s="67">
        <v>0.04</v>
      </c>
      <c r="G88" s="67">
        <v>0</v>
      </c>
      <c r="H88" s="71">
        <v>300720</v>
      </c>
      <c r="I88" s="52">
        <f>+(F88+G88)*H88</f>
        <v>12028.800000000001</v>
      </c>
      <c r="J88" s="53">
        <f>+VLOOKUP(C88,INSUMOS!$B$12:$F$777,5,FALSE)</f>
        <v>0</v>
      </c>
      <c r="K88" s="53">
        <f>+(F88+G88)*J88</f>
        <v>0</v>
      </c>
      <c r="L88" s="48"/>
      <c r="M88" s="48"/>
      <c r="O88" s="48"/>
    </row>
    <row r="89" spans="2:15" s="143" customFormat="1" ht="15.75" customHeight="1" x14ac:dyDescent="0.25">
      <c r="B89" s="49"/>
      <c r="C89" s="67" t="s">
        <v>15</v>
      </c>
      <c r="D89" s="70" t="s">
        <v>1450</v>
      </c>
      <c r="E89" s="67" t="s">
        <v>29</v>
      </c>
      <c r="F89" s="67">
        <v>0.8</v>
      </c>
      <c r="G89" s="67">
        <v>0</v>
      </c>
      <c r="H89" s="71">
        <v>8323</v>
      </c>
      <c r="I89" s="52">
        <f>+(F89+G89)*H89</f>
        <v>6658.4000000000005</v>
      </c>
      <c r="J89" s="53">
        <f>+VLOOKUP(C89,INSUMOS!$B$12:$F$777,5,FALSE)</f>
        <v>0</v>
      </c>
      <c r="K89" s="53">
        <f>+(F89+G89)*J89</f>
        <v>0</v>
      </c>
      <c r="L89" s="48"/>
      <c r="M89" s="48"/>
      <c r="O89" s="48"/>
    </row>
    <row r="90" spans="2:15" ht="36" customHeight="1" x14ac:dyDescent="0.25">
      <c r="B90" s="44" t="s">
        <v>1648</v>
      </c>
      <c r="C90" s="45"/>
      <c r="D90" s="46" t="s">
        <v>1391</v>
      </c>
      <c r="E90" s="45" t="s">
        <v>1385</v>
      </c>
      <c r="F90" s="45"/>
      <c r="G90" s="45"/>
      <c r="H90" s="45"/>
      <c r="I90" s="47">
        <f>+SUM(I91:I94)</f>
        <v>35515.475428000005</v>
      </c>
      <c r="J90" s="47">
        <f>SUM(J91:J94)</f>
        <v>0</v>
      </c>
      <c r="K90" s="47">
        <f>SUM(K91:K94)</f>
        <v>0</v>
      </c>
      <c r="L90" s="48"/>
      <c r="M90" s="48"/>
      <c r="O90" s="48"/>
    </row>
    <row r="91" spans="2:15" ht="15.75" customHeight="1" x14ac:dyDescent="0.25">
      <c r="B91" s="49"/>
      <c r="C91" s="7" t="s">
        <v>134</v>
      </c>
      <c r="D91" s="50" t="s">
        <v>135</v>
      </c>
      <c r="E91" s="7" t="s">
        <v>136</v>
      </c>
      <c r="F91" s="7">
        <v>0.37</v>
      </c>
      <c r="G91" s="7">
        <v>0</v>
      </c>
      <c r="H91" s="51">
        <v>3284.4443999999999</v>
      </c>
      <c r="I91" s="52">
        <f>+(F91+G91)*H91</f>
        <v>1215.244428</v>
      </c>
      <c r="J91" s="53">
        <f>+VLOOKUP(C91,INSUMOS!$B$12:$F$777,5,FALSE)</f>
        <v>0</v>
      </c>
      <c r="K91" s="53">
        <f>+(F91+G91)*J91</f>
        <v>0</v>
      </c>
      <c r="L91" s="48"/>
      <c r="M91" s="48"/>
      <c r="O91" s="48"/>
    </row>
    <row r="92" spans="2:15" s="64" customFormat="1" ht="15.75" customHeight="1" x14ac:dyDescent="0.25">
      <c r="B92" s="49"/>
      <c r="C92" s="67" t="s">
        <v>360</v>
      </c>
      <c r="D92" s="70" t="s">
        <v>361</v>
      </c>
      <c r="E92" s="67" t="s">
        <v>130</v>
      </c>
      <c r="F92" s="67">
        <v>2</v>
      </c>
      <c r="G92" s="67">
        <v>0</v>
      </c>
      <c r="H92" s="71">
        <v>327</v>
      </c>
      <c r="I92" s="52">
        <f>+(F92+G92)*H92</f>
        <v>654</v>
      </c>
      <c r="J92" s="53">
        <v>0</v>
      </c>
      <c r="K92" s="53">
        <v>0</v>
      </c>
      <c r="L92" s="48"/>
      <c r="M92" s="48"/>
      <c r="O92" s="48"/>
    </row>
    <row r="93" spans="2:15" ht="15.75" customHeight="1" x14ac:dyDescent="0.25">
      <c r="B93" s="49"/>
      <c r="C93" s="7" t="s">
        <v>1451</v>
      </c>
      <c r="D93" s="50" t="s">
        <v>1452</v>
      </c>
      <c r="E93" s="7" t="s">
        <v>53</v>
      </c>
      <c r="F93" s="7">
        <v>0.03</v>
      </c>
      <c r="G93" s="7">
        <v>0</v>
      </c>
      <c r="H93" s="51">
        <v>359487.7</v>
      </c>
      <c r="I93" s="52">
        <f>+(F93+G93)*H93</f>
        <v>10784.630999999999</v>
      </c>
      <c r="J93" s="53">
        <f>+VLOOKUP(C93,INSUMOS!$B$12:$F$777,5,FALSE)</f>
        <v>0</v>
      </c>
      <c r="K93" s="53">
        <f>+(F93+G93)*J93</f>
        <v>0</v>
      </c>
      <c r="L93" s="48"/>
      <c r="M93" s="48"/>
      <c r="O93" s="48"/>
    </row>
    <row r="94" spans="2:15" ht="15.75" customHeight="1" x14ac:dyDescent="0.25">
      <c r="B94" s="49"/>
      <c r="C94" s="7" t="s">
        <v>37</v>
      </c>
      <c r="D94" s="50" t="s">
        <v>1449</v>
      </c>
      <c r="E94" s="7" t="s">
        <v>29</v>
      </c>
      <c r="F94" s="7">
        <v>0.8</v>
      </c>
      <c r="G94" s="7">
        <v>0</v>
      </c>
      <c r="H94" s="51">
        <v>28577</v>
      </c>
      <c r="I94" s="52">
        <f>+(F94+G94)*H94</f>
        <v>22861.600000000002</v>
      </c>
      <c r="J94" s="53">
        <f>+VLOOKUP(C94,INSUMOS!$B$12:$F$777,5,FALSE)</f>
        <v>0</v>
      </c>
      <c r="K94" s="53">
        <f>+(F94+G94)*J94</f>
        <v>0</v>
      </c>
      <c r="L94" s="48"/>
      <c r="M94" s="48"/>
      <c r="O94" s="48"/>
    </row>
    <row r="95" spans="2:15" ht="15.75" customHeight="1" x14ac:dyDescent="0.25">
      <c r="B95" s="44" t="s">
        <v>1649</v>
      </c>
      <c r="C95" s="45"/>
      <c r="D95" s="46" t="s">
        <v>1650</v>
      </c>
      <c r="E95" s="45" t="s">
        <v>1385</v>
      </c>
      <c r="F95" s="45"/>
      <c r="G95" s="45"/>
      <c r="H95" s="45"/>
      <c r="I95" s="47">
        <f>+SUM(I96:I100)</f>
        <v>23237.294440000001</v>
      </c>
      <c r="J95" s="47">
        <f>SUM(J96:J100)</f>
        <v>0</v>
      </c>
      <c r="K95" s="47">
        <f>SUM(K96:K100)</f>
        <v>0</v>
      </c>
      <c r="L95" s="48"/>
      <c r="M95" s="48"/>
      <c r="O95" s="48"/>
    </row>
    <row r="96" spans="2:15" ht="15.75" customHeight="1" x14ac:dyDescent="0.25">
      <c r="B96" s="49"/>
      <c r="C96" s="7" t="s">
        <v>134</v>
      </c>
      <c r="D96" s="50" t="s">
        <v>135</v>
      </c>
      <c r="E96" s="7" t="s">
        <v>136</v>
      </c>
      <c r="F96" s="7">
        <v>0.1</v>
      </c>
      <c r="G96" s="7">
        <v>0</v>
      </c>
      <c r="H96" s="51">
        <v>3284.4443999999999</v>
      </c>
      <c r="I96" s="52">
        <f>+(F96+G96)*H96</f>
        <v>328.44443999999999</v>
      </c>
      <c r="J96" s="53">
        <f>+VLOOKUP(C96,INSUMOS!$B$12:$F$777,5,FALSE)</f>
        <v>0</v>
      </c>
      <c r="K96" s="53">
        <f>+(F96+G96)*J96</f>
        <v>0</v>
      </c>
      <c r="L96" s="48"/>
      <c r="M96" s="48"/>
      <c r="O96" s="48"/>
    </row>
    <row r="97" spans="2:15" s="64" customFormat="1" ht="15.75" customHeight="1" x14ac:dyDescent="0.25">
      <c r="B97" s="49"/>
      <c r="C97" s="67" t="s">
        <v>160</v>
      </c>
      <c r="D97" s="70" t="s">
        <v>1455</v>
      </c>
      <c r="E97" s="67" t="s">
        <v>130</v>
      </c>
      <c r="F97" s="67">
        <v>0.33</v>
      </c>
      <c r="G97" s="67">
        <v>0</v>
      </c>
      <c r="H97" s="71">
        <v>1200</v>
      </c>
      <c r="I97" s="52">
        <f>+(F97+G97)*H97</f>
        <v>396</v>
      </c>
      <c r="J97" s="53">
        <v>0</v>
      </c>
      <c r="K97" s="53">
        <v>0</v>
      </c>
      <c r="L97" s="48"/>
      <c r="M97" s="48"/>
      <c r="O97" s="48"/>
    </row>
    <row r="98" spans="2:15" s="64" customFormat="1" ht="15.75" customHeight="1" x14ac:dyDescent="0.25">
      <c r="B98" s="49"/>
      <c r="C98" s="67" t="s">
        <v>729</v>
      </c>
      <c r="D98" s="70" t="s">
        <v>730</v>
      </c>
      <c r="E98" s="67" t="s">
        <v>164</v>
      </c>
      <c r="F98" s="67">
        <v>0.2</v>
      </c>
      <c r="G98" s="67">
        <v>0</v>
      </c>
      <c r="H98" s="71">
        <v>13133.5</v>
      </c>
      <c r="I98" s="52">
        <f>+(F98+G98)*H98</f>
        <v>2626.7000000000003</v>
      </c>
      <c r="J98" s="53">
        <v>0</v>
      </c>
      <c r="K98" s="53">
        <v>0</v>
      </c>
      <c r="L98" s="48"/>
      <c r="M98" s="48"/>
      <c r="O98" s="48"/>
    </row>
    <row r="99" spans="2:15" s="64" customFormat="1" ht="15.75" customHeight="1" x14ac:dyDescent="0.25">
      <c r="B99" s="49"/>
      <c r="C99" s="67" t="s">
        <v>705</v>
      </c>
      <c r="D99" s="70" t="s">
        <v>706</v>
      </c>
      <c r="E99" s="67" t="s">
        <v>215</v>
      </c>
      <c r="F99" s="67">
        <v>1.05</v>
      </c>
      <c r="G99" s="67">
        <v>0</v>
      </c>
      <c r="H99" s="71">
        <v>13258</v>
      </c>
      <c r="I99" s="52">
        <f>+(F99+G99)*H99</f>
        <v>13920.900000000001</v>
      </c>
      <c r="J99" s="53">
        <v>0</v>
      </c>
      <c r="K99" s="53">
        <v>0</v>
      </c>
      <c r="L99" s="48"/>
      <c r="M99" s="48"/>
      <c r="O99" s="48"/>
    </row>
    <row r="100" spans="2:15" s="64" customFormat="1" ht="15.75" customHeight="1" x14ac:dyDescent="0.25">
      <c r="B100" s="49"/>
      <c r="C100" s="67" t="s">
        <v>38</v>
      </c>
      <c r="D100" s="70" t="s">
        <v>1641</v>
      </c>
      <c r="E100" s="67" t="s">
        <v>29</v>
      </c>
      <c r="F100" s="67">
        <v>0.25</v>
      </c>
      <c r="G100" s="67">
        <v>0</v>
      </c>
      <c r="H100" s="71">
        <v>23861</v>
      </c>
      <c r="I100" s="52">
        <f>+(F100+G100)*H100</f>
        <v>5965.25</v>
      </c>
      <c r="J100" s="53">
        <v>0</v>
      </c>
      <c r="K100" s="53">
        <v>0</v>
      </c>
      <c r="L100" s="48"/>
      <c r="M100" s="48"/>
      <c r="O100" s="48"/>
    </row>
    <row r="101" spans="2:15" ht="15.75" customHeight="1" x14ac:dyDescent="0.25">
      <c r="B101" s="44" t="s">
        <v>1651</v>
      </c>
      <c r="C101" s="45"/>
      <c r="D101" s="46" t="s">
        <v>1652</v>
      </c>
      <c r="E101" s="45" t="s">
        <v>1385</v>
      </c>
      <c r="F101" s="45"/>
      <c r="G101" s="45"/>
      <c r="H101" s="45"/>
      <c r="I101" s="47">
        <f>+SUM(I102:I106)</f>
        <v>15567.04444</v>
      </c>
      <c r="J101" s="47">
        <f>SUM(J102:J106)</f>
        <v>0</v>
      </c>
      <c r="K101" s="47">
        <f>SUM(K102:K106)</f>
        <v>0</v>
      </c>
      <c r="L101" s="48"/>
      <c r="M101" s="48"/>
      <c r="O101" s="48"/>
    </row>
    <row r="102" spans="2:15" ht="15.75" customHeight="1" x14ac:dyDescent="0.25">
      <c r="B102" s="49"/>
      <c r="C102" s="7" t="s">
        <v>134</v>
      </c>
      <c r="D102" s="50" t="s">
        <v>135</v>
      </c>
      <c r="E102" s="7" t="s">
        <v>136</v>
      </c>
      <c r="F102" s="7">
        <v>0.1</v>
      </c>
      <c r="G102" s="7">
        <v>0</v>
      </c>
      <c r="H102" s="51">
        <v>3284.4443999999999</v>
      </c>
      <c r="I102" s="52">
        <f>+(F102+G102)*H102</f>
        <v>328.44443999999999</v>
      </c>
      <c r="J102" s="53">
        <f>+VLOOKUP(C102,INSUMOS!$B$12:$F$777,5,FALSE)</f>
        <v>0</v>
      </c>
      <c r="K102" s="53">
        <f>+(F102+G102)*J102</f>
        <v>0</v>
      </c>
      <c r="L102" s="48"/>
      <c r="M102" s="48"/>
      <c r="O102" s="48"/>
    </row>
    <row r="103" spans="2:15" s="64" customFormat="1" ht="15.75" customHeight="1" x14ac:dyDescent="0.25">
      <c r="B103" s="49"/>
      <c r="C103" s="67" t="s">
        <v>160</v>
      </c>
      <c r="D103" s="70" t="s">
        <v>1455</v>
      </c>
      <c r="E103" s="67" t="s">
        <v>130</v>
      </c>
      <c r="F103" s="67">
        <v>0.33</v>
      </c>
      <c r="G103" s="67">
        <v>0</v>
      </c>
      <c r="H103" s="71">
        <v>1200</v>
      </c>
      <c r="I103" s="52">
        <f>+(F103+G103)*H103</f>
        <v>396</v>
      </c>
      <c r="J103" s="53">
        <v>0</v>
      </c>
      <c r="K103" s="53">
        <v>0</v>
      </c>
      <c r="L103" s="48"/>
      <c r="M103" s="48"/>
      <c r="O103" s="48"/>
    </row>
    <row r="104" spans="2:15" s="64" customFormat="1" ht="15.75" customHeight="1" x14ac:dyDescent="0.25">
      <c r="B104" s="49"/>
      <c r="C104" s="67" t="s">
        <v>727</v>
      </c>
      <c r="D104" s="70" t="s">
        <v>728</v>
      </c>
      <c r="E104" s="67" t="s">
        <v>164</v>
      </c>
      <c r="F104" s="67">
        <v>0.2</v>
      </c>
      <c r="G104" s="67">
        <v>0</v>
      </c>
      <c r="H104" s="71">
        <v>7085.5</v>
      </c>
      <c r="I104" s="52">
        <f>+(F104+G104)*H104</f>
        <v>1417.1000000000001</v>
      </c>
      <c r="J104" s="53">
        <v>0</v>
      </c>
      <c r="K104" s="53">
        <v>0</v>
      </c>
      <c r="L104" s="48"/>
      <c r="M104" s="48"/>
      <c r="O104" s="48"/>
    </row>
    <row r="105" spans="2:15" s="64" customFormat="1" ht="15.75" customHeight="1" x14ac:dyDescent="0.25">
      <c r="B105" s="49"/>
      <c r="C105" s="67" t="s">
        <v>707</v>
      </c>
      <c r="D105" s="70" t="s">
        <v>708</v>
      </c>
      <c r="E105" s="67" t="s">
        <v>215</v>
      </c>
      <c r="F105" s="67">
        <v>1.05</v>
      </c>
      <c r="G105" s="67">
        <v>0</v>
      </c>
      <c r="H105" s="71">
        <v>7105</v>
      </c>
      <c r="I105" s="52">
        <f>+(F105+G105)*H105</f>
        <v>7460.25</v>
      </c>
      <c r="J105" s="53">
        <v>0</v>
      </c>
      <c r="K105" s="53">
        <v>0</v>
      </c>
      <c r="L105" s="48"/>
      <c r="M105" s="48"/>
      <c r="O105" s="48"/>
    </row>
    <row r="106" spans="2:15" s="64" customFormat="1" ht="15.75" customHeight="1" x14ac:dyDescent="0.25">
      <c r="B106" s="49"/>
      <c r="C106" s="67" t="s">
        <v>38</v>
      </c>
      <c r="D106" s="70" t="s">
        <v>1641</v>
      </c>
      <c r="E106" s="67" t="s">
        <v>29</v>
      </c>
      <c r="F106" s="67">
        <v>0.25</v>
      </c>
      <c r="G106" s="67">
        <v>0</v>
      </c>
      <c r="H106" s="71">
        <v>23861</v>
      </c>
      <c r="I106" s="52">
        <f>+(F106+G106)*H106</f>
        <v>5965.25</v>
      </c>
      <c r="J106" s="53">
        <v>0</v>
      </c>
      <c r="K106" s="53">
        <v>0</v>
      </c>
      <c r="L106" s="48"/>
      <c r="M106" s="48"/>
      <c r="O106" s="48"/>
    </row>
    <row r="107" spans="2:15" ht="15.75" customHeight="1" x14ac:dyDescent="0.25">
      <c r="B107" s="44" t="s">
        <v>1653</v>
      </c>
      <c r="C107" s="45"/>
      <c r="D107" s="46" t="s">
        <v>1399</v>
      </c>
      <c r="E107" s="45" t="s">
        <v>1385</v>
      </c>
      <c r="F107" s="45"/>
      <c r="G107" s="45"/>
      <c r="H107" s="45"/>
      <c r="I107" s="47">
        <f>+SUM(I108:I115)</f>
        <v>36949.338879999996</v>
      </c>
      <c r="J107" s="47">
        <f>SUM(J108:J115)</f>
        <v>0</v>
      </c>
      <c r="K107" s="47">
        <f>SUM(K108:K115)</f>
        <v>0</v>
      </c>
      <c r="L107" s="48"/>
      <c r="M107" s="48"/>
      <c r="O107" s="48"/>
    </row>
    <row r="108" spans="2:15" ht="15.75" customHeight="1" x14ac:dyDescent="0.25">
      <c r="B108" s="49"/>
      <c r="C108" s="7" t="s">
        <v>134</v>
      </c>
      <c r="D108" s="50" t="s">
        <v>135</v>
      </c>
      <c r="E108" s="7" t="s">
        <v>136</v>
      </c>
      <c r="F108" s="7">
        <v>0.2</v>
      </c>
      <c r="G108" s="7">
        <v>0</v>
      </c>
      <c r="H108" s="51">
        <v>3284.4443999999999</v>
      </c>
      <c r="I108" s="52">
        <f t="shared" ref="I108:I115" si="4">+(F108+G108)*H108</f>
        <v>656.88887999999997</v>
      </c>
      <c r="J108" s="53">
        <f>+VLOOKUP(C108,INSUMOS!$B$12:$F$777,5,FALSE)</f>
        <v>0</v>
      </c>
      <c r="K108" s="53">
        <f>+(F108+G108)*J108</f>
        <v>0</v>
      </c>
      <c r="L108" s="48"/>
      <c r="M108" s="48"/>
      <c r="O108" s="48"/>
    </row>
    <row r="109" spans="2:15" s="64" customFormat="1" ht="15.75" customHeight="1" x14ac:dyDescent="0.25">
      <c r="B109" s="49"/>
      <c r="C109" s="67" t="s">
        <v>1000</v>
      </c>
      <c r="D109" s="70" t="s">
        <v>1001</v>
      </c>
      <c r="E109" s="67" t="s">
        <v>1454</v>
      </c>
      <c r="F109" s="67">
        <v>0.33</v>
      </c>
      <c r="G109" s="67">
        <v>0</v>
      </c>
      <c r="H109" s="71">
        <v>49950</v>
      </c>
      <c r="I109" s="52">
        <f t="shared" si="4"/>
        <v>16483.5</v>
      </c>
      <c r="J109" s="53">
        <v>0</v>
      </c>
      <c r="K109" s="53">
        <v>0</v>
      </c>
      <c r="L109" s="48"/>
      <c r="M109" s="48"/>
      <c r="O109" s="48"/>
    </row>
    <row r="110" spans="2:15" s="64" customFormat="1" ht="15.75" customHeight="1" x14ac:dyDescent="0.25">
      <c r="B110" s="49"/>
      <c r="C110" s="67" t="s">
        <v>160</v>
      </c>
      <c r="D110" s="70" t="s">
        <v>1455</v>
      </c>
      <c r="E110" s="67" t="s">
        <v>130</v>
      </c>
      <c r="F110" s="67">
        <v>1</v>
      </c>
      <c r="G110" s="67">
        <v>0</v>
      </c>
      <c r="H110" s="71">
        <v>1200</v>
      </c>
      <c r="I110" s="52">
        <f t="shared" si="4"/>
        <v>1200</v>
      </c>
      <c r="J110" s="53">
        <v>0</v>
      </c>
      <c r="K110" s="53">
        <v>0</v>
      </c>
      <c r="L110" s="48"/>
      <c r="M110" s="48"/>
      <c r="O110" s="48"/>
    </row>
    <row r="111" spans="2:15" s="64" customFormat="1" ht="15.75" customHeight="1" x14ac:dyDescent="0.25">
      <c r="B111" s="49"/>
      <c r="C111" s="67" t="s">
        <v>806</v>
      </c>
      <c r="D111" s="70" t="s">
        <v>807</v>
      </c>
      <c r="E111" s="67" t="s">
        <v>1454</v>
      </c>
      <c r="F111" s="67">
        <v>1</v>
      </c>
      <c r="G111" s="67">
        <v>0</v>
      </c>
      <c r="H111" s="71">
        <v>8300</v>
      </c>
      <c r="I111" s="52">
        <f t="shared" si="4"/>
        <v>8300</v>
      </c>
      <c r="J111" s="53">
        <v>0</v>
      </c>
      <c r="K111" s="53">
        <v>0</v>
      </c>
      <c r="L111" s="48"/>
      <c r="M111" s="48"/>
      <c r="O111" s="48"/>
    </row>
    <row r="112" spans="2:15" s="64" customFormat="1" ht="15.75" customHeight="1" x14ac:dyDescent="0.25">
      <c r="B112" s="49"/>
      <c r="C112" s="67" t="s">
        <v>1002</v>
      </c>
      <c r="D112" s="70" t="s">
        <v>1003</v>
      </c>
      <c r="E112" s="67" t="s">
        <v>1454</v>
      </c>
      <c r="F112" s="67">
        <v>0.33</v>
      </c>
      <c r="G112" s="67">
        <v>0</v>
      </c>
      <c r="H112" s="71">
        <v>3152</v>
      </c>
      <c r="I112" s="52">
        <f t="shared" si="4"/>
        <v>1040.1600000000001</v>
      </c>
      <c r="J112" s="53">
        <v>0</v>
      </c>
      <c r="K112" s="53">
        <v>0</v>
      </c>
      <c r="L112" s="48"/>
      <c r="M112" s="48"/>
      <c r="O112" s="48"/>
    </row>
    <row r="113" spans="2:15" s="64" customFormat="1" ht="15.75" customHeight="1" x14ac:dyDescent="0.25">
      <c r="B113" s="49"/>
      <c r="C113" s="67" t="s">
        <v>524</v>
      </c>
      <c r="D113" s="70" t="s">
        <v>525</v>
      </c>
      <c r="E113" s="67" t="s">
        <v>1454</v>
      </c>
      <c r="F113" s="67">
        <v>2</v>
      </c>
      <c r="G113" s="67">
        <v>0</v>
      </c>
      <c r="H113" s="71">
        <v>50</v>
      </c>
      <c r="I113" s="52">
        <f t="shared" si="4"/>
        <v>100</v>
      </c>
      <c r="J113" s="53">
        <v>0</v>
      </c>
      <c r="K113" s="53">
        <v>0</v>
      </c>
      <c r="L113" s="48"/>
      <c r="M113" s="48"/>
      <c r="O113" s="48"/>
    </row>
    <row r="114" spans="2:15" s="64" customFormat="1" ht="15.75" customHeight="1" x14ac:dyDescent="0.25">
      <c r="B114" s="49"/>
      <c r="C114" s="67" t="s">
        <v>808</v>
      </c>
      <c r="D114" s="70" t="s">
        <v>809</v>
      </c>
      <c r="E114" s="67" t="s">
        <v>1454</v>
      </c>
      <c r="F114" s="67">
        <v>0.33</v>
      </c>
      <c r="G114" s="67">
        <v>0</v>
      </c>
      <c r="H114" s="71">
        <v>13323</v>
      </c>
      <c r="I114" s="52">
        <f t="shared" si="4"/>
        <v>4396.59</v>
      </c>
      <c r="J114" s="53">
        <v>0</v>
      </c>
      <c r="K114" s="53">
        <v>0</v>
      </c>
      <c r="L114" s="48"/>
      <c r="M114" s="48"/>
      <c r="O114" s="48"/>
    </row>
    <row r="115" spans="2:15" s="64" customFormat="1" ht="15.75" customHeight="1" x14ac:dyDescent="0.25">
      <c r="B115" s="49"/>
      <c r="C115" s="67" t="s">
        <v>38</v>
      </c>
      <c r="D115" s="70" t="s">
        <v>1641</v>
      </c>
      <c r="E115" s="67" t="s">
        <v>29</v>
      </c>
      <c r="F115" s="67">
        <v>0.2</v>
      </c>
      <c r="G115" s="67">
        <v>0</v>
      </c>
      <c r="H115" s="71">
        <v>23861</v>
      </c>
      <c r="I115" s="52">
        <f t="shared" si="4"/>
        <v>4772.2</v>
      </c>
      <c r="J115" s="53">
        <v>0</v>
      </c>
      <c r="K115" s="53">
        <v>0</v>
      </c>
      <c r="L115" s="48"/>
      <c r="M115" s="48"/>
      <c r="O115" s="48"/>
    </row>
    <row r="116" spans="2:15" ht="15.75" customHeight="1" x14ac:dyDescent="0.25">
      <c r="B116" s="44" t="s">
        <v>1654</v>
      </c>
      <c r="C116" s="45"/>
      <c r="D116" s="46" t="s">
        <v>1398</v>
      </c>
      <c r="E116" s="45" t="s">
        <v>1385</v>
      </c>
      <c r="F116" s="45"/>
      <c r="G116" s="45"/>
      <c r="H116" s="45"/>
      <c r="I116" s="47">
        <f>+SUM(I117:I121)</f>
        <v>33421.769440000004</v>
      </c>
      <c r="J116" s="47">
        <f>SUM(J117:J121)</f>
        <v>0</v>
      </c>
      <c r="K116" s="47">
        <f>SUM(K117:K121)</f>
        <v>0</v>
      </c>
      <c r="L116" s="48"/>
      <c r="M116" s="48"/>
      <c r="O116" s="48"/>
    </row>
    <row r="117" spans="2:15" ht="15.75" customHeight="1" x14ac:dyDescent="0.25">
      <c r="B117" s="49"/>
      <c r="C117" s="7" t="s">
        <v>134</v>
      </c>
      <c r="D117" s="50" t="s">
        <v>135</v>
      </c>
      <c r="E117" s="7" t="s">
        <v>136</v>
      </c>
      <c r="F117" s="7">
        <v>0.1</v>
      </c>
      <c r="G117" s="7">
        <v>0</v>
      </c>
      <c r="H117" s="51">
        <v>3284.4443999999999</v>
      </c>
      <c r="I117" s="52">
        <f>+(F117+G117)*H117</f>
        <v>328.44443999999999</v>
      </c>
      <c r="J117" s="53">
        <f>+VLOOKUP(C117,INSUMOS!$B$12:$F$777,5,FALSE)</f>
        <v>0</v>
      </c>
      <c r="K117" s="53">
        <f>+(F117+G117)*J117</f>
        <v>0</v>
      </c>
      <c r="L117" s="48"/>
      <c r="M117" s="48"/>
      <c r="O117" s="48"/>
    </row>
    <row r="118" spans="2:15" s="64" customFormat="1" ht="15.75" customHeight="1" x14ac:dyDescent="0.25">
      <c r="B118" s="49"/>
      <c r="C118" s="67" t="s">
        <v>160</v>
      </c>
      <c r="D118" s="70" t="s">
        <v>1455</v>
      </c>
      <c r="E118" s="67" t="s">
        <v>130</v>
      </c>
      <c r="F118" s="67">
        <v>0.33</v>
      </c>
      <c r="G118" s="67">
        <v>0</v>
      </c>
      <c r="H118" s="71">
        <v>1200</v>
      </c>
      <c r="I118" s="52">
        <f>+(F118+G118)*H118</f>
        <v>396</v>
      </c>
      <c r="J118" s="53">
        <v>0</v>
      </c>
      <c r="K118" s="53">
        <f>+(F118+G118)*J118</f>
        <v>0</v>
      </c>
      <c r="L118" s="48"/>
      <c r="M118" s="48"/>
      <c r="O118" s="48"/>
    </row>
    <row r="119" spans="2:15" s="64" customFormat="1" ht="15.75" customHeight="1" x14ac:dyDescent="0.25">
      <c r="B119" s="49"/>
      <c r="C119" s="67" t="s">
        <v>729</v>
      </c>
      <c r="D119" s="70" t="s">
        <v>730</v>
      </c>
      <c r="E119" s="67" t="s">
        <v>164</v>
      </c>
      <c r="F119" s="67">
        <v>0.2</v>
      </c>
      <c r="G119" s="67">
        <v>0</v>
      </c>
      <c r="H119" s="71">
        <v>13133.5</v>
      </c>
      <c r="I119" s="52">
        <f>+(F119+G119)*H119</f>
        <v>2626.7000000000003</v>
      </c>
      <c r="J119" s="53">
        <v>0</v>
      </c>
      <c r="K119" s="53">
        <f>+(F119+G119)*J119</f>
        <v>0</v>
      </c>
      <c r="L119" s="48"/>
      <c r="M119" s="48"/>
      <c r="O119" s="48"/>
    </row>
    <row r="120" spans="2:15" s="64" customFormat="1" ht="15.75" customHeight="1" x14ac:dyDescent="0.25">
      <c r="B120" s="49"/>
      <c r="C120" s="67" t="s">
        <v>723</v>
      </c>
      <c r="D120" s="70" t="s">
        <v>724</v>
      </c>
      <c r="E120" s="67" t="s">
        <v>215</v>
      </c>
      <c r="F120" s="67">
        <v>1.05</v>
      </c>
      <c r="G120" s="67">
        <v>0</v>
      </c>
      <c r="H120" s="71">
        <v>22957.5</v>
      </c>
      <c r="I120" s="52">
        <f>+(F120+G120)*H120</f>
        <v>24105.375</v>
      </c>
      <c r="J120" s="53">
        <v>0</v>
      </c>
      <c r="K120" s="53">
        <f>+(F120+G120)*J120</f>
        <v>0</v>
      </c>
      <c r="L120" s="48"/>
      <c r="M120" s="48"/>
      <c r="O120" s="48"/>
    </row>
    <row r="121" spans="2:15" s="64" customFormat="1" ht="15.75" customHeight="1" x14ac:dyDescent="0.25">
      <c r="B121" s="49"/>
      <c r="C121" s="67" t="s">
        <v>38</v>
      </c>
      <c r="D121" s="70" t="s">
        <v>1641</v>
      </c>
      <c r="E121" s="67" t="s">
        <v>29</v>
      </c>
      <c r="F121" s="67">
        <v>0.25</v>
      </c>
      <c r="G121" s="67">
        <v>0</v>
      </c>
      <c r="H121" s="71">
        <v>23861</v>
      </c>
      <c r="I121" s="52">
        <f>+(F121+G121)*H121</f>
        <v>5965.25</v>
      </c>
      <c r="J121" s="53">
        <v>0</v>
      </c>
      <c r="K121" s="53">
        <f>+(F121+G121)*J121</f>
        <v>0</v>
      </c>
      <c r="L121" s="48"/>
      <c r="M121" s="48"/>
      <c r="O121" s="48"/>
    </row>
    <row r="122" spans="2:15" ht="15.75" customHeight="1" x14ac:dyDescent="0.25">
      <c r="B122" s="44" t="s">
        <v>1655</v>
      </c>
      <c r="C122" s="45"/>
      <c r="D122" s="46" t="s">
        <v>1656</v>
      </c>
      <c r="E122" s="45" t="s">
        <v>1385</v>
      </c>
      <c r="F122" s="45"/>
      <c r="G122" s="45"/>
      <c r="H122" s="45"/>
      <c r="I122" s="47">
        <f>+SUM(I123:I127)</f>
        <v>26657.494440000006</v>
      </c>
      <c r="J122" s="47">
        <f>SUM(J123:J127)</f>
        <v>0</v>
      </c>
      <c r="K122" s="47">
        <f>SUM(K123:K127)</f>
        <v>0</v>
      </c>
      <c r="L122" s="48"/>
      <c r="M122" s="48"/>
      <c r="O122" s="48"/>
    </row>
    <row r="123" spans="2:15" ht="15.75" customHeight="1" x14ac:dyDescent="0.25">
      <c r="B123" s="49"/>
      <c r="C123" s="7" t="s">
        <v>134</v>
      </c>
      <c r="D123" s="50" t="s">
        <v>135</v>
      </c>
      <c r="E123" s="7" t="s">
        <v>136</v>
      </c>
      <c r="F123" s="7">
        <v>0.1</v>
      </c>
      <c r="G123" s="7">
        <v>0</v>
      </c>
      <c r="H123" s="51">
        <v>3284.4443999999999</v>
      </c>
      <c r="I123" s="52">
        <f>+(F123+G123)*H123</f>
        <v>328.44443999999999</v>
      </c>
      <c r="J123" s="53">
        <v>0</v>
      </c>
      <c r="K123" s="53">
        <f>+(F123+G123)*J123</f>
        <v>0</v>
      </c>
      <c r="L123" s="48"/>
      <c r="M123" s="48"/>
      <c r="O123" s="48"/>
    </row>
    <row r="124" spans="2:15" s="64" customFormat="1" ht="15.75" customHeight="1" x14ac:dyDescent="0.25">
      <c r="B124" s="49"/>
      <c r="C124" s="67" t="s">
        <v>160</v>
      </c>
      <c r="D124" s="70" t="s">
        <v>1455</v>
      </c>
      <c r="E124" s="67" t="s">
        <v>130</v>
      </c>
      <c r="F124" s="67">
        <v>0.33</v>
      </c>
      <c r="G124" s="67">
        <v>0</v>
      </c>
      <c r="H124" s="71">
        <v>1200</v>
      </c>
      <c r="I124" s="52">
        <f>+(F124+G124)*H124</f>
        <v>396</v>
      </c>
      <c r="J124" s="53">
        <v>0</v>
      </c>
      <c r="K124" s="53">
        <f>+(F124+G124)*J124</f>
        <v>0</v>
      </c>
      <c r="L124" s="48"/>
      <c r="M124" s="48"/>
      <c r="O124" s="48"/>
    </row>
    <row r="125" spans="2:15" s="64" customFormat="1" ht="15.75" customHeight="1" x14ac:dyDescent="0.25">
      <c r="B125" s="49"/>
      <c r="C125" s="67" t="s">
        <v>727</v>
      </c>
      <c r="D125" s="70" t="s">
        <v>728</v>
      </c>
      <c r="E125" s="67" t="s">
        <v>164</v>
      </c>
      <c r="F125" s="67">
        <v>0.2</v>
      </c>
      <c r="G125" s="67">
        <v>0</v>
      </c>
      <c r="H125" s="71">
        <v>7085.5</v>
      </c>
      <c r="I125" s="52">
        <f>+(F125+G125)*H125</f>
        <v>1417.1000000000001</v>
      </c>
      <c r="J125" s="53">
        <v>0</v>
      </c>
      <c r="K125" s="53">
        <f>+(F125+G125)*J125</f>
        <v>0</v>
      </c>
      <c r="L125" s="48"/>
      <c r="M125" s="48"/>
      <c r="O125" s="48"/>
    </row>
    <row r="126" spans="2:15" s="64" customFormat="1" ht="15.75" customHeight="1" x14ac:dyDescent="0.25">
      <c r="B126" s="49"/>
      <c r="C126" s="67" t="s">
        <v>721</v>
      </c>
      <c r="D126" s="70" t="s">
        <v>722</v>
      </c>
      <c r="E126" s="67" t="s">
        <v>215</v>
      </c>
      <c r="F126" s="67">
        <v>1.05</v>
      </c>
      <c r="G126" s="67">
        <v>0</v>
      </c>
      <c r="H126" s="71">
        <v>17667.333333333336</v>
      </c>
      <c r="I126" s="52">
        <f>+(F126+G126)*H126</f>
        <v>18550.700000000004</v>
      </c>
      <c r="J126" s="53">
        <v>0</v>
      </c>
      <c r="K126" s="53">
        <f>+(F126+G126)*J126</f>
        <v>0</v>
      </c>
      <c r="L126" s="48"/>
      <c r="M126" s="48"/>
      <c r="O126" s="48"/>
    </row>
    <row r="127" spans="2:15" s="64" customFormat="1" ht="15.75" customHeight="1" x14ac:dyDescent="0.25">
      <c r="B127" s="49"/>
      <c r="C127" s="67" t="s">
        <v>38</v>
      </c>
      <c r="D127" s="70" t="s">
        <v>1641</v>
      </c>
      <c r="E127" s="67" t="s">
        <v>29</v>
      </c>
      <c r="F127" s="67">
        <v>0.25</v>
      </c>
      <c r="G127" s="67">
        <v>0</v>
      </c>
      <c r="H127" s="71">
        <v>23861</v>
      </c>
      <c r="I127" s="52">
        <f>+(F127+G127)*H127</f>
        <v>5965.25</v>
      </c>
      <c r="J127" s="53">
        <v>0</v>
      </c>
      <c r="K127" s="53">
        <f>+(F127+G127)*J127</f>
        <v>0</v>
      </c>
      <c r="L127" s="48"/>
      <c r="M127" s="48"/>
      <c r="O127" s="48"/>
    </row>
    <row r="128" spans="2:15" ht="15.75" customHeight="1" x14ac:dyDescent="0.25">
      <c r="B128" s="44" t="s">
        <v>1657</v>
      </c>
      <c r="C128" s="45"/>
      <c r="D128" s="46" t="s">
        <v>1658</v>
      </c>
      <c r="E128" s="45" t="s">
        <v>1385</v>
      </c>
      <c r="F128" s="45"/>
      <c r="G128" s="45"/>
      <c r="H128" s="45"/>
      <c r="I128" s="47">
        <f>+SUM(I129:I136)</f>
        <v>59498.05887999999</v>
      </c>
      <c r="J128" s="47">
        <f>SUM(J129:J136)</f>
        <v>0</v>
      </c>
      <c r="K128" s="47">
        <f>SUM(K129:K136)</f>
        <v>0</v>
      </c>
      <c r="L128" s="48"/>
      <c r="M128" s="48"/>
      <c r="O128" s="48"/>
    </row>
    <row r="129" spans="2:15" ht="15.75" customHeight="1" x14ac:dyDescent="0.25">
      <c r="B129" s="49"/>
      <c r="C129" s="7" t="s">
        <v>134</v>
      </c>
      <c r="D129" s="50" t="s">
        <v>135</v>
      </c>
      <c r="E129" s="7" t="s">
        <v>136</v>
      </c>
      <c r="F129" s="7">
        <v>0.2</v>
      </c>
      <c r="G129" s="7">
        <v>0</v>
      </c>
      <c r="H129" s="51">
        <v>3284.4443999999999</v>
      </c>
      <c r="I129" s="52">
        <f t="shared" ref="I129:I136" si="5">+(F129+G129)*H129</f>
        <v>656.88887999999997</v>
      </c>
      <c r="J129" s="53">
        <v>0</v>
      </c>
      <c r="K129" s="53">
        <f t="shared" ref="K129:K136" si="6">+(F129+G129)*J129</f>
        <v>0</v>
      </c>
      <c r="L129" s="48"/>
      <c r="M129" s="48"/>
      <c r="O129" s="48"/>
    </row>
    <row r="130" spans="2:15" s="64" customFormat="1" ht="15.75" customHeight="1" x14ac:dyDescent="0.25">
      <c r="B130" s="49"/>
      <c r="C130" s="67" t="s">
        <v>810</v>
      </c>
      <c r="D130" s="70" t="s">
        <v>811</v>
      </c>
      <c r="E130" s="67" t="s">
        <v>164</v>
      </c>
      <c r="F130" s="67">
        <v>0.33</v>
      </c>
      <c r="G130" s="67">
        <v>0</v>
      </c>
      <c r="H130" s="71">
        <v>74181</v>
      </c>
      <c r="I130" s="52">
        <f t="shared" si="5"/>
        <v>24479.73</v>
      </c>
      <c r="J130" s="53">
        <v>0</v>
      </c>
      <c r="K130" s="53">
        <f t="shared" si="6"/>
        <v>0</v>
      </c>
      <c r="L130" s="48"/>
      <c r="M130" s="48"/>
      <c r="O130" s="48"/>
    </row>
    <row r="131" spans="2:15" s="143" customFormat="1" ht="15.75" customHeight="1" x14ac:dyDescent="0.25">
      <c r="B131" s="49"/>
      <c r="C131" s="67" t="s">
        <v>814</v>
      </c>
      <c r="D131" s="70" t="s">
        <v>815</v>
      </c>
      <c r="E131" s="67" t="s">
        <v>164</v>
      </c>
      <c r="F131" s="67">
        <v>1.25</v>
      </c>
      <c r="G131" s="67">
        <v>0</v>
      </c>
      <c r="H131" s="71">
        <v>3600</v>
      </c>
      <c r="I131" s="52">
        <f t="shared" si="5"/>
        <v>4500</v>
      </c>
      <c r="J131" s="53">
        <v>0</v>
      </c>
      <c r="K131" s="53">
        <f t="shared" si="6"/>
        <v>0</v>
      </c>
      <c r="L131" s="48"/>
      <c r="M131" s="48"/>
      <c r="O131" s="48"/>
    </row>
    <row r="132" spans="2:15" s="143" customFormat="1" ht="15.75" customHeight="1" x14ac:dyDescent="0.25">
      <c r="B132" s="49"/>
      <c r="C132" s="67" t="s">
        <v>160</v>
      </c>
      <c r="D132" s="70" t="s">
        <v>1455</v>
      </c>
      <c r="E132" s="67" t="s">
        <v>130</v>
      </c>
      <c r="F132" s="67">
        <v>0.33</v>
      </c>
      <c r="G132" s="67">
        <v>0</v>
      </c>
      <c r="H132" s="71">
        <v>1200</v>
      </c>
      <c r="I132" s="52">
        <f t="shared" si="5"/>
        <v>396</v>
      </c>
      <c r="J132" s="53">
        <v>0</v>
      </c>
      <c r="K132" s="53">
        <f t="shared" si="6"/>
        <v>0</v>
      </c>
      <c r="L132" s="48"/>
      <c r="M132" s="48"/>
      <c r="O132" s="48"/>
    </row>
    <row r="133" spans="2:15" s="64" customFormat="1" ht="15.75" customHeight="1" x14ac:dyDescent="0.25">
      <c r="B133" s="49"/>
      <c r="C133" s="67" t="s">
        <v>812</v>
      </c>
      <c r="D133" s="70" t="s">
        <v>813</v>
      </c>
      <c r="E133" s="67" t="s">
        <v>164</v>
      </c>
      <c r="F133" s="67">
        <v>0.66</v>
      </c>
      <c r="G133" s="67">
        <v>0</v>
      </c>
      <c r="H133" s="71">
        <v>6950</v>
      </c>
      <c r="I133" s="52">
        <f t="shared" si="5"/>
        <v>4587</v>
      </c>
      <c r="J133" s="53">
        <v>0</v>
      </c>
      <c r="K133" s="53">
        <f t="shared" si="6"/>
        <v>0</v>
      </c>
      <c r="L133" s="48"/>
      <c r="M133" s="48"/>
      <c r="O133" s="48"/>
    </row>
    <row r="134" spans="2:15" s="64" customFormat="1" ht="15.75" customHeight="1" x14ac:dyDescent="0.25">
      <c r="B134" s="49"/>
      <c r="C134" s="67" t="s">
        <v>524</v>
      </c>
      <c r="D134" s="70" t="s">
        <v>525</v>
      </c>
      <c r="E134" s="67" t="s">
        <v>164</v>
      </c>
      <c r="F134" s="67">
        <v>4</v>
      </c>
      <c r="G134" s="67">
        <v>0</v>
      </c>
      <c r="H134" s="71">
        <v>50</v>
      </c>
      <c r="I134" s="52">
        <f t="shared" si="5"/>
        <v>200</v>
      </c>
      <c r="J134" s="53">
        <v>0</v>
      </c>
      <c r="K134" s="53">
        <f t="shared" si="6"/>
        <v>0</v>
      </c>
      <c r="L134" s="48"/>
      <c r="M134" s="48"/>
      <c r="O134" s="48"/>
    </row>
    <row r="135" spans="2:15" s="64" customFormat="1" ht="15.75" customHeight="1" x14ac:dyDescent="0.25">
      <c r="B135" s="49"/>
      <c r="C135" s="67" t="s">
        <v>808</v>
      </c>
      <c r="D135" s="70" t="s">
        <v>809</v>
      </c>
      <c r="E135" s="67" t="s">
        <v>164</v>
      </c>
      <c r="F135" s="67">
        <v>0.33</v>
      </c>
      <c r="G135" s="67">
        <v>0</v>
      </c>
      <c r="H135" s="71">
        <v>13323</v>
      </c>
      <c r="I135" s="52">
        <f t="shared" si="5"/>
        <v>4396.59</v>
      </c>
      <c r="J135" s="53">
        <v>0</v>
      </c>
      <c r="K135" s="53">
        <f t="shared" si="6"/>
        <v>0</v>
      </c>
      <c r="L135" s="48"/>
      <c r="M135" s="48"/>
      <c r="O135" s="48"/>
    </row>
    <row r="136" spans="2:15" s="64" customFormat="1" ht="15.75" customHeight="1" x14ac:dyDescent="0.25">
      <c r="B136" s="49"/>
      <c r="C136" s="67" t="s">
        <v>38</v>
      </c>
      <c r="D136" s="70" t="s">
        <v>1641</v>
      </c>
      <c r="E136" s="67" t="s">
        <v>29</v>
      </c>
      <c r="F136" s="67">
        <v>0.85</v>
      </c>
      <c r="G136" s="67">
        <v>0</v>
      </c>
      <c r="H136" s="71">
        <v>23861</v>
      </c>
      <c r="I136" s="52">
        <f t="shared" si="5"/>
        <v>20281.849999999999</v>
      </c>
      <c r="J136" s="53">
        <v>0</v>
      </c>
      <c r="K136" s="53">
        <f t="shared" si="6"/>
        <v>0</v>
      </c>
      <c r="L136" s="48"/>
      <c r="M136" s="48"/>
      <c r="O136" s="48"/>
    </row>
    <row r="137" spans="2:15" ht="15.75" customHeight="1" x14ac:dyDescent="0.25">
      <c r="B137" s="44" t="s">
        <v>1659</v>
      </c>
      <c r="C137" s="45"/>
      <c r="D137" s="46" t="s">
        <v>1660</v>
      </c>
      <c r="E137" s="45" t="s">
        <v>1385</v>
      </c>
      <c r="F137" s="45"/>
      <c r="G137" s="45"/>
      <c r="H137" s="45"/>
      <c r="I137" s="47">
        <f>+SUM(I138:I145)</f>
        <v>59498.05887999999</v>
      </c>
      <c r="J137" s="47">
        <f>SUM(J138:J145)</f>
        <v>0</v>
      </c>
      <c r="K137" s="47">
        <f>SUM(K138:K145)</f>
        <v>0</v>
      </c>
      <c r="L137" s="48"/>
      <c r="M137" s="48"/>
      <c r="O137" s="48"/>
    </row>
    <row r="138" spans="2:15" ht="15.75" customHeight="1" x14ac:dyDescent="0.25">
      <c r="B138" s="49"/>
      <c r="C138" s="7" t="s">
        <v>134</v>
      </c>
      <c r="D138" s="50" t="s">
        <v>135</v>
      </c>
      <c r="E138" s="7" t="s">
        <v>136</v>
      </c>
      <c r="F138" s="7">
        <v>0.2</v>
      </c>
      <c r="G138" s="7">
        <v>0</v>
      </c>
      <c r="H138" s="51">
        <v>3284.4443999999999</v>
      </c>
      <c r="I138" s="52">
        <f t="shared" ref="I138:I145" si="7">+(F138+G138)*H138</f>
        <v>656.88887999999997</v>
      </c>
      <c r="J138" s="53">
        <v>0</v>
      </c>
      <c r="K138" s="53">
        <f t="shared" ref="K138:K145" si="8">+(F138+G138)*J138</f>
        <v>0</v>
      </c>
      <c r="L138" s="48"/>
      <c r="M138" s="48"/>
      <c r="O138" s="48"/>
    </row>
    <row r="139" spans="2:15" s="64" customFormat="1" ht="15.75" customHeight="1" x14ac:dyDescent="0.25">
      <c r="B139" s="49"/>
      <c r="C139" s="67" t="s">
        <v>810</v>
      </c>
      <c r="D139" s="70" t="s">
        <v>811</v>
      </c>
      <c r="E139" s="67" t="s">
        <v>164</v>
      </c>
      <c r="F139" s="67">
        <v>0.33</v>
      </c>
      <c r="G139" s="67">
        <v>0</v>
      </c>
      <c r="H139" s="71">
        <v>74181</v>
      </c>
      <c r="I139" s="52">
        <f t="shared" si="7"/>
        <v>24479.73</v>
      </c>
      <c r="J139" s="53">
        <v>0</v>
      </c>
      <c r="K139" s="53">
        <f t="shared" si="8"/>
        <v>0</v>
      </c>
      <c r="L139" s="48"/>
      <c r="M139" s="48"/>
      <c r="O139" s="48"/>
    </row>
    <row r="140" spans="2:15" s="64" customFormat="1" ht="15.75" customHeight="1" x14ac:dyDescent="0.25">
      <c r="B140" s="49"/>
      <c r="C140" s="67" t="s">
        <v>814</v>
      </c>
      <c r="D140" s="70" t="s">
        <v>815</v>
      </c>
      <c r="E140" s="67" t="s">
        <v>164</v>
      </c>
      <c r="F140" s="67">
        <v>1.25</v>
      </c>
      <c r="G140" s="67">
        <v>0</v>
      </c>
      <c r="H140" s="71">
        <v>3600</v>
      </c>
      <c r="I140" s="52">
        <f t="shared" si="7"/>
        <v>4500</v>
      </c>
      <c r="J140" s="53">
        <v>0</v>
      </c>
      <c r="K140" s="53">
        <f t="shared" si="8"/>
        <v>0</v>
      </c>
      <c r="L140" s="48"/>
      <c r="M140" s="48"/>
      <c r="O140" s="48"/>
    </row>
    <row r="141" spans="2:15" s="64" customFormat="1" ht="15.75" customHeight="1" x14ac:dyDescent="0.25">
      <c r="B141" s="49"/>
      <c r="C141" s="67" t="s">
        <v>160</v>
      </c>
      <c r="D141" s="70" t="s">
        <v>1455</v>
      </c>
      <c r="E141" s="67" t="s">
        <v>130</v>
      </c>
      <c r="F141" s="67">
        <v>0.33</v>
      </c>
      <c r="G141" s="67">
        <v>0</v>
      </c>
      <c r="H141" s="71">
        <v>1200</v>
      </c>
      <c r="I141" s="52">
        <f t="shared" si="7"/>
        <v>396</v>
      </c>
      <c r="J141" s="53">
        <v>0</v>
      </c>
      <c r="K141" s="53">
        <f t="shared" si="8"/>
        <v>0</v>
      </c>
      <c r="L141" s="48"/>
      <c r="M141" s="48"/>
      <c r="O141" s="48"/>
    </row>
    <row r="142" spans="2:15" s="64" customFormat="1" ht="15.75" customHeight="1" x14ac:dyDescent="0.25">
      <c r="B142" s="49"/>
      <c r="C142" s="67" t="s">
        <v>812</v>
      </c>
      <c r="D142" s="70" t="s">
        <v>813</v>
      </c>
      <c r="E142" s="67" t="s">
        <v>164</v>
      </c>
      <c r="F142" s="67">
        <v>0.66</v>
      </c>
      <c r="G142" s="67">
        <v>0</v>
      </c>
      <c r="H142" s="71">
        <v>6950</v>
      </c>
      <c r="I142" s="52">
        <f t="shared" si="7"/>
        <v>4587</v>
      </c>
      <c r="J142" s="53">
        <v>0</v>
      </c>
      <c r="K142" s="53">
        <f t="shared" si="8"/>
        <v>0</v>
      </c>
      <c r="L142" s="48"/>
      <c r="M142" s="48"/>
      <c r="O142" s="48"/>
    </row>
    <row r="143" spans="2:15" s="64" customFormat="1" ht="15.75" customHeight="1" x14ac:dyDescent="0.25">
      <c r="B143" s="49"/>
      <c r="C143" s="67" t="s">
        <v>524</v>
      </c>
      <c r="D143" s="70" t="s">
        <v>525</v>
      </c>
      <c r="E143" s="67" t="s">
        <v>164</v>
      </c>
      <c r="F143" s="67">
        <v>4</v>
      </c>
      <c r="G143" s="67">
        <v>0</v>
      </c>
      <c r="H143" s="71">
        <v>50</v>
      </c>
      <c r="I143" s="52">
        <f t="shared" si="7"/>
        <v>200</v>
      </c>
      <c r="J143" s="53">
        <v>0</v>
      </c>
      <c r="K143" s="53">
        <f t="shared" si="8"/>
        <v>0</v>
      </c>
      <c r="L143" s="48"/>
      <c r="M143" s="48"/>
      <c r="O143" s="48"/>
    </row>
    <row r="144" spans="2:15" s="143" customFormat="1" ht="15.75" customHeight="1" x14ac:dyDescent="0.25">
      <c r="B144" s="49"/>
      <c r="C144" s="67" t="s">
        <v>808</v>
      </c>
      <c r="D144" s="70" t="s">
        <v>809</v>
      </c>
      <c r="E144" s="67" t="s">
        <v>164</v>
      </c>
      <c r="F144" s="67">
        <v>0.33</v>
      </c>
      <c r="G144" s="67">
        <v>0</v>
      </c>
      <c r="H144" s="71">
        <v>13323</v>
      </c>
      <c r="I144" s="52">
        <f t="shared" si="7"/>
        <v>4396.59</v>
      </c>
      <c r="J144" s="53">
        <v>0</v>
      </c>
      <c r="K144" s="53">
        <f t="shared" si="8"/>
        <v>0</v>
      </c>
      <c r="L144" s="48"/>
      <c r="M144" s="48"/>
      <c r="O144" s="48"/>
    </row>
    <row r="145" spans="2:15" s="143" customFormat="1" ht="15.75" customHeight="1" x14ac:dyDescent="0.25">
      <c r="B145" s="49"/>
      <c r="C145" s="67" t="s">
        <v>38</v>
      </c>
      <c r="D145" s="70" t="s">
        <v>1641</v>
      </c>
      <c r="E145" s="67" t="s">
        <v>29</v>
      </c>
      <c r="F145" s="67">
        <v>0.85</v>
      </c>
      <c r="G145" s="67">
        <v>0</v>
      </c>
      <c r="H145" s="71">
        <v>23861</v>
      </c>
      <c r="I145" s="52">
        <f t="shared" si="7"/>
        <v>20281.849999999999</v>
      </c>
      <c r="J145" s="53">
        <v>0</v>
      </c>
      <c r="K145" s="53">
        <f t="shared" si="8"/>
        <v>0</v>
      </c>
      <c r="L145" s="48"/>
      <c r="M145" s="48"/>
      <c r="O145" s="48"/>
    </row>
    <row r="146" spans="2:15" ht="15.75" customHeight="1" x14ac:dyDescent="0.25">
      <c r="B146" s="44" t="s">
        <v>1661</v>
      </c>
      <c r="C146" s="45"/>
      <c r="D146" s="46" t="s">
        <v>1392</v>
      </c>
      <c r="E146" s="45" t="s">
        <v>164</v>
      </c>
      <c r="F146" s="45"/>
      <c r="G146" s="45"/>
      <c r="H146" s="45"/>
      <c r="I146" s="47">
        <f>+SUM(I147:I157)</f>
        <v>38008.388884444445</v>
      </c>
      <c r="J146" s="47">
        <f>SUM(J147:J157)</f>
        <v>0</v>
      </c>
      <c r="K146" s="47">
        <f>SUM(K147:K157)</f>
        <v>0</v>
      </c>
      <c r="L146" s="48"/>
      <c r="M146" s="48"/>
      <c r="O146" s="48"/>
    </row>
    <row r="147" spans="2:15" ht="15.75" customHeight="1" x14ac:dyDescent="0.25">
      <c r="B147" s="49"/>
      <c r="C147" s="7" t="s">
        <v>134</v>
      </c>
      <c r="D147" s="50" t="s">
        <v>135</v>
      </c>
      <c r="E147" s="7" t="s">
        <v>136</v>
      </c>
      <c r="F147" s="7">
        <v>0.1</v>
      </c>
      <c r="G147" s="7">
        <v>0</v>
      </c>
      <c r="H147" s="51">
        <v>3284.4443999999999</v>
      </c>
      <c r="I147" s="52">
        <f t="shared" ref="I147:I157" si="9">+(F147+G147)*H147</f>
        <v>328.44443999999999</v>
      </c>
      <c r="J147" s="53">
        <f>+VLOOKUP(C147,INSUMOS!$B$12:$F$777,5,FALSE)</f>
        <v>0</v>
      </c>
      <c r="K147" s="53">
        <f t="shared" ref="K147:K157" si="10">+(F147+G147)*J147</f>
        <v>0</v>
      </c>
      <c r="L147" s="48"/>
      <c r="M147" s="48"/>
      <c r="O147" s="48"/>
    </row>
    <row r="148" spans="2:15" s="64" customFormat="1" ht="15.75" customHeight="1" x14ac:dyDescent="0.25">
      <c r="B148" s="49"/>
      <c r="C148" s="67" t="s">
        <v>679</v>
      </c>
      <c r="D148" s="70" t="s">
        <v>680</v>
      </c>
      <c r="E148" s="67" t="s">
        <v>164</v>
      </c>
      <c r="F148" s="67">
        <v>1</v>
      </c>
      <c r="G148" s="67">
        <v>0</v>
      </c>
      <c r="H148" s="71">
        <v>509</v>
      </c>
      <c r="I148" s="52">
        <f t="shared" si="9"/>
        <v>509</v>
      </c>
      <c r="J148" s="53">
        <v>0</v>
      </c>
      <c r="K148" s="53">
        <f t="shared" si="10"/>
        <v>0</v>
      </c>
      <c r="L148" s="48"/>
      <c r="M148" s="48"/>
      <c r="O148" s="48"/>
    </row>
    <row r="149" spans="2:15" s="64" customFormat="1" ht="15.75" customHeight="1" x14ac:dyDescent="0.25">
      <c r="B149" s="49"/>
      <c r="C149" s="67" t="s">
        <v>675</v>
      </c>
      <c r="D149" s="70" t="s">
        <v>676</v>
      </c>
      <c r="E149" s="67" t="s">
        <v>164</v>
      </c>
      <c r="F149" s="67">
        <v>1</v>
      </c>
      <c r="G149" s="67">
        <v>0</v>
      </c>
      <c r="H149" s="71">
        <v>390</v>
      </c>
      <c r="I149" s="52">
        <f t="shared" si="9"/>
        <v>390</v>
      </c>
      <c r="J149" s="53">
        <v>0</v>
      </c>
      <c r="K149" s="53">
        <f t="shared" si="10"/>
        <v>0</v>
      </c>
      <c r="L149" s="48"/>
      <c r="M149" s="48"/>
      <c r="O149" s="48"/>
    </row>
    <row r="150" spans="2:15" s="143" customFormat="1" ht="15.75" customHeight="1" x14ac:dyDescent="0.25">
      <c r="B150" s="49"/>
      <c r="C150" s="67" t="s">
        <v>384</v>
      </c>
      <c r="D150" s="70" t="s">
        <v>385</v>
      </c>
      <c r="E150" s="67" t="s">
        <v>386</v>
      </c>
      <c r="F150" s="67">
        <v>0.05</v>
      </c>
      <c r="G150" s="67">
        <v>0</v>
      </c>
      <c r="H150" s="71">
        <v>1400</v>
      </c>
      <c r="I150" s="52">
        <f t="shared" si="9"/>
        <v>70</v>
      </c>
      <c r="J150" s="53">
        <v>0</v>
      </c>
      <c r="K150" s="53">
        <f t="shared" si="10"/>
        <v>0</v>
      </c>
      <c r="L150" s="48"/>
      <c r="M150" s="48"/>
      <c r="O150" s="48"/>
    </row>
    <row r="151" spans="2:15" s="143" customFormat="1" ht="15.75" customHeight="1" x14ac:dyDescent="0.25">
      <c r="B151" s="49"/>
      <c r="C151" s="67" t="s">
        <v>763</v>
      </c>
      <c r="D151" s="70" t="s">
        <v>764</v>
      </c>
      <c r="E151" s="67" t="s">
        <v>164</v>
      </c>
      <c r="F151" s="67">
        <v>2</v>
      </c>
      <c r="G151" s="67">
        <v>0</v>
      </c>
      <c r="H151" s="71">
        <v>580.5</v>
      </c>
      <c r="I151" s="52">
        <f t="shared" si="9"/>
        <v>1161</v>
      </c>
      <c r="J151" s="53">
        <v>0</v>
      </c>
      <c r="K151" s="53">
        <f t="shared" si="10"/>
        <v>0</v>
      </c>
      <c r="L151" s="48"/>
      <c r="M151" s="48"/>
      <c r="O151" s="48"/>
    </row>
    <row r="152" spans="2:15" s="143" customFormat="1" ht="15.75" customHeight="1" x14ac:dyDescent="0.25">
      <c r="B152" s="49"/>
      <c r="C152" s="67" t="s">
        <v>415</v>
      </c>
      <c r="D152" s="70" t="s">
        <v>416</v>
      </c>
      <c r="E152" s="67" t="s">
        <v>164</v>
      </c>
      <c r="F152" s="67">
        <v>0.05</v>
      </c>
      <c r="G152" s="67">
        <v>0</v>
      </c>
      <c r="H152" s="71">
        <v>46100</v>
      </c>
      <c r="I152" s="52">
        <f t="shared" si="9"/>
        <v>2305</v>
      </c>
      <c r="J152" s="53">
        <v>0</v>
      </c>
      <c r="K152" s="53">
        <f t="shared" si="10"/>
        <v>0</v>
      </c>
      <c r="L152" s="48"/>
      <c r="M152" s="48"/>
      <c r="O152" s="48"/>
    </row>
    <row r="153" spans="2:15" s="64" customFormat="1" ht="15.75" customHeight="1" x14ac:dyDescent="0.25">
      <c r="B153" s="49"/>
      <c r="C153" s="67" t="s">
        <v>409</v>
      </c>
      <c r="D153" s="70" t="s">
        <v>410</v>
      </c>
      <c r="E153" s="67" t="s">
        <v>164</v>
      </c>
      <c r="F153" s="67">
        <v>0.05</v>
      </c>
      <c r="G153" s="67">
        <v>0</v>
      </c>
      <c r="H153" s="71">
        <v>51450</v>
      </c>
      <c r="I153" s="52">
        <f t="shared" si="9"/>
        <v>2572.5</v>
      </c>
      <c r="J153" s="53">
        <v>0</v>
      </c>
      <c r="K153" s="53">
        <f t="shared" si="10"/>
        <v>0</v>
      </c>
      <c r="L153" s="48"/>
      <c r="M153" s="48"/>
      <c r="O153" s="48"/>
    </row>
    <row r="154" spans="2:15" s="143" customFormat="1" ht="15.75" customHeight="1" x14ac:dyDescent="0.25">
      <c r="B154" s="49"/>
      <c r="C154" s="67" t="s">
        <v>673</v>
      </c>
      <c r="D154" s="70" t="s">
        <v>674</v>
      </c>
      <c r="E154" s="67" t="s">
        <v>164</v>
      </c>
      <c r="F154" s="67">
        <v>1</v>
      </c>
      <c r="G154" s="67">
        <v>0</v>
      </c>
      <c r="H154" s="71">
        <v>510</v>
      </c>
      <c r="I154" s="52">
        <f t="shared" si="9"/>
        <v>510</v>
      </c>
      <c r="J154" s="53">
        <v>0</v>
      </c>
      <c r="K154" s="53">
        <f t="shared" si="10"/>
        <v>0</v>
      </c>
      <c r="L154" s="48"/>
      <c r="M154" s="48"/>
      <c r="O154" s="48"/>
    </row>
    <row r="155" spans="2:15" s="143" customFormat="1" ht="15.75" customHeight="1" x14ac:dyDescent="0.25">
      <c r="B155" s="49"/>
      <c r="C155" s="67" t="s">
        <v>647</v>
      </c>
      <c r="D155" s="70" t="s">
        <v>648</v>
      </c>
      <c r="E155" s="67" t="s">
        <v>164</v>
      </c>
      <c r="F155" s="67">
        <v>1</v>
      </c>
      <c r="G155" s="67">
        <v>0</v>
      </c>
      <c r="H155" s="71">
        <v>734</v>
      </c>
      <c r="I155" s="52">
        <f t="shared" si="9"/>
        <v>734</v>
      </c>
      <c r="J155" s="53">
        <v>0</v>
      </c>
      <c r="K155" s="53">
        <f t="shared" si="10"/>
        <v>0</v>
      </c>
      <c r="L155" s="48"/>
      <c r="M155" s="48"/>
      <c r="O155" s="48"/>
    </row>
    <row r="156" spans="2:15" s="64" customFormat="1" ht="15.75" customHeight="1" x14ac:dyDescent="0.25">
      <c r="B156" s="49"/>
      <c r="C156" s="67" t="s">
        <v>655</v>
      </c>
      <c r="D156" s="70" t="s">
        <v>656</v>
      </c>
      <c r="E156" s="67" t="s">
        <v>215</v>
      </c>
      <c r="F156" s="67">
        <v>2</v>
      </c>
      <c r="G156" s="67">
        <v>0</v>
      </c>
      <c r="H156" s="71">
        <v>2783.7222222222222</v>
      </c>
      <c r="I156" s="52">
        <f t="shared" si="9"/>
        <v>5567.4444444444443</v>
      </c>
      <c r="J156" s="53">
        <v>0</v>
      </c>
      <c r="K156" s="53">
        <f t="shared" si="10"/>
        <v>0</v>
      </c>
      <c r="L156" s="48"/>
      <c r="M156" s="48"/>
      <c r="O156" s="48"/>
    </row>
    <row r="157" spans="2:15" s="64" customFormat="1" ht="15.75" customHeight="1" x14ac:dyDescent="0.25">
      <c r="B157" s="49"/>
      <c r="C157" s="67" t="s">
        <v>38</v>
      </c>
      <c r="D157" s="70" t="s">
        <v>1641</v>
      </c>
      <c r="E157" s="67" t="s">
        <v>29</v>
      </c>
      <c r="F157" s="67">
        <v>1</v>
      </c>
      <c r="G157" s="67">
        <v>0</v>
      </c>
      <c r="H157" s="71">
        <v>23861</v>
      </c>
      <c r="I157" s="52">
        <f t="shared" si="9"/>
        <v>23861</v>
      </c>
      <c r="J157" s="53">
        <v>0</v>
      </c>
      <c r="K157" s="53">
        <f t="shared" si="10"/>
        <v>0</v>
      </c>
      <c r="L157" s="48"/>
      <c r="M157" s="48"/>
      <c r="O157" s="48"/>
    </row>
    <row r="158" spans="2:15" ht="15.75" customHeight="1" x14ac:dyDescent="0.25">
      <c r="B158" s="44" t="s">
        <v>1662</v>
      </c>
      <c r="C158" s="45"/>
      <c r="D158" s="46" t="s">
        <v>1498</v>
      </c>
      <c r="E158" s="45" t="s">
        <v>1385</v>
      </c>
      <c r="F158" s="45"/>
      <c r="G158" s="45"/>
      <c r="H158" s="45"/>
      <c r="I158" s="47">
        <f>+SUM(I159:I165)</f>
        <v>11371.152773333333</v>
      </c>
      <c r="J158" s="47">
        <f>SUM(J159:J165)</f>
        <v>0</v>
      </c>
      <c r="K158" s="47">
        <f>SUM(K159:K165)</f>
        <v>0</v>
      </c>
      <c r="L158" s="48"/>
      <c r="M158" s="48"/>
      <c r="O158" s="48"/>
    </row>
    <row r="159" spans="2:15" ht="15.75" customHeight="1" x14ac:dyDescent="0.25">
      <c r="B159" s="49"/>
      <c r="C159" s="7" t="s">
        <v>134</v>
      </c>
      <c r="D159" s="50" t="s">
        <v>135</v>
      </c>
      <c r="E159" s="7" t="s">
        <v>136</v>
      </c>
      <c r="F159" s="7">
        <v>0.1</v>
      </c>
      <c r="G159" s="7">
        <v>0</v>
      </c>
      <c r="H159" s="51">
        <v>3284.4443999999999</v>
      </c>
      <c r="I159" s="52">
        <f t="shared" ref="I159:I165" si="11">+(F159+G159)*H159</f>
        <v>328.44443999999999</v>
      </c>
      <c r="J159" s="53">
        <v>0</v>
      </c>
      <c r="K159" s="53">
        <f t="shared" ref="K159:K165" si="12">+(F159+G159)*J159</f>
        <v>0</v>
      </c>
      <c r="L159" s="48"/>
      <c r="M159" s="48"/>
      <c r="O159" s="48"/>
    </row>
    <row r="160" spans="2:15" s="64" customFormat="1" ht="15.75" customHeight="1" x14ac:dyDescent="0.25">
      <c r="B160" s="49"/>
      <c r="C160" s="67" t="s">
        <v>415</v>
      </c>
      <c r="D160" s="70" t="s">
        <v>416</v>
      </c>
      <c r="E160" s="67" t="s">
        <v>164</v>
      </c>
      <c r="F160" s="67">
        <v>5.0000000000000001E-3</v>
      </c>
      <c r="G160" s="67">
        <v>0</v>
      </c>
      <c r="H160" s="71">
        <v>46100</v>
      </c>
      <c r="I160" s="52">
        <f t="shared" si="11"/>
        <v>230.5</v>
      </c>
      <c r="J160" s="53">
        <v>0</v>
      </c>
      <c r="K160" s="53">
        <f t="shared" si="12"/>
        <v>0</v>
      </c>
      <c r="L160" s="48"/>
      <c r="M160" s="48"/>
      <c r="O160" s="48"/>
    </row>
    <row r="161" spans="2:15" s="64" customFormat="1" ht="15.75" customHeight="1" x14ac:dyDescent="0.25">
      <c r="B161" s="49"/>
      <c r="C161" s="67" t="s">
        <v>409</v>
      </c>
      <c r="D161" s="70" t="s">
        <v>410</v>
      </c>
      <c r="E161" s="67" t="s">
        <v>164</v>
      </c>
      <c r="F161" s="67">
        <v>5.0000000000000001E-3</v>
      </c>
      <c r="G161" s="67">
        <v>0</v>
      </c>
      <c r="H161" s="71">
        <v>51450</v>
      </c>
      <c r="I161" s="52">
        <f t="shared" si="11"/>
        <v>257.25</v>
      </c>
      <c r="J161" s="53">
        <v>0</v>
      </c>
      <c r="K161" s="53">
        <f t="shared" si="12"/>
        <v>0</v>
      </c>
      <c r="L161" s="48"/>
      <c r="M161" s="48"/>
      <c r="O161" s="48"/>
    </row>
    <row r="162" spans="2:15" s="64" customFormat="1" ht="15.75" customHeight="1" x14ac:dyDescent="0.25">
      <c r="B162" s="49"/>
      <c r="C162" s="67" t="s">
        <v>763</v>
      </c>
      <c r="D162" s="70" t="s">
        <v>764</v>
      </c>
      <c r="E162" s="67" t="s">
        <v>164</v>
      </c>
      <c r="F162" s="67">
        <v>0.5</v>
      </c>
      <c r="G162" s="67">
        <v>0</v>
      </c>
      <c r="H162" s="71">
        <v>580.5</v>
      </c>
      <c r="I162" s="52">
        <f t="shared" si="11"/>
        <v>290.25</v>
      </c>
      <c r="J162" s="53">
        <v>0</v>
      </c>
      <c r="K162" s="53">
        <f t="shared" si="12"/>
        <v>0</v>
      </c>
      <c r="L162" s="48"/>
      <c r="M162" s="48"/>
      <c r="O162" s="48"/>
    </row>
    <row r="163" spans="2:15" s="143" customFormat="1" ht="15.75" customHeight="1" x14ac:dyDescent="0.25">
      <c r="B163" s="49"/>
      <c r="C163" s="67" t="s">
        <v>647</v>
      </c>
      <c r="D163" s="70" t="s">
        <v>648</v>
      </c>
      <c r="E163" s="67" t="s">
        <v>164</v>
      </c>
      <c r="F163" s="67">
        <v>0.25</v>
      </c>
      <c r="G163" s="67">
        <v>0</v>
      </c>
      <c r="H163" s="71">
        <v>734</v>
      </c>
      <c r="I163" s="52">
        <f t="shared" si="11"/>
        <v>183.5</v>
      </c>
      <c r="J163" s="53">
        <v>0</v>
      </c>
      <c r="K163" s="53">
        <f t="shared" si="12"/>
        <v>0</v>
      </c>
      <c r="L163" s="48"/>
      <c r="M163" s="48"/>
      <c r="O163" s="48"/>
    </row>
    <row r="164" spans="2:15" s="143" customFormat="1" ht="15.75" customHeight="1" x14ac:dyDescent="0.25">
      <c r="B164" s="49"/>
      <c r="C164" s="67" t="s">
        <v>655</v>
      </c>
      <c r="D164" s="70" t="s">
        <v>656</v>
      </c>
      <c r="E164" s="67" t="s">
        <v>215</v>
      </c>
      <c r="F164" s="67">
        <v>1.05</v>
      </c>
      <c r="G164" s="67">
        <v>0</v>
      </c>
      <c r="H164" s="71">
        <v>2783.7222222222222</v>
      </c>
      <c r="I164" s="52">
        <f t="shared" si="11"/>
        <v>2922.9083333333333</v>
      </c>
      <c r="J164" s="53">
        <v>0</v>
      </c>
      <c r="K164" s="53">
        <f t="shared" si="12"/>
        <v>0</v>
      </c>
      <c r="L164" s="48"/>
      <c r="M164" s="48"/>
      <c r="O164" s="48"/>
    </row>
    <row r="165" spans="2:15" s="143" customFormat="1" ht="15.75" customHeight="1" x14ac:dyDescent="0.25">
      <c r="B165" s="49"/>
      <c r="C165" s="67" t="s">
        <v>38</v>
      </c>
      <c r="D165" s="70" t="s">
        <v>1641</v>
      </c>
      <c r="E165" s="67" t="s">
        <v>29</v>
      </c>
      <c r="F165" s="67">
        <v>0.3</v>
      </c>
      <c r="G165" s="67">
        <v>0</v>
      </c>
      <c r="H165" s="71">
        <v>23861</v>
      </c>
      <c r="I165" s="52">
        <f t="shared" si="11"/>
        <v>7158.3</v>
      </c>
      <c r="J165" s="53">
        <v>0</v>
      </c>
      <c r="K165" s="53">
        <f t="shared" si="12"/>
        <v>0</v>
      </c>
      <c r="L165" s="48"/>
      <c r="M165" s="48"/>
      <c r="O165" s="48"/>
    </row>
    <row r="166" spans="2:15" ht="15.75" customHeight="1" x14ac:dyDescent="0.25">
      <c r="B166" s="44" t="s">
        <v>1663</v>
      </c>
      <c r="C166" s="45"/>
      <c r="D166" s="46" t="s">
        <v>1664</v>
      </c>
      <c r="E166" s="45" t="s">
        <v>164</v>
      </c>
      <c r="F166" s="45"/>
      <c r="G166" s="45"/>
      <c r="H166" s="45"/>
      <c r="I166" s="47">
        <f>+SUM(I167:I173)</f>
        <v>29784.755506666668</v>
      </c>
      <c r="J166" s="47">
        <f>SUM(J167:J173)</f>
        <v>0</v>
      </c>
      <c r="K166" s="47">
        <f>SUM(K167:K173)</f>
        <v>0</v>
      </c>
      <c r="L166" s="48"/>
      <c r="M166" s="48"/>
      <c r="O166" s="48"/>
    </row>
    <row r="167" spans="2:15" ht="15.75" customHeight="1" x14ac:dyDescent="0.25">
      <c r="B167" s="49"/>
      <c r="C167" s="7" t="s">
        <v>134</v>
      </c>
      <c r="D167" s="50" t="s">
        <v>135</v>
      </c>
      <c r="E167" s="7" t="s">
        <v>136</v>
      </c>
      <c r="F167" s="7">
        <v>1.1000000000000001</v>
      </c>
      <c r="G167" s="7">
        <v>0</v>
      </c>
      <c r="H167" s="51">
        <v>3284.4443999999999</v>
      </c>
      <c r="I167" s="52">
        <f t="shared" ref="I167:I173" si="13">+(F167+G167)*H167</f>
        <v>3612.8888400000001</v>
      </c>
      <c r="J167" s="53">
        <v>0</v>
      </c>
      <c r="K167" s="53">
        <f t="shared" ref="K167:K173" si="14">+(F167+G167)*J167</f>
        <v>0</v>
      </c>
      <c r="L167" s="48"/>
      <c r="M167" s="48"/>
      <c r="O167" s="48"/>
    </row>
    <row r="168" spans="2:15" s="64" customFormat="1" ht="15.75" customHeight="1" x14ac:dyDescent="0.25">
      <c r="B168" s="49"/>
      <c r="C168" s="67" t="s">
        <v>725</v>
      </c>
      <c r="D168" s="70" t="s">
        <v>726</v>
      </c>
      <c r="E168" s="67" t="s">
        <v>164</v>
      </c>
      <c r="F168" s="67">
        <v>2</v>
      </c>
      <c r="G168" s="67">
        <v>0</v>
      </c>
      <c r="H168" s="71">
        <v>3220.3333333333335</v>
      </c>
      <c r="I168" s="52">
        <f t="shared" si="13"/>
        <v>6440.666666666667</v>
      </c>
      <c r="J168" s="53">
        <v>0</v>
      </c>
      <c r="K168" s="53">
        <f t="shared" si="14"/>
        <v>0</v>
      </c>
      <c r="L168" s="48"/>
      <c r="M168" s="48"/>
      <c r="O168" s="48"/>
    </row>
    <row r="169" spans="2:15" s="64" customFormat="1" ht="15.75" customHeight="1" x14ac:dyDescent="0.25">
      <c r="B169" s="49"/>
      <c r="C169" s="67" t="s">
        <v>415</v>
      </c>
      <c r="D169" s="70" t="s">
        <v>416</v>
      </c>
      <c r="E169" s="67" t="s">
        <v>164</v>
      </c>
      <c r="F169" s="67">
        <v>0.03</v>
      </c>
      <c r="G169" s="67">
        <v>0</v>
      </c>
      <c r="H169" s="71">
        <v>46100</v>
      </c>
      <c r="I169" s="52">
        <f t="shared" si="13"/>
        <v>1383</v>
      </c>
      <c r="J169" s="53">
        <v>0</v>
      </c>
      <c r="K169" s="53">
        <f t="shared" si="14"/>
        <v>0</v>
      </c>
      <c r="L169" s="48"/>
      <c r="M169" s="48"/>
      <c r="O169" s="48"/>
    </row>
    <row r="170" spans="2:15" s="64" customFormat="1" ht="15.75" customHeight="1" x14ac:dyDescent="0.25">
      <c r="B170" s="49"/>
      <c r="C170" s="67" t="s">
        <v>409</v>
      </c>
      <c r="D170" s="70" t="s">
        <v>410</v>
      </c>
      <c r="E170" s="67" t="s">
        <v>164</v>
      </c>
      <c r="F170" s="67">
        <v>0.03</v>
      </c>
      <c r="G170" s="67">
        <v>0</v>
      </c>
      <c r="H170" s="71">
        <v>51450</v>
      </c>
      <c r="I170" s="52">
        <f t="shared" si="13"/>
        <v>1543.5</v>
      </c>
      <c r="J170" s="53">
        <v>0</v>
      </c>
      <c r="K170" s="53">
        <f t="shared" si="14"/>
        <v>0</v>
      </c>
      <c r="L170" s="48"/>
      <c r="M170" s="48"/>
      <c r="O170" s="48"/>
    </row>
    <row r="171" spans="2:15" s="64" customFormat="1" ht="15.75" customHeight="1" x14ac:dyDescent="0.25">
      <c r="B171" s="49"/>
      <c r="C171" s="67" t="s">
        <v>790</v>
      </c>
      <c r="D171" s="70" t="s">
        <v>791</v>
      </c>
      <c r="E171" s="67" t="s">
        <v>164</v>
      </c>
      <c r="F171" s="67">
        <v>1</v>
      </c>
      <c r="G171" s="67">
        <v>0</v>
      </c>
      <c r="H171" s="71">
        <v>1133.5</v>
      </c>
      <c r="I171" s="52">
        <f t="shared" si="13"/>
        <v>1133.5</v>
      </c>
      <c r="J171" s="53">
        <v>0</v>
      </c>
      <c r="K171" s="53">
        <f t="shared" si="14"/>
        <v>0</v>
      </c>
      <c r="L171" s="48"/>
      <c r="M171" s="48"/>
      <c r="O171" s="48"/>
    </row>
    <row r="172" spans="2:15" ht="15.75" customHeight="1" x14ac:dyDescent="0.25">
      <c r="B172" s="49"/>
      <c r="C172" s="7" t="s">
        <v>719</v>
      </c>
      <c r="D172" s="50" t="s">
        <v>720</v>
      </c>
      <c r="E172" s="7" t="s">
        <v>215</v>
      </c>
      <c r="F172" s="7">
        <v>1</v>
      </c>
      <c r="G172" s="7">
        <v>0</v>
      </c>
      <c r="H172" s="51">
        <v>10899</v>
      </c>
      <c r="I172" s="52">
        <f t="shared" si="13"/>
        <v>10899</v>
      </c>
      <c r="J172" s="53">
        <v>0</v>
      </c>
      <c r="K172" s="53">
        <f t="shared" si="14"/>
        <v>0</v>
      </c>
      <c r="L172" s="48"/>
      <c r="M172" s="48"/>
      <c r="O172" s="48"/>
    </row>
    <row r="173" spans="2:15" ht="15.75" customHeight="1" x14ac:dyDescent="0.25">
      <c r="B173" s="49"/>
      <c r="C173" s="7" t="s">
        <v>38</v>
      </c>
      <c r="D173" s="50" t="s">
        <v>1641</v>
      </c>
      <c r="E173" s="7" t="s">
        <v>29</v>
      </c>
      <c r="F173" s="7">
        <v>0.2</v>
      </c>
      <c r="G173" s="7">
        <v>0</v>
      </c>
      <c r="H173" s="51">
        <v>23861</v>
      </c>
      <c r="I173" s="52">
        <f t="shared" si="13"/>
        <v>4772.2</v>
      </c>
      <c r="J173" s="53">
        <v>0</v>
      </c>
      <c r="K173" s="53">
        <f t="shared" si="14"/>
        <v>0</v>
      </c>
      <c r="L173" s="48"/>
      <c r="M173" s="48"/>
      <c r="O173" s="48"/>
    </row>
    <row r="174" spans="2:15" ht="15.75" customHeight="1" x14ac:dyDescent="0.25">
      <c r="B174" s="44" t="s">
        <v>1665</v>
      </c>
      <c r="C174" s="45"/>
      <c r="D174" s="46" t="s">
        <v>1395</v>
      </c>
      <c r="E174" s="45" t="s">
        <v>164</v>
      </c>
      <c r="F174" s="45"/>
      <c r="G174" s="45"/>
      <c r="H174" s="79"/>
      <c r="I174" s="47">
        <f>+SUM(I175:I181)</f>
        <v>46168.922173333332</v>
      </c>
      <c r="J174" s="47">
        <f>SUM(J175:J181)</f>
        <v>0</v>
      </c>
      <c r="K174" s="47">
        <f>SUM(K175:K181)</f>
        <v>0</v>
      </c>
      <c r="L174" s="48"/>
      <c r="M174" s="48"/>
      <c r="O174" s="48"/>
    </row>
    <row r="175" spans="2:15" ht="15.75" customHeight="1" x14ac:dyDescent="0.25">
      <c r="B175" s="49"/>
      <c r="C175" s="7" t="s">
        <v>134</v>
      </c>
      <c r="D175" s="50" t="s">
        <v>135</v>
      </c>
      <c r="E175" s="7" t="s">
        <v>136</v>
      </c>
      <c r="F175" s="7">
        <v>1.1000000000000001</v>
      </c>
      <c r="G175" s="66">
        <v>0</v>
      </c>
      <c r="H175" s="81">
        <v>3284.4443999999999</v>
      </c>
      <c r="I175" s="52">
        <f t="shared" ref="I175:I181" si="15">+(F175+G175)*H175</f>
        <v>3612.8888400000001</v>
      </c>
      <c r="J175" s="53">
        <v>0</v>
      </c>
      <c r="K175" s="53">
        <f t="shared" ref="K175:K181" si="16">+(H175+I175)*J175</f>
        <v>0</v>
      </c>
      <c r="L175" s="48"/>
      <c r="M175" s="48"/>
      <c r="O175" s="48"/>
    </row>
    <row r="176" spans="2:15" s="143" customFormat="1" ht="15.75" customHeight="1" x14ac:dyDescent="0.25">
      <c r="B176" s="49"/>
      <c r="C176" s="67" t="s">
        <v>727</v>
      </c>
      <c r="D176" s="70" t="s">
        <v>728</v>
      </c>
      <c r="E176" s="67" t="s">
        <v>164</v>
      </c>
      <c r="F176" s="67">
        <v>2</v>
      </c>
      <c r="G176" s="66">
        <v>0</v>
      </c>
      <c r="H176" s="82">
        <v>7085.5</v>
      </c>
      <c r="I176" s="52">
        <f t="shared" si="15"/>
        <v>14171</v>
      </c>
      <c r="J176" s="53">
        <v>0</v>
      </c>
      <c r="K176" s="53">
        <f t="shared" si="16"/>
        <v>0</v>
      </c>
      <c r="L176" s="48"/>
      <c r="M176" s="48"/>
      <c r="O176" s="48"/>
    </row>
    <row r="177" spans="2:15" s="143" customFormat="1" ht="15.75" customHeight="1" x14ac:dyDescent="0.25">
      <c r="B177" s="49"/>
      <c r="C177" s="67" t="s">
        <v>415</v>
      </c>
      <c r="D177" s="70" t="s">
        <v>416</v>
      </c>
      <c r="E177" s="67" t="s">
        <v>164</v>
      </c>
      <c r="F177" s="67">
        <v>0.05</v>
      </c>
      <c r="G177" s="66">
        <v>0</v>
      </c>
      <c r="H177" s="82">
        <v>46100</v>
      </c>
      <c r="I177" s="52">
        <f t="shared" si="15"/>
        <v>2305</v>
      </c>
      <c r="J177" s="53">
        <v>0</v>
      </c>
      <c r="K177" s="53">
        <f t="shared" si="16"/>
        <v>0</v>
      </c>
      <c r="L177" s="48"/>
      <c r="M177" s="48"/>
      <c r="O177" s="48"/>
    </row>
    <row r="178" spans="2:15" s="143" customFormat="1" ht="15.75" customHeight="1" x14ac:dyDescent="0.25">
      <c r="B178" s="49"/>
      <c r="C178" s="67" t="s">
        <v>409</v>
      </c>
      <c r="D178" s="70" t="s">
        <v>410</v>
      </c>
      <c r="E178" s="67" t="s">
        <v>164</v>
      </c>
      <c r="F178" s="67">
        <v>0.05</v>
      </c>
      <c r="G178" s="66">
        <v>0</v>
      </c>
      <c r="H178" s="82">
        <v>51450</v>
      </c>
      <c r="I178" s="52">
        <f t="shared" si="15"/>
        <v>2572.5</v>
      </c>
      <c r="J178" s="53">
        <v>0</v>
      </c>
      <c r="K178" s="53">
        <f t="shared" si="16"/>
        <v>0</v>
      </c>
      <c r="L178" s="48"/>
      <c r="M178" s="48"/>
      <c r="O178" s="48"/>
    </row>
    <row r="179" spans="2:15" s="143" customFormat="1" ht="15.75" customHeight="1" x14ac:dyDescent="0.25">
      <c r="B179" s="49"/>
      <c r="C179" s="67" t="s">
        <v>717</v>
      </c>
      <c r="D179" s="70" t="s">
        <v>718</v>
      </c>
      <c r="E179" s="67" t="s">
        <v>164</v>
      </c>
      <c r="F179" s="67">
        <v>1</v>
      </c>
      <c r="G179" s="66">
        <v>0</v>
      </c>
      <c r="H179" s="82">
        <v>1068</v>
      </c>
      <c r="I179" s="52">
        <f t="shared" si="15"/>
        <v>1068</v>
      </c>
      <c r="J179" s="53">
        <v>0</v>
      </c>
      <c r="K179" s="53">
        <f t="shared" si="16"/>
        <v>0</v>
      </c>
      <c r="L179" s="48"/>
      <c r="M179" s="48"/>
      <c r="O179" s="48"/>
    </row>
    <row r="180" spans="2:15" s="64" customFormat="1" ht="15.75" customHeight="1" x14ac:dyDescent="0.25">
      <c r="B180" s="49"/>
      <c r="C180" s="67" t="s">
        <v>721</v>
      </c>
      <c r="D180" s="70" t="s">
        <v>722</v>
      </c>
      <c r="E180" s="67" t="s">
        <v>215</v>
      </c>
      <c r="F180" s="67">
        <v>1</v>
      </c>
      <c r="G180" s="66">
        <v>0</v>
      </c>
      <c r="H180" s="82">
        <v>17667.333333333336</v>
      </c>
      <c r="I180" s="52">
        <f t="shared" si="15"/>
        <v>17667.333333333336</v>
      </c>
      <c r="J180" s="53">
        <v>0</v>
      </c>
      <c r="K180" s="53">
        <f t="shared" si="16"/>
        <v>0</v>
      </c>
      <c r="L180" s="48"/>
      <c r="M180" s="48"/>
      <c r="O180" s="48"/>
    </row>
    <row r="181" spans="2:15" ht="15.75" customHeight="1" x14ac:dyDescent="0.25">
      <c r="B181" s="49"/>
      <c r="C181" s="7" t="s">
        <v>38</v>
      </c>
      <c r="D181" s="50" t="s">
        <v>1641</v>
      </c>
      <c r="E181" s="7" t="s">
        <v>29</v>
      </c>
      <c r="F181" s="7">
        <v>0.2</v>
      </c>
      <c r="G181" s="66">
        <v>0</v>
      </c>
      <c r="H181" s="82">
        <v>23861</v>
      </c>
      <c r="I181" s="52">
        <f t="shared" si="15"/>
        <v>4772.2</v>
      </c>
      <c r="J181" s="53">
        <v>0</v>
      </c>
      <c r="K181" s="53">
        <f t="shared" si="16"/>
        <v>0</v>
      </c>
      <c r="L181" s="48"/>
      <c r="M181" s="48"/>
      <c r="O181" s="48"/>
    </row>
    <row r="182" spans="2:15" ht="15.75" customHeight="1" x14ac:dyDescent="0.25">
      <c r="B182" s="44" t="s">
        <v>1666</v>
      </c>
      <c r="C182" s="45"/>
      <c r="D182" s="46" t="s">
        <v>1396</v>
      </c>
      <c r="E182" s="45" t="s">
        <v>164</v>
      </c>
      <c r="F182" s="45"/>
      <c r="G182" s="45"/>
      <c r="H182" s="80"/>
      <c r="I182" s="47">
        <f>+SUM(I183:I190)</f>
        <v>93779.694400000008</v>
      </c>
      <c r="J182" s="47">
        <f>SUM(J183:J190)</f>
        <v>0</v>
      </c>
      <c r="K182" s="47">
        <f>SUM(K183:K190)</f>
        <v>0</v>
      </c>
      <c r="L182" s="48"/>
      <c r="M182" s="48"/>
      <c r="O182" s="48"/>
    </row>
    <row r="183" spans="2:15" ht="15.75" customHeight="1" x14ac:dyDescent="0.25">
      <c r="B183" s="49"/>
      <c r="C183" s="7" t="s">
        <v>134</v>
      </c>
      <c r="D183" s="50" t="s">
        <v>135</v>
      </c>
      <c r="E183" s="7" t="s">
        <v>136</v>
      </c>
      <c r="F183" s="7">
        <v>1</v>
      </c>
      <c r="G183" s="7">
        <v>0</v>
      </c>
      <c r="H183" s="51">
        <v>3284.4443999999999</v>
      </c>
      <c r="I183" s="52">
        <f t="shared" ref="I183:I190" si="17">+(F183+G183)*H183</f>
        <v>3284.4443999999999</v>
      </c>
      <c r="J183" s="53">
        <v>0</v>
      </c>
      <c r="K183" s="53">
        <f t="shared" ref="K183:K190" si="18">+(F183+G183)*J183</f>
        <v>0</v>
      </c>
      <c r="L183" s="48"/>
      <c r="M183" s="48"/>
      <c r="O183" s="48"/>
    </row>
    <row r="184" spans="2:15" s="143" customFormat="1" ht="15.75" customHeight="1" x14ac:dyDescent="0.25">
      <c r="B184" s="49"/>
      <c r="C184" s="67" t="s">
        <v>729</v>
      </c>
      <c r="D184" s="70" t="s">
        <v>730</v>
      </c>
      <c r="E184" s="67" t="s">
        <v>164</v>
      </c>
      <c r="F184" s="67">
        <v>1</v>
      </c>
      <c r="G184" s="67">
        <v>0</v>
      </c>
      <c r="H184" s="71">
        <v>13133.5</v>
      </c>
      <c r="I184" s="52">
        <f t="shared" si="17"/>
        <v>13133.5</v>
      </c>
      <c r="J184" s="53">
        <v>0</v>
      </c>
      <c r="K184" s="53">
        <f t="shared" si="18"/>
        <v>0</v>
      </c>
      <c r="L184" s="48"/>
      <c r="M184" s="48"/>
      <c r="O184" s="48"/>
    </row>
    <row r="185" spans="2:15" s="143" customFormat="1" ht="15.75" customHeight="1" x14ac:dyDescent="0.25">
      <c r="B185" s="49"/>
      <c r="C185" s="67" t="s">
        <v>415</v>
      </c>
      <c r="D185" s="70" t="s">
        <v>416</v>
      </c>
      <c r="E185" s="67" t="s">
        <v>164</v>
      </c>
      <c r="F185" s="67">
        <v>0.03</v>
      </c>
      <c r="G185" s="67">
        <v>0</v>
      </c>
      <c r="H185" s="71">
        <v>46100</v>
      </c>
      <c r="I185" s="52">
        <f t="shared" si="17"/>
        <v>1383</v>
      </c>
      <c r="J185" s="53">
        <v>0</v>
      </c>
      <c r="K185" s="53">
        <f t="shared" si="18"/>
        <v>0</v>
      </c>
      <c r="L185" s="48"/>
      <c r="M185" s="48"/>
      <c r="O185" s="48"/>
    </row>
    <row r="186" spans="2:15" s="143" customFormat="1" ht="15.75" customHeight="1" x14ac:dyDescent="0.25">
      <c r="B186" s="49"/>
      <c r="C186" s="67" t="s">
        <v>409</v>
      </c>
      <c r="D186" s="70" t="s">
        <v>410</v>
      </c>
      <c r="E186" s="67" t="s">
        <v>164</v>
      </c>
      <c r="F186" s="67">
        <v>0.03</v>
      </c>
      <c r="G186" s="67">
        <v>0</v>
      </c>
      <c r="H186" s="71">
        <v>51450</v>
      </c>
      <c r="I186" s="52">
        <f t="shared" si="17"/>
        <v>1543.5</v>
      </c>
      <c r="J186" s="53">
        <v>0</v>
      </c>
      <c r="K186" s="53">
        <f t="shared" si="18"/>
        <v>0</v>
      </c>
      <c r="L186" s="48"/>
      <c r="M186" s="48"/>
      <c r="O186" s="48"/>
    </row>
    <row r="187" spans="2:15" s="143" customFormat="1" ht="15.75" customHeight="1" x14ac:dyDescent="0.25">
      <c r="B187" s="49"/>
      <c r="C187" s="67" t="s">
        <v>751</v>
      </c>
      <c r="D187" s="70" t="s">
        <v>752</v>
      </c>
      <c r="E187" s="67" t="s">
        <v>164</v>
      </c>
      <c r="F187" s="67">
        <v>1</v>
      </c>
      <c r="G187" s="67">
        <v>0</v>
      </c>
      <c r="H187" s="71">
        <v>2707.5</v>
      </c>
      <c r="I187" s="52">
        <f t="shared" si="17"/>
        <v>2707.5</v>
      </c>
      <c r="J187" s="53">
        <v>0</v>
      </c>
      <c r="K187" s="53">
        <f t="shared" si="18"/>
        <v>0</v>
      </c>
      <c r="L187" s="48"/>
      <c r="M187" s="48"/>
      <c r="O187" s="48"/>
    </row>
    <row r="188" spans="2:15" s="143" customFormat="1" ht="15.75" customHeight="1" x14ac:dyDescent="0.25">
      <c r="B188" s="49"/>
      <c r="C188" s="67" t="s">
        <v>1457</v>
      </c>
      <c r="D188" s="70" t="s">
        <v>784</v>
      </c>
      <c r="E188" s="67" t="s">
        <v>164</v>
      </c>
      <c r="F188" s="67">
        <v>1</v>
      </c>
      <c r="G188" s="67">
        <v>0</v>
      </c>
      <c r="H188" s="71">
        <v>25361</v>
      </c>
      <c r="I188" s="52">
        <f t="shared" si="17"/>
        <v>25361</v>
      </c>
      <c r="J188" s="53">
        <v>0</v>
      </c>
      <c r="K188" s="53">
        <f t="shared" si="18"/>
        <v>0</v>
      </c>
      <c r="L188" s="48"/>
      <c r="M188" s="48"/>
      <c r="O188" s="48"/>
    </row>
    <row r="189" spans="2:15" s="143" customFormat="1" ht="15.75" customHeight="1" x14ac:dyDescent="0.25">
      <c r="B189" s="49"/>
      <c r="C189" s="67" t="s">
        <v>723</v>
      </c>
      <c r="D189" s="70" t="s">
        <v>724</v>
      </c>
      <c r="E189" s="67" t="s">
        <v>215</v>
      </c>
      <c r="F189" s="67">
        <v>1.5</v>
      </c>
      <c r="G189" s="67">
        <v>0</v>
      </c>
      <c r="H189" s="71">
        <v>22957.5</v>
      </c>
      <c r="I189" s="52">
        <f t="shared" si="17"/>
        <v>34436.25</v>
      </c>
      <c r="J189" s="53">
        <v>0</v>
      </c>
      <c r="K189" s="53">
        <f t="shared" si="18"/>
        <v>0</v>
      </c>
      <c r="L189" s="48"/>
      <c r="M189" s="48"/>
      <c r="O189" s="48"/>
    </row>
    <row r="190" spans="2:15" s="143" customFormat="1" ht="15.75" customHeight="1" x14ac:dyDescent="0.25">
      <c r="B190" s="49"/>
      <c r="C190" s="67" t="s">
        <v>38</v>
      </c>
      <c r="D190" s="70" t="s">
        <v>1641</v>
      </c>
      <c r="E190" s="67" t="s">
        <v>29</v>
      </c>
      <c r="F190" s="67">
        <v>0.5</v>
      </c>
      <c r="G190" s="67">
        <v>0</v>
      </c>
      <c r="H190" s="71">
        <v>23861</v>
      </c>
      <c r="I190" s="52">
        <f t="shared" si="17"/>
        <v>11930.5</v>
      </c>
      <c r="J190" s="53">
        <v>0</v>
      </c>
      <c r="K190" s="53">
        <f t="shared" si="18"/>
        <v>0</v>
      </c>
      <c r="L190" s="48"/>
      <c r="M190" s="48"/>
      <c r="O190" s="48"/>
    </row>
    <row r="191" spans="2:15" ht="15.75" customHeight="1" x14ac:dyDescent="0.25">
      <c r="B191" s="44" t="s">
        <v>1667</v>
      </c>
      <c r="C191" s="45"/>
      <c r="D191" s="46" t="s">
        <v>1668</v>
      </c>
      <c r="E191" s="45" t="s">
        <v>1385</v>
      </c>
      <c r="F191" s="45"/>
      <c r="G191" s="45"/>
      <c r="H191" s="45"/>
      <c r="I191" s="47">
        <f>+SUM(I192:I198)</f>
        <v>21702.3622</v>
      </c>
      <c r="J191" s="47">
        <f>SUM(J192:J198)</f>
        <v>0</v>
      </c>
      <c r="K191" s="47">
        <f>SUM(K192:K198)</f>
        <v>0</v>
      </c>
      <c r="L191" s="48"/>
      <c r="M191" s="48"/>
      <c r="O191" s="48"/>
    </row>
    <row r="192" spans="2:15" ht="15.75" customHeight="1" x14ac:dyDescent="0.25">
      <c r="B192" s="49"/>
      <c r="C192" s="7" t="s">
        <v>134</v>
      </c>
      <c r="D192" s="50" t="s">
        <v>135</v>
      </c>
      <c r="E192" s="7" t="s">
        <v>136</v>
      </c>
      <c r="F192" s="7">
        <v>0.5</v>
      </c>
      <c r="G192" s="7">
        <v>0</v>
      </c>
      <c r="H192" s="51">
        <v>3284.4443999999999</v>
      </c>
      <c r="I192" s="52">
        <f t="shared" ref="I192:I198" si="19">+(F192+G192)*H192</f>
        <v>1642.2221999999999</v>
      </c>
      <c r="J192" s="53">
        <f>+VLOOKUP(C192,INSUMOS!$B$12:$F$777,5,FALSE)</f>
        <v>0</v>
      </c>
      <c r="K192" s="53">
        <f t="shared" ref="K192:K198" si="20">+(F192+G192)*J192</f>
        <v>0</v>
      </c>
      <c r="L192" s="48"/>
      <c r="M192" s="48"/>
      <c r="O192" s="48"/>
    </row>
    <row r="193" spans="2:15" s="143" customFormat="1" ht="15.75" customHeight="1" x14ac:dyDescent="0.25">
      <c r="B193" s="49"/>
      <c r="C193" s="67" t="s">
        <v>415</v>
      </c>
      <c r="D193" s="70" t="s">
        <v>416</v>
      </c>
      <c r="E193" s="67" t="s">
        <v>164</v>
      </c>
      <c r="F193" s="67">
        <v>0.02</v>
      </c>
      <c r="G193" s="67">
        <v>0</v>
      </c>
      <c r="H193" s="71">
        <v>46100</v>
      </c>
      <c r="I193" s="52">
        <f t="shared" si="19"/>
        <v>922</v>
      </c>
      <c r="J193" s="53">
        <v>0</v>
      </c>
      <c r="K193" s="53">
        <f t="shared" si="20"/>
        <v>0</v>
      </c>
      <c r="L193" s="48"/>
      <c r="M193" s="48"/>
      <c r="O193" s="48"/>
    </row>
    <row r="194" spans="2:15" s="143" customFormat="1" ht="15.75" customHeight="1" x14ac:dyDescent="0.25">
      <c r="B194" s="49"/>
      <c r="C194" s="67" t="s">
        <v>409</v>
      </c>
      <c r="D194" s="70" t="s">
        <v>410</v>
      </c>
      <c r="E194" s="67" t="s">
        <v>164</v>
      </c>
      <c r="F194" s="67">
        <v>0.02</v>
      </c>
      <c r="G194" s="67">
        <v>0</v>
      </c>
      <c r="H194" s="71">
        <v>51450</v>
      </c>
      <c r="I194" s="52">
        <f t="shared" si="19"/>
        <v>1029</v>
      </c>
      <c r="J194" s="53">
        <v>0</v>
      </c>
      <c r="K194" s="53">
        <f t="shared" si="20"/>
        <v>0</v>
      </c>
      <c r="L194" s="48"/>
      <c r="M194" s="48"/>
      <c r="O194" s="48"/>
    </row>
    <row r="195" spans="2:15" s="143" customFormat="1" ht="15.75" customHeight="1" x14ac:dyDescent="0.25">
      <c r="B195" s="49"/>
      <c r="C195" s="67" t="s">
        <v>775</v>
      </c>
      <c r="D195" s="70" t="s">
        <v>776</v>
      </c>
      <c r="E195" s="67" t="s">
        <v>164</v>
      </c>
      <c r="F195" s="67">
        <v>7.0000000000000007E-2</v>
      </c>
      <c r="G195" s="67">
        <v>0</v>
      </c>
      <c r="H195" s="71">
        <v>7328</v>
      </c>
      <c r="I195" s="52">
        <f t="shared" si="19"/>
        <v>512.96</v>
      </c>
      <c r="J195" s="53">
        <v>0</v>
      </c>
      <c r="K195" s="53">
        <f t="shared" si="20"/>
        <v>0</v>
      </c>
      <c r="L195" s="48"/>
      <c r="M195" s="48"/>
      <c r="O195" s="48"/>
    </row>
    <row r="196" spans="2:15" s="64" customFormat="1" ht="15.75" customHeight="1" x14ac:dyDescent="0.25">
      <c r="B196" s="49"/>
      <c r="C196" s="67" t="s">
        <v>719</v>
      </c>
      <c r="D196" s="70" t="s">
        <v>720</v>
      </c>
      <c r="E196" s="67" t="s">
        <v>215</v>
      </c>
      <c r="F196" s="67">
        <v>1.03</v>
      </c>
      <c r="G196" s="67">
        <v>0</v>
      </c>
      <c r="H196" s="71">
        <v>10899</v>
      </c>
      <c r="I196" s="52">
        <f t="shared" si="19"/>
        <v>11225.970000000001</v>
      </c>
      <c r="J196" s="53">
        <v>0</v>
      </c>
      <c r="K196" s="53">
        <f t="shared" si="20"/>
        <v>0</v>
      </c>
      <c r="L196" s="48"/>
      <c r="M196" s="48"/>
      <c r="O196" s="48"/>
    </row>
    <row r="197" spans="2:15" s="143" customFormat="1" ht="15.75" customHeight="1" x14ac:dyDescent="0.25">
      <c r="B197" s="49"/>
      <c r="C197" s="67" t="s">
        <v>773</v>
      </c>
      <c r="D197" s="70" t="s">
        <v>774</v>
      </c>
      <c r="E197" s="67" t="s">
        <v>164</v>
      </c>
      <c r="F197" s="67">
        <v>0.16</v>
      </c>
      <c r="G197" s="67">
        <v>0</v>
      </c>
      <c r="H197" s="71">
        <v>2531</v>
      </c>
      <c r="I197" s="52">
        <f t="shared" si="19"/>
        <v>404.96000000000004</v>
      </c>
      <c r="J197" s="53">
        <v>0</v>
      </c>
      <c r="K197" s="53">
        <f t="shared" si="20"/>
        <v>0</v>
      </c>
      <c r="L197" s="48"/>
      <c r="M197" s="48"/>
      <c r="O197" s="48"/>
    </row>
    <row r="198" spans="2:15" ht="15.75" customHeight="1" x14ac:dyDescent="0.25">
      <c r="B198" s="49"/>
      <c r="C198" s="7" t="s">
        <v>38</v>
      </c>
      <c r="D198" s="50" t="s">
        <v>1641</v>
      </c>
      <c r="E198" s="7" t="s">
        <v>29</v>
      </c>
      <c r="F198" s="7">
        <v>0.25</v>
      </c>
      <c r="G198" s="7">
        <v>0</v>
      </c>
      <c r="H198" s="51">
        <v>23861</v>
      </c>
      <c r="I198" s="52">
        <f t="shared" si="19"/>
        <v>5965.25</v>
      </c>
      <c r="J198" s="53">
        <v>0</v>
      </c>
      <c r="K198" s="53">
        <f t="shared" si="20"/>
        <v>0</v>
      </c>
      <c r="L198" s="48"/>
      <c r="M198" s="48"/>
      <c r="O198" s="48"/>
    </row>
    <row r="199" spans="2:15" ht="15.75" customHeight="1" x14ac:dyDescent="0.25">
      <c r="B199" s="44" t="s">
        <v>1669</v>
      </c>
      <c r="C199" s="45"/>
      <c r="D199" s="46" t="s">
        <v>1670</v>
      </c>
      <c r="E199" s="45" t="s">
        <v>1385</v>
      </c>
      <c r="F199" s="45"/>
      <c r="G199" s="45"/>
      <c r="H199" s="79"/>
      <c r="I199" s="47">
        <f>+SUM(I200:I206)</f>
        <v>33129.80553333334</v>
      </c>
      <c r="J199" s="47">
        <f>SUM(J200:J206)</f>
        <v>0</v>
      </c>
      <c r="K199" s="47">
        <f>SUM(K200:K206)</f>
        <v>0</v>
      </c>
      <c r="L199" s="48"/>
      <c r="M199" s="48"/>
      <c r="O199" s="48"/>
    </row>
    <row r="200" spans="2:15" ht="15.75" customHeight="1" x14ac:dyDescent="0.25">
      <c r="B200" s="49"/>
      <c r="C200" s="7" t="s">
        <v>134</v>
      </c>
      <c r="D200" s="50" t="s">
        <v>135</v>
      </c>
      <c r="E200" s="7" t="s">
        <v>136</v>
      </c>
      <c r="F200" s="7">
        <v>0.5</v>
      </c>
      <c r="G200" s="66">
        <v>0</v>
      </c>
      <c r="H200" s="81">
        <v>3284.4443999999999</v>
      </c>
      <c r="I200" s="52">
        <f t="shared" ref="I200:I206" si="21">+(F200+G200)*H200</f>
        <v>1642.2221999999999</v>
      </c>
      <c r="J200" s="53">
        <v>0</v>
      </c>
      <c r="K200" s="53">
        <f t="shared" ref="K200:K206" si="22">+(F200+G200)*J200</f>
        <v>0</v>
      </c>
      <c r="L200" s="48"/>
      <c r="M200" s="48"/>
      <c r="O200" s="48"/>
    </row>
    <row r="201" spans="2:15" s="64" customFormat="1" ht="15.75" customHeight="1" x14ac:dyDescent="0.25">
      <c r="B201" s="49"/>
      <c r="C201" s="67" t="s">
        <v>415</v>
      </c>
      <c r="D201" s="70" t="s">
        <v>416</v>
      </c>
      <c r="E201" s="67" t="s">
        <v>164</v>
      </c>
      <c r="F201" s="67">
        <v>0.05</v>
      </c>
      <c r="G201" s="66">
        <v>0</v>
      </c>
      <c r="H201" s="82">
        <v>46100</v>
      </c>
      <c r="I201" s="52">
        <f t="shared" si="21"/>
        <v>2305</v>
      </c>
      <c r="J201" s="53">
        <v>0</v>
      </c>
      <c r="K201" s="53">
        <f t="shared" si="22"/>
        <v>0</v>
      </c>
      <c r="L201" s="48"/>
      <c r="M201" s="48"/>
      <c r="O201" s="48"/>
    </row>
    <row r="202" spans="2:15" s="64" customFormat="1" ht="15.75" customHeight="1" x14ac:dyDescent="0.25">
      <c r="B202" s="49"/>
      <c r="C202" s="67" t="s">
        <v>409</v>
      </c>
      <c r="D202" s="70" t="s">
        <v>410</v>
      </c>
      <c r="E202" s="67" t="s">
        <v>164</v>
      </c>
      <c r="F202" s="67">
        <v>0.05</v>
      </c>
      <c r="G202" s="66">
        <v>0</v>
      </c>
      <c r="H202" s="82">
        <v>51450</v>
      </c>
      <c r="I202" s="52">
        <f t="shared" si="21"/>
        <v>2572.5</v>
      </c>
      <c r="J202" s="53">
        <v>0</v>
      </c>
      <c r="K202" s="53">
        <f t="shared" si="22"/>
        <v>0</v>
      </c>
      <c r="L202" s="48"/>
      <c r="M202" s="48"/>
      <c r="O202" s="48"/>
    </row>
    <row r="203" spans="2:15" s="64" customFormat="1" ht="15.75" customHeight="1" x14ac:dyDescent="0.25">
      <c r="B203" s="49"/>
      <c r="C203" s="67" t="s">
        <v>779</v>
      </c>
      <c r="D203" s="70" t="s">
        <v>780</v>
      </c>
      <c r="E203" s="67" t="s">
        <v>164</v>
      </c>
      <c r="F203" s="67">
        <v>7.0000000000000007E-2</v>
      </c>
      <c r="G203" s="66">
        <v>0</v>
      </c>
      <c r="H203" s="82">
        <v>11461</v>
      </c>
      <c r="I203" s="52">
        <f t="shared" si="21"/>
        <v>802.2700000000001</v>
      </c>
      <c r="J203" s="53">
        <v>0</v>
      </c>
      <c r="K203" s="53">
        <f t="shared" si="22"/>
        <v>0</v>
      </c>
      <c r="L203" s="48"/>
      <c r="M203" s="48"/>
      <c r="O203" s="48"/>
    </row>
    <row r="204" spans="2:15" s="64" customFormat="1" ht="15.75" customHeight="1" x14ac:dyDescent="0.25">
      <c r="B204" s="49"/>
      <c r="C204" s="67" t="s">
        <v>721</v>
      </c>
      <c r="D204" s="70" t="s">
        <v>722</v>
      </c>
      <c r="E204" s="67" t="s">
        <v>215</v>
      </c>
      <c r="F204" s="67">
        <v>1.03</v>
      </c>
      <c r="G204" s="66">
        <v>0</v>
      </c>
      <c r="H204" s="82">
        <v>17667.333333333336</v>
      </c>
      <c r="I204" s="52">
        <f t="shared" si="21"/>
        <v>18197.353333333336</v>
      </c>
      <c r="J204" s="53">
        <v>0</v>
      </c>
      <c r="K204" s="53">
        <f t="shared" si="22"/>
        <v>0</v>
      </c>
      <c r="L204" s="48"/>
      <c r="M204" s="48"/>
      <c r="O204" s="48"/>
    </row>
    <row r="205" spans="2:15" s="64" customFormat="1" ht="15.75" customHeight="1" x14ac:dyDescent="0.25">
      <c r="B205" s="49"/>
      <c r="C205" s="67" t="s">
        <v>777</v>
      </c>
      <c r="D205" s="70" t="s">
        <v>778</v>
      </c>
      <c r="E205" s="67" t="s">
        <v>164</v>
      </c>
      <c r="F205" s="67">
        <v>0.16</v>
      </c>
      <c r="G205" s="66">
        <v>0</v>
      </c>
      <c r="H205" s="82">
        <v>2826</v>
      </c>
      <c r="I205" s="52">
        <f t="shared" si="21"/>
        <v>452.16</v>
      </c>
      <c r="J205" s="53">
        <v>0</v>
      </c>
      <c r="K205" s="53">
        <f t="shared" si="22"/>
        <v>0</v>
      </c>
      <c r="L205" s="48"/>
      <c r="M205" s="48"/>
      <c r="O205" s="48"/>
    </row>
    <row r="206" spans="2:15" ht="15.75" customHeight="1" x14ac:dyDescent="0.25">
      <c r="B206" s="49"/>
      <c r="C206" s="7" t="s">
        <v>38</v>
      </c>
      <c r="D206" s="50" t="s">
        <v>1641</v>
      </c>
      <c r="E206" s="7" t="s">
        <v>29</v>
      </c>
      <c r="F206" s="7">
        <v>0.3</v>
      </c>
      <c r="G206" s="66">
        <v>0</v>
      </c>
      <c r="H206" s="82">
        <v>23861</v>
      </c>
      <c r="I206" s="52">
        <f t="shared" si="21"/>
        <v>7158.3</v>
      </c>
      <c r="J206" s="53">
        <v>0</v>
      </c>
      <c r="K206" s="53">
        <f t="shared" si="22"/>
        <v>0</v>
      </c>
      <c r="L206" s="48"/>
      <c r="M206" s="48"/>
      <c r="O206" s="48"/>
    </row>
    <row r="207" spans="2:15" ht="15.75" customHeight="1" x14ac:dyDescent="0.25">
      <c r="B207" s="44" t="s">
        <v>1671</v>
      </c>
      <c r="C207" s="45"/>
      <c r="D207" s="46" t="s">
        <v>1672</v>
      </c>
      <c r="E207" s="45" t="s">
        <v>1385</v>
      </c>
      <c r="F207" s="45"/>
      <c r="G207" s="45"/>
      <c r="H207" s="80"/>
      <c r="I207" s="47">
        <f>+SUM(I208:I214)</f>
        <v>40288.477200000008</v>
      </c>
      <c r="J207" s="47">
        <f>SUM(J208:J214)</f>
        <v>0</v>
      </c>
      <c r="K207" s="47">
        <f>SUM(K208:K214)</f>
        <v>0</v>
      </c>
      <c r="L207" s="48"/>
      <c r="M207" s="48"/>
      <c r="O207" s="48"/>
    </row>
    <row r="208" spans="2:15" ht="15.75" customHeight="1" x14ac:dyDescent="0.25">
      <c r="B208" s="49"/>
      <c r="C208" s="7" t="s">
        <v>134</v>
      </c>
      <c r="D208" s="50" t="s">
        <v>135</v>
      </c>
      <c r="E208" s="7" t="s">
        <v>136</v>
      </c>
      <c r="F208" s="7">
        <v>0.5</v>
      </c>
      <c r="G208" s="7">
        <v>0</v>
      </c>
      <c r="H208" s="51">
        <v>3284.4443999999999</v>
      </c>
      <c r="I208" s="52">
        <f t="shared" ref="I208:I214" si="23">+(F208+G208)*H208</f>
        <v>1642.2221999999999</v>
      </c>
      <c r="J208" s="53">
        <v>0</v>
      </c>
      <c r="K208" s="53">
        <f t="shared" ref="K208:K214" si="24">+(F208+G208)*J208</f>
        <v>0</v>
      </c>
      <c r="L208" s="48"/>
      <c r="M208" s="48"/>
      <c r="O208" s="48"/>
    </row>
    <row r="209" spans="2:15" s="64" customFormat="1" ht="15.75" customHeight="1" x14ac:dyDescent="0.25">
      <c r="B209" s="49"/>
      <c r="C209" s="67" t="s">
        <v>415</v>
      </c>
      <c r="D209" s="70" t="s">
        <v>416</v>
      </c>
      <c r="E209" s="67" t="s">
        <v>164</v>
      </c>
      <c r="F209" s="67">
        <v>0.05</v>
      </c>
      <c r="G209" s="67">
        <v>0</v>
      </c>
      <c r="H209" s="71">
        <v>46100</v>
      </c>
      <c r="I209" s="52">
        <f t="shared" si="23"/>
        <v>2305</v>
      </c>
      <c r="J209" s="53">
        <v>0</v>
      </c>
      <c r="K209" s="53">
        <f t="shared" si="24"/>
        <v>0</v>
      </c>
      <c r="L209" s="48"/>
      <c r="M209" s="48"/>
      <c r="O209" s="48"/>
    </row>
    <row r="210" spans="2:15" s="64" customFormat="1" ht="15.75" customHeight="1" x14ac:dyDescent="0.25">
      <c r="B210" s="49"/>
      <c r="C210" s="67" t="s">
        <v>409</v>
      </c>
      <c r="D210" s="70" t="s">
        <v>410</v>
      </c>
      <c r="E210" s="67" t="s">
        <v>164</v>
      </c>
      <c r="F210" s="67">
        <v>0.05</v>
      </c>
      <c r="G210" s="67">
        <v>0</v>
      </c>
      <c r="H210" s="71">
        <v>51450</v>
      </c>
      <c r="I210" s="52">
        <f t="shared" si="23"/>
        <v>2572.5</v>
      </c>
      <c r="J210" s="53">
        <v>0</v>
      </c>
      <c r="K210" s="53">
        <f t="shared" si="24"/>
        <v>0</v>
      </c>
      <c r="L210" s="48"/>
      <c r="M210" s="48"/>
      <c r="O210" s="48"/>
    </row>
    <row r="211" spans="2:15" s="143" customFormat="1" ht="15.75" customHeight="1" x14ac:dyDescent="0.25">
      <c r="B211" s="49"/>
      <c r="C211" s="67" t="s">
        <v>783</v>
      </c>
      <c r="D211" s="70" t="s">
        <v>784</v>
      </c>
      <c r="E211" s="67" t="s">
        <v>164</v>
      </c>
      <c r="F211" s="67">
        <v>7.0000000000000007E-2</v>
      </c>
      <c r="G211" s="67">
        <v>0</v>
      </c>
      <c r="H211" s="71">
        <v>25361</v>
      </c>
      <c r="I211" s="52">
        <f t="shared" si="23"/>
        <v>1775.2700000000002</v>
      </c>
      <c r="J211" s="53">
        <v>0</v>
      </c>
      <c r="K211" s="53">
        <f t="shared" si="24"/>
        <v>0</v>
      </c>
      <c r="L211" s="48"/>
      <c r="M211" s="48"/>
      <c r="O211" s="48"/>
    </row>
    <row r="212" spans="2:15" s="143" customFormat="1" ht="15.75" customHeight="1" x14ac:dyDescent="0.25">
      <c r="B212" s="49"/>
      <c r="C212" s="67" t="s">
        <v>723</v>
      </c>
      <c r="D212" s="70" t="s">
        <v>724</v>
      </c>
      <c r="E212" s="67" t="s">
        <v>215</v>
      </c>
      <c r="F212" s="67">
        <v>1.03</v>
      </c>
      <c r="G212" s="67">
        <v>0</v>
      </c>
      <c r="H212" s="71">
        <v>22957.5</v>
      </c>
      <c r="I212" s="52">
        <f t="shared" si="23"/>
        <v>23646.225000000002</v>
      </c>
      <c r="J212" s="53">
        <v>0</v>
      </c>
      <c r="K212" s="53">
        <f t="shared" si="24"/>
        <v>0</v>
      </c>
      <c r="L212" s="48"/>
      <c r="M212" s="48"/>
      <c r="O212" s="48"/>
    </row>
    <row r="213" spans="2:15" s="143" customFormat="1" ht="15.75" customHeight="1" x14ac:dyDescent="0.25">
      <c r="B213" s="49"/>
      <c r="C213" s="67" t="s">
        <v>781</v>
      </c>
      <c r="D213" s="70" t="s">
        <v>782</v>
      </c>
      <c r="E213" s="67" t="s">
        <v>164</v>
      </c>
      <c r="F213" s="67">
        <v>0.16</v>
      </c>
      <c r="G213" s="67">
        <v>0</v>
      </c>
      <c r="H213" s="71">
        <v>7431</v>
      </c>
      <c r="I213" s="52">
        <f t="shared" si="23"/>
        <v>1188.96</v>
      </c>
      <c r="J213" s="53">
        <v>0</v>
      </c>
      <c r="K213" s="53">
        <f t="shared" si="24"/>
        <v>0</v>
      </c>
      <c r="L213" s="48"/>
      <c r="M213" s="48"/>
      <c r="O213" s="48"/>
    </row>
    <row r="214" spans="2:15" s="64" customFormat="1" ht="15.75" customHeight="1" x14ac:dyDescent="0.25">
      <c r="B214" s="49"/>
      <c r="C214" s="67" t="s">
        <v>38</v>
      </c>
      <c r="D214" s="70" t="s">
        <v>1641</v>
      </c>
      <c r="E214" s="67" t="s">
        <v>29</v>
      </c>
      <c r="F214" s="67">
        <v>0.3</v>
      </c>
      <c r="G214" s="67">
        <v>0</v>
      </c>
      <c r="H214" s="71">
        <v>23861</v>
      </c>
      <c r="I214" s="52">
        <f t="shared" si="23"/>
        <v>7158.3</v>
      </c>
      <c r="J214" s="53">
        <v>0</v>
      </c>
      <c r="K214" s="53">
        <f t="shared" si="24"/>
        <v>0</v>
      </c>
      <c r="L214" s="48"/>
      <c r="M214" s="48"/>
      <c r="O214" s="48"/>
    </row>
    <row r="215" spans="2:15" ht="15.75" customHeight="1" x14ac:dyDescent="0.25">
      <c r="B215" s="44" t="s">
        <v>1673</v>
      </c>
      <c r="C215" s="45"/>
      <c r="D215" s="46" t="s">
        <v>1400</v>
      </c>
      <c r="E215" s="45" t="s">
        <v>164</v>
      </c>
      <c r="F215" s="45"/>
      <c r="G215" s="45"/>
      <c r="H215" s="45"/>
      <c r="I215" s="47">
        <f>+SUM(I216:I220)</f>
        <v>13359.694439999999</v>
      </c>
      <c r="J215" s="47">
        <f>SUM(J216:J220)</f>
        <v>0</v>
      </c>
      <c r="K215" s="47">
        <f>SUM(K216:K220)</f>
        <v>0</v>
      </c>
      <c r="L215" s="48"/>
      <c r="M215" s="48"/>
      <c r="O215" s="48"/>
    </row>
    <row r="216" spans="2:15" ht="15.75" customHeight="1" x14ac:dyDescent="0.25">
      <c r="B216" s="49"/>
      <c r="C216" s="7" t="s">
        <v>134</v>
      </c>
      <c r="D216" s="50" t="s">
        <v>135</v>
      </c>
      <c r="E216" s="7" t="s">
        <v>136</v>
      </c>
      <c r="F216" s="7">
        <v>0.1</v>
      </c>
      <c r="G216" s="7">
        <v>0</v>
      </c>
      <c r="H216" s="51">
        <v>3284.4443999999999</v>
      </c>
      <c r="I216" s="52">
        <f t="shared" ref="I216:I226" si="25">+(F216+G216)*H216</f>
        <v>328.44443999999999</v>
      </c>
      <c r="J216" s="53">
        <v>0</v>
      </c>
      <c r="K216" s="53">
        <f>+(F216+G216)*J216</f>
        <v>0</v>
      </c>
      <c r="L216" s="48"/>
      <c r="M216" s="48"/>
      <c r="O216" s="48"/>
    </row>
    <row r="217" spans="2:15" s="64" customFormat="1" ht="15.75" customHeight="1" x14ac:dyDescent="0.25">
      <c r="B217" s="49"/>
      <c r="C217" s="67" t="s">
        <v>826</v>
      </c>
      <c r="D217" s="70" t="s">
        <v>827</v>
      </c>
      <c r="E217" s="67" t="s">
        <v>164</v>
      </c>
      <c r="F217" s="67">
        <v>1</v>
      </c>
      <c r="G217" s="67">
        <v>0</v>
      </c>
      <c r="H217" s="71">
        <v>9073</v>
      </c>
      <c r="I217" s="52">
        <f t="shared" si="25"/>
        <v>9073</v>
      </c>
      <c r="J217" s="53">
        <v>0</v>
      </c>
      <c r="K217" s="53">
        <f>+(F217+G217)*J217</f>
        <v>0</v>
      </c>
      <c r="L217" s="48"/>
      <c r="M217" s="48"/>
      <c r="O217" s="48"/>
    </row>
    <row r="218" spans="2:15" s="64" customFormat="1" ht="15.75" customHeight="1" x14ac:dyDescent="0.25">
      <c r="B218" s="49"/>
      <c r="C218" s="67" t="s">
        <v>415</v>
      </c>
      <c r="D218" s="70" t="s">
        <v>416</v>
      </c>
      <c r="E218" s="67" t="s">
        <v>164</v>
      </c>
      <c r="F218" s="67">
        <v>0.01</v>
      </c>
      <c r="G218" s="67">
        <v>0</v>
      </c>
      <c r="H218" s="71">
        <v>46100</v>
      </c>
      <c r="I218" s="52">
        <f t="shared" si="25"/>
        <v>461</v>
      </c>
      <c r="J218" s="53">
        <v>0</v>
      </c>
      <c r="K218" s="53">
        <f>+(F218+G218)*J218</f>
        <v>0</v>
      </c>
      <c r="L218" s="48"/>
      <c r="M218" s="48"/>
      <c r="O218" s="48"/>
    </row>
    <row r="219" spans="2:15" s="64" customFormat="1" ht="15.75" customHeight="1" x14ac:dyDescent="0.25">
      <c r="B219" s="49"/>
      <c r="C219" s="67" t="s">
        <v>409</v>
      </c>
      <c r="D219" s="70" t="s">
        <v>410</v>
      </c>
      <c r="E219" s="67" t="s">
        <v>164</v>
      </c>
      <c r="F219" s="67">
        <v>0.01</v>
      </c>
      <c r="G219" s="67">
        <v>0</v>
      </c>
      <c r="H219" s="71">
        <v>51450</v>
      </c>
      <c r="I219" s="52">
        <f t="shared" si="25"/>
        <v>514.5</v>
      </c>
      <c r="J219" s="53">
        <v>0</v>
      </c>
      <c r="K219" s="53">
        <f>+(F219+G219)*J219</f>
        <v>0</v>
      </c>
      <c r="L219" s="48"/>
      <c r="M219" s="48"/>
      <c r="O219" s="48"/>
    </row>
    <row r="220" spans="2:15" s="64" customFormat="1" ht="15.75" customHeight="1" x14ac:dyDescent="0.25">
      <c r="B220" s="49"/>
      <c r="C220" s="67" t="s">
        <v>13</v>
      </c>
      <c r="D220" s="70" t="s">
        <v>1674</v>
      </c>
      <c r="E220" s="67" t="s">
        <v>14</v>
      </c>
      <c r="F220" s="67">
        <v>0.25</v>
      </c>
      <c r="G220" s="67">
        <v>0</v>
      </c>
      <c r="H220" s="71">
        <v>11931</v>
      </c>
      <c r="I220" s="52">
        <f t="shared" si="25"/>
        <v>2982.75</v>
      </c>
      <c r="J220" s="53">
        <v>0</v>
      </c>
      <c r="K220" s="53">
        <f>+(F220+G220)*J220</f>
        <v>0</v>
      </c>
      <c r="L220" s="48"/>
      <c r="M220" s="48"/>
      <c r="O220" s="48"/>
    </row>
    <row r="221" spans="2:15" ht="15.75" customHeight="1" x14ac:dyDescent="0.25">
      <c r="B221" s="44" t="s">
        <v>1675</v>
      </c>
      <c r="C221" s="45"/>
      <c r="D221" s="46" t="s">
        <v>1676</v>
      </c>
      <c r="E221" s="45" t="s">
        <v>164</v>
      </c>
      <c r="F221" s="45"/>
      <c r="G221" s="45"/>
      <c r="H221" s="79"/>
      <c r="I221" s="47">
        <f>+SUM(I222:I226)</f>
        <v>14286.694439999999</v>
      </c>
      <c r="J221" s="47">
        <f>SUM(J222:J226)</f>
        <v>0</v>
      </c>
      <c r="K221" s="47">
        <f>SUM(K222:K226)</f>
        <v>0</v>
      </c>
      <c r="L221" s="48"/>
      <c r="M221" s="48"/>
      <c r="O221" s="48"/>
    </row>
    <row r="222" spans="2:15" ht="15.75" customHeight="1" x14ac:dyDescent="0.25">
      <c r="B222" s="49"/>
      <c r="C222" s="7" t="s">
        <v>134</v>
      </c>
      <c r="D222" s="50" t="s">
        <v>135</v>
      </c>
      <c r="E222" s="7" t="s">
        <v>136</v>
      </c>
      <c r="F222" s="7">
        <v>0.1</v>
      </c>
      <c r="G222" s="66">
        <v>0</v>
      </c>
      <c r="H222" s="81">
        <v>3284.4443999999999</v>
      </c>
      <c r="I222" s="52">
        <f t="shared" si="25"/>
        <v>328.44443999999999</v>
      </c>
      <c r="J222" s="53">
        <v>0</v>
      </c>
      <c r="K222" s="53">
        <f>+(F222+G222)*J222</f>
        <v>0</v>
      </c>
      <c r="L222" s="48"/>
      <c r="M222" s="48"/>
      <c r="O222" s="48"/>
    </row>
    <row r="223" spans="2:15" s="64" customFormat="1" ht="15.75" customHeight="1" x14ac:dyDescent="0.25">
      <c r="B223" s="49"/>
      <c r="C223" s="67" t="s">
        <v>828</v>
      </c>
      <c r="D223" s="70" t="s">
        <v>829</v>
      </c>
      <c r="E223" s="67" t="s">
        <v>164</v>
      </c>
      <c r="F223" s="67">
        <v>1</v>
      </c>
      <c r="G223" s="66">
        <v>0</v>
      </c>
      <c r="H223" s="82">
        <v>10000</v>
      </c>
      <c r="I223" s="52">
        <f t="shared" si="25"/>
        <v>10000</v>
      </c>
      <c r="J223" s="53">
        <v>0</v>
      </c>
      <c r="K223" s="53">
        <f>+(F223+G223)*J223</f>
        <v>0</v>
      </c>
      <c r="L223" s="48"/>
      <c r="M223" s="48"/>
      <c r="O223" s="48"/>
    </row>
    <row r="224" spans="2:15" s="64" customFormat="1" ht="15.75" customHeight="1" x14ac:dyDescent="0.25">
      <c r="B224" s="49"/>
      <c r="C224" s="67" t="s">
        <v>415</v>
      </c>
      <c r="D224" s="70" t="s">
        <v>416</v>
      </c>
      <c r="E224" s="67" t="s">
        <v>164</v>
      </c>
      <c r="F224" s="67">
        <v>0.01</v>
      </c>
      <c r="G224" s="66">
        <v>0</v>
      </c>
      <c r="H224" s="82">
        <v>46100</v>
      </c>
      <c r="I224" s="52">
        <f t="shared" si="25"/>
        <v>461</v>
      </c>
      <c r="J224" s="53">
        <v>0</v>
      </c>
      <c r="K224" s="53">
        <f>+(F224+G224)*J224</f>
        <v>0</v>
      </c>
      <c r="L224" s="48"/>
      <c r="M224" s="48"/>
      <c r="O224" s="48"/>
    </row>
    <row r="225" spans="2:15" s="143" customFormat="1" ht="15.75" customHeight="1" x14ac:dyDescent="0.25">
      <c r="B225" s="49"/>
      <c r="C225" s="67" t="s">
        <v>409</v>
      </c>
      <c r="D225" s="70" t="s">
        <v>410</v>
      </c>
      <c r="E225" s="67" t="s">
        <v>164</v>
      </c>
      <c r="F225" s="67">
        <v>0.01</v>
      </c>
      <c r="G225" s="66">
        <v>0</v>
      </c>
      <c r="H225" s="82">
        <v>51450</v>
      </c>
      <c r="I225" s="52">
        <f t="shared" si="25"/>
        <v>514.5</v>
      </c>
      <c r="J225" s="53">
        <v>0</v>
      </c>
      <c r="K225" s="53">
        <f>+(F225+G225)*J225</f>
        <v>0</v>
      </c>
      <c r="L225" s="48"/>
      <c r="M225" s="48"/>
      <c r="O225" s="48"/>
    </row>
    <row r="226" spans="2:15" s="143" customFormat="1" ht="15.75" customHeight="1" x14ac:dyDescent="0.25">
      <c r="B226" s="49"/>
      <c r="C226" s="67" t="s">
        <v>13</v>
      </c>
      <c r="D226" s="70" t="s">
        <v>1674</v>
      </c>
      <c r="E226" s="67" t="s">
        <v>14</v>
      </c>
      <c r="F226" s="67">
        <v>0.25</v>
      </c>
      <c r="G226" s="66">
        <v>0</v>
      </c>
      <c r="H226" s="82">
        <v>11931</v>
      </c>
      <c r="I226" s="52">
        <f t="shared" si="25"/>
        <v>2982.75</v>
      </c>
      <c r="J226" s="53">
        <v>0</v>
      </c>
      <c r="K226" s="53">
        <f>+(F226+G226)*J226</f>
        <v>0</v>
      </c>
      <c r="L226" s="48"/>
      <c r="M226" s="48"/>
      <c r="O226" s="48"/>
    </row>
    <row r="227" spans="2:15" ht="15.75" customHeight="1" x14ac:dyDescent="0.25">
      <c r="B227" s="44" t="s">
        <v>1677</v>
      </c>
      <c r="C227" s="45"/>
      <c r="D227" s="46" t="s">
        <v>1499</v>
      </c>
      <c r="E227" s="45" t="s">
        <v>164</v>
      </c>
      <c r="F227" s="45"/>
      <c r="G227" s="45"/>
      <c r="H227" s="80"/>
      <c r="I227" s="47">
        <f>+SUM(I228:I234)</f>
        <v>27678.333319999998</v>
      </c>
      <c r="J227" s="47">
        <f>SUM(J228:J234)</f>
        <v>0</v>
      </c>
      <c r="K227" s="47">
        <f>SUM(K228:K234)</f>
        <v>0</v>
      </c>
      <c r="L227" s="48"/>
      <c r="M227" s="48"/>
      <c r="O227" s="48"/>
    </row>
    <row r="228" spans="2:15" ht="15.75" customHeight="1" x14ac:dyDescent="0.25">
      <c r="B228" s="49"/>
      <c r="C228" s="7" t="s">
        <v>134</v>
      </c>
      <c r="D228" s="50" t="s">
        <v>135</v>
      </c>
      <c r="E228" s="7" t="s">
        <v>136</v>
      </c>
      <c r="F228" s="7">
        <v>0.3</v>
      </c>
      <c r="G228" s="7">
        <v>0</v>
      </c>
      <c r="H228" s="51">
        <v>3284.4443999999999</v>
      </c>
      <c r="I228" s="52">
        <f t="shared" ref="I228:I234" si="26">+(F228+G228)*H228</f>
        <v>985.33331999999996</v>
      </c>
      <c r="J228" s="53">
        <v>0</v>
      </c>
      <c r="K228" s="53">
        <f t="shared" ref="K228:K234" si="27">+(F228+G228)*J228</f>
        <v>0</v>
      </c>
      <c r="L228" s="48"/>
      <c r="M228" s="48"/>
      <c r="O228" s="48"/>
    </row>
    <row r="229" spans="2:15" s="64" customFormat="1" ht="15.75" customHeight="1" x14ac:dyDescent="0.25">
      <c r="B229" s="49"/>
      <c r="C229" s="67" t="s">
        <v>1458</v>
      </c>
      <c r="D229" s="70" t="s">
        <v>1459</v>
      </c>
      <c r="E229" s="67" t="s">
        <v>164</v>
      </c>
      <c r="F229" s="67">
        <v>1</v>
      </c>
      <c r="G229" s="67">
        <v>0</v>
      </c>
      <c r="H229" s="71">
        <v>8259</v>
      </c>
      <c r="I229" s="52">
        <f t="shared" si="26"/>
        <v>8259</v>
      </c>
      <c r="J229" s="53">
        <v>0</v>
      </c>
      <c r="K229" s="53">
        <f t="shared" si="27"/>
        <v>0</v>
      </c>
      <c r="L229" s="48"/>
      <c r="M229" s="48"/>
      <c r="O229" s="48"/>
    </row>
    <row r="230" spans="2:15" s="143" customFormat="1" ht="15.75" customHeight="1" x14ac:dyDescent="0.25">
      <c r="B230" s="49"/>
      <c r="C230" s="67" t="s">
        <v>415</v>
      </c>
      <c r="D230" s="70" t="s">
        <v>416</v>
      </c>
      <c r="E230" s="67" t="s">
        <v>164</v>
      </c>
      <c r="F230" s="67">
        <v>0.02</v>
      </c>
      <c r="G230" s="67">
        <v>0</v>
      </c>
      <c r="H230" s="71">
        <v>46100</v>
      </c>
      <c r="I230" s="52">
        <f t="shared" si="26"/>
        <v>922</v>
      </c>
      <c r="J230" s="53">
        <v>0</v>
      </c>
      <c r="K230" s="53">
        <f t="shared" si="27"/>
        <v>0</v>
      </c>
      <c r="L230" s="48"/>
      <c r="M230" s="48"/>
      <c r="O230" s="48"/>
    </row>
    <row r="231" spans="2:15" s="143" customFormat="1" ht="15.75" customHeight="1" x14ac:dyDescent="0.25">
      <c r="B231" s="49"/>
      <c r="C231" s="67" t="s">
        <v>409</v>
      </c>
      <c r="D231" s="70" t="s">
        <v>410</v>
      </c>
      <c r="E231" s="67" t="s">
        <v>164</v>
      </c>
      <c r="F231" s="67">
        <v>0.02</v>
      </c>
      <c r="G231" s="67">
        <v>0</v>
      </c>
      <c r="H231" s="71">
        <v>51450</v>
      </c>
      <c r="I231" s="52">
        <f t="shared" si="26"/>
        <v>1029</v>
      </c>
      <c r="J231" s="53">
        <v>0</v>
      </c>
      <c r="K231" s="53">
        <f t="shared" si="27"/>
        <v>0</v>
      </c>
      <c r="L231" s="48"/>
      <c r="M231" s="48"/>
      <c r="O231" s="48"/>
    </row>
    <row r="232" spans="2:15" s="64" customFormat="1" ht="15.75" customHeight="1" x14ac:dyDescent="0.25">
      <c r="B232" s="49"/>
      <c r="C232" s="67" t="s">
        <v>677</v>
      </c>
      <c r="D232" s="70" t="s">
        <v>678</v>
      </c>
      <c r="E232" s="67" t="s">
        <v>164</v>
      </c>
      <c r="F232" s="67">
        <v>2</v>
      </c>
      <c r="G232" s="67">
        <v>0</v>
      </c>
      <c r="H232" s="71">
        <v>1054</v>
      </c>
      <c r="I232" s="52">
        <f t="shared" si="26"/>
        <v>2108</v>
      </c>
      <c r="J232" s="53">
        <v>0</v>
      </c>
      <c r="K232" s="53">
        <f t="shared" si="27"/>
        <v>0</v>
      </c>
      <c r="L232" s="48"/>
      <c r="M232" s="48"/>
      <c r="O232" s="48"/>
    </row>
    <row r="233" spans="2:15" s="143" customFormat="1" ht="15.75" customHeight="1" x14ac:dyDescent="0.25">
      <c r="B233" s="49"/>
      <c r="C233" s="67" t="s">
        <v>384</v>
      </c>
      <c r="D233" s="70" t="s">
        <v>385</v>
      </c>
      <c r="E233" s="67" t="s">
        <v>386</v>
      </c>
      <c r="F233" s="67">
        <v>0.2</v>
      </c>
      <c r="G233" s="67">
        <v>0</v>
      </c>
      <c r="H233" s="71">
        <v>1400</v>
      </c>
      <c r="I233" s="52">
        <f t="shared" si="26"/>
        <v>280</v>
      </c>
      <c r="J233" s="53">
        <v>0</v>
      </c>
      <c r="K233" s="53">
        <f t="shared" si="27"/>
        <v>0</v>
      </c>
      <c r="L233" s="48"/>
      <c r="M233" s="48"/>
      <c r="O233" s="48"/>
    </row>
    <row r="234" spans="2:15" s="143" customFormat="1" ht="15.75" customHeight="1" x14ac:dyDescent="0.25">
      <c r="B234" s="49"/>
      <c r="C234" s="67" t="s">
        <v>20</v>
      </c>
      <c r="D234" s="70" t="s">
        <v>1674</v>
      </c>
      <c r="E234" s="67" t="s">
        <v>14</v>
      </c>
      <c r="F234" s="67">
        <v>1</v>
      </c>
      <c r="G234" s="67">
        <v>0</v>
      </c>
      <c r="H234" s="71">
        <v>14095</v>
      </c>
      <c r="I234" s="52">
        <f t="shared" si="26"/>
        <v>14095</v>
      </c>
      <c r="J234" s="53">
        <v>0</v>
      </c>
      <c r="K234" s="53">
        <f t="shared" si="27"/>
        <v>0</v>
      </c>
      <c r="L234" s="48"/>
      <c r="M234" s="48"/>
      <c r="O234" s="48"/>
    </row>
    <row r="235" spans="2:15" ht="15.75" customHeight="1" x14ac:dyDescent="0.25">
      <c r="B235" s="44" t="s">
        <v>1678</v>
      </c>
      <c r="C235" s="45"/>
      <c r="D235" s="46" t="s">
        <v>1393</v>
      </c>
      <c r="E235" s="45" t="s">
        <v>164</v>
      </c>
      <c r="F235" s="45"/>
      <c r="G235" s="45"/>
      <c r="H235" s="45"/>
      <c r="I235" s="47">
        <f>+SUM(I236:I239)</f>
        <v>12958.344440000001</v>
      </c>
      <c r="J235" s="47">
        <f>SUM(J236:J239)</f>
        <v>0</v>
      </c>
      <c r="K235" s="47">
        <f>SUM(K236:K239)</f>
        <v>0</v>
      </c>
      <c r="L235" s="48"/>
      <c r="M235" s="48"/>
      <c r="O235" s="48"/>
    </row>
    <row r="236" spans="2:15" ht="15.75" customHeight="1" x14ac:dyDescent="0.25">
      <c r="B236" s="49"/>
      <c r="C236" s="7" t="s">
        <v>134</v>
      </c>
      <c r="D236" s="50" t="s">
        <v>135</v>
      </c>
      <c r="E236" s="7" t="s">
        <v>136</v>
      </c>
      <c r="F236" s="7">
        <v>0.1</v>
      </c>
      <c r="G236" s="7">
        <v>0</v>
      </c>
      <c r="H236" s="51">
        <v>3284.4443999999999</v>
      </c>
      <c r="I236" s="52">
        <f>+(F236+G236)*H236</f>
        <v>328.44443999999999</v>
      </c>
      <c r="J236" s="53">
        <v>0</v>
      </c>
      <c r="K236" s="53">
        <f>+(F236+G236)*J236</f>
        <v>0</v>
      </c>
      <c r="L236" s="48"/>
      <c r="M236" s="48"/>
      <c r="O236" s="48"/>
    </row>
    <row r="237" spans="2:15" s="64" customFormat="1" ht="15.75" customHeight="1" x14ac:dyDescent="0.25">
      <c r="B237" s="49"/>
      <c r="C237" s="67" t="s">
        <v>395</v>
      </c>
      <c r="D237" s="70" t="s">
        <v>1461</v>
      </c>
      <c r="E237" s="67" t="s">
        <v>97</v>
      </c>
      <c r="F237" s="67">
        <v>0.2</v>
      </c>
      <c r="G237" s="67">
        <v>0</v>
      </c>
      <c r="H237" s="71">
        <v>1384</v>
      </c>
      <c r="I237" s="52">
        <f>+(F237+G237)*H237</f>
        <v>276.8</v>
      </c>
      <c r="J237" s="53">
        <v>0</v>
      </c>
      <c r="K237" s="53">
        <f>+(F237+G237)*J237</f>
        <v>0</v>
      </c>
      <c r="L237" s="48"/>
      <c r="M237" s="48"/>
      <c r="O237" s="48"/>
    </row>
    <row r="238" spans="2:15" s="64" customFormat="1" ht="15.75" customHeight="1" x14ac:dyDescent="0.25">
      <c r="B238" s="49"/>
      <c r="C238" s="67" t="s">
        <v>733</v>
      </c>
      <c r="D238" s="70" t="s">
        <v>734</v>
      </c>
      <c r="E238" s="67" t="s">
        <v>164</v>
      </c>
      <c r="F238" s="67">
        <v>1</v>
      </c>
      <c r="G238" s="67">
        <v>0</v>
      </c>
      <c r="H238" s="71">
        <v>3780</v>
      </c>
      <c r="I238" s="52">
        <f>+(F238+G238)*H238</f>
        <v>3780</v>
      </c>
      <c r="J238" s="53">
        <v>0</v>
      </c>
      <c r="K238" s="53">
        <f>+(F238+G238)*J238</f>
        <v>0</v>
      </c>
      <c r="L238" s="48"/>
      <c r="M238" s="48"/>
      <c r="O238" s="48"/>
    </row>
    <row r="239" spans="2:15" s="64" customFormat="1" ht="15.75" customHeight="1" x14ac:dyDescent="0.25">
      <c r="B239" s="49"/>
      <c r="C239" s="67" t="s">
        <v>37</v>
      </c>
      <c r="D239" s="70" t="s">
        <v>1674</v>
      </c>
      <c r="E239" s="67" t="s">
        <v>29</v>
      </c>
      <c r="F239" s="67">
        <v>0.3</v>
      </c>
      <c r="G239" s="67">
        <v>0</v>
      </c>
      <c r="H239" s="71">
        <v>28577</v>
      </c>
      <c r="I239" s="52">
        <f>+(F239+G239)*H239</f>
        <v>8573.1</v>
      </c>
      <c r="J239" s="53">
        <v>0</v>
      </c>
      <c r="K239" s="53">
        <f>+(F239+G239)*J239</f>
        <v>0</v>
      </c>
      <c r="L239" s="48"/>
      <c r="M239" s="48"/>
      <c r="O239" s="48"/>
    </row>
    <row r="240" spans="2:15" ht="15.75" customHeight="1" x14ac:dyDescent="0.25">
      <c r="B240" s="44" t="s">
        <v>1679</v>
      </c>
      <c r="C240" s="45"/>
      <c r="D240" s="46" t="s">
        <v>1680</v>
      </c>
      <c r="E240" s="45" t="s">
        <v>164</v>
      </c>
      <c r="F240" s="45"/>
      <c r="G240" s="45"/>
      <c r="H240" s="45"/>
      <c r="I240" s="47">
        <f>+SUM(I241:I244)</f>
        <v>15968.14444</v>
      </c>
      <c r="J240" s="47">
        <f>SUM(J241:J244)</f>
        <v>0</v>
      </c>
      <c r="K240" s="47">
        <f>SUM(K241:K244)</f>
        <v>0</v>
      </c>
      <c r="L240" s="48"/>
      <c r="M240" s="48"/>
      <c r="O240" s="48"/>
    </row>
    <row r="241" spans="2:15" ht="15.75" customHeight="1" x14ac:dyDescent="0.25">
      <c r="B241" s="49"/>
      <c r="C241" s="7" t="s">
        <v>134</v>
      </c>
      <c r="D241" s="50" t="s">
        <v>135</v>
      </c>
      <c r="E241" s="7" t="s">
        <v>136</v>
      </c>
      <c r="F241" s="7">
        <v>0.1</v>
      </c>
      <c r="G241" s="7">
        <v>0</v>
      </c>
      <c r="H241" s="51">
        <v>3284.4443999999999</v>
      </c>
      <c r="I241" s="52">
        <f>+(F241+G241)*H241</f>
        <v>328.44443999999999</v>
      </c>
      <c r="J241" s="53">
        <v>0</v>
      </c>
      <c r="K241" s="53">
        <f>+(F241+G241)*J241</f>
        <v>0</v>
      </c>
      <c r="L241" s="48"/>
      <c r="M241" s="48"/>
      <c r="O241" s="48"/>
    </row>
    <row r="242" spans="2:15" s="143" customFormat="1" ht="15.75" customHeight="1" x14ac:dyDescent="0.25">
      <c r="B242" s="49"/>
      <c r="C242" s="67" t="s">
        <v>395</v>
      </c>
      <c r="D242" s="70" t="s">
        <v>1461</v>
      </c>
      <c r="E242" s="67" t="s">
        <v>97</v>
      </c>
      <c r="F242" s="67">
        <v>0.7</v>
      </c>
      <c r="G242" s="67">
        <v>0</v>
      </c>
      <c r="H242" s="71">
        <v>1384</v>
      </c>
      <c r="I242" s="52">
        <f>+(F242+G242)*H242</f>
        <v>968.8</v>
      </c>
      <c r="J242" s="53">
        <v>0</v>
      </c>
      <c r="K242" s="53">
        <f>+(F242+G242)*J242</f>
        <v>0</v>
      </c>
      <c r="L242" s="48"/>
      <c r="M242" s="48"/>
      <c r="O242" s="48"/>
    </row>
    <row r="243" spans="2:15" s="143" customFormat="1" ht="15.75" customHeight="1" x14ac:dyDescent="0.25">
      <c r="B243" s="49"/>
      <c r="C243" s="67" t="s">
        <v>789</v>
      </c>
      <c r="D243" s="70" t="s">
        <v>1462</v>
      </c>
      <c r="E243" s="67" t="s">
        <v>164</v>
      </c>
      <c r="F243" s="67">
        <v>1</v>
      </c>
      <c r="G243" s="67">
        <v>0</v>
      </c>
      <c r="H243" s="71">
        <v>8595</v>
      </c>
      <c r="I243" s="52">
        <f>+(F243+G243)*H243</f>
        <v>8595</v>
      </c>
      <c r="J243" s="53">
        <v>0</v>
      </c>
      <c r="K243" s="53">
        <f>+(F243+G243)*J243</f>
        <v>0</v>
      </c>
      <c r="L243" s="48"/>
      <c r="M243" s="48"/>
      <c r="O243" s="48"/>
    </row>
    <row r="244" spans="2:15" s="143" customFormat="1" ht="15.75" customHeight="1" x14ac:dyDescent="0.25">
      <c r="B244" s="49"/>
      <c r="C244" s="67" t="s">
        <v>25</v>
      </c>
      <c r="D244" s="70" t="s">
        <v>1674</v>
      </c>
      <c r="E244" s="67" t="s">
        <v>11</v>
      </c>
      <c r="F244" s="67">
        <v>0.3</v>
      </c>
      <c r="G244" s="67">
        <v>0</v>
      </c>
      <c r="H244" s="71">
        <v>20253</v>
      </c>
      <c r="I244" s="52">
        <f>+(F244+G244)*H244</f>
        <v>6075.9</v>
      </c>
      <c r="J244" s="53">
        <v>0</v>
      </c>
      <c r="K244" s="53">
        <f>+(F244+G244)*J244</f>
        <v>0</v>
      </c>
      <c r="L244" s="48"/>
      <c r="M244" s="48"/>
      <c r="O244" s="48"/>
    </row>
    <row r="245" spans="2:15" ht="15.75" customHeight="1" x14ac:dyDescent="0.25">
      <c r="B245" s="44" t="s">
        <v>1681</v>
      </c>
      <c r="C245" s="45"/>
      <c r="D245" s="46" t="s">
        <v>1394</v>
      </c>
      <c r="E245" s="45" t="s">
        <v>164</v>
      </c>
      <c r="F245" s="45"/>
      <c r="G245" s="45"/>
      <c r="H245" s="45"/>
      <c r="I245" s="47">
        <f>+SUM(I246:I248)</f>
        <v>14999.344439999999</v>
      </c>
      <c r="J245" s="47">
        <f>SUM(J246:J248)</f>
        <v>0</v>
      </c>
      <c r="K245" s="47">
        <f>SUM(K246:K248)</f>
        <v>0</v>
      </c>
      <c r="L245" s="48"/>
      <c r="M245" s="48"/>
      <c r="O245" s="48"/>
    </row>
    <row r="246" spans="2:15" ht="15.75" customHeight="1" x14ac:dyDescent="0.25">
      <c r="B246" s="49"/>
      <c r="C246" s="7" t="s">
        <v>134</v>
      </c>
      <c r="D246" s="50" t="s">
        <v>135</v>
      </c>
      <c r="E246" s="7" t="s">
        <v>136</v>
      </c>
      <c r="F246" s="7">
        <v>0.1</v>
      </c>
      <c r="G246" s="7">
        <v>0</v>
      </c>
      <c r="H246" s="51">
        <v>3284.4443999999999</v>
      </c>
      <c r="I246" s="52">
        <f>+(F246+G246)*H246</f>
        <v>328.44443999999999</v>
      </c>
      <c r="J246" s="53">
        <v>0</v>
      </c>
      <c r="K246" s="53">
        <f>+(F246+G246)*J246</f>
        <v>0</v>
      </c>
      <c r="L246" s="48"/>
      <c r="M246" s="48"/>
      <c r="O246" s="48"/>
    </row>
    <row r="247" spans="2:15" s="64" customFormat="1" ht="15.75" customHeight="1" x14ac:dyDescent="0.25">
      <c r="B247" s="49"/>
      <c r="C247" s="67" t="s">
        <v>789</v>
      </c>
      <c r="D247" s="70" t="s">
        <v>1462</v>
      </c>
      <c r="E247" s="67" t="s">
        <v>164</v>
      </c>
      <c r="F247" s="67">
        <v>1</v>
      </c>
      <c r="G247" s="67">
        <v>0</v>
      </c>
      <c r="H247" s="71">
        <v>8595</v>
      </c>
      <c r="I247" s="52">
        <f>+(F247+G247)*H247</f>
        <v>8595</v>
      </c>
      <c r="J247" s="53">
        <v>0</v>
      </c>
      <c r="K247" s="53">
        <f>+(F247+G247)*J247</f>
        <v>0</v>
      </c>
      <c r="L247" s="48"/>
      <c r="M247" s="48"/>
      <c r="O247" s="48"/>
    </row>
    <row r="248" spans="2:15" s="64" customFormat="1" ht="15.75" customHeight="1" x14ac:dyDescent="0.25">
      <c r="B248" s="49"/>
      <c r="C248" s="67" t="s">
        <v>25</v>
      </c>
      <c r="D248" s="70" t="s">
        <v>1674</v>
      </c>
      <c r="E248" s="67" t="s">
        <v>11</v>
      </c>
      <c r="F248" s="67">
        <v>0.3</v>
      </c>
      <c r="G248" s="67">
        <v>0</v>
      </c>
      <c r="H248" s="71">
        <v>20253</v>
      </c>
      <c r="I248" s="52">
        <f>+(F248+G248)*H248</f>
        <v>6075.9</v>
      </c>
      <c r="J248" s="53">
        <v>0</v>
      </c>
      <c r="K248" s="53">
        <f>+(F248+G248)*J248</f>
        <v>0</v>
      </c>
      <c r="L248" s="48"/>
      <c r="M248" s="48"/>
      <c r="O248" s="48"/>
    </row>
    <row r="249" spans="2:15" ht="29.25" customHeight="1" x14ac:dyDescent="0.25">
      <c r="B249" s="44" t="s">
        <v>1682</v>
      </c>
      <c r="C249" s="45"/>
      <c r="D249" s="46" t="s">
        <v>1397</v>
      </c>
      <c r="E249" s="45" t="s">
        <v>1385</v>
      </c>
      <c r="F249" s="45"/>
      <c r="G249" s="45"/>
      <c r="H249" s="45"/>
      <c r="I249" s="47">
        <f>+SUM(I250:I256)</f>
        <v>36060.154439999998</v>
      </c>
      <c r="J249" s="47">
        <f>SUM(J250:J256)</f>
        <v>0</v>
      </c>
      <c r="K249" s="47">
        <f>SUM(K250:K256)</f>
        <v>0</v>
      </c>
      <c r="L249" s="48"/>
      <c r="M249" s="48"/>
      <c r="O249" s="48"/>
    </row>
    <row r="250" spans="2:15" ht="15.75" customHeight="1" x14ac:dyDescent="0.25">
      <c r="B250" s="49"/>
      <c r="C250" s="7" t="s">
        <v>134</v>
      </c>
      <c r="D250" s="50" t="s">
        <v>135</v>
      </c>
      <c r="E250" s="7" t="s">
        <v>136</v>
      </c>
      <c r="F250" s="7">
        <v>0.1</v>
      </c>
      <c r="G250" s="7">
        <v>0</v>
      </c>
      <c r="H250" s="51">
        <v>3284.4443999999999</v>
      </c>
      <c r="I250" s="52">
        <f t="shared" ref="I250:I256" si="28">+(F250+G250)*H250</f>
        <v>328.44443999999999</v>
      </c>
      <c r="J250" s="53">
        <v>0</v>
      </c>
      <c r="K250" s="53">
        <f t="shared" ref="K250:K256" si="29">+(F250+G250)*J250</f>
        <v>0</v>
      </c>
      <c r="L250" s="48"/>
      <c r="M250" s="48"/>
      <c r="O250" s="48"/>
    </row>
    <row r="251" spans="2:15" s="64" customFormat="1" ht="15.75" customHeight="1" x14ac:dyDescent="0.25">
      <c r="B251" s="49"/>
      <c r="C251" s="67" t="s">
        <v>864</v>
      </c>
      <c r="D251" s="70" t="s">
        <v>865</v>
      </c>
      <c r="E251" s="67" t="s">
        <v>215</v>
      </c>
      <c r="F251" s="67">
        <v>1</v>
      </c>
      <c r="G251" s="67">
        <v>0</v>
      </c>
      <c r="H251" s="71">
        <v>18998</v>
      </c>
      <c r="I251" s="52">
        <f t="shared" si="28"/>
        <v>18998</v>
      </c>
      <c r="J251" s="53">
        <v>0</v>
      </c>
      <c r="K251" s="53">
        <f t="shared" si="29"/>
        <v>0</v>
      </c>
      <c r="L251" s="48"/>
      <c r="M251" s="48"/>
      <c r="O251" s="48"/>
    </row>
    <row r="252" spans="2:15" s="64" customFormat="1" ht="15.75" customHeight="1" x14ac:dyDescent="0.25">
      <c r="B252" s="49"/>
      <c r="C252" s="67" t="s">
        <v>503</v>
      </c>
      <c r="D252" s="70" t="s">
        <v>504</v>
      </c>
      <c r="E252" s="67" t="s">
        <v>164</v>
      </c>
      <c r="F252" s="67">
        <v>0.5</v>
      </c>
      <c r="G252" s="67">
        <v>0</v>
      </c>
      <c r="H252" s="71">
        <v>4481</v>
      </c>
      <c r="I252" s="52">
        <f t="shared" si="28"/>
        <v>2240.5</v>
      </c>
      <c r="J252" s="53">
        <v>0</v>
      </c>
      <c r="K252" s="53">
        <f t="shared" si="29"/>
        <v>0</v>
      </c>
      <c r="L252" s="48"/>
      <c r="M252" s="48"/>
      <c r="O252" s="48"/>
    </row>
    <row r="253" spans="2:15" s="64" customFormat="1" ht="15.75" customHeight="1" x14ac:dyDescent="0.25">
      <c r="B253" s="49"/>
      <c r="C253" s="67" t="s">
        <v>796</v>
      </c>
      <c r="D253" s="70" t="s">
        <v>797</v>
      </c>
      <c r="E253" s="67" t="s">
        <v>164</v>
      </c>
      <c r="F253" s="67">
        <v>0.16</v>
      </c>
      <c r="G253" s="67">
        <v>0</v>
      </c>
      <c r="H253" s="71">
        <v>20096</v>
      </c>
      <c r="I253" s="52">
        <f t="shared" si="28"/>
        <v>3215.36</v>
      </c>
      <c r="J253" s="53">
        <v>0</v>
      </c>
      <c r="K253" s="53">
        <f t="shared" si="29"/>
        <v>0</v>
      </c>
      <c r="L253" s="48"/>
      <c r="M253" s="48"/>
      <c r="O253" s="48"/>
    </row>
    <row r="254" spans="2:15" s="64" customFormat="1" ht="15.75" customHeight="1" x14ac:dyDescent="0.25">
      <c r="B254" s="49"/>
      <c r="C254" s="67" t="s">
        <v>415</v>
      </c>
      <c r="D254" s="70" t="s">
        <v>416</v>
      </c>
      <c r="E254" s="67" t="s">
        <v>164</v>
      </c>
      <c r="F254" s="67">
        <v>0.03</v>
      </c>
      <c r="G254" s="67">
        <v>0</v>
      </c>
      <c r="H254" s="71">
        <v>46100</v>
      </c>
      <c r="I254" s="52">
        <f t="shared" si="28"/>
        <v>1383</v>
      </c>
      <c r="J254" s="53">
        <v>0</v>
      </c>
      <c r="K254" s="53">
        <f t="shared" si="29"/>
        <v>0</v>
      </c>
      <c r="L254" s="48"/>
      <c r="M254" s="48"/>
      <c r="O254" s="48"/>
    </row>
    <row r="255" spans="2:15" s="64" customFormat="1" ht="15.75" customHeight="1" x14ac:dyDescent="0.25">
      <c r="B255" s="49"/>
      <c r="C255" s="67" t="s">
        <v>409</v>
      </c>
      <c r="D255" s="70" t="s">
        <v>410</v>
      </c>
      <c r="E255" s="67" t="s">
        <v>164</v>
      </c>
      <c r="F255" s="67">
        <v>0.03</v>
      </c>
      <c r="G255" s="67">
        <v>0</v>
      </c>
      <c r="H255" s="71">
        <v>51450</v>
      </c>
      <c r="I255" s="52">
        <f t="shared" si="28"/>
        <v>1543.5</v>
      </c>
      <c r="J255" s="53">
        <v>0</v>
      </c>
      <c r="K255" s="53">
        <f t="shared" si="29"/>
        <v>0</v>
      </c>
      <c r="L255" s="48"/>
      <c r="M255" s="48"/>
      <c r="O255" s="48"/>
    </row>
    <row r="256" spans="2:15" s="64" customFormat="1" ht="15.75" customHeight="1" x14ac:dyDescent="0.25">
      <c r="B256" s="49"/>
      <c r="C256" s="67" t="s">
        <v>38</v>
      </c>
      <c r="D256" s="70" t="s">
        <v>1641</v>
      </c>
      <c r="E256" s="67" t="s">
        <v>29</v>
      </c>
      <c r="F256" s="67">
        <v>0.35</v>
      </c>
      <c r="G256" s="67">
        <v>0</v>
      </c>
      <c r="H256" s="71">
        <v>23861</v>
      </c>
      <c r="I256" s="52">
        <f t="shared" si="28"/>
        <v>8351.35</v>
      </c>
      <c r="J256" s="53">
        <v>0</v>
      </c>
      <c r="K256" s="53">
        <f t="shared" si="29"/>
        <v>0</v>
      </c>
      <c r="L256" s="48"/>
      <c r="M256" s="48"/>
      <c r="O256" s="48"/>
    </row>
    <row r="257" spans="2:15" ht="15.75" customHeight="1" x14ac:dyDescent="0.25">
      <c r="B257" s="44" t="s">
        <v>1683</v>
      </c>
      <c r="C257" s="45"/>
      <c r="D257" s="46" t="s">
        <v>1500</v>
      </c>
      <c r="E257" s="45" t="s">
        <v>164</v>
      </c>
      <c r="F257" s="45"/>
      <c r="G257" s="45"/>
      <c r="H257" s="45"/>
      <c r="I257" s="47">
        <f>+SUM(I258:I262)</f>
        <v>7208.9944400000004</v>
      </c>
      <c r="J257" s="47">
        <f>SUM(J258:J262)</f>
        <v>0</v>
      </c>
      <c r="K257" s="47">
        <f>SUM(K258:K262)</f>
        <v>0</v>
      </c>
      <c r="L257" s="48"/>
      <c r="M257" s="48"/>
      <c r="O257" s="48"/>
    </row>
    <row r="258" spans="2:15" ht="15.75" customHeight="1" x14ac:dyDescent="0.25">
      <c r="B258" s="49"/>
      <c r="C258" s="7" t="s">
        <v>134</v>
      </c>
      <c r="D258" s="50" t="s">
        <v>135</v>
      </c>
      <c r="E258" s="7" t="s">
        <v>136</v>
      </c>
      <c r="F258" s="7">
        <v>0.1</v>
      </c>
      <c r="G258" s="7">
        <v>0</v>
      </c>
      <c r="H258" s="51">
        <v>3284.4443999999999</v>
      </c>
      <c r="I258" s="52">
        <f>+(F258+G258)*H258</f>
        <v>328.44443999999999</v>
      </c>
      <c r="J258" s="53">
        <f>+VLOOKUP(C258,INSUMOS!$B$12:$F$777,5,FALSE)</f>
        <v>0</v>
      </c>
      <c r="K258" s="53">
        <f>+(F258+G258)*J258</f>
        <v>0</v>
      </c>
      <c r="L258" s="48"/>
      <c r="M258" s="48"/>
      <c r="O258" s="48"/>
    </row>
    <row r="259" spans="2:15" s="64" customFormat="1" ht="15.75" customHeight="1" x14ac:dyDescent="0.25">
      <c r="B259" s="49"/>
      <c r="C259" s="67" t="s">
        <v>751</v>
      </c>
      <c r="D259" s="70" t="s">
        <v>752</v>
      </c>
      <c r="E259" s="67" t="s">
        <v>164</v>
      </c>
      <c r="F259" s="67">
        <v>1</v>
      </c>
      <c r="G259" s="67">
        <v>0</v>
      </c>
      <c r="H259" s="71">
        <v>2707.5</v>
      </c>
      <c r="I259" s="52">
        <f>+(F259+G259)*H259</f>
        <v>2707.5</v>
      </c>
      <c r="J259" s="53">
        <v>0</v>
      </c>
      <c r="K259" s="53">
        <f>+(F259+G259)*J259</f>
        <v>0</v>
      </c>
      <c r="L259" s="48"/>
      <c r="M259" s="48"/>
      <c r="O259" s="48"/>
    </row>
    <row r="260" spans="2:15" s="64" customFormat="1" ht="15.75" customHeight="1" x14ac:dyDescent="0.25">
      <c r="B260" s="49"/>
      <c r="C260" s="67" t="s">
        <v>415</v>
      </c>
      <c r="D260" s="70" t="s">
        <v>416</v>
      </c>
      <c r="E260" s="67" t="s">
        <v>164</v>
      </c>
      <c r="F260" s="67">
        <v>0.02</v>
      </c>
      <c r="G260" s="67">
        <v>0</v>
      </c>
      <c r="H260" s="71">
        <v>46100</v>
      </c>
      <c r="I260" s="52">
        <f>+(F260+G260)*H260</f>
        <v>922</v>
      </c>
      <c r="J260" s="53">
        <v>0</v>
      </c>
      <c r="K260" s="53">
        <f>+(F260+G260)*J260</f>
        <v>0</v>
      </c>
      <c r="L260" s="48"/>
      <c r="M260" s="48"/>
      <c r="O260" s="48"/>
    </row>
    <row r="261" spans="2:15" s="64" customFormat="1" ht="15.75" customHeight="1" x14ac:dyDescent="0.25">
      <c r="B261" s="49"/>
      <c r="C261" s="67" t="s">
        <v>409</v>
      </c>
      <c r="D261" s="70" t="s">
        <v>410</v>
      </c>
      <c r="E261" s="67" t="s">
        <v>164</v>
      </c>
      <c r="F261" s="67">
        <v>0.04</v>
      </c>
      <c r="G261" s="67">
        <v>0</v>
      </c>
      <c r="H261" s="71">
        <v>51450</v>
      </c>
      <c r="I261" s="52">
        <f>+(F261+G261)*H261</f>
        <v>2058</v>
      </c>
      <c r="J261" s="53">
        <v>0</v>
      </c>
      <c r="K261" s="53">
        <f>+(F261+G261)*J261</f>
        <v>0</v>
      </c>
      <c r="L261" s="48"/>
      <c r="M261" s="48"/>
      <c r="O261" s="48"/>
    </row>
    <row r="262" spans="2:15" s="64" customFormat="1" ht="15.75" customHeight="1" x14ac:dyDescent="0.25">
      <c r="B262" s="49"/>
      <c r="C262" s="67" t="s">
        <v>38</v>
      </c>
      <c r="D262" s="70" t="s">
        <v>1641</v>
      </c>
      <c r="E262" s="67" t="s">
        <v>29</v>
      </c>
      <c r="F262" s="67">
        <v>0.05</v>
      </c>
      <c r="G262" s="67">
        <v>0</v>
      </c>
      <c r="H262" s="71">
        <v>23861</v>
      </c>
      <c r="I262" s="52">
        <f>+(F262+G262)*H262</f>
        <v>1193.05</v>
      </c>
      <c r="J262" s="53">
        <v>0</v>
      </c>
      <c r="K262" s="53">
        <f>+(F262+G262)*J262</f>
        <v>0</v>
      </c>
      <c r="L262" s="48"/>
      <c r="M262" s="48"/>
      <c r="O262" s="48"/>
    </row>
    <row r="263" spans="2:15" ht="15.75" customHeight="1" x14ac:dyDescent="0.25">
      <c r="B263" s="44" t="s">
        <v>1684</v>
      </c>
      <c r="C263" s="45"/>
      <c r="D263" s="46" t="s">
        <v>1501</v>
      </c>
      <c r="E263" s="45" t="s">
        <v>164</v>
      </c>
      <c r="F263" s="45"/>
      <c r="G263" s="45"/>
      <c r="H263" s="45"/>
      <c r="I263" s="47">
        <f>+SUM(I264:I267)</f>
        <v>13533.44332</v>
      </c>
      <c r="J263" s="47">
        <f>SUM(J264:J267)</f>
        <v>0</v>
      </c>
      <c r="K263" s="47">
        <f>SUM(K264:K267)</f>
        <v>0</v>
      </c>
      <c r="L263" s="48"/>
      <c r="M263" s="48"/>
      <c r="O263" s="48"/>
    </row>
    <row r="264" spans="2:15" ht="15.75" customHeight="1" x14ac:dyDescent="0.25">
      <c r="B264" s="49"/>
      <c r="C264" s="7" t="s">
        <v>134</v>
      </c>
      <c r="D264" s="50" t="s">
        <v>135</v>
      </c>
      <c r="E264" s="7" t="s">
        <v>136</v>
      </c>
      <c r="F264" s="7">
        <v>0.3</v>
      </c>
      <c r="G264" s="7">
        <v>0</v>
      </c>
      <c r="H264" s="51">
        <v>3284.4443999999999</v>
      </c>
      <c r="I264" s="52">
        <f>+(F264+G264)*H264</f>
        <v>985.33331999999996</v>
      </c>
      <c r="J264" s="53">
        <v>0</v>
      </c>
      <c r="K264" s="53">
        <f>+(F264+G264)*J264</f>
        <v>0</v>
      </c>
      <c r="L264" s="48"/>
      <c r="M264" s="48"/>
      <c r="O264" s="48"/>
    </row>
    <row r="265" spans="2:15" s="64" customFormat="1" ht="15.75" customHeight="1" x14ac:dyDescent="0.25">
      <c r="B265" s="49"/>
      <c r="C265" s="67" t="s">
        <v>393</v>
      </c>
      <c r="D265" s="70" t="s">
        <v>394</v>
      </c>
      <c r="E265" s="67" t="s">
        <v>164</v>
      </c>
      <c r="F265" s="67">
        <v>0.04</v>
      </c>
      <c r="G265" s="67">
        <v>0</v>
      </c>
      <c r="H265" s="71">
        <v>14809</v>
      </c>
      <c r="I265" s="52">
        <f>+(F265+G265)*H265</f>
        <v>592.36</v>
      </c>
      <c r="J265" s="53">
        <v>0</v>
      </c>
      <c r="K265" s="53">
        <f>+(F265+G265)*J265</f>
        <v>0</v>
      </c>
      <c r="L265" s="48"/>
      <c r="M265" s="48"/>
      <c r="O265" s="48"/>
    </row>
    <row r="266" spans="2:15" s="64" customFormat="1" ht="15.75" customHeight="1" x14ac:dyDescent="0.25">
      <c r="B266" s="49"/>
      <c r="C266" s="67" t="s">
        <v>709</v>
      </c>
      <c r="D266" s="70" t="s">
        <v>710</v>
      </c>
      <c r="E266" s="67" t="s">
        <v>164</v>
      </c>
      <c r="F266" s="67">
        <v>1</v>
      </c>
      <c r="G266" s="67">
        <v>0</v>
      </c>
      <c r="H266" s="71">
        <v>9875</v>
      </c>
      <c r="I266" s="52">
        <f>+(F266+G266)*H266</f>
        <v>9875</v>
      </c>
      <c r="J266" s="53">
        <v>0</v>
      </c>
      <c r="K266" s="53">
        <f>+(F266+G266)*J266</f>
        <v>0</v>
      </c>
      <c r="L266" s="48"/>
      <c r="M266" s="48"/>
      <c r="O266" s="48"/>
    </row>
    <row r="267" spans="2:15" s="64" customFormat="1" ht="15.75" customHeight="1" x14ac:dyDescent="0.25">
      <c r="B267" s="49"/>
      <c r="C267" s="67" t="s">
        <v>15</v>
      </c>
      <c r="D267" s="70" t="s">
        <v>1685</v>
      </c>
      <c r="E267" s="67" t="s">
        <v>14</v>
      </c>
      <c r="F267" s="67">
        <v>0.25</v>
      </c>
      <c r="G267" s="67">
        <v>0</v>
      </c>
      <c r="H267" s="71">
        <v>8323</v>
      </c>
      <c r="I267" s="52">
        <f>+(F267+G267)*H267</f>
        <v>2080.75</v>
      </c>
      <c r="J267" s="53">
        <v>0</v>
      </c>
      <c r="K267" s="53">
        <f>+(F267+G267)*J267</f>
        <v>0</v>
      </c>
      <c r="L267" s="48"/>
      <c r="M267" s="48"/>
      <c r="O267" s="48"/>
    </row>
    <row r="268" spans="2:15" ht="31.5" customHeight="1" x14ac:dyDescent="0.25">
      <c r="B268" s="44" t="s">
        <v>1686</v>
      </c>
      <c r="C268" s="45"/>
      <c r="D268" s="46" t="s">
        <v>1401</v>
      </c>
      <c r="E268" s="45" t="s">
        <v>164</v>
      </c>
      <c r="F268" s="45"/>
      <c r="G268" s="45"/>
      <c r="H268" s="45"/>
      <c r="I268" s="47">
        <f>+SUM(I269:I279)</f>
        <v>63192.722219999996</v>
      </c>
      <c r="J268" s="47">
        <f>SUM(J269:J279)</f>
        <v>0</v>
      </c>
      <c r="K268" s="47">
        <f>SUM(K269:K279)</f>
        <v>0</v>
      </c>
      <c r="L268" s="48"/>
      <c r="M268" s="48"/>
      <c r="O268" s="48"/>
    </row>
    <row r="269" spans="2:15" ht="15.75" customHeight="1" x14ac:dyDescent="0.25">
      <c r="B269" s="49"/>
      <c r="C269" s="7" t="s">
        <v>1049</v>
      </c>
      <c r="D269" s="50" t="s">
        <v>1050</v>
      </c>
      <c r="E269" s="7" t="s">
        <v>164</v>
      </c>
      <c r="F269" s="7">
        <v>2</v>
      </c>
      <c r="G269" s="7">
        <v>0</v>
      </c>
      <c r="H269" s="51">
        <v>408</v>
      </c>
      <c r="I269" s="52">
        <f t="shared" ref="I269:I279" si="30">+(F269+G269)*H269</f>
        <v>816</v>
      </c>
      <c r="J269" s="53">
        <v>0</v>
      </c>
      <c r="K269" s="53">
        <f t="shared" ref="K269:K279" si="31">+(F269+G269)*J269</f>
        <v>0</v>
      </c>
      <c r="L269" s="48"/>
      <c r="M269" s="48"/>
      <c r="O269" s="48"/>
    </row>
    <row r="270" spans="2:15" s="143" customFormat="1" ht="15.75" customHeight="1" x14ac:dyDescent="0.25">
      <c r="B270" s="49"/>
      <c r="C270" s="67" t="s">
        <v>1047</v>
      </c>
      <c r="D270" s="70" t="s">
        <v>1048</v>
      </c>
      <c r="E270" s="67" t="s">
        <v>215</v>
      </c>
      <c r="F270" s="67">
        <v>4</v>
      </c>
      <c r="G270" s="67">
        <v>0</v>
      </c>
      <c r="H270" s="71">
        <v>1642</v>
      </c>
      <c r="I270" s="52">
        <f t="shared" si="30"/>
        <v>6568</v>
      </c>
      <c r="J270" s="53">
        <v>0</v>
      </c>
      <c r="K270" s="53">
        <f t="shared" si="31"/>
        <v>0</v>
      </c>
      <c r="L270" s="48"/>
      <c r="M270" s="48"/>
      <c r="O270" s="48"/>
    </row>
    <row r="271" spans="2:15" s="143" customFormat="1" ht="15.75" customHeight="1" x14ac:dyDescent="0.25">
      <c r="B271" s="49"/>
      <c r="C271" s="67" t="s">
        <v>1043</v>
      </c>
      <c r="D271" s="70" t="s">
        <v>1044</v>
      </c>
      <c r="E271" s="67" t="s">
        <v>215</v>
      </c>
      <c r="F271" s="67">
        <v>8</v>
      </c>
      <c r="G271" s="67">
        <v>0</v>
      </c>
      <c r="H271" s="71">
        <v>2553</v>
      </c>
      <c r="I271" s="52">
        <f t="shared" si="30"/>
        <v>20424</v>
      </c>
      <c r="J271" s="53">
        <v>0</v>
      </c>
      <c r="K271" s="53">
        <f t="shared" si="31"/>
        <v>0</v>
      </c>
      <c r="L271" s="48"/>
      <c r="M271" s="48"/>
      <c r="O271" s="48"/>
    </row>
    <row r="272" spans="2:15" s="143" customFormat="1" ht="15.75" customHeight="1" x14ac:dyDescent="0.25">
      <c r="B272" s="49"/>
      <c r="C272" s="67" t="s">
        <v>1040</v>
      </c>
      <c r="D272" s="70" t="s">
        <v>1464</v>
      </c>
      <c r="E272" s="67" t="s">
        <v>164</v>
      </c>
      <c r="F272" s="67">
        <v>1</v>
      </c>
      <c r="G272" s="67">
        <v>0</v>
      </c>
      <c r="H272" s="71">
        <v>615</v>
      </c>
      <c r="I272" s="52">
        <f t="shared" si="30"/>
        <v>615</v>
      </c>
      <c r="J272" s="53">
        <v>0</v>
      </c>
      <c r="K272" s="53">
        <f t="shared" si="31"/>
        <v>0</v>
      </c>
      <c r="L272" s="48"/>
      <c r="M272" s="48"/>
      <c r="O272" s="48"/>
    </row>
    <row r="273" spans="2:15" s="143" customFormat="1" ht="15.75" customHeight="1" x14ac:dyDescent="0.25">
      <c r="B273" s="49"/>
      <c r="C273" s="67" t="s">
        <v>1079</v>
      </c>
      <c r="D273" s="70" t="s">
        <v>1080</v>
      </c>
      <c r="E273" s="67" t="s">
        <v>164</v>
      </c>
      <c r="F273" s="67">
        <v>3</v>
      </c>
      <c r="G273" s="67">
        <v>0</v>
      </c>
      <c r="H273" s="71">
        <v>401</v>
      </c>
      <c r="I273" s="52">
        <f t="shared" si="30"/>
        <v>1203</v>
      </c>
      <c r="J273" s="53">
        <v>0</v>
      </c>
      <c r="K273" s="53">
        <f t="shared" si="31"/>
        <v>0</v>
      </c>
      <c r="L273" s="48"/>
      <c r="M273" s="48"/>
      <c r="O273" s="48"/>
    </row>
    <row r="274" spans="2:15" s="64" customFormat="1" ht="15.75" customHeight="1" x14ac:dyDescent="0.25">
      <c r="B274" s="49"/>
      <c r="C274" s="67" t="s">
        <v>134</v>
      </c>
      <c r="D274" s="70" t="s">
        <v>135</v>
      </c>
      <c r="E274" s="67" t="s">
        <v>136</v>
      </c>
      <c r="F274" s="67">
        <v>0.05</v>
      </c>
      <c r="G274" s="67">
        <v>0</v>
      </c>
      <c r="H274" s="71">
        <v>3284.4443999999999</v>
      </c>
      <c r="I274" s="52">
        <f t="shared" si="30"/>
        <v>164.22221999999999</v>
      </c>
      <c r="J274" s="53">
        <v>0</v>
      </c>
      <c r="K274" s="53">
        <f t="shared" si="31"/>
        <v>0</v>
      </c>
      <c r="L274" s="48"/>
      <c r="M274" s="48"/>
      <c r="O274" s="48"/>
    </row>
    <row r="275" spans="2:15" s="64" customFormat="1" ht="15.75" customHeight="1" x14ac:dyDescent="0.25">
      <c r="B275" s="49"/>
      <c r="C275" s="67" t="s">
        <v>41</v>
      </c>
      <c r="D275" s="70" t="s">
        <v>1465</v>
      </c>
      <c r="E275" s="67" t="s">
        <v>29</v>
      </c>
      <c r="F275" s="67">
        <v>0.6</v>
      </c>
      <c r="G275" s="67">
        <v>0</v>
      </c>
      <c r="H275" s="71">
        <v>31500</v>
      </c>
      <c r="I275" s="52">
        <f t="shared" si="30"/>
        <v>18900</v>
      </c>
      <c r="J275" s="53">
        <v>0</v>
      </c>
      <c r="K275" s="53">
        <f t="shared" si="31"/>
        <v>0</v>
      </c>
      <c r="L275" s="48"/>
      <c r="M275" s="48"/>
      <c r="O275" s="48"/>
    </row>
    <row r="276" spans="2:15" s="64" customFormat="1" ht="15.75" customHeight="1" x14ac:dyDescent="0.25">
      <c r="B276" s="49"/>
      <c r="C276" s="67" t="s">
        <v>415</v>
      </c>
      <c r="D276" s="70" t="s">
        <v>416</v>
      </c>
      <c r="E276" s="67" t="s">
        <v>164</v>
      </c>
      <c r="F276" s="67">
        <v>0.01</v>
      </c>
      <c r="G276" s="67">
        <v>0</v>
      </c>
      <c r="H276" s="71">
        <v>46100</v>
      </c>
      <c r="I276" s="52">
        <f t="shared" si="30"/>
        <v>461</v>
      </c>
      <c r="J276" s="53">
        <v>0</v>
      </c>
      <c r="K276" s="53">
        <f t="shared" si="31"/>
        <v>0</v>
      </c>
      <c r="L276" s="48"/>
      <c r="M276" s="48"/>
      <c r="O276" s="48"/>
    </row>
    <row r="277" spans="2:15" s="64" customFormat="1" ht="15.75" customHeight="1" x14ac:dyDescent="0.25">
      <c r="B277" s="49"/>
      <c r="C277" s="67" t="s">
        <v>409</v>
      </c>
      <c r="D277" s="70" t="s">
        <v>410</v>
      </c>
      <c r="E277" s="67" t="s">
        <v>164</v>
      </c>
      <c r="F277" s="67">
        <v>0.01</v>
      </c>
      <c r="G277" s="67">
        <v>0</v>
      </c>
      <c r="H277" s="71">
        <v>51450</v>
      </c>
      <c r="I277" s="52">
        <f t="shared" si="30"/>
        <v>514.5</v>
      </c>
      <c r="J277" s="53">
        <v>0</v>
      </c>
      <c r="K277" s="53">
        <f t="shared" si="31"/>
        <v>0</v>
      </c>
      <c r="L277" s="48"/>
      <c r="M277" s="48"/>
      <c r="O277" s="48"/>
    </row>
    <row r="278" spans="2:15" s="64" customFormat="1" ht="15.75" customHeight="1" x14ac:dyDescent="0.25">
      <c r="B278" s="49"/>
      <c r="C278" s="67" t="s">
        <v>1034</v>
      </c>
      <c r="D278" s="70" t="s">
        <v>1035</v>
      </c>
      <c r="E278" s="67" t="s">
        <v>164</v>
      </c>
      <c r="F278" s="67">
        <v>1</v>
      </c>
      <c r="G278" s="67">
        <v>0</v>
      </c>
      <c r="H278" s="71">
        <v>6335</v>
      </c>
      <c r="I278" s="52">
        <f t="shared" si="30"/>
        <v>6335</v>
      </c>
      <c r="J278" s="53">
        <v>0</v>
      </c>
      <c r="K278" s="53">
        <f t="shared" si="31"/>
        <v>0</v>
      </c>
      <c r="L278" s="48"/>
      <c r="M278" s="48"/>
      <c r="O278" s="48"/>
    </row>
    <row r="279" spans="2:15" s="64" customFormat="1" ht="15.75" customHeight="1" x14ac:dyDescent="0.25">
      <c r="B279" s="49"/>
      <c r="C279" s="67" t="s">
        <v>1041</v>
      </c>
      <c r="D279" s="70" t="s">
        <v>1042</v>
      </c>
      <c r="E279" s="67" t="s">
        <v>164</v>
      </c>
      <c r="F279" s="67">
        <v>2</v>
      </c>
      <c r="G279" s="67">
        <v>0</v>
      </c>
      <c r="H279" s="71">
        <v>3596</v>
      </c>
      <c r="I279" s="52">
        <f t="shared" si="30"/>
        <v>7192</v>
      </c>
      <c r="J279" s="53">
        <v>0</v>
      </c>
      <c r="K279" s="53">
        <f t="shared" si="31"/>
        <v>0</v>
      </c>
      <c r="L279" s="48"/>
      <c r="M279" s="48"/>
      <c r="O279" s="48"/>
    </row>
    <row r="280" spans="2:15" ht="29.25" customHeight="1" x14ac:dyDescent="0.25">
      <c r="B280" s="44" t="s">
        <v>1687</v>
      </c>
      <c r="C280" s="45"/>
      <c r="D280" s="46" t="s">
        <v>1402</v>
      </c>
      <c r="E280" s="45" t="s">
        <v>164</v>
      </c>
      <c r="F280" s="45"/>
      <c r="G280" s="45"/>
      <c r="H280" s="45"/>
      <c r="I280" s="47">
        <f>+SUM(I281:I297)</f>
        <v>91815.417364782159</v>
      </c>
      <c r="J280" s="47">
        <f>SUM(J281:J297)</f>
        <v>0</v>
      </c>
      <c r="K280" s="47">
        <f>SUM(K281:K297)</f>
        <v>0</v>
      </c>
      <c r="L280" s="48"/>
      <c r="M280" s="48"/>
      <c r="O280" s="48"/>
    </row>
    <row r="281" spans="2:15" ht="15.75" customHeight="1" x14ac:dyDescent="0.25">
      <c r="B281" s="49"/>
      <c r="C281" s="7" t="s">
        <v>134</v>
      </c>
      <c r="D281" s="50" t="s">
        <v>135</v>
      </c>
      <c r="E281" s="7" t="s">
        <v>136</v>
      </c>
      <c r="F281" s="7">
        <v>0.85009623188405803</v>
      </c>
      <c r="G281" s="7">
        <v>0</v>
      </c>
      <c r="H281" s="51">
        <v>3284.4443999999999</v>
      </c>
      <c r="I281" s="52">
        <f t="shared" ref="I281:I297" si="32">+(F281+G281)*H281</f>
        <v>2792.0938082726957</v>
      </c>
      <c r="J281" s="53">
        <v>0</v>
      </c>
      <c r="K281" s="53">
        <f t="shared" ref="K281:K297" si="33">+(F281+G281)*J281</f>
        <v>0</v>
      </c>
      <c r="L281" s="48"/>
      <c r="M281" s="48"/>
      <c r="O281" s="48"/>
    </row>
    <row r="282" spans="2:15" s="64" customFormat="1" ht="15.75" customHeight="1" x14ac:dyDescent="0.25">
      <c r="B282" s="49"/>
      <c r="C282" s="67" t="s">
        <v>47</v>
      </c>
      <c r="D282" s="70" t="s">
        <v>48</v>
      </c>
      <c r="E282" s="67" t="s">
        <v>49</v>
      </c>
      <c r="F282" s="67">
        <v>3.0360579710144928E-2</v>
      </c>
      <c r="G282" s="67">
        <v>0</v>
      </c>
      <c r="H282" s="71">
        <v>52159.859999999993</v>
      </c>
      <c r="I282" s="52">
        <f t="shared" si="32"/>
        <v>1583.6035871999998</v>
      </c>
      <c r="J282" s="53">
        <v>0</v>
      </c>
      <c r="K282" s="53">
        <f t="shared" si="33"/>
        <v>0</v>
      </c>
      <c r="L282" s="48"/>
      <c r="M282" s="48"/>
      <c r="O282" s="48"/>
    </row>
    <row r="283" spans="2:15" s="64" customFormat="1" ht="15.75" customHeight="1" x14ac:dyDescent="0.25">
      <c r="B283" s="49"/>
      <c r="C283" s="67" t="s">
        <v>160</v>
      </c>
      <c r="D283" s="70" t="s">
        <v>1455</v>
      </c>
      <c r="E283" s="67" t="s">
        <v>130</v>
      </c>
      <c r="F283" s="67">
        <v>0.21430997442455244</v>
      </c>
      <c r="G283" s="67">
        <v>0</v>
      </c>
      <c r="H283" s="71">
        <v>1200</v>
      </c>
      <c r="I283" s="52">
        <f t="shared" si="32"/>
        <v>257.1719693094629</v>
      </c>
      <c r="J283" s="53">
        <v>0</v>
      </c>
      <c r="K283" s="53">
        <f t="shared" si="33"/>
        <v>0</v>
      </c>
      <c r="L283" s="48"/>
      <c r="M283" s="48"/>
      <c r="O283" s="48"/>
    </row>
    <row r="284" spans="2:15" s="143" customFormat="1" ht="15.75" customHeight="1" x14ac:dyDescent="0.25">
      <c r="B284" s="49"/>
      <c r="C284" s="67" t="s">
        <v>1091</v>
      </c>
      <c r="D284" s="70" t="s">
        <v>1092</v>
      </c>
      <c r="E284" s="67" t="s">
        <v>215</v>
      </c>
      <c r="F284" s="67">
        <v>2.72</v>
      </c>
      <c r="G284" s="67">
        <v>0</v>
      </c>
      <c r="H284" s="71">
        <v>2352</v>
      </c>
      <c r="I284" s="52">
        <f t="shared" si="32"/>
        <v>6397.4400000000005</v>
      </c>
      <c r="J284" s="53">
        <v>0</v>
      </c>
      <c r="K284" s="53">
        <f t="shared" si="33"/>
        <v>0</v>
      </c>
      <c r="L284" s="48"/>
      <c r="M284" s="48"/>
      <c r="O284" s="48"/>
    </row>
    <row r="285" spans="2:15" s="143" customFormat="1" ht="15.75" customHeight="1" x14ac:dyDescent="0.25">
      <c r="B285" s="49"/>
      <c r="C285" s="67" t="s">
        <v>1093</v>
      </c>
      <c r="D285" s="70" t="s">
        <v>1094</v>
      </c>
      <c r="E285" s="67" t="s">
        <v>215</v>
      </c>
      <c r="F285" s="67">
        <v>0.68</v>
      </c>
      <c r="G285" s="67">
        <v>0</v>
      </c>
      <c r="H285" s="71">
        <v>3266</v>
      </c>
      <c r="I285" s="52">
        <f t="shared" si="32"/>
        <v>2220.88</v>
      </c>
      <c r="J285" s="53">
        <v>0</v>
      </c>
      <c r="K285" s="53">
        <f t="shared" si="33"/>
        <v>0</v>
      </c>
      <c r="L285" s="48"/>
      <c r="M285" s="48"/>
      <c r="O285" s="48"/>
    </row>
    <row r="286" spans="2:15" s="143" customFormat="1" ht="15.75" customHeight="1" x14ac:dyDescent="0.25">
      <c r="B286" s="49"/>
      <c r="C286" s="67" t="s">
        <v>1057</v>
      </c>
      <c r="D286" s="70" t="s">
        <v>1058</v>
      </c>
      <c r="E286" s="67" t="s">
        <v>164</v>
      </c>
      <c r="F286" s="67">
        <v>1</v>
      </c>
      <c r="G286" s="67">
        <v>0</v>
      </c>
      <c r="H286" s="71">
        <v>1167</v>
      </c>
      <c r="I286" s="52">
        <f t="shared" si="32"/>
        <v>1167</v>
      </c>
      <c r="J286" s="53">
        <v>0</v>
      </c>
      <c r="K286" s="53">
        <f t="shared" si="33"/>
        <v>0</v>
      </c>
      <c r="L286" s="48"/>
      <c r="M286" s="48"/>
      <c r="O286" s="48"/>
    </row>
    <row r="287" spans="2:15" s="143" customFormat="1" ht="15.75" customHeight="1" x14ac:dyDescent="0.25">
      <c r="B287" s="49"/>
      <c r="C287" s="67" t="s">
        <v>1085</v>
      </c>
      <c r="D287" s="70" t="s">
        <v>1086</v>
      </c>
      <c r="E287" s="67" t="s">
        <v>164</v>
      </c>
      <c r="F287" s="67">
        <v>1</v>
      </c>
      <c r="G287" s="67">
        <v>0</v>
      </c>
      <c r="H287" s="71">
        <v>2605.5</v>
      </c>
      <c r="I287" s="52">
        <f t="shared" si="32"/>
        <v>2605.5</v>
      </c>
      <c r="J287" s="53">
        <v>0</v>
      </c>
      <c r="K287" s="53">
        <f t="shared" si="33"/>
        <v>0</v>
      </c>
      <c r="L287" s="48"/>
      <c r="M287" s="48"/>
      <c r="O287" s="48"/>
    </row>
    <row r="288" spans="2:15" s="143" customFormat="1" ht="15.75" customHeight="1" x14ac:dyDescent="0.25">
      <c r="B288" s="49"/>
      <c r="C288" s="67" t="s">
        <v>1087</v>
      </c>
      <c r="D288" s="70" t="s">
        <v>1088</v>
      </c>
      <c r="E288" s="67" t="s">
        <v>164</v>
      </c>
      <c r="F288" s="67">
        <v>2</v>
      </c>
      <c r="G288" s="67">
        <v>0</v>
      </c>
      <c r="H288" s="71">
        <v>408</v>
      </c>
      <c r="I288" s="52">
        <f t="shared" si="32"/>
        <v>816</v>
      </c>
      <c r="J288" s="53">
        <v>0</v>
      </c>
      <c r="K288" s="53">
        <f t="shared" si="33"/>
        <v>0</v>
      </c>
      <c r="L288" s="48"/>
      <c r="M288" s="48"/>
      <c r="O288" s="48"/>
    </row>
    <row r="289" spans="2:15" s="143" customFormat="1" ht="15.75" customHeight="1" x14ac:dyDescent="0.25">
      <c r="B289" s="49"/>
      <c r="C289" s="67" t="s">
        <v>1089</v>
      </c>
      <c r="D289" s="70" t="s">
        <v>1090</v>
      </c>
      <c r="E289" s="67" t="s">
        <v>164</v>
      </c>
      <c r="F289" s="67">
        <v>1</v>
      </c>
      <c r="G289" s="67">
        <v>0</v>
      </c>
      <c r="H289" s="71">
        <v>835</v>
      </c>
      <c r="I289" s="52">
        <f t="shared" si="32"/>
        <v>835</v>
      </c>
      <c r="J289" s="53">
        <v>0</v>
      </c>
      <c r="K289" s="53">
        <f t="shared" si="33"/>
        <v>0</v>
      </c>
      <c r="L289" s="48"/>
      <c r="M289" s="48"/>
      <c r="O289" s="48"/>
    </row>
    <row r="290" spans="2:15" s="143" customFormat="1" ht="15.75" customHeight="1" x14ac:dyDescent="0.25">
      <c r="B290" s="49"/>
      <c r="C290" s="67" t="s">
        <v>415</v>
      </c>
      <c r="D290" s="70" t="s">
        <v>416</v>
      </c>
      <c r="E290" s="67" t="s">
        <v>164</v>
      </c>
      <c r="F290" s="67">
        <v>0.02</v>
      </c>
      <c r="G290" s="67">
        <v>0</v>
      </c>
      <c r="H290" s="71">
        <v>46100</v>
      </c>
      <c r="I290" s="52">
        <f t="shared" si="32"/>
        <v>922</v>
      </c>
      <c r="J290" s="53">
        <v>0</v>
      </c>
      <c r="K290" s="53">
        <f t="shared" si="33"/>
        <v>0</v>
      </c>
      <c r="L290" s="48"/>
      <c r="M290" s="48"/>
      <c r="O290" s="48"/>
    </row>
    <row r="291" spans="2:15" s="143" customFormat="1" ht="15.75" customHeight="1" x14ac:dyDescent="0.25">
      <c r="B291" s="49"/>
      <c r="C291" s="67" t="s">
        <v>467</v>
      </c>
      <c r="D291" s="70" t="s">
        <v>468</v>
      </c>
      <c r="E291" s="67" t="s">
        <v>182</v>
      </c>
      <c r="F291" s="67">
        <v>0.02</v>
      </c>
      <c r="G291" s="67">
        <v>0</v>
      </c>
      <c r="H291" s="71">
        <v>263600</v>
      </c>
      <c r="I291" s="52">
        <f t="shared" si="32"/>
        <v>5272</v>
      </c>
      <c r="J291" s="53">
        <v>0</v>
      </c>
      <c r="K291" s="53">
        <f t="shared" si="33"/>
        <v>0</v>
      </c>
      <c r="L291" s="48"/>
      <c r="M291" s="48"/>
      <c r="O291" s="48"/>
    </row>
    <row r="292" spans="2:15" s="143" customFormat="1" ht="15.75" customHeight="1" x14ac:dyDescent="0.25">
      <c r="B292" s="49"/>
      <c r="C292" s="67" t="s">
        <v>1043</v>
      </c>
      <c r="D292" s="70" t="s">
        <v>1044</v>
      </c>
      <c r="E292" s="67" t="s">
        <v>215</v>
      </c>
      <c r="F292" s="67">
        <v>9.9960000000000004</v>
      </c>
      <c r="G292" s="67">
        <v>0</v>
      </c>
      <c r="H292" s="71">
        <v>2553</v>
      </c>
      <c r="I292" s="52">
        <f t="shared" si="32"/>
        <v>25519.788</v>
      </c>
      <c r="J292" s="53">
        <v>0</v>
      </c>
      <c r="K292" s="53">
        <f t="shared" si="33"/>
        <v>0</v>
      </c>
      <c r="L292" s="48"/>
      <c r="M292" s="48"/>
      <c r="O292" s="48"/>
    </row>
    <row r="293" spans="2:15" s="143" customFormat="1" ht="15.75" customHeight="1" x14ac:dyDescent="0.25">
      <c r="B293" s="49"/>
      <c r="C293" s="67" t="s">
        <v>1047</v>
      </c>
      <c r="D293" s="70" t="s">
        <v>1048</v>
      </c>
      <c r="E293" s="67" t="s">
        <v>215</v>
      </c>
      <c r="F293" s="67">
        <v>3.57</v>
      </c>
      <c r="G293" s="67">
        <v>0</v>
      </c>
      <c r="H293" s="71">
        <v>1642</v>
      </c>
      <c r="I293" s="52">
        <f t="shared" si="32"/>
        <v>5861.94</v>
      </c>
      <c r="J293" s="53">
        <v>0</v>
      </c>
      <c r="K293" s="53">
        <f t="shared" si="33"/>
        <v>0</v>
      </c>
      <c r="L293" s="48"/>
      <c r="M293" s="48"/>
      <c r="O293" s="48"/>
    </row>
    <row r="294" spans="2:15" s="143" customFormat="1" ht="15.75" customHeight="1" x14ac:dyDescent="0.25">
      <c r="B294" s="49"/>
      <c r="C294" s="67" t="s">
        <v>1079</v>
      </c>
      <c r="D294" s="70" t="s">
        <v>1080</v>
      </c>
      <c r="E294" s="67" t="s">
        <v>164</v>
      </c>
      <c r="F294" s="67">
        <v>3</v>
      </c>
      <c r="G294" s="67">
        <v>0</v>
      </c>
      <c r="H294" s="71">
        <v>401</v>
      </c>
      <c r="I294" s="52">
        <f t="shared" si="32"/>
        <v>1203</v>
      </c>
      <c r="J294" s="53">
        <v>0</v>
      </c>
      <c r="K294" s="53">
        <f t="shared" si="33"/>
        <v>0</v>
      </c>
      <c r="L294" s="48"/>
      <c r="M294" s="48"/>
      <c r="O294" s="48"/>
    </row>
    <row r="295" spans="2:15" s="143" customFormat="1" ht="15.75" customHeight="1" x14ac:dyDescent="0.25">
      <c r="B295" s="49"/>
      <c r="C295" s="67" t="s">
        <v>1051</v>
      </c>
      <c r="D295" s="70" t="s">
        <v>1052</v>
      </c>
      <c r="E295" s="67" t="s">
        <v>164</v>
      </c>
      <c r="F295" s="67">
        <v>1</v>
      </c>
      <c r="G295" s="67">
        <v>0</v>
      </c>
      <c r="H295" s="71">
        <v>2541</v>
      </c>
      <c r="I295" s="52">
        <f t="shared" si="32"/>
        <v>2541</v>
      </c>
      <c r="J295" s="53">
        <v>0</v>
      </c>
      <c r="K295" s="53">
        <f t="shared" si="33"/>
        <v>0</v>
      </c>
      <c r="L295" s="48"/>
      <c r="M295" s="48"/>
      <c r="O295" s="48"/>
    </row>
    <row r="296" spans="2:15" s="64" customFormat="1" ht="15.75" customHeight="1" x14ac:dyDescent="0.25">
      <c r="B296" s="49"/>
      <c r="C296" s="67" t="s">
        <v>528</v>
      </c>
      <c r="D296" s="70" t="s">
        <v>529</v>
      </c>
      <c r="E296" s="67" t="s">
        <v>164</v>
      </c>
      <c r="F296" s="67">
        <v>3</v>
      </c>
      <c r="G296" s="67">
        <v>0</v>
      </c>
      <c r="H296" s="71">
        <v>107</v>
      </c>
      <c r="I296" s="52">
        <f t="shared" si="32"/>
        <v>321</v>
      </c>
      <c r="J296" s="53">
        <v>0</v>
      </c>
      <c r="K296" s="53">
        <f t="shared" si="33"/>
        <v>0</v>
      </c>
      <c r="L296" s="48"/>
      <c r="M296" s="48"/>
      <c r="O296" s="48"/>
    </row>
    <row r="297" spans="2:15" ht="15.75" customHeight="1" x14ac:dyDescent="0.25">
      <c r="B297" s="49"/>
      <c r="C297" s="7" t="s">
        <v>41</v>
      </c>
      <c r="D297" s="50" t="s">
        <v>1465</v>
      </c>
      <c r="E297" s="7" t="s">
        <v>29</v>
      </c>
      <c r="F297" s="7">
        <v>1</v>
      </c>
      <c r="G297" s="7">
        <v>0</v>
      </c>
      <c r="H297" s="51">
        <v>31500</v>
      </c>
      <c r="I297" s="52">
        <f t="shared" si="32"/>
        <v>31500</v>
      </c>
      <c r="J297" s="53">
        <v>0</v>
      </c>
      <c r="K297" s="53">
        <f t="shared" si="33"/>
        <v>0</v>
      </c>
      <c r="L297" s="48"/>
      <c r="M297" s="48"/>
      <c r="O297" s="48"/>
    </row>
    <row r="298" spans="2:15" ht="15.75" customHeight="1" x14ac:dyDescent="0.25">
      <c r="B298" s="44" t="s">
        <v>1688</v>
      </c>
      <c r="C298" s="45"/>
      <c r="D298" s="46" t="s">
        <v>1526</v>
      </c>
      <c r="E298" s="45" t="s">
        <v>164</v>
      </c>
      <c r="F298" s="45"/>
      <c r="G298" s="45"/>
      <c r="H298" s="45"/>
      <c r="I298" s="47">
        <f>+SUM(I299:I300)</f>
        <v>20890</v>
      </c>
      <c r="J298" s="45"/>
      <c r="K298" s="47">
        <f>+SUM(K299:K300)</f>
        <v>0</v>
      </c>
      <c r="L298" s="48"/>
      <c r="M298" s="48"/>
      <c r="O298" s="48"/>
    </row>
    <row r="299" spans="2:15" ht="15.75" customHeight="1" x14ac:dyDescent="0.25">
      <c r="B299" s="49"/>
      <c r="C299" s="7" t="s">
        <v>1131</v>
      </c>
      <c r="D299" s="50" t="s">
        <v>1527</v>
      </c>
      <c r="E299" s="7" t="s">
        <v>164</v>
      </c>
      <c r="F299" s="7">
        <v>1</v>
      </c>
      <c r="G299" s="7">
        <v>0</v>
      </c>
      <c r="H299" s="51">
        <v>14590</v>
      </c>
      <c r="I299" s="52">
        <f>+(F299+G299)*H299</f>
        <v>14590</v>
      </c>
      <c r="J299" s="53">
        <f>+VLOOKUP(C299,INSUMOS!$B$12:$F$777,5,FALSE)</f>
        <v>0</v>
      </c>
      <c r="K299" s="53">
        <f>+(F299+G299)*J299</f>
        <v>0</v>
      </c>
      <c r="L299" s="48"/>
      <c r="M299" s="48"/>
      <c r="O299" s="48"/>
    </row>
    <row r="300" spans="2:15" ht="15.75" customHeight="1" x14ac:dyDescent="0.25">
      <c r="B300" s="49"/>
      <c r="C300" s="7" t="s">
        <v>41</v>
      </c>
      <c r="D300" s="50" t="s">
        <v>1465</v>
      </c>
      <c r="E300" s="7" t="s">
        <v>29</v>
      </c>
      <c r="F300" s="7">
        <v>0.2</v>
      </c>
      <c r="G300" s="7">
        <v>0</v>
      </c>
      <c r="H300" s="51">
        <v>31500</v>
      </c>
      <c r="I300" s="52">
        <f>+(F300+G300)*H300</f>
        <v>6300</v>
      </c>
      <c r="J300" s="53">
        <f>+VLOOKUP(C300,INSUMOS!$B$12:$F$777,5,FALSE)</f>
        <v>0</v>
      </c>
      <c r="K300" s="53">
        <f>+(F300+G300)*J300</f>
        <v>0</v>
      </c>
      <c r="L300" s="48"/>
      <c r="M300" s="48"/>
      <c r="O300" s="48"/>
    </row>
    <row r="301" spans="2:15" ht="15.75" customHeight="1" x14ac:dyDescent="0.25">
      <c r="B301" s="44" t="s">
        <v>1689</v>
      </c>
      <c r="C301" s="45"/>
      <c r="D301" s="46" t="s">
        <v>1405</v>
      </c>
      <c r="E301" s="45" t="s">
        <v>123</v>
      </c>
      <c r="F301" s="45"/>
      <c r="G301" s="45"/>
      <c r="H301" s="45"/>
      <c r="I301" s="47">
        <f>+SUM(I302:I316)</f>
        <v>49178.981996719303</v>
      </c>
      <c r="J301" s="47">
        <f>SUM(J302:J316)</f>
        <v>0</v>
      </c>
      <c r="K301" s="47">
        <f>SUM(K302:K316)</f>
        <v>0</v>
      </c>
      <c r="L301" s="48"/>
      <c r="M301" s="48"/>
      <c r="O301" s="48"/>
    </row>
    <row r="302" spans="2:15" ht="15.75" customHeight="1" x14ac:dyDescent="0.25">
      <c r="B302" s="49"/>
      <c r="C302" s="7" t="s">
        <v>134</v>
      </c>
      <c r="D302" s="50" t="s">
        <v>135</v>
      </c>
      <c r="E302" s="7" t="s">
        <v>136</v>
      </c>
      <c r="F302" s="7">
        <v>2</v>
      </c>
      <c r="G302" s="7">
        <v>0</v>
      </c>
      <c r="H302" s="51">
        <v>3284.4443999999999</v>
      </c>
      <c r="I302" s="52">
        <f t="shared" ref="I302:I316" si="34">+(F302+G302)*H302</f>
        <v>6568.8887999999997</v>
      </c>
      <c r="J302" s="53">
        <f>+VLOOKUP(C302,INSUMOS!$B$12:$F$777,5,FALSE)</f>
        <v>0</v>
      </c>
      <c r="K302" s="53">
        <f t="shared" ref="K302:K316" si="35">+(F302+G302)*J302</f>
        <v>0</v>
      </c>
      <c r="L302" s="48"/>
      <c r="M302" s="48"/>
      <c r="O302" s="48"/>
    </row>
    <row r="303" spans="2:15" s="143" customFormat="1" ht="15.75" customHeight="1" x14ac:dyDescent="0.25">
      <c r="B303" s="49"/>
      <c r="C303" s="67" t="s">
        <v>160</v>
      </c>
      <c r="D303" s="70" t="s">
        <v>1455</v>
      </c>
      <c r="E303" s="67" t="s">
        <v>130</v>
      </c>
      <c r="F303" s="67">
        <v>0.2</v>
      </c>
      <c r="G303" s="67">
        <v>0</v>
      </c>
      <c r="H303" s="71">
        <v>1200</v>
      </c>
      <c r="I303" s="52">
        <f t="shared" si="34"/>
        <v>240</v>
      </c>
      <c r="J303" s="53">
        <f>+VLOOKUP(C303,INSUMOS!$B$12:$F$777,5,FALSE)</f>
        <v>0</v>
      </c>
      <c r="K303" s="53">
        <f t="shared" si="35"/>
        <v>0</v>
      </c>
      <c r="L303" s="48"/>
      <c r="M303" s="48"/>
      <c r="O303" s="48"/>
    </row>
    <row r="304" spans="2:15" s="143" customFormat="1" ht="15.75" customHeight="1" x14ac:dyDescent="0.25">
      <c r="B304" s="49"/>
      <c r="C304" s="67" t="s">
        <v>493</v>
      </c>
      <c r="D304" s="70" t="s">
        <v>494</v>
      </c>
      <c r="E304" s="67" t="s">
        <v>215</v>
      </c>
      <c r="F304" s="67">
        <v>0.42399999999999999</v>
      </c>
      <c r="G304" s="67">
        <v>0</v>
      </c>
      <c r="H304" s="71">
        <v>2200</v>
      </c>
      <c r="I304" s="52">
        <f t="shared" si="34"/>
        <v>932.8</v>
      </c>
      <c r="J304" s="53">
        <f>+VLOOKUP(C304,INSUMOS!$B$12:$F$777,5,FALSE)</f>
        <v>0</v>
      </c>
      <c r="K304" s="53">
        <f t="shared" si="35"/>
        <v>0</v>
      </c>
      <c r="L304" s="48"/>
      <c r="M304" s="48"/>
      <c r="O304" s="48"/>
    </row>
    <row r="305" spans="2:15" s="143" customFormat="1" ht="15.75" customHeight="1" x14ac:dyDescent="0.25">
      <c r="B305" s="49"/>
      <c r="C305" s="67" t="s">
        <v>495</v>
      </c>
      <c r="D305" s="70" t="s">
        <v>496</v>
      </c>
      <c r="E305" s="67" t="s">
        <v>164</v>
      </c>
      <c r="F305" s="67">
        <v>0.01</v>
      </c>
      <c r="G305" s="67">
        <v>0</v>
      </c>
      <c r="H305" s="71">
        <v>7156</v>
      </c>
      <c r="I305" s="52">
        <f t="shared" si="34"/>
        <v>71.56</v>
      </c>
      <c r="J305" s="53">
        <f>+VLOOKUP(C305,INSUMOS!$B$12:$F$777,5,FALSE)</f>
        <v>0</v>
      </c>
      <c r="K305" s="53">
        <f t="shared" si="35"/>
        <v>0</v>
      </c>
      <c r="L305" s="48"/>
      <c r="M305" s="48"/>
      <c r="O305" s="48"/>
    </row>
    <row r="306" spans="2:15" s="143" customFormat="1" ht="15.75" customHeight="1" x14ac:dyDescent="0.25">
      <c r="B306" s="49"/>
      <c r="C306" s="67" t="s">
        <v>276</v>
      </c>
      <c r="D306" s="70" t="s">
        <v>1466</v>
      </c>
      <c r="E306" s="67" t="s">
        <v>182</v>
      </c>
      <c r="F306" s="67">
        <v>3.5000000000000003E-2</v>
      </c>
      <c r="G306" s="67">
        <v>0</v>
      </c>
      <c r="H306" s="71">
        <v>32407</v>
      </c>
      <c r="I306" s="52">
        <f t="shared" si="34"/>
        <v>1134.2450000000001</v>
      </c>
      <c r="J306" s="53">
        <f>+VLOOKUP(C306,INSUMOS!$B$12:$F$777,5,FALSE)</f>
        <v>0</v>
      </c>
      <c r="K306" s="53">
        <f t="shared" si="35"/>
        <v>0</v>
      </c>
      <c r="L306" s="48"/>
      <c r="M306" s="48"/>
      <c r="O306" s="48"/>
    </row>
    <row r="307" spans="2:15" s="143" customFormat="1" ht="15.75" customHeight="1" x14ac:dyDescent="0.25">
      <c r="B307" s="49"/>
      <c r="C307" s="67" t="s">
        <v>1014</v>
      </c>
      <c r="D307" s="70" t="s">
        <v>1015</v>
      </c>
      <c r="E307" s="67" t="s">
        <v>164</v>
      </c>
      <c r="F307" s="67">
        <v>0.34399999999999997</v>
      </c>
      <c r="G307" s="67">
        <v>0</v>
      </c>
      <c r="H307" s="71">
        <v>28000</v>
      </c>
      <c r="I307" s="52">
        <f t="shared" si="34"/>
        <v>9632</v>
      </c>
      <c r="J307" s="53">
        <f>+VLOOKUP(C307,INSUMOS!$B$12:$F$777,5,FALSE)</f>
        <v>0</v>
      </c>
      <c r="K307" s="53">
        <f t="shared" si="35"/>
        <v>0</v>
      </c>
      <c r="L307" s="48"/>
      <c r="M307" s="48"/>
      <c r="O307" s="48"/>
    </row>
    <row r="308" spans="2:15" s="143" customFormat="1" ht="15.75" customHeight="1" x14ac:dyDescent="0.25">
      <c r="B308" s="49"/>
      <c r="C308" s="67" t="s">
        <v>425</v>
      </c>
      <c r="D308" s="70" t="s">
        <v>426</v>
      </c>
      <c r="E308" s="67" t="s">
        <v>164</v>
      </c>
      <c r="F308" s="67">
        <v>0.06</v>
      </c>
      <c r="G308" s="67">
        <v>0</v>
      </c>
      <c r="H308" s="71">
        <v>2022</v>
      </c>
      <c r="I308" s="52">
        <f t="shared" si="34"/>
        <v>121.32</v>
      </c>
      <c r="J308" s="53">
        <f>+VLOOKUP(C308,INSUMOS!$B$12:$F$777,5,FALSE)</f>
        <v>0</v>
      </c>
      <c r="K308" s="53">
        <f t="shared" si="35"/>
        <v>0</v>
      </c>
      <c r="L308" s="48"/>
      <c r="M308" s="48"/>
      <c r="O308" s="48"/>
    </row>
    <row r="309" spans="2:15" s="143" customFormat="1" ht="15.75" customHeight="1" x14ac:dyDescent="0.25">
      <c r="B309" s="49"/>
      <c r="C309" s="67" t="s">
        <v>497</v>
      </c>
      <c r="D309" s="70" t="s">
        <v>498</v>
      </c>
      <c r="E309" s="67" t="s">
        <v>182</v>
      </c>
      <c r="F309" s="67">
        <v>5.3904046257309657E-2</v>
      </c>
      <c r="G309" s="67">
        <v>0</v>
      </c>
      <c r="H309" s="71">
        <v>12900</v>
      </c>
      <c r="I309" s="52">
        <f t="shared" si="34"/>
        <v>695.36219671929462</v>
      </c>
      <c r="J309" s="53">
        <f>+VLOOKUP(C309,INSUMOS!$B$12:$F$777,5,FALSE)</f>
        <v>0</v>
      </c>
      <c r="K309" s="53">
        <f t="shared" si="35"/>
        <v>0</v>
      </c>
      <c r="L309" s="48"/>
      <c r="M309" s="48"/>
      <c r="O309" s="48"/>
    </row>
    <row r="310" spans="2:15" s="143" customFormat="1" ht="15.75" customHeight="1" x14ac:dyDescent="0.25">
      <c r="B310" s="49"/>
      <c r="C310" s="67" t="s">
        <v>586</v>
      </c>
      <c r="D310" s="70" t="s">
        <v>587</v>
      </c>
      <c r="E310" s="67" t="s">
        <v>164</v>
      </c>
      <c r="F310" s="67">
        <v>0.81</v>
      </c>
      <c r="G310" s="67">
        <v>0</v>
      </c>
      <c r="H310" s="71">
        <v>4060</v>
      </c>
      <c r="I310" s="52">
        <f t="shared" si="34"/>
        <v>3288.6000000000004</v>
      </c>
      <c r="J310" s="53">
        <f>+VLOOKUP(C310,INSUMOS!$B$12:$F$777,5,FALSE)</f>
        <v>0</v>
      </c>
      <c r="K310" s="53">
        <f t="shared" si="35"/>
        <v>0</v>
      </c>
      <c r="L310" s="48"/>
      <c r="M310" s="48"/>
      <c r="O310" s="48"/>
    </row>
    <row r="311" spans="2:15" s="143" customFormat="1" ht="15.75" customHeight="1" x14ac:dyDescent="0.25">
      <c r="B311" s="49"/>
      <c r="C311" s="67" t="s">
        <v>335</v>
      </c>
      <c r="D311" s="70" t="s">
        <v>336</v>
      </c>
      <c r="E311" s="67" t="s">
        <v>164</v>
      </c>
      <c r="F311" s="67">
        <v>0.154</v>
      </c>
      <c r="G311" s="67">
        <v>0</v>
      </c>
      <c r="H311" s="71">
        <v>11551</v>
      </c>
      <c r="I311" s="52">
        <f t="shared" si="34"/>
        <v>1778.854</v>
      </c>
      <c r="J311" s="53">
        <f>+VLOOKUP(C311,INSUMOS!$B$12:$F$777,5,FALSE)</f>
        <v>0</v>
      </c>
      <c r="K311" s="53">
        <f t="shared" si="35"/>
        <v>0</v>
      </c>
      <c r="L311" s="48"/>
      <c r="M311" s="48"/>
      <c r="O311" s="48"/>
    </row>
    <row r="312" spans="2:15" s="143" customFormat="1" ht="15.75" customHeight="1" x14ac:dyDescent="0.25">
      <c r="B312" s="49"/>
      <c r="C312" s="67" t="s">
        <v>499</v>
      </c>
      <c r="D312" s="70" t="s">
        <v>500</v>
      </c>
      <c r="E312" s="67" t="s">
        <v>164</v>
      </c>
      <c r="F312" s="67">
        <v>9</v>
      </c>
      <c r="G312" s="67">
        <v>0</v>
      </c>
      <c r="H312" s="71">
        <v>78</v>
      </c>
      <c r="I312" s="52">
        <f t="shared" si="34"/>
        <v>702</v>
      </c>
      <c r="J312" s="53">
        <f>+VLOOKUP(C312,INSUMOS!$B$12:$F$777,5,FALSE)</f>
        <v>0</v>
      </c>
      <c r="K312" s="53">
        <f t="shared" si="35"/>
        <v>0</v>
      </c>
      <c r="L312" s="48"/>
      <c r="M312" s="48"/>
      <c r="O312" s="48"/>
    </row>
    <row r="313" spans="2:15" s="143" customFormat="1" ht="15.75" customHeight="1" x14ac:dyDescent="0.25">
      <c r="B313" s="49"/>
      <c r="C313" s="67" t="s">
        <v>501</v>
      </c>
      <c r="D313" s="70" t="s">
        <v>502</v>
      </c>
      <c r="E313" s="67" t="s">
        <v>164</v>
      </c>
      <c r="F313" s="67">
        <v>12</v>
      </c>
      <c r="G313" s="67">
        <v>0</v>
      </c>
      <c r="H313" s="71">
        <v>32</v>
      </c>
      <c r="I313" s="52">
        <f t="shared" si="34"/>
        <v>384</v>
      </c>
      <c r="J313" s="53">
        <f>+VLOOKUP(C313,INSUMOS!$B$12:$F$777,5,FALSE)</f>
        <v>0</v>
      </c>
      <c r="K313" s="53">
        <f t="shared" si="35"/>
        <v>0</v>
      </c>
      <c r="L313" s="48"/>
      <c r="M313" s="48"/>
      <c r="O313" s="48"/>
    </row>
    <row r="314" spans="2:15" s="143" customFormat="1" ht="15.75" customHeight="1" x14ac:dyDescent="0.25">
      <c r="B314" s="49"/>
      <c r="C314" s="67" t="s">
        <v>537</v>
      </c>
      <c r="D314" s="70" t="s">
        <v>538</v>
      </c>
      <c r="E314" s="67" t="s">
        <v>215</v>
      </c>
      <c r="F314" s="67">
        <v>0.56399999999999995</v>
      </c>
      <c r="G314" s="67">
        <v>0</v>
      </c>
      <c r="H314" s="71">
        <v>3400</v>
      </c>
      <c r="I314" s="52">
        <f t="shared" si="34"/>
        <v>1917.6</v>
      </c>
      <c r="J314" s="53">
        <f>+VLOOKUP(C314,INSUMOS!$B$12:$F$777,5,FALSE)</f>
        <v>0</v>
      </c>
      <c r="K314" s="53">
        <f t="shared" si="35"/>
        <v>0</v>
      </c>
      <c r="L314" s="48"/>
      <c r="M314" s="48"/>
      <c r="O314" s="48"/>
    </row>
    <row r="315" spans="2:15" s="143" customFormat="1" ht="15.75" customHeight="1" x14ac:dyDescent="0.25">
      <c r="B315" s="49"/>
      <c r="C315" s="67" t="s">
        <v>22</v>
      </c>
      <c r="D315" s="70" t="s">
        <v>1467</v>
      </c>
      <c r="E315" s="67" t="s">
        <v>11</v>
      </c>
      <c r="F315" s="67">
        <v>0.13400000000000001</v>
      </c>
      <c r="G315" s="67">
        <v>0</v>
      </c>
      <c r="H315" s="71">
        <v>66583</v>
      </c>
      <c r="I315" s="52">
        <f t="shared" si="34"/>
        <v>8922.1220000000012</v>
      </c>
      <c r="J315" s="53">
        <f>+VLOOKUP(C315,INSUMOS!$B$12:$F$777,5,FALSE)</f>
        <v>0</v>
      </c>
      <c r="K315" s="53">
        <f t="shared" si="35"/>
        <v>0</v>
      </c>
      <c r="L315" s="48"/>
      <c r="M315" s="48"/>
      <c r="O315" s="48"/>
    </row>
    <row r="316" spans="2:15" s="143" customFormat="1" ht="15.75" customHeight="1" x14ac:dyDescent="0.25">
      <c r="B316" s="49"/>
      <c r="C316" s="67" t="s">
        <v>23</v>
      </c>
      <c r="D316" s="70" t="s">
        <v>24</v>
      </c>
      <c r="E316" s="67" t="s">
        <v>11</v>
      </c>
      <c r="F316" s="67">
        <v>0.13400000000000001</v>
      </c>
      <c r="G316" s="67">
        <v>0</v>
      </c>
      <c r="H316" s="71">
        <v>95445</v>
      </c>
      <c r="I316" s="52">
        <f t="shared" si="34"/>
        <v>12789.630000000001</v>
      </c>
      <c r="J316" s="53">
        <f>+VLOOKUP(C316,INSUMOS!$B$12:$F$777,5,FALSE)</f>
        <v>0</v>
      </c>
      <c r="K316" s="53">
        <f t="shared" si="35"/>
        <v>0</v>
      </c>
      <c r="L316" s="48"/>
      <c r="M316" s="48"/>
      <c r="O316" s="48"/>
    </row>
    <row r="317" spans="2:15" ht="15.75" customHeight="1" x14ac:dyDescent="0.25">
      <c r="B317" s="44" t="s">
        <v>1690</v>
      </c>
      <c r="C317" s="45"/>
      <c r="D317" s="46" t="s">
        <v>1691</v>
      </c>
      <c r="E317" s="45" t="s">
        <v>123</v>
      </c>
      <c r="F317" s="45"/>
      <c r="G317" s="45"/>
      <c r="H317" s="45"/>
      <c r="I317" s="47">
        <f>+SUM(I318:I326)</f>
        <v>64974.74166</v>
      </c>
      <c r="J317" s="45"/>
      <c r="K317" s="47">
        <f>+SUM(K318:K326)</f>
        <v>0</v>
      </c>
      <c r="L317" s="48"/>
      <c r="M317" s="48"/>
      <c r="O317" s="48"/>
    </row>
    <row r="318" spans="2:15" ht="15.75" customHeight="1" x14ac:dyDescent="0.25">
      <c r="B318" s="49"/>
      <c r="C318" s="7" t="s">
        <v>134</v>
      </c>
      <c r="D318" s="50" t="s">
        <v>135</v>
      </c>
      <c r="E318" s="7" t="s">
        <v>136</v>
      </c>
      <c r="F318" s="7">
        <v>0.15</v>
      </c>
      <c r="G318" s="7">
        <v>0</v>
      </c>
      <c r="H318" s="51">
        <v>3284.4443999999999</v>
      </c>
      <c r="I318" s="52">
        <f t="shared" ref="I318:I326" si="36">+(F318+G318)*H318</f>
        <v>492.66665999999998</v>
      </c>
      <c r="J318" s="53">
        <f>+VLOOKUP(C318,INSUMOS!$B$12:$F$777,5,FALSE)</f>
        <v>0</v>
      </c>
      <c r="K318" s="53">
        <f>+(F318+G318)*J318</f>
        <v>0</v>
      </c>
      <c r="L318" s="48"/>
      <c r="M318" s="48"/>
      <c r="O318" s="48"/>
    </row>
    <row r="319" spans="2:15" s="64" customFormat="1" ht="15.75" customHeight="1" x14ac:dyDescent="0.25">
      <c r="B319" s="49"/>
      <c r="C319" s="67" t="s">
        <v>160</v>
      </c>
      <c r="D319" s="70" t="s">
        <v>1455</v>
      </c>
      <c r="E319" s="67" t="s">
        <v>130</v>
      </c>
      <c r="F319" s="67">
        <v>0.1</v>
      </c>
      <c r="G319" s="67">
        <v>0</v>
      </c>
      <c r="H319" s="71">
        <v>1200</v>
      </c>
      <c r="I319" s="52">
        <f t="shared" si="36"/>
        <v>120</v>
      </c>
      <c r="J319" s="53"/>
      <c r="K319" s="53"/>
      <c r="L319" s="48"/>
      <c r="M319" s="48"/>
      <c r="O319" s="48"/>
    </row>
    <row r="320" spans="2:15" s="143" customFormat="1" ht="15.75" customHeight="1" x14ac:dyDescent="0.25">
      <c r="B320" s="49"/>
      <c r="C320" s="67" t="s">
        <v>499</v>
      </c>
      <c r="D320" s="70" t="s">
        <v>500</v>
      </c>
      <c r="E320" s="67" t="s">
        <v>164</v>
      </c>
      <c r="F320" s="67">
        <v>12</v>
      </c>
      <c r="G320" s="67">
        <v>0</v>
      </c>
      <c r="H320" s="71">
        <v>78</v>
      </c>
      <c r="I320" s="52">
        <f t="shared" si="36"/>
        <v>936</v>
      </c>
      <c r="J320" s="53"/>
      <c r="K320" s="53"/>
      <c r="L320" s="48"/>
      <c r="M320" s="48"/>
      <c r="O320" s="48"/>
    </row>
    <row r="321" spans="2:15" s="143" customFormat="1" ht="15.75" customHeight="1" x14ac:dyDescent="0.25">
      <c r="B321" s="49"/>
      <c r="C321" s="67" t="s">
        <v>584</v>
      </c>
      <c r="D321" s="70" t="s">
        <v>585</v>
      </c>
      <c r="E321" s="67" t="s">
        <v>164</v>
      </c>
      <c r="F321" s="67">
        <v>0.6</v>
      </c>
      <c r="G321" s="67">
        <v>0</v>
      </c>
      <c r="H321" s="71">
        <v>1609</v>
      </c>
      <c r="I321" s="52">
        <f t="shared" si="36"/>
        <v>965.4</v>
      </c>
      <c r="J321" s="53"/>
      <c r="K321" s="53"/>
      <c r="L321" s="48"/>
      <c r="M321" s="48"/>
      <c r="O321" s="48"/>
    </row>
    <row r="322" spans="2:15" s="143" customFormat="1" ht="15.75" customHeight="1" x14ac:dyDescent="0.25">
      <c r="B322" s="49"/>
      <c r="C322" s="67" t="s">
        <v>586</v>
      </c>
      <c r="D322" s="70" t="s">
        <v>587</v>
      </c>
      <c r="E322" s="67" t="s">
        <v>164</v>
      </c>
      <c r="F322" s="67">
        <v>0.95</v>
      </c>
      <c r="G322" s="67">
        <v>0</v>
      </c>
      <c r="H322" s="71">
        <v>4060</v>
      </c>
      <c r="I322" s="52">
        <f t="shared" si="36"/>
        <v>3857</v>
      </c>
      <c r="J322" s="53"/>
      <c r="K322" s="53"/>
      <c r="L322" s="48"/>
      <c r="M322" s="48"/>
      <c r="O322" s="48"/>
    </row>
    <row r="323" spans="2:15" s="64" customFormat="1" ht="15.75" customHeight="1" x14ac:dyDescent="0.25">
      <c r="B323" s="49"/>
      <c r="C323" s="67" t="s">
        <v>588</v>
      </c>
      <c r="D323" s="70" t="s">
        <v>1468</v>
      </c>
      <c r="E323" s="67" t="s">
        <v>123</v>
      </c>
      <c r="F323" s="67">
        <v>1.1000000000000001</v>
      </c>
      <c r="G323" s="67">
        <v>0</v>
      </c>
      <c r="H323" s="71">
        <v>31875</v>
      </c>
      <c r="I323" s="52">
        <f t="shared" si="36"/>
        <v>35062.5</v>
      </c>
      <c r="J323" s="53"/>
      <c r="K323" s="53"/>
      <c r="L323" s="48"/>
      <c r="M323" s="48"/>
      <c r="O323" s="48"/>
    </row>
    <row r="324" spans="2:15" s="64" customFormat="1" ht="15.75" customHeight="1" x14ac:dyDescent="0.25">
      <c r="B324" s="49"/>
      <c r="C324" s="67" t="s">
        <v>832</v>
      </c>
      <c r="D324" s="70" t="s">
        <v>833</v>
      </c>
      <c r="E324" s="67" t="s">
        <v>164</v>
      </c>
      <c r="F324" s="67">
        <v>0.65</v>
      </c>
      <c r="G324" s="67">
        <v>0</v>
      </c>
      <c r="H324" s="71">
        <v>3500</v>
      </c>
      <c r="I324" s="52">
        <f t="shared" si="36"/>
        <v>2275</v>
      </c>
      <c r="J324" s="53"/>
      <c r="K324" s="53"/>
      <c r="L324" s="48"/>
      <c r="M324" s="48"/>
      <c r="O324" s="48"/>
    </row>
    <row r="325" spans="2:15" s="64" customFormat="1" ht="15.75" customHeight="1" x14ac:dyDescent="0.25">
      <c r="B325" s="49"/>
      <c r="C325" s="67" t="s">
        <v>22</v>
      </c>
      <c r="D325" s="70" t="s">
        <v>1467</v>
      </c>
      <c r="E325" s="67" t="s">
        <v>11</v>
      </c>
      <c r="F325" s="67">
        <v>0.13125000000000001</v>
      </c>
      <c r="G325" s="67">
        <v>0</v>
      </c>
      <c r="H325" s="71">
        <v>66583</v>
      </c>
      <c r="I325" s="52">
        <f t="shared" si="36"/>
        <v>8739.0187500000011</v>
      </c>
      <c r="J325" s="53"/>
      <c r="K325" s="53"/>
      <c r="L325" s="48"/>
      <c r="M325" s="48"/>
      <c r="O325" s="48"/>
    </row>
    <row r="326" spans="2:15" ht="15.75" customHeight="1" x14ac:dyDescent="0.25">
      <c r="B326" s="49"/>
      <c r="C326" s="7" t="s">
        <v>23</v>
      </c>
      <c r="D326" s="50" t="s">
        <v>24</v>
      </c>
      <c r="E326" s="7" t="s">
        <v>11</v>
      </c>
      <c r="F326" s="7">
        <v>0.13125000000000001</v>
      </c>
      <c r="G326" s="7">
        <v>0</v>
      </c>
      <c r="H326" s="51">
        <v>95445</v>
      </c>
      <c r="I326" s="52">
        <f t="shared" si="36"/>
        <v>12527.15625</v>
      </c>
      <c r="J326" s="53">
        <f>+VLOOKUP(C326,INSUMOS!$B$12:$F$777,5,FALSE)</f>
        <v>0</v>
      </c>
      <c r="K326" s="53">
        <f>+(F326+G326)*J326</f>
        <v>0</v>
      </c>
      <c r="L326" s="48"/>
      <c r="M326" s="48"/>
      <c r="O326" s="48"/>
    </row>
    <row r="327" spans="2:15" ht="15.75" customHeight="1" x14ac:dyDescent="0.25">
      <c r="B327" s="44" t="s">
        <v>1692</v>
      </c>
      <c r="C327" s="45"/>
      <c r="D327" s="46" t="s">
        <v>1693</v>
      </c>
      <c r="E327" s="45" t="s">
        <v>123</v>
      </c>
      <c r="F327" s="45"/>
      <c r="G327" s="45"/>
      <c r="H327" s="45"/>
      <c r="I327" s="47">
        <f>+SUM(I328:I336)</f>
        <v>43944.962200000002</v>
      </c>
      <c r="J327" s="47">
        <f>SUM(J328:J336)</f>
        <v>0</v>
      </c>
      <c r="K327" s="47">
        <f>SUM(K328:K336)</f>
        <v>0</v>
      </c>
      <c r="L327" s="48"/>
      <c r="M327" s="48"/>
      <c r="O327" s="48"/>
    </row>
    <row r="328" spans="2:15" ht="15.75" customHeight="1" x14ac:dyDescent="0.25">
      <c r="B328" s="49"/>
      <c r="C328" s="7" t="s">
        <v>134</v>
      </c>
      <c r="D328" s="50" t="s">
        <v>135</v>
      </c>
      <c r="E328" s="7" t="s">
        <v>136</v>
      </c>
      <c r="F328" s="7">
        <v>0.5</v>
      </c>
      <c r="G328" s="7">
        <v>0</v>
      </c>
      <c r="H328" s="51">
        <v>3284.4443999999999</v>
      </c>
      <c r="I328" s="52">
        <f t="shared" ref="I328:I336" si="37">+(F328+G328)*H328</f>
        <v>1642.2221999999999</v>
      </c>
      <c r="J328" s="53">
        <v>0</v>
      </c>
      <c r="K328" s="53">
        <f t="shared" ref="K328:K336" si="38">+(F328+G328)*J328</f>
        <v>0</v>
      </c>
      <c r="L328" s="48"/>
      <c r="M328" s="48"/>
      <c r="O328" s="48"/>
    </row>
    <row r="329" spans="2:15" s="143" customFormat="1" ht="15.75" customHeight="1" x14ac:dyDescent="0.25">
      <c r="B329" s="49"/>
      <c r="C329" s="67" t="s">
        <v>1022</v>
      </c>
      <c r="D329" s="70" t="s">
        <v>1023</v>
      </c>
      <c r="E329" s="67" t="s">
        <v>164</v>
      </c>
      <c r="F329" s="67">
        <v>0.35</v>
      </c>
      <c r="G329" s="67">
        <v>0</v>
      </c>
      <c r="H329" s="71">
        <v>70535</v>
      </c>
      <c r="I329" s="52">
        <f t="shared" si="37"/>
        <v>24687.25</v>
      </c>
      <c r="J329" s="53">
        <v>0</v>
      </c>
      <c r="K329" s="53">
        <f t="shared" si="38"/>
        <v>0</v>
      </c>
      <c r="L329" s="48"/>
      <c r="M329" s="48"/>
      <c r="O329" s="48"/>
    </row>
    <row r="330" spans="2:15" s="143" customFormat="1" ht="15.75" customHeight="1" x14ac:dyDescent="0.25">
      <c r="B330" s="49"/>
      <c r="C330" s="67" t="s">
        <v>405</v>
      </c>
      <c r="D330" s="70" t="s">
        <v>406</v>
      </c>
      <c r="E330" s="67" t="s">
        <v>164</v>
      </c>
      <c r="F330" s="67">
        <v>2</v>
      </c>
      <c r="G330" s="67">
        <v>0</v>
      </c>
      <c r="H330" s="71">
        <v>110</v>
      </c>
      <c r="I330" s="52">
        <f t="shared" si="37"/>
        <v>220</v>
      </c>
      <c r="J330" s="53">
        <v>0</v>
      </c>
      <c r="K330" s="53">
        <f t="shared" si="38"/>
        <v>0</v>
      </c>
      <c r="L330" s="48"/>
      <c r="M330" s="48"/>
      <c r="O330" s="48"/>
    </row>
    <row r="331" spans="2:15" s="143" customFormat="1" ht="15.75" customHeight="1" x14ac:dyDescent="0.25">
      <c r="B331" s="49"/>
      <c r="C331" s="67" t="s">
        <v>403</v>
      </c>
      <c r="D331" s="70" t="s">
        <v>404</v>
      </c>
      <c r="E331" s="67" t="s">
        <v>164</v>
      </c>
      <c r="F331" s="67">
        <v>2</v>
      </c>
      <c r="G331" s="67">
        <v>0</v>
      </c>
      <c r="H331" s="71">
        <v>239</v>
      </c>
      <c r="I331" s="52">
        <f t="shared" si="37"/>
        <v>478</v>
      </c>
      <c r="J331" s="53">
        <v>0</v>
      </c>
      <c r="K331" s="53">
        <f t="shared" si="38"/>
        <v>0</v>
      </c>
      <c r="L331" s="48"/>
      <c r="M331" s="48"/>
      <c r="O331" s="48"/>
    </row>
    <row r="332" spans="2:15" s="143" customFormat="1" ht="15.75" customHeight="1" x14ac:dyDescent="0.25">
      <c r="B332" s="49"/>
      <c r="C332" s="67" t="s">
        <v>382</v>
      </c>
      <c r="D332" s="70" t="s">
        <v>383</v>
      </c>
      <c r="E332" s="67" t="s">
        <v>164</v>
      </c>
      <c r="F332" s="67">
        <v>2</v>
      </c>
      <c r="G332" s="67">
        <v>0</v>
      </c>
      <c r="H332" s="71">
        <v>93</v>
      </c>
      <c r="I332" s="52">
        <f t="shared" si="37"/>
        <v>186</v>
      </c>
      <c r="J332" s="53">
        <v>0</v>
      </c>
      <c r="K332" s="53">
        <f t="shared" si="38"/>
        <v>0</v>
      </c>
      <c r="L332" s="48"/>
      <c r="M332" s="48"/>
      <c r="O332" s="48"/>
    </row>
    <row r="333" spans="2:15" s="143" customFormat="1" ht="15.75" customHeight="1" x14ac:dyDescent="0.25">
      <c r="B333" s="49"/>
      <c r="C333" s="67" t="s">
        <v>479</v>
      </c>
      <c r="D333" s="70" t="s">
        <v>480</v>
      </c>
      <c r="E333" s="67" t="s">
        <v>164</v>
      </c>
      <c r="F333" s="67">
        <v>2</v>
      </c>
      <c r="G333" s="67">
        <v>0</v>
      </c>
      <c r="H333" s="71">
        <v>2981</v>
      </c>
      <c r="I333" s="52">
        <f t="shared" si="37"/>
        <v>5962</v>
      </c>
      <c r="J333" s="53">
        <v>0</v>
      </c>
      <c r="K333" s="53">
        <f t="shared" si="38"/>
        <v>0</v>
      </c>
      <c r="L333" s="48"/>
      <c r="M333" s="48"/>
      <c r="O333" s="48"/>
    </row>
    <row r="334" spans="2:15" s="143" customFormat="1" ht="15.75" customHeight="1" x14ac:dyDescent="0.25">
      <c r="B334" s="49"/>
      <c r="C334" s="67" t="s">
        <v>160</v>
      </c>
      <c r="D334" s="70" t="s">
        <v>1455</v>
      </c>
      <c r="E334" s="67" t="s">
        <v>130</v>
      </c>
      <c r="F334" s="67">
        <v>0.08</v>
      </c>
      <c r="G334" s="67">
        <v>0</v>
      </c>
      <c r="H334" s="71">
        <v>1200</v>
      </c>
      <c r="I334" s="52">
        <f t="shared" si="37"/>
        <v>96</v>
      </c>
      <c r="J334" s="53">
        <v>0</v>
      </c>
      <c r="K334" s="53">
        <f t="shared" si="38"/>
        <v>0</v>
      </c>
      <c r="L334" s="48"/>
      <c r="M334" s="48"/>
      <c r="O334" s="48"/>
    </row>
    <row r="335" spans="2:15" s="64" customFormat="1" ht="15.75" customHeight="1" x14ac:dyDescent="0.25">
      <c r="B335" s="49"/>
      <c r="C335" s="67" t="s">
        <v>304</v>
      </c>
      <c r="D335" s="70" t="s">
        <v>305</v>
      </c>
      <c r="E335" s="67" t="s">
        <v>164</v>
      </c>
      <c r="F335" s="67">
        <v>0.01</v>
      </c>
      <c r="G335" s="67">
        <v>0</v>
      </c>
      <c r="H335" s="71">
        <v>10000</v>
      </c>
      <c r="I335" s="52">
        <f t="shared" si="37"/>
        <v>100</v>
      </c>
      <c r="J335" s="53">
        <v>0</v>
      </c>
      <c r="K335" s="53">
        <f t="shared" si="38"/>
        <v>0</v>
      </c>
      <c r="L335" s="48"/>
      <c r="M335" s="48"/>
      <c r="O335" s="48"/>
    </row>
    <row r="336" spans="2:15" s="64" customFormat="1" ht="15.75" customHeight="1" x14ac:dyDescent="0.25">
      <c r="B336" s="49"/>
      <c r="C336" s="67" t="s">
        <v>37</v>
      </c>
      <c r="D336" s="70" t="s">
        <v>1449</v>
      </c>
      <c r="E336" s="67" t="s">
        <v>29</v>
      </c>
      <c r="F336" s="67">
        <v>0.37</v>
      </c>
      <c r="G336" s="67">
        <v>0</v>
      </c>
      <c r="H336" s="71">
        <v>28577</v>
      </c>
      <c r="I336" s="52">
        <f t="shared" si="37"/>
        <v>10573.49</v>
      </c>
      <c r="J336" s="53">
        <v>0</v>
      </c>
      <c r="K336" s="53">
        <f t="shared" si="38"/>
        <v>0</v>
      </c>
      <c r="L336" s="48"/>
      <c r="M336" s="48"/>
      <c r="O336" s="48"/>
    </row>
    <row r="337" spans="2:15" ht="15.75" customHeight="1" x14ac:dyDescent="0.25">
      <c r="B337" s="44" t="s">
        <v>1694</v>
      </c>
      <c r="C337" s="45"/>
      <c r="D337" s="46" t="s">
        <v>1502</v>
      </c>
      <c r="E337" s="45" t="s">
        <v>1385</v>
      </c>
      <c r="F337" s="45"/>
      <c r="G337" s="45"/>
      <c r="H337" s="45"/>
      <c r="I337" s="47">
        <f>+SUM(I338:I343)</f>
        <v>26721.356879999999</v>
      </c>
      <c r="J337" s="47">
        <f>SUM(J338:J343)</f>
        <v>0</v>
      </c>
      <c r="K337" s="47">
        <f>SUM(K338:K343)</f>
        <v>0</v>
      </c>
      <c r="L337" s="48"/>
      <c r="M337" s="48"/>
      <c r="O337" s="48"/>
    </row>
    <row r="338" spans="2:15" ht="15.75" customHeight="1" x14ac:dyDescent="0.25">
      <c r="B338" s="49"/>
      <c r="C338" s="7" t="s">
        <v>134</v>
      </c>
      <c r="D338" s="50" t="s">
        <v>135</v>
      </c>
      <c r="E338" s="7" t="s">
        <v>136</v>
      </c>
      <c r="F338" s="7">
        <v>0.2</v>
      </c>
      <c r="G338" s="7">
        <v>0</v>
      </c>
      <c r="H338" s="51">
        <v>3284.4443999999999</v>
      </c>
      <c r="I338" s="52">
        <f t="shared" ref="I338:I343" si="39">+(F338+G338)*H338</f>
        <v>656.88887999999997</v>
      </c>
      <c r="J338" s="53">
        <v>0</v>
      </c>
      <c r="K338" s="53">
        <f t="shared" ref="K338:K343" si="40">+(F338+G338)*J338</f>
        <v>0</v>
      </c>
      <c r="L338" s="48"/>
      <c r="M338" s="48"/>
      <c r="O338" s="48"/>
    </row>
    <row r="339" spans="2:15" s="64" customFormat="1" ht="15.75" customHeight="1" x14ac:dyDescent="0.25">
      <c r="B339" s="49"/>
      <c r="C339" s="67" t="s">
        <v>160</v>
      </c>
      <c r="D339" s="70" t="s">
        <v>1455</v>
      </c>
      <c r="E339" s="67" t="s">
        <v>130</v>
      </c>
      <c r="F339" s="67">
        <v>0.5</v>
      </c>
      <c r="G339" s="67">
        <v>0</v>
      </c>
      <c r="H339" s="71">
        <v>1200</v>
      </c>
      <c r="I339" s="52">
        <f t="shared" si="39"/>
        <v>600</v>
      </c>
      <c r="J339" s="53">
        <v>0</v>
      </c>
      <c r="K339" s="53">
        <f t="shared" si="40"/>
        <v>0</v>
      </c>
      <c r="L339" s="48"/>
      <c r="M339" s="48"/>
      <c r="O339" s="48"/>
    </row>
    <row r="340" spans="2:15" s="64" customFormat="1" ht="15.75" customHeight="1" x14ac:dyDescent="0.25">
      <c r="B340" s="49"/>
      <c r="C340" s="67" t="s">
        <v>1469</v>
      </c>
      <c r="D340" s="70" t="s">
        <v>1470</v>
      </c>
      <c r="E340" s="67" t="s">
        <v>164</v>
      </c>
      <c r="F340" s="67">
        <v>0.42</v>
      </c>
      <c r="G340" s="67">
        <v>0</v>
      </c>
      <c r="H340" s="71">
        <v>38900</v>
      </c>
      <c r="I340" s="52">
        <f t="shared" si="39"/>
        <v>16338</v>
      </c>
      <c r="J340" s="53">
        <v>0</v>
      </c>
      <c r="K340" s="53">
        <f t="shared" si="40"/>
        <v>0</v>
      </c>
      <c r="L340" s="48"/>
      <c r="M340" s="48"/>
      <c r="O340" s="48"/>
    </row>
    <row r="341" spans="2:15" s="64" customFormat="1" ht="15.75" customHeight="1" x14ac:dyDescent="0.25">
      <c r="B341" s="49"/>
      <c r="C341" s="67" t="s">
        <v>114</v>
      </c>
      <c r="D341" s="70" t="s">
        <v>115</v>
      </c>
      <c r="E341" s="67" t="s">
        <v>53</v>
      </c>
      <c r="F341" s="67">
        <v>6.0000000000000001E-3</v>
      </c>
      <c r="G341" s="67">
        <v>0</v>
      </c>
      <c r="H341" s="71">
        <v>625203</v>
      </c>
      <c r="I341" s="52">
        <f t="shared" si="39"/>
        <v>3751.2180000000003</v>
      </c>
      <c r="J341" s="53">
        <v>0</v>
      </c>
      <c r="K341" s="53">
        <f t="shared" si="40"/>
        <v>0</v>
      </c>
      <c r="L341" s="48"/>
      <c r="M341" s="48"/>
      <c r="O341" s="48"/>
    </row>
    <row r="342" spans="2:15" s="64" customFormat="1" ht="15.75" customHeight="1" x14ac:dyDescent="0.25">
      <c r="B342" s="49"/>
      <c r="C342" s="67" t="s">
        <v>499</v>
      </c>
      <c r="D342" s="70" t="s">
        <v>500</v>
      </c>
      <c r="E342" s="67" t="s">
        <v>164</v>
      </c>
      <c r="F342" s="67">
        <v>4</v>
      </c>
      <c r="G342" s="67">
        <v>0</v>
      </c>
      <c r="H342" s="71">
        <v>78</v>
      </c>
      <c r="I342" s="52">
        <f t="shared" si="39"/>
        <v>312</v>
      </c>
      <c r="J342" s="53">
        <v>0</v>
      </c>
      <c r="K342" s="53">
        <f t="shared" si="40"/>
        <v>0</v>
      </c>
      <c r="L342" s="48"/>
      <c r="M342" s="48"/>
      <c r="O342" s="48"/>
    </row>
    <row r="343" spans="2:15" s="64" customFormat="1" ht="15.75" customHeight="1" x14ac:dyDescent="0.25">
      <c r="B343" s="49"/>
      <c r="C343" s="67" t="s">
        <v>25</v>
      </c>
      <c r="D343" s="70" t="s">
        <v>1695</v>
      </c>
      <c r="E343" s="67" t="s">
        <v>29</v>
      </c>
      <c r="F343" s="67">
        <v>0.25</v>
      </c>
      <c r="G343" s="67">
        <v>0</v>
      </c>
      <c r="H343" s="71">
        <v>20253</v>
      </c>
      <c r="I343" s="52">
        <f t="shared" si="39"/>
        <v>5063.25</v>
      </c>
      <c r="J343" s="53">
        <v>0</v>
      </c>
      <c r="K343" s="53">
        <f t="shared" si="40"/>
        <v>0</v>
      </c>
      <c r="L343" s="48"/>
      <c r="M343" s="48"/>
      <c r="O343" s="48"/>
    </row>
    <row r="344" spans="2:15" ht="27.75" customHeight="1" x14ac:dyDescent="0.25">
      <c r="B344" s="44" t="s">
        <v>1696</v>
      </c>
      <c r="C344" s="45"/>
      <c r="D344" s="46" t="s">
        <v>1403</v>
      </c>
      <c r="E344" s="45" t="s">
        <v>1385</v>
      </c>
      <c r="F344" s="45"/>
      <c r="G344" s="45"/>
      <c r="H344" s="45"/>
      <c r="I344" s="47">
        <f>+SUM(I345:I351)</f>
        <v>119369.76888</v>
      </c>
      <c r="J344" s="47">
        <f>SUM(J345:J351)</f>
        <v>0</v>
      </c>
      <c r="K344" s="47">
        <f>SUM(K345:K351)</f>
        <v>0</v>
      </c>
      <c r="L344" s="48"/>
      <c r="M344" s="48"/>
      <c r="O344" s="48"/>
    </row>
    <row r="345" spans="2:15" ht="15.75" customHeight="1" x14ac:dyDescent="0.25">
      <c r="B345" s="49"/>
      <c r="C345" s="7" t="s">
        <v>134</v>
      </c>
      <c r="D345" s="50" t="s">
        <v>135</v>
      </c>
      <c r="E345" s="7" t="s">
        <v>136</v>
      </c>
      <c r="F345" s="7">
        <v>0.2</v>
      </c>
      <c r="G345" s="7">
        <v>0</v>
      </c>
      <c r="H345" s="51">
        <v>3284.4443999999999</v>
      </c>
      <c r="I345" s="52">
        <f t="shared" ref="I345:I351" si="41">+(F345+G345)*H345</f>
        <v>656.88887999999997</v>
      </c>
      <c r="J345" s="53">
        <v>0</v>
      </c>
      <c r="K345" s="53">
        <f t="shared" ref="K345:K351" si="42">+(F345+G345)*J345</f>
        <v>0</v>
      </c>
      <c r="L345" s="48"/>
      <c r="M345" s="48"/>
      <c r="O345" s="48"/>
    </row>
    <row r="346" spans="2:15" s="64" customFormat="1" ht="15.75" customHeight="1" x14ac:dyDescent="0.25">
      <c r="B346" s="49"/>
      <c r="C346" s="67" t="s">
        <v>955</v>
      </c>
      <c r="D346" s="70" t="s">
        <v>956</v>
      </c>
      <c r="E346" s="67" t="s">
        <v>164</v>
      </c>
      <c r="F346" s="67">
        <v>1.1000000000000001</v>
      </c>
      <c r="G346" s="67">
        <v>0</v>
      </c>
      <c r="H346" s="71">
        <v>93063</v>
      </c>
      <c r="I346" s="52">
        <f t="shared" si="41"/>
        <v>102369.3</v>
      </c>
      <c r="J346" s="53">
        <v>0</v>
      </c>
      <c r="K346" s="53">
        <f t="shared" si="42"/>
        <v>0</v>
      </c>
      <c r="L346" s="48"/>
      <c r="M346" s="48"/>
      <c r="O346" s="48"/>
    </row>
    <row r="347" spans="2:15" s="143" customFormat="1" ht="15.75" customHeight="1" x14ac:dyDescent="0.25">
      <c r="B347" s="49"/>
      <c r="C347" s="67" t="s">
        <v>481</v>
      </c>
      <c r="D347" s="70" t="s">
        <v>482</v>
      </c>
      <c r="E347" s="67" t="s">
        <v>164</v>
      </c>
      <c r="F347" s="67">
        <v>2</v>
      </c>
      <c r="G347" s="67">
        <v>0</v>
      </c>
      <c r="H347" s="71">
        <v>100</v>
      </c>
      <c r="I347" s="52">
        <f t="shared" si="41"/>
        <v>200</v>
      </c>
      <c r="J347" s="53">
        <v>0</v>
      </c>
      <c r="K347" s="53">
        <f t="shared" si="42"/>
        <v>0</v>
      </c>
      <c r="L347" s="48"/>
      <c r="M347" s="48"/>
      <c r="O347" s="48"/>
    </row>
    <row r="348" spans="2:15" s="143" customFormat="1" ht="15.75" customHeight="1" x14ac:dyDescent="0.25">
      <c r="B348" s="49"/>
      <c r="C348" s="67" t="s">
        <v>403</v>
      </c>
      <c r="D348" s="70" t="s">
        <v>404</v>
      </c>
      <c r="E348" s="67" t="s">
        <v>164</v>
      </c>
      <c r="F348" s="67">
        <v>2</v>
      </c>
      <c r="G348" s="67">
        <v>0</v>
      </c>
      <c r="H348" s="71">
        <v>239</v>
      </c>
      <c r="I348" s="52">
        <f t="shared" si="41"/>
        <v>478</v>
      </c>
      <c r="J348" s="53">
        <v>0</v>
      </c>
      <c r="K348" s="53">
        <f t="shared" si="42"/>
        <v>0</v>
      </c>
      <c r="L348" s="48"/>
      <c r="M348" s="48"/>
      <c r="O348" s="48"/>
    </row>
    <row r="349" spans="2:15" s="143" customFormat="1" ht="15.75" customHeight="1" x14ac:dyDescent="0.25">
      <c r="B349" s="49"/>
      <c r="C349" s="67" t="s">
        <v>382</v>
      </c>
      <c r="D349" s="70" t="s">
        <v>383</v>
      </c>
      <c r="E349" s="67" t="s">
        <v>164</v>
      </c>
      <c r="F349" s="67">
        <v>2</v>
      </c>
      <c r="G349" s="67">
        <v>0</v>
      </c>
      <c r="H349" s="71">
        <v>93</v>
      </c>
      <c r="I349" s="52">
        <f t="shared" si="41"/>
        <v>186</v>
      </c>
      <c r="J349" s="53">
        <v>0</v>
      </c>
      <c r="K349" s="53">
        <f t="shared" si="42"/>
        <v>0</v>
      </c>
      <c r="L349" s="48"/>
      <c r="M349" s="48"/>
      <c r="O349" s="48"/>
    </row>
    <row r="350" spans="2:15" s="64" customFormat="1" ht="15.75" customHeight="1" x14ac:dyDescent="0.25">
      <c r="B350" s="49"/>
      <c r="C350" s="67" t="s">
        <v>160</v>
      </c>
      <c r="D350" s="70" t="s">
        <v>1455</v>
      </c>
      <c r="E350" s="67" t="s">
        <v>130</v>
      </c>
      <c r="F350" s="67">
        <v>0.04</v>
      </c>
      <c r="G350" s="67">
        <v>0</v>
      </c>
      <c r="H350" s="71">
        <v>1200</v>
      </c>
      <c r="I350" s="52">
        <f t="shared" si="41"/>
        <v>48</v>
      </c>
      <c r="J350" s="53">
        <v>0</v>
      </c>
      <c r="K350" s="53">
        <f t="shared" si="42"/>
        <v>0</v>
      </c>
      <c r="L350" s="48"/>
      <c r="M350" s="48"/>
      <c r="O350" s="48"/>
    </row>
    <row r="351" spans="2:15" s="64" customFormat="1" ht="15.75" customHeight="1" x14ac:dyDescent="0.25">
      <c r="B351" s="49"/>
      <c r="C351" s="67" t="s">
        <v>37</v>
      </c>
      <c r="D351" s="70" t="s">
        <v>1449</v>
      </c>
      <c r="E351" s="67" t="s">
        <v>29</v>
      </c>
      <c r="F351" s="67">
        <v>0.54</v>
      </c>
      <c r="G351" s="67">
        <v>0</v>
      </c>
      <c r="H351" s="71">
        <v>28577</v>
      </c>
      <c r="I351" s="52">
        <f t="shared" si="41"/>
        <v>15431.580000000002</v>
      </c>
      <c r="J351" s="53">
        <v>0</v>
      </c>
      <c r="K351" s="53">
        <f t="shared" si="42"/>
        <v>0</v>
      </c>
      <c r="L351" s="48"/>
      <c r="M351" s="48"/>
      <c r="O351" s="48"/>
    </row>
    <row r="352" spans="2:15" ht="15.75" customHeight="1" x14ac:dyDescent="0.25">
      <c r="B352" s="44" t="s">
        <v>1697</v>
      </c>
      <c r="C352" s="45"/>
      <c r="D352" s="46" t="s">
        <v>1698</v>
      </c>
      <c r="E352" s="45" t="s">
        <v>164</v>
      </c>
      <c r="F352" s="45"/>
      <c r="G352" s="45"/>
      <c r="H352" s="45"/>
      <c r="I352" s="47">
        <f>+SUM(I353:I357)</f>
        <v>19353.504439999997</v>
      </c>
      <c r="J352" s="47">
        <f>SUM(J353:J357)</f>
        <v>0</v>
      </c>
      <c r="K352" s="47">
        <f>SUM(K353:K357)</f>
        <v>0</v>
      </c>
      <c r="L352" s="48"/>
      <c r="M352" s="48"/>
      <c r="O352" s="48"/>
    </row>
    <row r="353" spans="2:15" ht="15.75" customHeight="1" x14ac:dyDescent="0.25">
      <c r="B353" s="49"/>
      <c r="C353" s="7" t="s">
        <v>134</v>
      </c>
      <c r="D353" s="50" t="s">
        <v>135</v>
      </c>
      <c r="E353" s="7" t="s">
        <v>136</v>
      </c>
      <c r="F353" s="7">
        <v>0.1</v>
      </c>
      <c r="G353" s="7">
        <v>0</v>
      </c>
      <c r="H353" s="51">
        <v>3284.4443999999999</v>
      </c>
      <c r="I353" s="52">
        <f>+(F353+G353)*H353</f>
        <v>328.44443999999999</v>
      </c>
      <c r="J353" s="53">
        <f>+VLOOKUP(C353,INSUMOS!$B$12:$F$777,5,FALSE)</f>
        <v>0</v>
      </c>
      <c r="K353" s="53">
        <f>+(F353+G353)*J353</f>
        <v>0</v>
      </c>
      <c r="L353" s="48"/>
      <c r="M353" s="48"/>
      <c r="O353" s="48"/>
    </row>
    <row r="354" spans="2:15" s="64" customFormat="1" ht="15.75" customHeight="1" x14ac:dyDescent="0.25">
      <c r="B354" s="49"/>
      <c r="C354" s="67" t="s">
        <v>485</v>
      </c>
      <c r="D354" s="70" t="s">
        <v>486</v>
      </c>
      <c r="E354" s="67" t="s">
        <v>164</v>
      </c>
      <c r="F354" s="67">
        <v>0.11</v>
      </c>
      <c r="G354" s="67">
        <v>0</v>
      </c>
      <c r="H354" s="71">
        <v>99500</v>
      </c>
      <c r="I354" s="52">
        <f>+(F354+G354)*H354</f>
        <v>10945</v>
      </c>
      <c r="J354" s="53">
        <v>0</v>
      </c>
      <c r="K354" s="53">
        <f>+(F354+G354)*J354</f>
        <v>0</v>
      </c>
      <c r="L354" s="48"/>
      <c r="M354" s="48"/>
      <c r="O354" s="48"/>
    </row>
    <row r="355" spans="2:15" s="64" customFormat="1" ht="15.75" customHeight="1" x14ac:dyDescent="0.25">
      <c r="B355" s="49"/>
      <c r="C355" s="67" t="s">
        <v>411</v>
      </c>
      <c r="D355" s="70" t="s">
        <v>412</v>
      </c>
      <c r="E355" s="67" t="s">
        <v>97</v>
      </c>
      <c r="F355" s="67">
        <v>0.08</v>
      </c>
      <c r="G355" s="67">
        <v>0</v>
      </c>
      <c r="H355" s="71">
        <v>13855</v>
      </c>
      <c r="I355" s="52">
        <f>+(F355+G355)*H355</f>
        <v>1108.4000000000001</v>
      </c>
      <c r="J355" s="53">
        <v>0</v>
      </c>
      <c r="K355" s="53">
        <f>+(F355+G355)*J355</f>
        <v>0</v>
      </c>
      <c r="L355" s="48"/>
      <c r="M355" s="48"/>
      <c r="O355" s="48"/>
    </row>
    <row r="356" spans="2:15" s="64" customFormat="1" ht="15.75" customHeight="1" x14ac:dyDescent="0.25">
      <c r="B356" s="49"/>
      <c r="C356" s="67" t="s">
        <v>37</v>
      </c>
      <c r="D356" s="70" t="s">
        <v>1449</v>
      </c>
      <c r="E356" s="67" t="s">
        <v>29</v>
      </c>
      <c r="F356" s="67">
        <v>0.18</v>
      </c>
      <c r="G356" s="67">
        <v>0</v>
      </c>
      <c r="H356" s="71">
        <v>28577</v>
      </c>
      <c r="I356" s="52">
        <f>+(F356+G356)*H356</f>
        <v>5143.8599999999997</v>
      </c>
      <c r="J356" s="53">
        <v>0</v>
      </c>
      <c r="K356" s="53">
        <f>+(F356+G356)*J356</f>
        <v>0</v>
      </c>
      <c r="L356" s="48"/>
      <c r="M356" s="48"/>
      <c r="O356" s="48"/>
    </row>
    <row r="357" spans="2:15" s="64" customFormat="1" ht="15.75" customHeight="1" x14ac:dyDescent="0.25">
      <c r="B357" s="49"/>
      <c r="C357" s="67" t="s">
        <v>42</v>
      </c>
      <c r="D357" s="70" t="s">
        <v>43</v>
      </c>
      <c r="E357" s="67" t="s">
        <v>14</v>
      </c>
      <c r="F357" s="67">
        <v>0.1</v>
      </c>
      <c r="G357" s="67">
        <v>0</v>
      </c>
      <c r="H357" s="71">
        <v>18278</v>
      </c>
      <c r="I357" s="52">
        <f>+(F357+G357)*H357</f>
        <v>1827.8000000000002</v>
      </c>
      <c r="J357" s="53">
        <v>0</v>
      </c>
      <c r="K357" s="53">
        <f>+(F357+G357)*J357</f>
        <v>0</v>
      </c>
      <c r="L357" s="48"/>
      <c r="M357" s="48"/>
      <c r="O357" s="48"/>
    </row>
    <row r="358" spans="2:15" ht="31.5" customHeight="1" x14ac:dyDescent="0.25">
      <c r="B358" s="44" t="s">
        <v>1699</v>
      </c>
      <c r="C358" s="45"/>
      <c r="D358" s="46" t="s">
        <v>1700</v>
      </c>
      <c r="E358" s="45" t="s">
        <v>1385</v>
      </c>
      <c r="F358" s="45"/>
      <c r="G358" s="45"/>
      <c r="H358" s="45"/>
      <c r="I358" s="47">
        <f>+SUM(I359:I364)</f>
        <v>107247.17221333332</v>
      </c>
      <c r="J358" s="47">
        <f>SUM(J359:J364)</f>
        <v>0</v>
      </c>
      <c r="K358" s="47">
        <f>SUM(K359:K364)</f>
        <v>0</v>
      </c>
      <c r="L358" s="48"/>
      <c r="M358" s="48"/>
      <c r="O358" s="48"/>
    </row>
    <row r="359" spans="2:15" ht="15.75" customHeight="1" x14ac:dyDescent="0.25">
      <c r="B359" s="49"/>
      <c r="C359" s="7" t="s">
        <v>134</v>
      </c>
      <c r="D359" s="50" t="s">
        <v>135</v>
      </c>
      <c r="E359" s="7" t="s">
        <v>136</v>
      </c>
      <c r="F359" s="7">
        <v>0.2</v>
      </c>
      <c r="G359" s="7">
        <v>0</v>
      </c>
      <c r="H359" s="51">
        <v>3284.4443999999999</v>
      </c>
      <c r="I359" s="52">
        <f t="shared" ref="I359:I364" si="43">+(F359+G359)*H359</f>
        <v>656.88887999999997</v>
      </c>
      <c r="J359" s="53">
        <v>0</v>
      </c>
      <c r="K359" s="53">
        <f t="shared" ref="K359:K364" si="44">+(F359+G359)*J359</f>
        <v>0</v>
      </c>
      <c r="L359" s="48"/>
      <c r="M359" s="48"/>
      <c r="O359" s="48"/>
    </row>
    <row r="360" spans="2:15" s="64" customFormat="1" ht="15.75" customHeight="1" x14ac:dyDescent="0.25">
      <c r="B360" s="49"/>
      <c r="C360" s="67" t="s">
        <v>160</v>
      </c>
      <c r="D360" s="70" t="s">
        <v>1455</v>
      </c>
      <c r="E360" s="67" t="s">
        <v>130</v>
      </c>
      <c r="F360" s="67">
        <v>0.3</v>
      </c>
      <c r="G360" s="67">
        <v>0</v>
      </c>
      <c r="H360" s="71">
        <v>1200</v>
      </c>
      <c r="I360" s="52">
        <f t="shared" si="43"/>
        <v>360</v>
      </c>
      <c r="J360" s="53">
        <v>0</v>
      </c>
      <c r="K360" s="53">
        <f t="shared" si="44"/>
        <v>0</v>
      </c>
      <c r="L360" s="48"/>
      <c r="M360" s="48"/>
      <c r="O360" s="48"/>
    </row>
    <row r="361" spans="2:15" s="64" customFormat="1" ht="15.75" customHeight="1" x14ac:dyDescent="0.25">
      <c r="B361" s="49"/>
      <c r="C361" s="67" t="s">
        <v>485</v>
      </c>
      <c r="D361" s="70" t="s">
        <v>486</v>
      </c>
      <c r="E361" s="67" t="s">
        <v>164</v>
      </c>
      <c r="F361" s="67">
        <v>0.38</v>
      </c>
      <c r="G361" s="67">
        <v>0</v>
      </c>
      <c r="H361" s="71">
        <v>99500</v>
      </c>
      <c r="I361" s="52">
        <f t="shared" si="43"/>
        <v>37810</v>
      </c>
      <c r="J361" s="53">
        <v>0</v>
      </c>
      <c r="K361" s="53">
        <f t="shared" si="44"/>
        <v>0</v>
      </c>
      <c r="L361" s="48"/>
      <c r="M361" s="48"/>
      <c r="O361" s="48"/>
    </row>
    <row r="362" spans="2:15" s="64" customFormat="1" ht="15.75" customHeight="1" x14ac:dyDescent="0.25">
      <c r="B362" s="49"/>
      <c r="C362" s="67" t="s">
        <v>433</v>
      </c>
      <c r="D362" s="70" t="s">
        <v>434</v>
      </c>
      <c r="E362" s="67" t="s">
        <v>377</v>
      </c>
      <c r="F362" s="67">
        <v>0.6</v>
      </c>
      <c r="G362" s="67">
        <v>0</v>
      </c>
      <c r="H362" s="71">
        <v>79806</v>
      </c>
      <c r="I362" s="52">
        <f t="shared" si="43"/>
        <v>47883.6</v>
      </c>
      <c r="J362" s="53">
        <v>0</v>
      </c>
      <c r="K362" s="53">
        <f t="shared" si="44"/>
        <v>0</v>
      </c>
      <c r="L362" s="48"/>
      <c r="M362" s="48"/>
      <c r="O362" s="48"/>
    </row>
    <row r="363" spans="2:15" s="64" customFormat="1" ht="15.75" customHeight="1" x14ac:dyDescent="0.25">
      <c r="B363" s="49"/>
      <c r="C363" s="67" t="s">
        <v>38</v>
      </c>
      <c r="D363" s="70" t="s">
        <v>1701</v>
      </c>
      <c r="E363" s="67" t="s">
        <v>29</v>
      </c>
      <c r="F363" s="67">
        <v>0.35</v>
      </c>
      <c r="G363" s="67">
        <v>0</v>
      </c>
      <c r="H363" s="71">
        <v>23861</v>
      </c>
      <c r="I363" s="52">
        <f t="shared" si="43"/>
        <v>8351.35</v>
      </c>
      <c r="J363" s="53">
        <v>0</v>
      </c>
      <c r="K363" s="53">
        <f t="shared" si="44"/>
        <v>0</v>
      </c>
      <c r="L363" s="48"/>
      <c r="M363" s="48"/>
      <c r="O363" s="48"/>
    </row>
    <row r="364" spans="2:15" ht="15.75" customHeight="1" x14ac:dyDescent="0.25">
      <c r="B364" s="49"/>
      <c r="C364" s="7" t="s">
        <v>42</v>
      </c>
      <c r="D364" s="50" t="s">
        <v>43</v>
      </c>
      <c r="E364" s="7" t="s">
        <v>14</v>
      </c>
      <c r="F364" s="7">
        <v>0.66666666666666663</v>
      </c>
      <c r="G364" s="7">
        <v>0</v>
      </c>
      <c r="H364" s="51">
        <v>18278</v>
      </c>
      <c r="I364" s="52">
        <f t="shared" si="43"/>
        <v>12185.333333333332</v>
      </c>
      <c r="J364" s="53">
        <v>0</v>
      </c>
      <c r="K364" s="53">
        <f t="shared" si="44"/>
        <v>0</v>
      </c>
      <c r="L364" s="48"/>
      <c r="M364" s="48"/>
      <c r="O364" s="48"/>
    </row>
    <row r="365" spans="2:15" ht="32.25" customHeight="1" x14ac:dyDescent="0.25">
      <c r="B365" s="44" t="s">
        <v>1702</v>
      </c>
      <c r="C365" s="45"/>
      <c r="D365" s="46" t="s">
        <v>1404</v>
      </c>
      <c r="E365" s="45" t="s">
        <v>123</v>
      </c>
      <c r="F365" s="45"/>
      <c r="G365" s="45"/>
      <c r="H365" s="79"/>
      <c r="I365" s="47">
        <f>+SUM(I366:I368)</f>
        <v>22651.417821036106</v>
      </c>
      <c r="J365" s="47">
        <f>SUM(J366:J368)</f>
        <v>0</v>
      </c>
      <c r="K365" s="47">
        <f>SUM(K366:K368)</f>
        <v>0</v>
      </c>
      <c r="L365" s="48"/>
      <c r="M365" s="48"/>
      <c r="O365" s="48"/>
    </row>
    <row r="366" spans="2:15" ht="15.75" customHeight="1" x14ac:dyDescent="0.25">
      <c r="B366" s="49"/>
      <c r="C366" s="7" t="s">
        <v>134</v>
      </c>
      <c r="D366" s="50" t="s">
        <v>135</v>
      </c>
      <c r="E366" s="7" t="s">
        <v>136</v>
      </c>
      <c r="F366" s="7">
        <v>1</v>
      </c>
      <c r="G366" s="66">
        <v>0</v>
      </c>
      <c r="H366" s="83">
        <v>3284.4443999999999</v>
      </c>
      <c r="I366" s="52">
        <f>+(F366+G366)*H366</f>
        <v>3284.4443999999999</v>
      </c>
      <c r="J366" s="53">
        <v>0</v>
      </c>
      <c r="K366" s="53">
        <f>+(F366+G366)*J366</f>
        <v>0</v>
      </c>
      <c r="L366" s="48"/>
      <c r="M366" s="48"/>
      <c r="O366" s="48"/>
    </row>
    <row r="367" spans="2:15" s="64" customFormat="1" ht="15.75" customHeight="1" x14ac:dyDescent="0.25">
      <c r="B367" s="49"/>
      <c r="C367" s="67" t="s">
        <v>459</v>
      </c>
      <c r="D367" s="70" t="s">
        <v>460</v>
      </c>
      <c r="E367" s="67" t="s">
        <v>97</v>
      </c>
      <c r="F367" s="67">
        <v>0.12</v>
      </c>
      <c r="G367" s="66">
        <v>0</v>
      </c>
      <c r="H367" s="68">
        <v>7171.5</v>
      </c>
      <c r="I367" s="52">
        <f>+(F367+G367)*H367</f>
        <v>860.57999999999993</v>
      </c>
      <c r="J367" s="53">
        <v>0</v>
      </c>
      <c r="K367" s="53">
        <f>+(F367+G367)*J367</f>
        <v>0</v>
      </c>
      <c r="L367" s="48"/>
      <c r="M367" s="48"/>
      <c r="O367" s="48"/>
    </row>
    <row r="368" spans="2:15" s="64" customFormat="1" ht="15.75" customHeight="1" x14ac:dyDescent="0.25">
      <c r="B368" s="49"/>
      <c r="C368" s="67" t="s">
        <v>37</v>
      </c>
      <c r="D368" s="70" t="s">
        <v>1703</v>
      </c>
      <c r="E368" s="67" t="s">
        <v>29</v>
      </c>
      <c r="F368" s="67">
        <v>0.64759748822605967</v>
      </c>
      <c r="G368" s="66">
        <v>0</v>
      </c>
      <c r="H368" s="68">
        <v>28577</v>
      </c>
      <c r="I368" s="52">
        <f>+(F368+G368)*H368</f>
        <v>18506.393421036108</v>
      </c>
      <c r="J368" s="53">
        <v>0</v>
      </c>
      <c r="K368" s="53">
        <f>+(F368+G368)*J368</f>
        <v>0</v>
      </c>
      <c r="L368" s="48"/>
      <c r="M368" s="48"/>
      <c r="O368" s="48"/>
    </row>
    <row r="369" spans="2:15" ht="15.75" customHeight="1" x14ac:dyDescent="0.25">
      <c r="B369" s="44" t="s">
        <v>1704</v>
      </c>
      <c r="C369" s="45"/>
      <c r="D369" s="46" t="s">
        <v>1504</v>
      </c>
      <c r="E369" s="45" t="s">
        <v>123</v>
      </c>
      <c r="F369" s="45"/>
      <c r="G369" s="45"/>
      <c r="H369" s="80"/>
      <c r="I369" s="47">
        <f>+SUM(I370:I375)</f>
        <v>37522.5694</v>
      </c>
      <c r="J369" s="47"/>
      <c r="K369" s="47">
        <f>+SUM(K370:K375)</f>
        <v>0</v>
      </c>
      <c r="L369" s="48"/>
      <c r="M369" s="48"/>
      <c r="O369" s="48"/>
    </row>
    <row r="370" spans="2:15" ht="15.75" customHeight="1" x14ac:dyDescent="0.25">
      <c r="B370" s="49"/>
      <c r="C370" s="7" t="s">
        <v>134</v>
      </c>
      <c r="D370" s="50" t="s">
        <v>135</v>
      </c>
      <c r="E370" s="7" t="s">
        <v>136</v>
      </c>
      <c r="F370" s="7">
        <v>1</v>
      </c>
      <c r="G370" s="7">
        <v>0</v>
      </c>
      <c r="H370" s="51">
        <v>3284.4443999999999</v>
      </c>
      <c r="I370" s="52">
        <f t="shared" ref="I370:I375" si="45">+(F370+G370)*H370</f>
        <v>3284.4443999999999</v>
      </c>
      <c r="J370" s="53">
        <f>+VLOOKUP(C370,INSUMOS!$B$12:$F$777,5,FALSE)</f>
        <v>0</v>
      </c>
      <c r="K370" s="53">
        <f t="shared" ref="K370:K375" si="46">+(F370+G370)*J370</f>
        <v>0</v>
      </c>
      <c r="L370" s="48"/>
      <c r="M370" s="48"/>
      <c r="O370" s="48"/>
    </row>
    <row r="371" spans="2:15" ht="15.75" customHeight="1" x14ac:dyDescent="0.25">
      <c r="B371" s="49"/>
      <c r="C371" s="7" t="s">
        <v>160</v>
      </c>
      <c r="D371" s="50" t="s">
        <v>1455</v>
      </c>
      <c r="E371" s="7" t="s">
        <v>130</v>
      </c>
      <c r="F371" s="7">
        <v>0.1</v>
      </c>
      <c r="G371" s="7">
        <v>0</v>
      </c>
      <c r="H371" s="51">
        <v>1200</v>
      </c>
      <c r="I371" s="52">
        <f t="shared" si="45"/>
        <v>120</v>
      </c>
      <c r="J371" s="53">
        <f>+VLOOKUP(C371,INSUMOS!$B$12:$F$777,5,FALSE)</f>
        <v>0</v>
      </c>
      <c r="K371" s="53">
        <f t="shared" si="46"/>
        <v>0</v>
      </c>
      <c r="L371" s="48"/>
      <c r="M371" s="48"/>
      <c r="O371" s="48"/>
    </row>
    <row r="372" spans="2:15" ht="15.75" customHeight="1" x14ac:dyDescent="0.25">
      <c r="B372" s="49"/>
      <c r="C372" s="7" t="s">
        <v>251</v>
      </c>
      <c r="D372" s="50" t="s">
        <v>1475</v>
      </c>
      <c r="E372" s="7" t="s">
        <v>164</v>
      </c>
      <c r="F372" s="7">
        <v>12.25</v>
      </c>
      <c r="G372" s="7">
        <v>0</v>
      </c>
      <c r="H372" s="51">
        <v>1270.5</v>
      </c>
      <c r="I372" s="52">
        <f t="shared" si="45"/>
        <v>15563.625</v>
      </c>
      <c r="J372" s="53">
        <f>+VLOOKUP(C372,INSUMOS!$B$12:$F$777,5,FALSE)</f>
        <v>0</v>
      </c>
      <c r="K372" s="53">
        <f t="shared" si="46"/>
        <v>0</v>
      </c>
      <c r="L372" s="48"/>
      <c r="M372" s="48"/>
      <c r="O372" s="48"/>
    </row>
    <row r="373" spans="2:15" ht="15.75" customHeight="1" x14ac:dyDescent="0.25">
      <c r="B373" s="49"/>
      <c r="C373" s="7" t="s">
        <v>116</v>
      </c>
      <c r="D373" s="50" t="s">
        <v>117</v>
      </c>
      <c r="E373" s="7" t="s">
        <v>53</v>
      </c>
      <c r="F373" s="7">
        <v>0.02</v>
      </c>
      <c r="G373" s="7">
        <v>0</v>
      </c>
      <c r="H373" s="51">
        <v>416400</v>
      </c>
      <c r="I373" s="52">
        <f t="shared" si="45"/>
        <v>8328</v>
      </c>
      <c r="J373" s="53">
        <f>+VLOOKUP(C373,INSUMOS!$B$12:$F$777,5,FALSE)</f>
        <v>0</v>
      </c>
      <c r="K373" s="53">
        <f t="shared" si="46"/>
        <v>0</v>
      </c>
      <c r="L373" s="48"/>
      <c r="M373" s="48"/>
      <c r="O373" s="48"/>
    </row>
    <row r="374" spans="2:15" ht="15.75" customHeight="1" x14ac:dyDescent="0.25">
      <c r="B374" s="49"/>
      <c r="C374" s="7" t="s">
        <v>304</v>
      </c>
      <c r="D374" s="50" t="s">
        <v>305</v>
      </c>
      <c r="E374" s="7" t="s">
        <v>164</v>
      </c>
      <c r="F374" s="7">
        <v>0.01</v>
      </c>
      <c r="G374" s="7">
        <v>0</v>
      </c>
      <c r="H374" s="51">
        <v>10000</v>
      </c>
      <c r="I374" s="52">
        <f t="shared" si="45"/>
        <v>100</v>
      </c>
      <c r="J374" s="53">
        <f>+VLOOKUP(C374,INSUMOS!$B$12:$F$777,5,FALSE)</f>
        <v>0</v>
      </c>
      <c r="K374" s="53">
        <f t="shared" si="46"/>
        <v>0</v>
      </c>
      <c r="L374" s="48"/>
      <c r="M374" s="48"/>
      <c r="O374" s="48"/>
    </row>
    <row r="375" spans="2:15" ht="15.75" customHeight="1" x14ac:dyDescent="0.25">
      <c r="B375" s="49"/>
      <c r="C375" s="7" t="s">
        <v>25</v>
      </c>
      <c r="D375" s="50" t="s">
        <v>1705</v>
      </c>
      <c r="E375" s="7" t="s">
        <v>29</v>
      </c>
      <c r="F375" s="7">
        <v>0.5</v>
      </c>
      <c r="G375" s="7">
        <v>0</v>
      </c>
      <c r="H375" s="51">
        <v>20253</v>
      </c>
      <c r="I375" s="52">
        <f t="shared" si="45"/>
        <v>10126.5</v>
      </c>
      <c r="J375" s="53">
        <f>+VLOOKUP(C375,INSUMOS!$B$12:$F$777,5,FALSE)</f>
        <v>0</v>
      </c>
      <c r="K375" s="53">
        <f t="shared" si="46"/>
        <v>0</v>
      </c>
      <c r="L375" s="48"/>
      <c r="M375" s="48"/>
      <c r="O375" s="48"/>
    </row>
    <row r="376" spans="2:15" ht="15.75" customHeight="1" x14ac:dyDescent="0.25">
      <c r="B376" s="44" t="s">
        <v>1706</v>
      </c>
      <c r="C376" s="45"/>
      <c r="D376" s="46" t="s">
        <v>1406</v>
      </c>
      <c r="E376" s="45" t="s">
        <v>1385</v>
      </c>
      <c r="F376" s="45"/>
      <c r="G376" s="45"/>
      <c r="H376" s="45"/>
      <c r="I376" s="47">
        <f>+SUM(I377:I382)</f>
        <v>11812.2895675</v>
      </c>
      <c r="J376" s="47">
        <f>SUM(J377:J382)</f>
        <v>0</v>
      </c>
      <c r="K376" s="47">
        <f>SUM(K377:K382)</f>
        <v>0</v>
      </c>
      <c r="L376" s="48"/>
      <c r="M376" s="48"/>
      <c r="O376" s="48"/>
    </row>
    <row r="377" spans="2:15" ht="15.75" customHeight="1" x14ac:dyDescent="0.25">
      <c r="B377" s="49"/>
      <c r="C377" s="7" t="s">
        <v>134</v>
      </c>
      <c r="D377" s="50" t="s">
        <v>135</v>
      </c>
      <c r="E377" s="7" t="s">
        <v>136</v>
      </c>
      <c r="F377" s="7">
        <v>0.2</v>
      </c>
      <c r="G377" s="7">
        <v>0</v>
      </c>
      <c r="H377" s="51">
        <v>3284.4443999999999</v>
      </c>
      <c r="I377" s="52">
        <f t="shared" ref="I377:I382" si="47">+(F377+G377)*H377</f>
        <v>656.88887999999997</v>
      </c>
      <c r="J377" s="53">
        <v>0</v>
      </c>
      <c r="K377" s="53">
        <f t="shared" ref="K377:K382" si="48">+(F377+G377)*J377</f>
        <v>0</v>
      </c>
      <c r="L377" s="48"/>
      <c r="M377" s="48"/>
      <c r="O377" s="48"/>
    </row>
    <row r="378" spans="2:15" ht="15.75" customHeight="1" x14ac:dyDescent="0.25">
      <c r="B378" s="49"/>
      <c r="C378" s="7" t="s">
        <v>378</v>
      </c>
      <c r="D378" s="50" t="s">
        <v>379</v>
      </c>
      <c r="E378" s="7" t="s">
        <v>53</v>
      </c>
      <c r="F378" s="7">
        <v>4.3750000000000001E-4</v>
      </c>
      <c r="G378" s="7">
        <v>0</v>
      </c>
      <c r="H378" s="51">
        <v>13453</v>
      </c>
      <c r="I378" s="52">
        <f t="shared" si="47"/>
        <v>5.8856875000000004</v>
      </c>
      <c r="J378" s="53">
        <v>0</v>
      </c>
      <c r="K378" s="53">
        <f t="shared" si="48"/>
        <v>0</v>
      </c>
      <c r="L378" s="48"/>
      <c r="M378" s="48"/>
      <c r="O378" s="48"/>
    </row>
    <row r="379" spans="2:15" s="143" customFormat="1" ht="15.75" customHeight="1" x14ac:dyDescent="0.25">
      <c r="B379" s="49"/>
      <c r="C379" s="67" t="s">
        <v>66</v>
      </c>
      <c r="D379" s="70" t="s">
        <v>1473</v>
      </c>
      <c r="E379" s="67" t="s">
        <v>53</v>
      </c>
      <c r="F379" s="67">
        <v>2.5000000000000001E-3</v>
      </c>
      <c r="G379" s="67">
        <v>0</v>
      </c>
      <c r="H379" s="71">
        <v>120402</v>
      </c>
      <c r="I379" s="52">
        <f t="shared" si="47"/>
        <v>301.005</v>
      </c>
      <c r="J379" s="53">
        <v>0</v>
      </c>
      <c r="K379" s="53">
        <f t="shared" si="48"/>
        <v>0</v>
      </c>
      <c r="L379" s="48"/>
      <c r="M379" s="48"/>
      <c r="O379" s="48"/>
    </row>
    <row r="380" spans="2:15" s="143" customFormat="1" ht="15.75" customHeight="1" x14ac:dyDescent="0.25">
      <c r="B380" s="49"/>
      <c r="C380" s="67" t="s">
        <v>95</v>
      </c>
      <c r="D380" s="70" t="s">
        <v>96</v>
      </c>
      <c r="E380" s="67" t="s">
        <v>97</v>
      </c>
      <c r="F380" s="67">
        <v>0.73499999999999999</v>
      </c>
      <c r="G380" s="67">
        <v>0</v>
      </c>
      <c r="H380" s="71">
        <v>516</v>
      </c>
      <c r="I380" s="52">
        <f t="shared" si="47"/>
        <v>379.26</v>
      </c>
      <c r="J380" s="53">
        <v>0</v>
      </c>
      <c r="K380" s="53">
        <f t="shared" si="48"/>
        <v>0</v>
      </c>
      <c r="L380" s="48"/>
      <c r="M380" s="48"/>
      <c r="O380" s="48"/>
    </row>
    <row r="381" spans="2:15" s="143" customFormat="1" ht="15.75" customHeight="1" x14ac:dyDescent="0.25">
      <c r="B381" s="49"/>
      <c r="C381" s="67" t="s">
        <v>250</v>
      </c>
      <c r="D381" s="70" t="s">
        <v>1474</v>
      </c>
      <c r="E381" s="67" t="s">
        <v>164</v>
      </c>
      <c r="F381" s="67">
        <v>3.5</v>
      </c>
      <c r="G381" s="67">
        <v>0</v>
      </c>
      <c r="H381" s="71">
        <v>950</v>
      </c>
      <c r="I381" s="52">
        <f t="shared" si="47"/>
        <v>3325</v>
      </c>
      <c r="J381" s="53">
        <v>0</v>
      </c>
      <c r="K381" s="53">
        <f t="shared" si="48"/>
        <v>0</v>
      </c>
      <c r="L381" s="48"/>
      <c r="M381" s="48"/>
      <c r="O381" s="48"/>
    </row>
    <row r="382" spans="2:15" ht="15.75" customHeight="1" x14ac:dyDescent="0.25">
      <c r="B382" s="49"/>
      <c r="C382" s="7" t="s">
        <v>37</v>
      </c>
      <c r="D382" s="50" t="s">
        <v>1449</v>
      </c>
      <c r="E382" s="7" t="s">
        <v>29</v>
      </c>
      <c r="F382" s="7">
        <v>0.25</v>
      </c>
      <c r="G382" s="7">
        <v>0</v>
      </c>
      <c r="H382" s="51">
        <v>28577</v>
      </c>
      <c r="I382" s="52">
        <f t="shared" si="47"/>
        <v>7144.25</v>
      </c>
      <c r="J382" s="53">
        <v>0</v>
      </c>
      <c r="K382" s="53">
        <f t="shared" si="48"/>
        <v>0</v>
      </c>
      <c r="L382" s="48"/>
      <c r="M382" s="48"/>
      <c r="O382" s="48"/>
    </row>
    <row r="383" spans="2:15" ht="15.75" customHeight="1" x14ac:dyDescent="0.25">
      <c r="B383" s="44" t="s">
        <v>1707</v>
      </c>
      <c r="C383" s="45"/>
      <c r="D383" s="46" t="s">
        <v>1503</v>
      </c>
      <c r="E383" s="45" t="s">
        <v>123</v>
      </c>
      <c r="F383" s="45"/>
      <c r="G383" s="45"/>
      <c r="H383" s="45"/>
      <c r="I383" s="47">
        <f>+SUM(I384:I397)</f>
        <v>79851.356599999999</v>
      </c>
      <c r="J383" s="47">
        <f>SUM(J384:J397)</f>
        <v>0</v>
      </c>
      <c r="K383" s="47">
        <f>SUM(K384:K397)</f>
        <v>0</v>
      </c>
      <c r="L383" s="48"/>
      <c r="M383" s="48"/>
      <c r="O383" s="48"/>
    </row>
    <row r="384" spans="2:15" ht="15.75" customHeight="1" x14ac:dyDescent="0.25">
      <c r="B384" s="49"/>
      <c r="C384" s="7" t="s">
        <v>134</v>
      </c>
      <c r="D384" s="50" t="s">
        <v>135</v>
      </c>
      <c r="E384" s="7" t="s">
        <v>136</v>
      </c>
      <c r="F384" s="7">
        <v>1.5</v>
      </c>
      <c r="G384" s="7">
        <v>0</v>
      </c>
      <c r="H384" s="51">
        <v>3284.4443999999999</v>
      </c>
      <c r="I384" s="52">
        <f t="shared" ref="I384:I397" si="49">+(F384+G384)*H384</f>
        <v>4926.6665999999996</v>
      </c>
      <c r="J384" s="53">
        <v>0</v>
      </c>
      <c r="K384" s="53">
        <f t="shared" ref="K384:K397" si="50">+(F384+G384)*J384</f>
        <v>0</v>
      </c>
      <c r="L384" s="48"/>
      <c r="M384" s="48"/>
      <c r="O384" s="48"/>
    </row>
    <row r="385" spans="2:15" s="143" customFormat="1" ht="15.75" customHeight="1" x14ac:dyDescent="0.25">
      <c r="B385" s="49"/>
      <c r="C385" s="67" t="s">
        <v>160</v>
      </c>
      <c r="D385" s="70" t="s">
        <v>1455</v>
      </c>
      <c r="E385" s="67" t="s">
        <v>130</v>
      </c>
      <c r="F385" s="67">
        <v>0.25</v>
      </c>
      <c r="G385" s="67">
        <v>0</v>
      </c>
      <c r="H385" s="71">
        <v>1200</v>
      </c>
      <c r="I385" s="52">
        <f t="shared" si="49"/>
        <v>300</v>
      </c>
      <c r="J385" s="53">
        <v>0</v>
      </c>
      <c r="K385" s="53">
        <f t="shared" si="50"/>
        <v>0</v>
      </c>
      <c r="L385" s="48"/>
      <c r="M385" s="48"/>
      <c r="O385" s="48"/>
    </row>
    <row r="386" spans="2:15" s="143" customFormat="1" ht="15.75" customHeight="1" x14ac:dyDescent="0.25">
      <c r="B386" s="49"/>
      <c r="C386" s="67" t="s">
        <v>615</v>
      </c>
      <c r="D386" s="70" t="s">
        <v>616</v>
      </c>
      <c r="E386" s="67" t="s">
        <v>164</v>
      </c>
      <c r="F386" s="67">
        <v>0.71</v>
      </c>
      <c r="G386" s="67">
        <v>0</v>
      </c>
      <c r="H386" s="71">
        <v>6500</v>
      </c>
      <c r="I386" s="52">
        <f t="shared" si="49"/>
        <v>4615</v>
      </c>
      <c r="J386" s="53">
        <v>0</v>
      </c>
      <c r="K386" s="53">
        <f t="shared" si="50"/>
        <v>0</v>
      </c>
      <c r="L386" s="48"/>
      <c r="M386" s="48"/>
      <c r="O386" s="48"/>
    </row>
    <row r="387" spans="2:15" s="143" customFormat="1" ht="15.75" customHeight="1" x14ac:dyDescent="0.25">
      <c r="B387" s="49"/>
      <c r="C387" s="67" t="s">
        <v>495</v>
      </c>
      <c r="D387" s="70" t="s">
        <v>496</v>
      </c>
      <c r="E387" s="67" t="s">
        <v>164</v>
      </c>
      <c r="F387" s="67">
        <v>0.15</v>
      </c>
      <c r="G387" s="67">
        <v>0</v>
      </c>
      <c r="H387" s="71">
        <v>7156</v>
      </c>
      <c r="I387" s="52">
        <f t="shared" si="49"/>
        <v>1073.3999999999999</v>
      </c>
      <c r="J387" s="53">
        <v>0</v>
      </c>
      <c r="K387" s="53">
        <f t="shared" si="50"/>
        <v>0</v>
      </c>
      <c r="L387" s="48"/>
      <c r="M387" s="48"/>
      <c r="O387" s="48"/>
    </row>
    <row r="388" spans="2:15" s="143" customFormat="1" ht="15.75" customHeight="1" x14ac:dyDescent="0.25">
      <c r="B388" s="49"/>
      <c r="C388" s="67" t="s">
        <v>276</v>
      </c>
      <c r="D388" s="70" t="s">
        <v>1466</v>
      </c>
      <c r="E388" s="67" t="s">
        <v>182</v>
      </c>
      <c r="F388" s="67">
        <v>0.05</v>
      </c>
      <c r="G388" s="67">
        <v>0</v>
      </c>
      <c r="H388" s="71">
        <v>32407</v>
      </c>
      <c r="I388" s="52">
        <f t="shared" si="49"/>
        <v>1620.3500000000001</v>
      </c>
      <c r="J388" s="53">
        <v>0</v>
      </c>
      <c r="K388" s="53">
        <f t="shared" si="50"/>
        <v>0</v>
      </c>
      <c r="L388" s="48"/>
      <c r="M388" s="48"/>
      <c r="O388" s="48"/>
    </row>
    <row r="389" spans="2:15" s="143" customFormat="1" ht="15.75" customHeight="1" x14ac:dyDescent="0.25">
      <c r="B389" s="49"/>
      <c r="C389" s="67" t="s">
        <v>262</v>
      </c>
      <c r="D389" s="70" t="s">
        <v>1472</v>
      </c>
      <c r="E389" s="67" t="s">
        <v>164</v>
      </c>
      <c r="F389" s="67">
        <v>0.71</v>
      </c>
      <c r="G389" s="67">
        <v>0</v>
      </c>
      <c r="H389" s="71">
        <v>25106.5</v>
      </c>
      <c r="I389" s="52">
        <f t="shared" si="49"/>
        <v>17825.614999999998</v>
      </c>
      <c r="J389" s="53">
        <v>0</v>
      </c>
      <c r="K389" s="53">
        <f t="shared" si="50"/>
        <v>0</v>
      </c>
      <c r="L389" s="48"/>
      <c r="M389" s="48"/>
      <c r="O389" s="48"/>
    </row>
    <row r="390" spans="2:15" s="143" customFormat="1" ht="15.75" customHeight="1" x14ac:dyDescent="0.25">
      <c r="B390" s="49"/>
      <c r="C390" s="67" t="s">
        <v>425</v>
      </c>
      <c r="D390" s="70" t="s">
        <v>426</v>
      </c>
      <c r="E390" s="67" t="s">
        <v>164</v>
      </c>
      <c r="F390" s="67">
        <v>0.06</v>
      </c>
      <c r="G390" s="67">
        <v>0</v>
      </c>
      <c r="H390" s="71">
        <v>2022</v>
      </c>
      <c r="I390" s="52">
        <f t="shared" si="49"/>
        <v>121.32</v>
      </c>
      <c r="J390" s="53">
        <v>0</v>
      </c>
      <c r="K390" s="53">
        <f t="shared" si="50"/>
        <v>0</v>
      </c>
      <c r="L390" s="48"/>
      <c r="M390" s="48"/>
      <c r="O390" s="48"/>
    </row>
    <row r="391" spans="2:15" s="143" customFormat="1" ht="15.75" customHeight="1" x14ac:dyDescent="0.25">
      <c r="B391" s="49"/>
      <c r="C391" s="67" t="s">
        <v>497</v>
      </c>
      <c r="D391" s="70" t="s">
        <v>498</v>
      </c>
      <c r="E391" s="67" t="s">
        <v>182</v>
      </c>
      <c r="F391" s="67">
        <v>0.25</v>
      </c>
      <c r="G391" s="67">
        <v>0</v>
      </c>
      <c r="H391" s="71">
        <v>12900</v>
      </c>
      <c r="I391" s="52">
        <f t="shared" si="49"/>
        <v>3225</v>
      </c>
      <c r="J391" s="53">
        <v>0</v>
      </c>
      <c r="K391" s="53">
        <f t="shared" si="50"/>
        <v>0</v>
      </c>
      <c r="L391" s="48"/>
      <c r="M391" s="48"/>
      <c r="O391" s="48"/>
    </row>
    <row r="392" spans="2:15" s="143" customFormat="1" ht="15.75" customHeight="1" x14ac:dyDescent="0.25">
      <c r="B392" s="49"/>
      <c r="C392" s="67" t="s">
        <v>894</v>
      </c>
      <c r="D392" s="70" t="s">
        <v>895</v>
      </c>
      <c r="E392" s="67" t="s">
        <v>164</v>
      </c>
      <c r="F392" s="67">
        <v>0.2</v>
      </c>
      <c r="G392" s="67">
        <v>0</v>
      </c>
      <c r="H392" s="71">
        <v>8223</v>
      </c>
      <c r="I392" s="52">
        <f t="shared" si="49"/>
        <v>1644.6000000000001</v>
      </c>
      <c r="J392" s="53">
        <v>0</v>
      </c>
      <c r="K392" s="53">
        <f t="shared" si="50"/>
        <v>0</v>
      </c>
      <c r="L392" s="48"/>
      <c r="M392" s="48"/>
      <c r="O392" s="48"/>
    </row>
    <row r="393" spans="2:15" ht="15.75" customHeight="1" x14ac:dyDescent="0.25">
      <c r="B393" s="49"/>
      <c r="C393" s="7" t="s">
        <v>335</v>
      </c>
      <c r="D393" s="50" t="s">
        <v>336</v>
      </c>
      <c r="E393" s="7" t="s">
        <v>164</v>
      </c>
      <c r="F393" s="7">
        <v>0.155</v>
      </c>
      <c r="G393" s="7">
        <v>0</v>
      </c>
      <c r="H393" s="51">
        <v>11551</v>
      </c>
      <c r="I393" s="52">
        <f t="shared" si="49"/>
        <v>1790.405</v>
      </c>
      <c r="J393" s="53">
        <v>0</v>
      </c>
      <c r="K393" s="53">
        <f t="shared" si="50"/>
        <v>0</v>
      </c>
      <c r="L393" s="48"/>
      <c r="M393" s="48"/>
      <c r="O393" s="48"/>
    </row>
    <row r="394" spans="2:15" ht="15.75" customHeight="1" x14ac:dyDescent="0.25">
      <c r="B394" s="49"/>
      <c r="C394" s="7" t="s">
        <v>499</v>
      </c>
      <c r="D394" s="50" t="s">
        <v>500</v>
      </c>
      <c r="E394" s="7" t="s">
        <v>164</v>
      </c>
      <c r="F394" s="7">
        <v>27</v>
      </c>
      <c r="G394" s="7">
        <v>0</v>
      </c>
      <c r="H394" s="51">
        <v>78</v>
      </c>
      <c r="I394" s="52">
        <f t="shared" si="49"/>
        <v>2106</v>
      </c>
      <c r="J394" s="53">
        <v>0</v>
      </c>
      <c r="K394" s="53">
        <f t="shared" si="50"/>
        <v>0</v>
      </c>
      <c r="L394" s="48"/>
      <c r="M394" s="48"/>
      <c r="O394" s="48"/>
    </row>
    <row r="395" spans="2:15" ht="15.75" customHeight="1" x14ac:dyDescent="0.25">
      <c r="B395" s="49"/>
      <c r="C395" s="7" t="s">
        <v>501</v>
      </c>
      <c r="D395" s="50" t="s">
        <v>502</v>
      </c>
      <c r="E395" s="7" t="s">
        <v>164</v>
      </c>
      <c r="F395" s="7">
        <v>3</v>
      </c>
      <c r="G395" s="7">
        <v>0</v>
      </c>
      <c r="H395" s="51">
        <v>32</v>
      </c>
      <c r="I395" s="52">
        <f t="shared" si="49"/>
        <v>96</v>
      </c>
      <c r="J395" s="53">
        <v>0</v>
      </c>
      <c r="K395" s="53">
        <f t="shared" si="50"/>
        <v>0</v>
      </c>
      <c r="L395" s="48"/>
      <c r="M395" s="48"/>
      <c r="O395" s="48"/>
    </row>
    <row r="396" spans="2:15" ht="15.75" customHeight="1" x14ac:dyDescent="0.25">
      <c r="B396" s="49"/>
      <c r="C396" s="7" t="s">
        <v>22</v>
      </c>
      <c r="D396" s="50" t="s">
        <v>1467</v>
      </c>
      <c r="E396" s="7" t="s">
        <v>11</v>
      </c>
      <c r="F396" s="7">
        <v>0.25</v>
      </c>
      <c r="G396" s="7">
        <v>0</v>
      </c>
      <c r="H396" s="51">
        <v>66583</v>
      </c>
      <c r="I396" s="52">
        <f t="shared" si="49"/>
        <v>16645.75</v>
      </c>
      <c r="J396" s="53">
        <v>0</v>
      </c>
      <c r="K396" s="53">
        <f t="shared" si="50"/>
        <v>0</v>
      </c>
      <c r="L396" s="48"/>
      <c r="M396" s="48"/>
      <c r="O396" s="48"/>
    </row>
    <row r="397" spans="2:15" ht="15.75" customHeight="1" x14ac:dyDescent="0.25">
      <c r="B397" s="49"/>
      <c r="C397" s="7" t="s">
        <v>23</v>
      </c>
      <c r="D397" s="50" t="s">
        <v>24</v>
      </c>
      <c r="E397" s="7" t="s">
        <v>11</v>
      </c>
      <c r="F397" s="7">
        <v>0.25</v>
      </c>
      <c r="G397" s="7">
        <v>0</v>
      </c>
      <c r="H397" s="51">
        <v>95445</v>
      </c>
      <c r="I397" s="52">
        <f t="shared" si="49"/>
        <v>23861.25</v>
      </c>
      <c r="J397" s="53">
        <v>0</v>
      </c>
      <c r="K397" s="53">
        <f t="shared" si="50"/>
        <v>0</v>
      </c>
      <c r="L397" s="48"/>
      <c r="M397" s="48"/>
      <c r="O397" s="48"/>
    </row>
    <row r="398" spans="2:15" ht="15.75" customHeight="1" x14ac:dyDescent="0.25">
      <c r="B398" s="44" t="s">
        <v>1708</v>
      </c>
      <c r="C398" s="45"/>
      <c r="D398" s="46" t="s">
        <v>1408</v>
      </c>
      <c r="E398" s="45" t="s">
        <v>1385</v>
      </c>
      <c r="F398" s="45"/>
      <c r="G398" s="45"/>
      <c r="H398" s="45"/>
      <c r="I398" s="47">
        <f>+SUM(I399:I406)</f>
        <v>107515.53719999999</v>
      </c>
      <c r="J398" s="47">
        <f>SUM(J399:J406)</f>
        <v>0</v>
      </c>
      <c r="K398" s="47">
        <f>SUM(K399:K406)</f>
        <v>0</v>
      </c>
      <c r="L398" s="48"/>
      <c r="M398" s="48"/>
      <c r="O398" s="48"/>
    </row>
    <row r="399" spans="2:15" ht="15.75" customHeight="1" x14ac:dyDescent="0.25">
      <c r="B399" s="49"/>
      <c r="C399" s="7" t="s">
        <v>134</v>
      </c>
      <c r="D399" s="50" t="s">
        <v>135</v>
      </c>
      <c r="E399" s="7" t="s">
        <v>136</v>
      </c>
      <c r="F399" s="7">
        <v>0.8700710537222065</v>
      </c>
      <c r="G399" s="7">
        <v>0</v>
      </c>
      <c r="H399" s="51">
        <v>3284.4443999999999</v>
      </c>
      <c r="I399" s="52">
        <f t="shared" ref="I399:I406" si="51">+(F399+G399)*H399</f>
        <v>2857.7000000000003</v>
      </c>
      <c r="J399" s="53">
        <v>0</v>
      </c>
      <c r="K399" s="53">
        <f t="shared" ref="K399:K406" si="52">+(F399+G399)*J399</f>
        <v>0</v>
      </c>
      <c r="L399" s="48"/>
      <c r="M399" s="48"/>
      <c r="O399" s="48"/>
    </row>
    <row r="400" spans="2:15" ht="15.75" customHeight="1" x14ac:dyDescent="0.25">
      <c r="B400" s="49"/>
      <c r="C400" s="7" t="s">
        <v>187</v>
      </c>
      <c r="D400" s="50" t="s">
        <v>1476</v>
      </c>
      <c r="E400" s="7" t="s">
        <v>97</v>
      </c>
      <c r="F400" s="7">
        <v>6</v>
      </c>
      <c r="G400" s="7">
        <v>0</v>
      </c>
      <c r="H400" s="51">
        <v>4226</v>
      </c>
      <c r="I400" s="52">
        <f t="shared" si="51"/>
        <v>25356</v>
      </c>
      <c r="J400" s="53">
        <v>0</v>
      </c>
      <c r="K400" s="53">
        <f t="shared" si="52"/>
        <v>0</v>
      </c>
      <c r="L400" s="48"/>
      <c r="M400" s="48"/>
      <c r="O400" s="48"/>
    </row>
    <row r="401" spans="2:15" s="143" customFormat="1" ht="15.75" customHeight="1" x14ac:dyDescent="0.25">
      <c r="B401" s="49"/>
      <c r="C401" s="67" t="s">
        <v>373</v>
      </c>
      <c r="D401" s="70" t="s">
        <v>374</v>
      </c>
      <c r="E401" s="67" t="s">
        <v>97</v>
      </c>
      <c r="F401" s="67">
        <v>0.24</v>
      </c>
      <c r="G401" s="67">
        <v>0</v>
      </c>
      <c r="H401" s="71">
        <v>7772</v>
      </c>
      <c r="I401" s="52">
        <f t="shared" si="51"/>
        <v>1865.28</v>
      </c>
      <c r="J401" s="53">
        <v>0</v>
      </c>
      <c r="K401" s="53">
        <f t="shared" si="52"/>
        <v>0</v>
      </c>
      <c r="L401" s="48"/>
      <c r="M401" s="48"/>
      <c r="O401" s="48"/>
    </row>
    <row r="402" spans="2:15" s="143" customFormat="1" ht="15.75" customHeight="1" x14ac:dyDescent="0.25">
      <c r="B402" s="49"/>
      <c r="C402" s="67" t="s">
        <v>298</v>
      </c>
      <c r="D402" s="70" t="s">
        <v>299</v>
      </c>
      <c r="E402" s="67" t="s">
        <v>164</v>
      </c>
      <c r="F402" s="67">
        <v>0.25</v>
      </c>
      <c r="G402" s="67">
        <v>0</v>
      </c>
      <c r="H402" s="71">
        <v>20000</v>
      </c>
      <c r="I402" s="52">
        <f t="shared" si="51"/>
        <v>5000</v>
      </c>
      <c r="J402" s="53">
        <v>0</v>
      </c>
      <c r="K402" s="53">
        <f t="shared" si="52"/>
        <v>0</v>
      </c>
      <c r="L402" s="48"/>
      <c r="M402" s="48"/>
      <c r="O402" s="48"/>
    </row>
    <row r="403" spans="2:15" s="143" customFormat="1" ht="15.75" customHeight="1" x14ac:dyDescent="0.25">
      <c r="B403" s="49"/>
      <c r="C403" s="67" t="s">
        <v>1451</v>
      </c>
      <c r="D403" s="70" t="s">
        <v>1452</v>
      </c>
      <c r="E403" s="67" t="s">
        <v>53</v>
      </c>
      <c r="F403" s="67">
        <v>3.5999999999999997E-2</v>
      </c>
      <c r="G403" s="67">
        <v>0</v>
      </c>
      <c r="H403" s="71">
        <v>359487.7</v>
      </c>
      <c r="I403" s="52">
        <f t="shared" si="51"/>
        <v>12941.557199999999</v>
      </c>
      <c r="J403" s="53">
        <v>0</v>
      </c>
      <c r="K403" s="53">
        <f t="shared" si="52"/>
        <v>0</v>
      </c>
      <c r="L403" s="48"/>
      <c r="M403" s="48"/>
      <c r="O403" s="48"/>
    </row>
    <row r="404" spans="2:15" ht="15.75" customHeight="1" x14ac:dyDescent="0.25">
      <c r="B404" s="49"/>
      <c r="C404" s="7" t="s">
        <v>375</v>
      </c>
      <c r="D404" s="50" t="s">
        <v>376</v>
      </c>
      <c r="E404" s="7" t="s">
        <v>377</v>
      </c>
      <c r="F404" s="7">
        <v>0.19</v>
      </c>
      <c r="G404" s="7">
        <v>0</v>
      </c>
      <c r="H404" s="51">
        <v>3900</v>
      </c>
      <c r="I404" s="52">
        <f t="shared" si="51"/>
        <v>741</v>
      </c>
      <c r="J404" s="53">
        <v>0</v>
      </c>
      <c r="K404" s="53">
        <f t="shared" si="52"/>
        <v>0</v>
      </c>
      <c r="L404" s="48"/>
      <c r="M404" s="48"/>
      <c r="O404" s="48"/>
    </row>
    <row r="405" spans="2:15" ht="15.75" customHeight="1" x14ac:dyDescent="0.25">
      <c r="B405" s="49"/>
      <c r="C405" s="7" t="s">
        <v>312</v>
      </c>
      <c r="D405" s="50" t="s">
        <v>313</v>
      </c>
      <c r="E405" s="7" t="s">
        <v>164</v>
      </c>
      <c r="F405" s="7">
        <v>0.2</v>
      </c>
      <c r="G405" s="7">
        <v>0</v>
      </c>
      <c r="H405" s="51">
        <v>8000</v>
      </c>
      <c r="I405" s="52">
        <f t="shared" si="51"/>
        <v>1600</v>
      </c>
      <c r="J405" s="53">
        <v>0</v>
      </c>
      <c r="K405" s="53">
        <f t="shared" si="52"/>
        <v>0</v>
      </c>
      <c r="L405" s="48"/>
      <c r="M405" s="48"/>
      <c r="O405" s="48"/>
    </row>
    <row r="406" spans="2:15" ht="15.75" customHeight="1" x14ac:dyDescent="0.25">
      <c r="B406" s="49"/>
      <c r="C406" s="7" t="s">
        <v>37</v>
      </c>
      <c r="D406" s="50" t="s">
        <v>1705</v>
      </c>
      <c r="E406" s="7" t="s">
        <v>29</v>
      </c>
      <c r="F406" s="7">
        <v>2</v>
      </c>
      <c r="G406" s="7">
        <v>0</v>
      </c>
      <c r="H406" s="51">
        <v>28577</v>
      </c>
      <c r="I406" s="52">
        <f t="shared" si="51"/>
        <v>57154</v>
      </c>
      <c r="J406" s="53">
        <v>0</v>
      </c>
      <c r="K406" s="53">
        <f t="shared" si="52"/>
        <v>0</v>
      </c>
      <c r="L406" s="48"/>
      <c r="M406" s="48"/>
      <c r="O406" s="48"/>
    </row>
    <row r="407" spans="2:15" ht="15.75" customHeight="1" x14ac:dyDescent="0.25">
      <c r="B407" s="44" t="s">
        <v>1709</v>
      </c>
      <c r="C407" s="45"/>
      <c r="D407" s="46" t="s">
        <v>1407</v>
      </c>
      <c r="E407" s="45" t="s">
        <v>164</v>
      </c>
      <c r="F407" s="45"/>
      <c r="G407" s="45"/>
      <c r="H407" s="45"/>
      <c r="I407" s="47">
        <f>+SUM(I408:I413)</f>
        <v>43542.738120000002</v>
      </c>
      <c r="J407" s="47">
        <f>SUM(J408:J413)</f>
        <v>0</v>
      </c>
      <c r="K407" s="47">
        <f>SUM(K408:K413)</f>
        <v>0</v>
      </c>
      <c r="L407" s="48"/>
      <c r="M407" s="48"/>
      <c r="O407" s="48"/>
    </row>
    <row r="408" spans="2:15" ht="15.75" customHeight="1" x14ac:dyDescent="0.25">
      <c r="B408" s="49"/>
      <c r="C408" s="7" t="s">
        <v>134</v>
      </c>
      <c r="D408" s="50" t="s">
        <v>135</v>
      </c>
      <c r="E408" s="7" t="s">
        <v>136</v>
      </c>
      <c r="F408" s="7">
        <v>0.13051065805833098</v>
      </c>
      <c r="G408" s="7">
        <v>0</v>
      </c>
      <c r="H408" s="51">
        <v>3284.4443999999999</v>
      </c>
      <c r="I408" s="52">
        <f t="shared" ref="I408:I413" si="53">+(F408+G408)*H408</f>
        <v>428.65500000000003</v>
      </c>
      <c r="J408" s="53">
        <v>0</v>
      </c>
      <c r="K408" s="53">
        <f t="shared" ref="K408:K413" si="54">+(F408+G408)*J408</f>
        <v>0</v>
      </c>
      <c r="L408" s="48"/>
      <c r="M408" s="48"/>
      <c r="O408" s="48"/>
    </row>
    <row r="409" spans="2:15" s="64" customFormat="1" ht="15.75" customHeight="1" x14ac:dyDescent="0.25">
      <c r="B409" s="49"/>
      <c r="C409" s="67" t="s">
        <v>312</v>
      </c>
      <c r="D409" s="70" t="s">
        <v>313</v>
      </c>
      <c r="E409" s="67" t="s">
        <v>164</v>
      </c>
      <c r="F409" s="67">
        <v>1</v>
      </c>
      <c r="G409" s="67">
        <v>0.03</v>
      </c>
      <c r="H409" s="71">
        <v>8000</v>
      </c>
      <c r="I409" s="52">
        <f t="shared" si="53"/>
        <v>8240</v>
      </c>
      <c r="J409" s="53">
        <v>0</v>
      </c>
      <c r="K409" s="53">
        <f t="shared" si="54"/>
        <v>0</v>
      </c>
      <c r="L409" s="48"/>
      <c r="M409" s="48"/>
      <c r="O409" s="48"/>
    </row>
    <row r="410" spans="2:15" s="64" customFormat="1" ht="15.75" customHeight="1" x14ac:dyDescent="0.25">
      <c r="B410" s="49"/>
      <c r="C410" s="67" t="s">
        <v>246</v>
      </c>
      <c r="D410" s="70" t="s">
        <v>247</v>
      </c>
      <c r="E410" s="67" t="s">
        <v>164</v>
      </c>
      <c r="F410" s="67">
        <v>20</v>
      </c>
      <c r="G410" s="67">
        <v>0.6</v>
      </c>
      <c r="H410" s="71">
        <v>650</v>
      </c>
      <c r="I410" s="52">
        <f t="shared" si="53"/>
        <v>13390.000000000002</v>
      </c>
      <c r="J410" s="53">
        <v>0</v>
      </c>
      <c r="K410" s="53">
        <f t="shared" si="54"/>
        <v>0</v>
      </c>
      <c r="L410" s="48"/>
      <c r="M410" s="48"/>
      <c r="O410" s="48"/>
    </row>
    <row r="411" spans="2:15" s="64" customFormat="1" ht="15.75" customHeight="1" x14ac:dyDescent="0.25">
      <c r="B411" s="49"/>
      <c r="C411" s="67" t="s">
        <v>1451</v>
      </c>
      <c r="D411" s="70" t="s">
        <v>1452</v>
      </c>
      <c r="E411" s="67" t="s">
        <v>53</v>
      </c>
      <c r="F411" s="67">
        <v>2.8799999999999999E-2</v>
      </c>
      <c r="G411" s="67">
        <v>1.4400000000000001E-3</v>
      </c>
      <c r="H411" s="71">
        <v>359487.7</v>
      </c>
      <c r="I411" s="52">
        <f t="shared" si="53"/>
        <v>10870.908047999999</v>
      </c>
      <c r="J411" s="53">
        <v>0</v>
      </c>
      <c r="K411" s="53">
        <f t="shared" si="54"/>
        <v>0</v>
      </c>
      <c r="L411" s="48"/>
      <c r="M411" s="48"/>
      <c r="O411" s="48"/>
    </row>
    <row r="412" spans="2:15" s="64" customFormat="1" ht="15.75" customHeight="1" x14ac:dyDescent="0.25">
      <c r="B412" s="49"/>
      <c r="C412" s="67" t="s">
        <v>112</v>
      </c>
      <c r="D412" s="70" t="s">
        <v>113</v>
      </c>
      <c r="E412" s="67" t="s">
        <v>53</v>
      </c>
      <c r="F412" s="67">
        <v>4.3200000000000001E-3</v>
      </c>
      <c r="G412" s="67">
        <v>2.1600000000000002E-4</v>
      </c>
      <c r="H412" s="71">
        <v>449752</v>
      </c>
      <c r="I412" s="52">
        <f t="shared" si="53"/>
        <v>2040.0750720000001</v>
      </c>
      <c r="J412" s="53">
        <v>0</v>
      </c>
      <c r="K412" s="53">
        <f t="shared" si="54"/>
        <v>0</v>
      </c>
      <c r="L412" s="48"/>
      <c r="M412" s="48"/>
      <c r="O412" s="48"/>
    </row>
    <row r="413" spans="2:15" ht="15.75" customHeight="1" x14ac:dyDescent="0.25">
      <c r="B413" s="49"/>
      <c r="C413" s="7" t="s">
        <v>37</v>
      </c>
      <c r="D413" s="50" t="s">
        <v>1705</v>
      </c>
      <c r="E413" s="7" t="s">
        <v>29</v>
      </c>
      <c r="F413" s="7">
        <v>0.3</v>
      </c>
      <c r="G413" s="7">
        <v>0</v>
      </c>
      <c r="H413" s="51">
        <v>28577</v>
      </c>
      <c r="I413" s="52">
        <f t="shared" si="53"/>
        <v>8573.1</v>
      </c>
      <c r="J413" s="53">
        <f>+VLOOKUP(C413,INSUMOS!$B$12:$F$777,5,FALSE)</f>
        <v>0</v>
      </c>
      <c r="K413" s="53">
        <f t="shared" si="54"/>
        <v>0</v>
      </c>
      <c r="L413" s="48"/>
      <c r="M413" s="48"/>
      <c r="O413" s="48"/>
    </row>
    <row r="414" spans="2:15" ht="15.75" customHeight="1" x14ac:dyDescent="0.25">
      <c r="B414" s="44" t="s">
        <v>1710</v>
      </c>
      <c r="C414" s="45"/>
      <c r="D414" s="46" t="s">
        <v>1409</v>
      </c>
      <c r="E414" s="45" t="s">
        <v>1385</v>
      </c>
      <c r="F414" s="45"/>
      <c r="G414" s="45"/>
      <c r="H414" s="45"/>
      <c r="I414" s="47">
        <f>+SUM(I415:I418)</f>
        <v>21500.088800000001</v>
      </c>
      <c r="J414" s="47">
        <f>SUM(J415:J418)</f>
        <v>0</v>
      </c>
      <c r="K414" s="47">
        <f>SUM(K415:K418)</f>
        <v>0</v>
      </c>
      <c r="L414" s="48"/>
      <c r="M414" s="48"/>
      <c r="O414" s="48"/>
    </row>
    <row r="415" spans="2:15" ht="15.75" customHeight="1" x14ac:dyDescent="0.25">
      <c r="B415" s="49"/>
      <c r="C415" s="7" t="s">
        <v>134</v>
      </c>
      <c r="D415" s="50" t="s">
        <v>135</v>
      </c>
      <c r="E415" s="7" t="s">
        <v>136</v>
      </c>
      <c r="F415" s="7">
        <v>2</v>
      </c>
      <c r="G415" s="7">
        <v>0</v>
      </c>
      <c r="H415" s="51">
        <v>3284.4443999999999</v>
      </c>
      <c r="I415" s="52">
        <f>+(F415+G415)*H415</f>
        <v>6568.8887999999997</v>
      </c>
      <c r="J415" s="53">
        <v>0</v>
      </c>
      <c r="K415" s="53">
        <f>+(F415+G415)*J415</f>
        <v>0</v>
      </c>
      <c r="L415" s="48"/>
      <c r="M415" s="48"/>
      <c r="O415" s="48"/>
    </row>
    <row r="416" spans="2:15" s="64" customFormat="1" ht="15.75" customHeight="1" x14ac:dyDescent="0.25">
      <c r="B416" s="49"/>
      <c r="C416" s="67" t="s">
        <v>259</v>
      </c>
      <c r="D416" s="70" t="s">
        <v>1471</v>
      </c>
      <c r="E416" s="67" t="s">
        <v>164</v>
      </c>
      <c r="F416" s="67">
        <v>4</v>
      </c>
      <c r="G416" s="67">
        <v>0</v>
      </c>
      <c r="H416" s="71">
        <v>666.5</v>
      </c>
      <c r="I416" s="52">
        <f>+(F416+G416)*H416</f>
        <v>2666</v>
      </c>
      <c r="J416" s="53">
        <v>0</v>
      </c>
      <c r="K416" s="53">
        <f>+(F416+G416)*J416</f>
        <v>0</v>
      </c>
      <c r="L416" s="48"/>
      <c r="M416" s="48"/>
      <c r="O416" s="48"/>
    </row>
    <row r="417" spans="2:15" s="64" customFormat="1" ht="15.75" customHeight="1" x14ac:dyDescent="0.25">
      <c r="B417" s="49"/>
      <c r="C417" s="67" t="s">
        <v>116</v>
      </c>
      <c r="D417" s="70" t="s">
        <v>117</v>
      </c>
      <c r="E417" s="67" t="s">
        <v>53</v>
      </c>
      <c r="F417" s="67">
        <v>0.01</v>
      </c>
      <c r="G417" s="67">
        <v>0</v>
      </c>
      <c r="H417" s="71">
        <v>416400</v>
      </c>
      <c r="I417" s="52">
        <f>+(F417+G417)*H417</f>
        <v>4164</v>
      </c>
      <c r="J417" s="53">
        <v>0</v>
      </c>
      <c r="K417" s="53">
        <f>+(F417+G417)*J417</f>
        <v>0</v>
      </c>
      <c r="L417" s="48"/>
      <c r="M417" s="48"/>
      <c r="O417" s="48"/>
    </row>
    <row r="418" spans="2:15" s="143" customFormat="1" ht="15.75" customHeight="1" x14ac:dyDescent="0.25">
      <c r="B418" s="49"/>
      <c r="C418" s="67" t="s">
        <v>25</v>
      </c>
      <c r="D418" s="70" t="s">
        <v>1705</v>
      </c>
      <c r="E418" s="67" t="s">
        <v>29</v>
      </c>
      <c r="F418" s="67">
        <v>0.4</v>
      </c>
      <c r="G418" s="67">
        <v>0</v>
      </c>
      <c r="H418" s="71">
        <v>20253</v>
      </c>
      <c r="I418" s="52">
        <f>+(F418+G418)*H418</f>
        <v>8101.2000000000007</v>
      </c>
      <c r="J418" s="53">
        <v>0</v>
      </c>
      <c r="K418" s="53">
        <f>+(F418+G418)*J418</f>
        <v>0</v>
      </c>
      <c r="L418" s="48"/>
      <c r="M418" s="48"/>
      <c r="O418" s="48"/>
    </row>
    <row r="419" spans="2:15" ht="15.75" customHeight="1" x14ac:dyDescent="0.25">
      <c r="B419" s="44" t="s">
        <v>1711</v>
      </c>
      <c r="C419" s="45"/>
      <c r="D419" s="46" t="s">
        <v>1712</v>
      </c>
      <c r="E419" s="45" t="s">
        <v>123</v>
      </c>
      <c r="F419" s="45"/>
      <c r="G419" s="45"/>
      <c r="H419" s="45"/>
      <c r="I419" s="47">
        <f>+SUM(I420:I425)</f>
        <v>28780.303879999999</v>
      </c>
      <c r="J419" s="47">
        <f>SUM(J420:J425)</f>
        <v>0</v>
      </c>
      <c r="K419" s="47">
        <f>SUM(K420:K425)</f>
        <v>0</v>
      </c>
      <c r="L419" s="48"/>
      <c r="M419" s="48"/>
      <c r="O419" s="48"/>
    </row>
    <row r="420" spans="2:15" ht="15.75" customHeight="1" x14ac:dyDescent="0.25">
      <c r="B420" s="49"/>
      <c r="C420" s="7" t="s">
        <v>134</v>
      </c>
      <c r="D420" s="50" t="s">
        <v>135</v>
      </c>
      <c r="E420" s="7" t="s">
        <v>136</v>
      </c>
      <c r="F420" s="7">
        <v>0.2</v>
      </c>
      <c r="G420" s="7">
        <v>0</v>
      </c>
      <c r="H420" s="51">
        <v>3284.4443999999999</v>
      </c>
      <c r="I420" s="52">
        <f t="shared" ref="I420:I425" si="55">+(F420+G420)*H420</f>
        <v>656.88887999999997</v>
      </c>
      <c r="J420" s="53">
        <v>0</v>
      </c>
      <c r="K420" s="53">
        <f t="shared" ref="K420:K425" si="56">+(F420+G420)*J420</f>
        <v>0</v>
      </c>
      <c r="L420" s="48"/>
      <c r="M420" s="48"/>
      <c r="O420" s="48"/>
    </row>
    <row r="421" spans="2:15" ht="15.75" customHeight="1" x14ac:dyDescent="0.25">
      <c r="B421" s="49"/>
      <c r="C421" s="7" t="s">
        <v>160</v>
      </c>
      <c r="D421" s="50" t="s">
        <v>1455</v>
      </c>
      <c r="E421" s="7" t="s">
        <v>130</v>
      </c>
      <c r="F421" s="7">
        <v>0.06</v>
      </c>
      <c r="G421" s="7">
        <v>0</v>
      </c>
      <c r="H421" s="51">
        <v>1200</v>
      </c>
      <c r="I421" s="52">
        <f t="shared" si="55"/>
        <v>72</v>
      </c>
      <c r="J421" s="53">
        <v>0</v>
      </c>
      <c r="K421" s="53">
        <f t="shared" si="56"/>
        <v>0</v>
      </c>
      <c r="L421" s="48"/>
      <c r="M421" s="48"/>
      <c r="O421" s="48"/>
    </row>
    <row r="422" spans="2:15" s="143" customFormat="1" ht="15.75" customHeight="1" x14ac:dyDescent="0.25">
      <c r="B422" s="49"/>
      <c r="C422" s="67" t="s">
        <v>112</v>
      </c>
      <c r="D422" s="70" t="s">
        <v>113</v>
      </c>
      <c r="E422" s="67" t="s">
        <v>53</v>
      </c>
      <c r="F422" s="67">
        <v>0.02</v>
      </c>
      <c r="G422" s="67">
        <v>0</v>
      </c>
      <c r="H422" s="71">
        <v>449752</v>
      </c>
      <c r="I422" s="52">
        <f t="shared" si="55"/>
        <v>8995.0400000000009</v>
      </c>
      <c r="J422" s="53">
        <v>0</v>
      </c>
      <c r="K422" s="53">
        <f t="shared" si="56"/>
        <v>0</v>
      </c>
      <c r="L422" s="48"/>
      <c r="M422" s="48"/>
      <c r="O422" s="48"/>
    </row>
    <row r="423" spans="2:15" s="143" customFormat="1" ht="15.75" customHeight="1" x14ac:dyDescent="0.25">
      <c r="B423" s="49"/>
      <c r="C423" s="67" t="s">
        <v>304</v>
      </c>
      <c r="D423" s="70" t="s">
        <v>305</v>
      </c>
      <c r="E423" s="67" t="s">
        <v>164</v>
      </c>
      <c r="F423" s="67">
        <v>0.01</v>
      </c>
      <c r="G423" s="67">
        <v>0</v>
      </c>
      <c r="H423" s="71">
        <v>10000</v>
      </c>
      <c r="I423" s="52">
        <f t="shared" si="55"/>
        <v>100</v>
      </c>
      <c r="J423" s="53">
        <v>0</v>
      </c>
      <c r="K423" s="53">
        <f t="shared" si="56"/>
        <v>0</v>
      </c>
      <c r="L423" s="48"/>
      <c r="M423" s="48"/>
      <c r="O423" s="48"/>
    </row>
    <row r="424" spans="2:15" s="143" customFormat="1" ht="15.75" customHeight="1" x14ac:dyDescent="0.25">
      <c r="B424" s="49"/>
      <c r="C424" s="67" t="s">
        <v>483</v>
      </c>
      <c r="D424" s="70" t="s">
        <v>484</v>
      </c>
      <c r="E424" s="67" t="s">
        <v>97</v>
      </c>
      <c r="F424" s="67">
        <v>0.25</v>
      </c>
      <c r="G424" s="67">
        <v>0</v>
      </c>
      <c r="H424" s="71">
        <v>15066.5</v>
      </c>
      <c r="I424" s="52">
        <f t="shared" si="55"/>
        <v>3766.625</v>
      </c>
      <c r="J424" s="53">
        <v>0</v>
      </c>
      <c r="K424" s="53">
        <f t="shared" si="56"/>
        <v>0</v>
      </c>
      <c r="L424" s="48"/>
      <c r="M424" s="48"/>
      <c r="O424" s="48"/>
    </row>
    <row r="425" spans="2:15" ht="15.75" customHeight="1" x14ac:dyDescent="0.25">
      <c r="B425" s="49"/>
      <c r="C425" s="7" t="s">
        <v>25</v>
      </c>
      <c r="D425" s="50" t="s">
        <v>1705</v>
      </c>
      <c r="E425" s="7" t="s">
        <v>29</v>
      </c>
      <c r="F425" s="7">
        <v>0.75</v>
      </c>
      <c r="G425" s="7">
        <v>0</v>
      </c>
      <c r="H425" s="51">
        <v>20253</v>
      </c>
      <c r="I425" s="52">
        <f t="shared" si="55"/>
        <v>15189.75</v>
      </c>
      <c r="J425" s="53">
        <v>0</v>
      </c>
      <c r="K425" s="53">
        <f t="shared" si="56"/>
        <v>0</v>
      </c>
      <c r="L425" s="48"/>
      <c r="M425" s="48"/>
      <c r="O425" s="48"/>
    </row>
    <row r="426" spans="2:15" ht="15.75" customHeight="1" x14ac:dyDescent="0.25">
      <c r="B426" s="44" t="s">
        <v>1713</v>
      </c>
      <c r="C426" s="45"/>
      <c r="D426" s="46" t="s">
        <v>1714</v>
      </c>
      <c r="E426" s="45" t="s">
        <v>123</v>
      </c>
      <c r="F426" s="45"/>
      <c r="G426" s="45"/>
      <c r="H426" s="45"/>
      <c r="I426" s="47">
        <f>+SUM(I427:I432)</f>
        <v>28370.263879999999</v>
      </c>
      <c r="J426" s="47">
        <f>SUM(J427:J432)</f>
        <v>0</v>
      </c>
      <c r="K426" s="47">
        <f>SUM(K427:K432)</f>
        <v>0</v>
      </c>
      <c r="L426" s="48"/>
      <c r="M426" s="48"/>
      <c r="O426" s="48"/>
    </row>
    <row r="427" spans="2:15" ht="15.75" customHeight="1" x14ac:dyDescent="0.25">
      <c r="B427" s="49"/>
      <c r="C427" s="7" t="s">
        <v>134</v>
      </c>
      <c r="D427" s="50" t="s">
        <v>135</v>
      </c>
      <c r="E427" s="7" t="s">
        <v>136</v>
      </c>
      <c r="F427" s="7">
        <v>0.2</v>
      </c>
      <c r="G427" s="7">
        <v>0</v>
      </c>
      <c r="H427" s="51">
        <v>3284.4443999999999</v>
      </c>
      <c r="I427" s="52">
        <f t="shared" ref="I427:I432" si="57">+(F427+G427)*H427</f>
        <v>656.88887999999997</v>
      </c>
      <c r="J427" s="53">
        <v>0</v>
      </c>
      <c r="K427" s="53">
        <f t="shared" ref="K427:K432" si="58">+(F427+G427)*J427</f>
        <v>0</v>
      </c>
      <c r="L427" s="48"/>
      <c r="M427" s="48"/>
      <c r="O427" s="48"/>
    </row>
    <row r="428" spans="2:15" ht="15.75" customHeight="1" x14ac:dyDescent="0.25">
      <c r="B428" s="49"/>
      <c r="C428" s="7" t="s">
        <v>116</v>
      </c>
      <c r="D428" s="50" t="s">
        <v>117</v>
      </c>
      <c r="E428" s="7" t="s">
        <v>53</v>
      </c>
      <c r="F428" s="7">
        <v>0.02</v>
      </c>
      <c r="G428" s="7">
        <v>5.9999999999999995E-4</v>
      </c>
      <c r="H428" s="51">
        <v>416400</v>
      </c>
      <c r="I428" s="52">
        <f t="shared" si="57"/>
        <v>8577.84</v>
      </c>
      <c r="J428" s="53">
        <v>0</v>
      </c>
      <c r="K428" s="53">
        <f t="shared" si="58"/>
        <v>0</v>
      </c>
      <c r="L428" s="48"/>
      <c r="M428" s="48"/>
      <c r="O428" s="48"/>
    </row>
    <row r="429" spans="2:15" s="143" customFormat="1" ht="15.75" customHeight="1" x14ac:dyDescent="0.25">
      <c r="B429" s="49"/>
      <c r="C429" s="67" t="s">
        <v>160</v>
      </c>
      <c r="D429" s="70" t="s">
        <v>1455</v>
      </c>
      <c r="E429" s="67" t="s">
        <v>130</v>
      </c>
      <c r="F429" s="67">
        <v>0.06</v>
      </c>
      <c r="G429" s="67">
        <v>1.8E-3</v>
      </c>
      <c r="H429" s="71">
        <v>1200</v>
      </c>
      <c r="I429" s="52">
        <f t="shared" si="57"/>
        <v>74.16</v>
      </c>
      <c r="J429" s="53">
        <v>0</v>
      </c>
      <c r="K429" s="53">
        <f t="shared" si="58"/>
        <v>0</v>
      </c>
      <c r="L429" s="48"/>
      <c r="M429" s="48"/>
      <c r="O429" s="48"/>
    </row>
    <row r="430" spans="2:15" s="143" customFormat="1" ht="15.75" customHeight="1" x14ac:dyDescent="0.25">
      <c r="B430" s="49"/>
      <c r="C430" s="67" t="s">
        <v>483</v>
      </c>
      <c r="D430" s="70" t="s">
        <v>484</v>
      </c>
      <c r="E430" s="67" t="s">
        <v>97</v>
      </c>
      <c r="F430" s="67">
        <v>0.25</v>
      </c>
      <c r="G430" s="67">
        <v>0</v>
      </c>
      <c r="H430" s="71">
        <v>15066.5</v>
      </c>
      <c r="I430" s="52">
        <f t="shared" si="57"/>
        <v>3766.625</v>
      </c>
      <c r="J430" s="53">
        <v>0</v>
      </c>
      <c r="K430" s="53">
        <f t="shared" si="58"/>
        <v>0</v>
      </c>
      <c r="L430" s="48"/>
      <c r="M430" s="48"/>
      <c r="O430" s="48"/>
    </row>
    <row r="431" spans="2:15" ht="15" customHeight="1" x14ac:dyDescent="0.25">
      <c r="B431" s="49"/>
      <c r="C431" s="7" t="s">
        <v>304</v>
      </c>
      <c r="D431" s="50" t="s">
        <v>305</v>
      </c>
      <c r="E431" s="7" t="s">
        <v>164</v>
      </c>
      <c r="F431" s="7">
        <v>0.01</v>
      </c>
      <c r="G431" s="7">
        <v>5.0000000000000001E-4</v>
      </c>
      <c r="H431" s="51">
        <v>10000</v>
      </c>
      <c r="I431" s="52">
        <f t="shared" si="57"/>
        <v>105</v>
      </c>
      <c r="J431" s="53">
        <v>0</v>
      </c>
      <c r="K431" s="53">
        <f t="shared" si="58"/>
        <v>0</v>
      </c>
      <c r="L431" s="48"/>
      <c r="M431" s="48"/>
      <c r="O431" s="48"/>
    </row>
    <row r="432" spans="2:15" ht="15.75" customHeight="1" x14ac:dyDescent="0.25">
      <c r="B432" s="49"/>
      <c r="C432" s="7" t="s">
        <v>25</v>
      </c>
      <c r="D432" s="50" t="s">
        <v>1705</v>
      </c>
      <c r="E432" s="7" t="s">
        <v>29</v>
      </c>
      <c r="F432" s="7">
        <v>0.75</v>
      </c>
      <c r="G432" s="7">
        <v>0</v>
      </c>
      <c r="H432" s="51">
        <v>20253</v>
      </c>
      <c r="I432" s="52">
        <f t="shared" si="57"/>
        <v>15189.75</v>
      </c>
      <c r="J432" s="53">
        <v>0</v>
      </c>
      <c r="K432" s="53">
        <f t="shared" si="58"/>
        <v>0</v>
      </c>
      <c r="L432" s="48"/>
      <c r="M432" s="48"/>
      <c r="O432" s="48"/>
    </row>
    <row r="433" spans="2:15" ht="15.75" customHeight="1" x14ac:dyDescent="0.25">
      <c r="B433" s="44" t="s">
        <v>1715</v>
      </c>
      <c r="C433" s="45"/>
      <c r="D433" s="46" t="s">
        <v>1716</v>
      </c>
      <c r="E433" s="45" t="s">
        <v>123</v>
      </c>
      <c r="F433" s="45"/>
      <c r="G433" s="45"/>
      <c r="H433" s="45"/>
      <c r="I433" s="47">
        <f>+SUM(I434:I438)</f>
        <v>19893.995640000001</v>
      </c>
      <c r="J433" s="45"/>
      <c r="K433" s="47">
        <f>+SUM(K434:K438)</f>
        <v>0</v>
      </c>
      <c r="L433" s="48"/>
      <c r="M433" s="48"/>
      <c r="O433" s="48"/>
    </row>
    <row r="434" spans="2:15" ht="15.75" customHeight="1" x14ac:dyDescent="0.25">
      <c r="B434" s="49"/>
      <c r="C434" s="7" t="s">
        <v>134</v>
      </c>
      <c r="D434" s="50" t="s">
        <v>135</v>
      </c>
      <c r="E434" s="7" t="s">
        <v>136</v>
      </c>
      <c r="F434" s="7">
        <v>0.1</v>
      </c>
      <c r="G434" s="7">
        <v>0</v>
      </c>
      <c r="H434" s="51">
        <v>3284.4443999999999</v>
      </c>
      <c r="I434" s="52">
        <f>+(F434+G434)*H434</f>
        <v>328.44443999999999</v>
      </c>
      <c r="J434" s="53">
        <f>+VLOOKUP(C434,INSUMOS!$B$12:$F$777,5,FALSE)</f>
        <v>0</v>
      </c>
      <c r="K434" s="53">
        <f>+(F434+G434)*J434</f>
        <v>0</v>
      </c>
      <c r="L434" s="48"/>
      <c r="M434" s="48"/>
      <c r="O434" s="48"/>
    </row>
    <row r="435" spans="2:15" ht="15.75" customHeight="1" x14ac:dyDescent="0.25">
      <c r="B435" s="49"/>
      <c r="C435" s="7" t="s">
        <v>160</v>
      </c>
      <c r="D435" s="50" t="s">
        <v>1455</v>
      </c>
      <c r="E435" s="7" t="s">
        <v>130</v>
      </c>
      <c r="F435" s="7">
        <v>0.06</v>
      </c>
      <c r="G435" s="7">
        <v>1.8E-3</v>
      </c>
      <c r="H435" s="51">
        <v>1200</v>
      </c>
      <c r="I435" s="52">
        <f>+(F435+G435)*H435</f>
        <v>74.16</v>
      </c>
      <c r="J435" s="53">
        <f>+VLOOKUP(C435,INSUMOS!$B$12:$F$777,5,FALSE)</f>
        <v>0</v>
      </c>
      <c r="K435" s="53">
        <f>+(F435+G435)*J435</f>
        <v>0</v>
      </c>
      <c r="L435" s="48"/>
      <c r="M435" s="48"/>
      <c r="O435" s="48"/>
    </row>
    <row r="436" spans="2:15" ht="15.75" customHeight="1" x14ac:dyDescent="0.25">
      <c r="B436" s="49"/>
      <c r="C436" s="7" t="s">
        <v>112</v>
      </c>
      <c r="D436" s="50" t="s">
        <v>113</v>
      </c>
      <c r="E436" s="7" t="s">
        <v>53</v>
      </c>
      <c r="F436" s="7">
        <v>0.02</v>
      </c>
      <c r="G436" s="7">
        <v>5.9999999999999995E-4</v>
      </c>
      <c r="H436" s="51">
        <v>449752</v>
      </c>
      <c r="I436" s="52">
        <f>+(F436+G436)*H436</f>
        <v>9264.8912</v>
      </c>
      <c r="J436" s="53">
        <f>+VLOOKUP(C436,INSUMOS!$B$12:$F$777,5,FALSE)</f>
        <v>0</v>
      </c>
      <c r="K436" s="53">
        <f>+(F436+G436)*J436</f>
        <v>0</v>
      </c>
      <c r="L436" s="48"/>
      <c r="M436" s="48"/>
      <c r="O436" s="48"/>
    </row>
    <row r="437" spans="2:15" ht="15.75" customHeight="1" x14ac:dyDescent="0.25">
      <c r="B437" s="49"/>
      <c r="C437" s="7" t="s">
        <v>304</v>
      </c>
      <c r="D437" s="50" t="s">
        <v>305</v>
      </c>
      <c r="E437" s="7" t="s">
        <v>164</v>
      </c>
      <c r="F437" s="7">
        <v>0.01</v>
      </c>
      <c r="G437" s="7">
        <v>0</v>
      </c>
      <c r="H437" s="51">
        <v>10000</v>
      </c>
      <c r="I437" s="52">
        <f>+(F437+G437)*H437</f>
        <v>100</v>
      </c>
      <c r="J437" s="53">
        <f>+VLOOKUP(C437,INSUMOS!$B$12:$F$777,5,FALSE)</f>
        <v>0</v>
      </c>
      <c r="K437" s="53">
        <f>+(F437+G437)*J437</f>
        <v>0</v>
      </c>
      <c r="L437" s="48"/>
      <c r="M437" s="48"/>
      <c r="O437" s="48"/>
    </row>
    <row r="438" spans="2:15" ht="15.75" customHeight="1" x14ac:dyDescent="0.25">
      <c r="B438" s="49"/>
      <c r="C438" s="7" t="s">
        <v>25</v>
      </c>
      <c r="D438" s="50" t="s">
        <v>1705</v>
      </c>
      <c r="E438" s="7" t="s">
        <v>29</v>
      </c>
      <c r="F438" s="7">
        <v>0.5</v>
      </c>
      <c r="G438" s="7">
        <v>0</v>
      </c>
      <c r="H438" s="51">
        <v>20253</v>
      </c>
      <c r="I438" s="52">
        <f>+(F438+G438)*H438</f>
        <v>10126.5</v>
      </c>
      <c r="J438" s="53">
        <f>+VLOOKUP(C438,INSUMOS!$B$12:$F$777,5,FALSE)</f>
        <v>0</v>
      </c>
      <c r="K438" s="53">
        <f>+(F438+G438)*J438</f>
        <v>0</v>
      </c>
      <c r="L438" s="48"/>
      <c r="M438" s="48"/>
      <c r="O438" s="48"/>
    </row>
    <row r="439" spans="2:15" ht="15.75" customHeight="1" x14ac:dyDescent="0.25">
      <c r="B439" s="44" t="s">
        <v>1717</v>
      </c>
      <c r="C439" s="45"/>
      <c r="D439" s="46" t="s">
        <v>1505</v>
      </c>
      <c r="E439" s="45" t="s">
        <v>1385</v>
      </c>
      <c r="F439" s="45"/>
      <c r="G439" s="45"/>
      <c r="H439" s="45"/>
      <c r="I439" s="47">
        <f>+SUM(I440:I445)</f>
        <v>9623.7525731000005</v>
      </c>
      <c r="J439" s="47">
        <f>SUM(J440:J445)</f>
        <v>0</v>
      </c>
      <c r="K439" s="47">
        <f>SUM(K440:K445)</f>
        <v>0</v>
      </c>
      <c r="L439" s="48"/>
      <c r="M439" s="48"/>
      <c r="O439" s="48"/>
    </row>
    <row r="440" spans="2:15" ht="15.75" customHeight="1" x14ac:dyDescent="0.25">
      <c r="B440" s="49"/>
      <c r="C440" s="7" t="s">
        <v>134</v>
      </c>
      <c r="D440" s="50" t="s">
        <v>135</v>
      </c>
      <c r="E440" s="7" t="s">
        <v>136</v>
      </c>
      <c r="F440" s="7">
        <v>0.25</v>
      </c>
      <c r="G440" s="7">
        <v>0</v>
      </c>
      <c r="H440" s="51">
        <v>3284.4443999999999</v>
      </c>
      <c r="I440" s="52">
        <f t="shared" ref="I440:I445" si="59">+(F440+G440)*H440</f>
        <v>821.11109999999996</v>
      </c>
      <c r="J440" s="53">
        <f>+VLOOKUP(C440,INSUMOS!$B$12:$F$777,5,FALSE)</f>
        <v>0</v>
      </c>
      <c r="K440" s="53">
        <f t="shared" ref="K440:K445" si="60">+(F440+G440)*J440</f>
        <v>0</v>
      </c>
      <c r="L440" s="48"/>
      <c r="M440" s="48"/>
      <c r="O440" s="48"/>
    </row>
    <row r="441" spans="2:15" ht="15.75" customHeight="1" x14ac:dyDescent="0.25">
      <c r="B441" s="49"/>
      <c r="C441" s="7" t="s">
        <v>378</v>
      </c>
      <c r="D441" s="50" t="s">
        <v>379</v>
      </c>
      <c r="E441" s="7" t="s">
        <v>53</v>
      </c>
      <c r="F441" s="7">
        <v>2.0899999999999998E-3</v>
      </c>
      <c r="G441" s="7">
        <v>6.2699999999999993E-5</v>
      </c>
      <c r="H441" s="51">
        <v>13453</v>
      </c>
      <c r="I441" s="52">
        <f t="shared" si="59"/>
        <v>28.960273099999998</v>
      </c>
      <c r="J441" s="53">
        <f>+VLOOKUP(C441,INSUMOS!$B$12:$F$777,5,FALSE)</f>
        <v>0</v>
      </c>
      <c r="K441" s="53">
        <f t="shared" si="60"/>
        <v>0</v>
      </c>
      <c r="L441" s="48"/>
      <c r="M441" s="48"/>
      <c r="O441" s="48"/>
    </row>
    <row r="442" spans="2:15" ht="15.75" customHeight="1" x14ac:dyDescent="0.25">
      <c r="B442" s="49"/>
      <c r="C442" s="7" t="s">
        <v>52</v>
      </c>
      <c r="D442" s="50" t="s">
        <v>1477</v>
      </c>
      <c r="E442" s="7" t="s">
        <v>53</v>
      </c>
      <c r="F442" s="7">
        <v>0.02</v>
      </c>
      <c r="G442" s="7">
        <v>5.9999999999999995E-4</v>
      </c>
      <c r="H442" s="51">
        <v>120402</v>
      </c>
      <c r="I442" s="52">
        <f t="shared" si="59"/>
        <v>2480.2811999999999</v>
      </c>
      <c r="J442" s="53">
        <f>+VLOOKUP(C442,INSUMOS!$B$12:$F$777,5,FALSE)</f>
        <v>0</v>
      </c>
      <c r="K442" s="53">
        <f t="shared" si="60"/>
        <v>0</v>
      </c>
      <c r="L442" s="48"/>
      <c r="M442" s="48"/>
      <c r="O442" s="48"/>
    </row>
    <row r="443" spans="2:15" ht="15.75" customHeight="1" x14ac:dyDescent="0.25">
      <c r="B443" s="49"/>
      <c r="C443" s="7" t="s">
        <v>95</v>
      </c>
      <c r="D443" s="50" t="s">
        <v>96</v>
      </c>
      <c r="E443" s="7" t="s">
        <v>97</v>
      </c>
      <c r="F443" s="7">
        <v>4</v>
      </c>
      <c r="G443" s="7">
        <v>0.2</v>
      </c>
      <c r="H443" s="51">
        <v>516</v>
      </c>
      <c r="I443" s="52">
        <f t="shared" si="59"/>
        <v>2167.2000000000003</v>
      </c>
      <c r="J443" s="53">
        <f>+VLOOKUP(C443,INSUMOS!$B$12:$F$777,5,FALSE)</f>
        <v>0</v>
      </c>
      <c r="K443" s="53">
        <f t="shared" si="60"/>
        <v>0</v>
      </c>
      <c r="L443" s="48"/>
      <c r="M443" s="48"/>
      <c r="O443" s="48"/>
    </row>
    <row r="444" spans="2:15" ht="15.75" customHeight="1" x14ac:dyDescent="0.25">
      <c r="B444" s="49"/>
      <c r="C444" s="7" t="s">
        <v>160</v>
      </c>
      <c r="D444" s="50" t="s">
        <v>1455</v>
      </c>
      <c r="E444" s="7" t="s">
        <v>130</v>
      </c>
      <c r="F444" s="7">
        <v>0.06</v>
      </c>
      <c r="G444" s="7">
        <v>3.0000000000000001E-3</v>
      </c>
      <c r="H444" s="51">
        <v>1200</v>
      </c>
      <c r="I444" s="52">
        <f t="shared" si="59"/>
        <v>75.599999999999994</v>
      </c>
      <c r="J444" s="53">
        <f>+VLOOKUP(C444,INSUMOS!$B$12:$F$777,5,FALSE)</f>
        <v>0</v>
      </c>
      <c r="K444" s="53">
        <f t="shared" si="60"/>
        <v>0</v>
      </c>
      <c r="L444" s="48"/>
      <c r="M444" s="48"/>
      <c r="O444" s="48"/>
    </row>
    <row r="445" spans="2:15" ht="15.75" customHeight="1" x14ac:dyDescent="0.25">
      <c r="B445" s="49"/>
      <c r="C445" s="7" t="s">
        <v>25</v>
      </c>
      <c r="D445" s="50" t="s">
        <v>1705</v>
      </c>
      <c r="E445" s="7" t="s">
        <v>29</v>
      </c>
      <c r="F445" s="7">
        <v>0.2</v>
      </c>
      <c r="G445" s="7">
        <v>0</v>
      </c>
      <c r="H445" s="51">
        <v>20253</v>
      </c>
      <c r="I445" s="52">
        <f t="shared" si="59"/>
        <v>4050.6000000000004</v>
      </c>
      <c r="J445" s="53">
        <f>+VLOOKUP(C445,INSUMOS!$B$12:$F$777,5,FALSE)</f>
        <v>0</v>
      </c>
      <c r="K445" s="53">
        <f t="shared" si="60"/>
        <v>0</v>
      </c>
      <c r="L445" s="48"/>
      <c r="M445" s="48"/>
      <c r="O445" s="48"/>
    </row>
    <row r="446" spans="2:15" ht="15.75" customHeight="1" x14ac:dyDescent="0.25">
      <c r="B446" s="44" t="s">
        <v>1718</v>
      </c>
      <c r="C446" s="45"/>
      <c r="D446" s="46" t="s">
        <v>1719</v>
      </c>
      <c r="E446" s="45" t="s">
        <v>123</v>
      </c>
      <c r="F446" s="45"/>
      <c r="G446" s="45"/>
      <c r="H446" s="45"/>
      <c r="I446" s="47">
        <f>+SUM(I447:I452)</f>
        <v>26505.841878200001</v>
      </c>
      <c r="J446" s="47">
        <f>SUM(J447:J452)</f>
        <v>0</v>
      </c>
      <c r="K446" s="47">
        <f>SUM(K447:K452)</f>
        <v>0</v>
      </c>
      <c r="L446" s="48"/>
      <c r="M446" s="48"/>
      <c r="O446" s="48"/>
    </row>
    <row r="447" spans="2:15" s="143" customFormat="1" ht="15.75" customHeight="1" x14ac:dyDescent="0.25">
      <c r="B447" s="49"/>
      <c r="C447" s="67" t="s">
        <v>134</v>
      </c>
      <c r="D447" s="70" t="s">
        <v>135</v>
      </c>
      <c r="E447" s="67" t="s">
        <v>136</v>
      </c>
      <c r="F447" s="67">
        <v>0.2</v>
      </c>
      <c r="G447" s="67">
        <v>0</v>
      </c>
      <c r="H447" s="71">
        <v>3284.4443999999999</v>
      </c>
      <c r="I447" s="52">
        <f t="shared" ref="I447:I457" si="61">+(F447+G447)*H447</f>
        <v>656.88887999999997</v>
      </c>
      <c r="J447" s="53">
        <v>0</v>
      </c>
      <c r="K447" s="53">
        <f t="shared" ref="K447:K452" si="62">+(F447+G447)*J447</f>
        <v>0</v>
      </c>
      <c r="L447" s="48"/>
      <c r="M447" s="48"/>
      <c r="O447" s="48"/>
    </row>
    <row r="448" spans="2:15" s="143" customFormat="1" ht="15.75" customHeight="1" x14ac:dyDescent="0.25">
      <c r="B448" s="49"/>
      <c r="C448" s="67" t="s">
        <v>160</v>
      </c>
      <c r="D448" s="70" t="s">
        <v>1455</v>
      </c>
      <c r="E448" s="67" t="s">
        <v>130</v>
      </c>
      <c r="F448" s="67">
        <v>0.06</v>
      </c>
      <c r="G448" s="67">
        <v>1.8E-3</v>
      </c>
      <c r="H448" s="71">
        <v>1200</v>
      </c>
      <c r="I448" s="52">
        <f t="shared" si="61"/>
        <v>74.16</v>
      </c>
      <c r="J448" s="53">
        <v>0</v>
      </c>
      <c r="K448" s="53">
        <f t="shared" si="62"/>
        <v>0</v>
      </c>
      <c r="L448" s="48"/>
      <c r="M448" s="48"/>
      <c r="O448" s="48"/>
    </row>
    <row r="449" spans="2:15" s="143" customFormat="1" ht="15.75" customHeight="1" x14ac:dyDescent="0.25">
      <c r="B449" s="49"/>
      <c r="C449" s="67" t="s">
        <v>378</v>
      </c>
      <c r="D449" s="70" t="s">
        <v>379</v>
      </c>
      <c r="E449" s="67" t="s">
        <v>53</v>
      </c>
      <c r="F449" s="67">
        <v>6.9800000000000001E-3</v>
      </c>
      <c r="G449" s="67">
        <v>2.0939999999999999E-4</v>
      </c>
      <c r="H449" s="71">
        <v>13453</v>
      </c>
      <c r="I449" s="52">
        <f t="shared" si="61"/>
        <v>96.718998200000001</v>
      </c>
      <c r="J449" s="53">
        <v>0</v>
      </c>
      <c r="K449" s="53">
        <f t="shared" si="62"/>
        <v>0</v>
      </c>
      <c r="L449" s="48"/>
      <c r="M449" s="48"/>
      <c r="O449" s="48"/>
    </row>
    <row r="450" spans="2:15" s="143" customFormat="1" ht="15.75" customHeight="1" x14ac:dyDescent="0.25">
      <c r="B450" s="49"/>
      <c r="C450" s="67" t="s">
        <v>52</v>
      </c>
      <c r="D450" s="70" t="s">
        <v>1477</v>
      </c>
      <c r="E450" s="67" t="s">
        <v>53</v>
      </c>
      <c r="F450" s="67">
        <v>0.05</v>
      </c>
      <c r="G450" s="67">
        <v>0</v>
      </c>
      <c r="H450" s="71">
        <v>120402</v>
      </c>
      <c r="I450" s="52">
        <f t="shared" si="61"/>
        <v>6020.1</v>
      </c>
      <c r="J450" s="53">
        <v>0</v>
      </c>
      <c r="K450" s="53">
        <f t="shared" si="62"/>
        <v>0</v>
      </c>
      <c r="L450" s="48"/>
      <c r="M450" s="48"/>
      <c r="O450" s="48"/>
    </row>
    <row r="451" spans="2:15" ht="15.75" customHeight="1" x14ac:dyDescent="0.25">
      <c r="B451" s="49"/>
      <c r="C451" s="7" t="s">
        <v>95</v>
      </c>
      <c r="D451" s="50" t="s">
        <v>96</v>
      </c>
      <c r="E451" s="7" t="s">
        <v>97</v>
      </c>
      <c r="F451" s="7">
        <v>14.13</v>
      </c>
      <c r="G451" s="7">
        <v>0.70650000000000013</v>
      </c>
      <c r="H451" s="51">
        <v>516</v>
      </c>
      <c r="I451" s="52">
        <f t="shared" si="61"/>
        <v>7655.634</v>
      </c>
      <c r="J451" s="53">
        <v>0</v>
      </c>
      <c r="K451" s="53">
        <f t="shared" si="62"/>
        <v>0</v>
      </c>
      <c r="L451" s="48"/>
      <c r="M451" s="48"/>
      <c r="O451" s="48"/>
    </row>
    <row r="452" spans="2:15" ht="15.75" customHeight="1" x14ac:dyDescent="0.25">
      <c r="B452" s="49"/>
      <c r="C452" s="7" t="s">
        <v>37</v>
      </c>
      <c r="D452" s="50" t="s">
        <v>1705</v>
      </c>
      <c r="E452" s="7" t="s">
        <v>29</v>
      </c>
      <c r="F452" s="7">
        <v>0.4</v>
      </c>
      <c r="G452" s="7">
        <v>2.0000000000000004E-2</v>
      </c>
      <c r="H452" s="51">
        <v>28577</v>
      </c>
      <c r="I452" s="52">
        <f t="shared" si="61"/>
        <v>12002.340000000002</v>
      </c>
      <c r="J452" s="53">
        <v>0</v>
      </c>
      <c r="K452" s="53">
        <f t="shared" si="62"/>
        <v>0</v>
      </c>
      <c r="L452" s="48"/>
      <c r="M452" s="48"/>
      <c r="O452" s="48"/>
    </row>
    <row r="453" spans="2:15" ht="15.75" customHeight="1" x14ac:dyDescent="0.25">
      <c r="B453" s="44" t="s">
        <v>1720</v>
      </c>
      <c r="C453" s="45"/>
      <c r="D453" s="46" t="s">
        <v>1410</v>
      </c>
      <c r="E453" s="45" t="s">
        <v>1385</v>
      </c>
      <c r="F453" s="45"/>
      <c r="G453" s="45"/>
      <c r="H453" s="45"/>
      <c r="I453" s="47">
        <f>+SUM(I454:I457)</f>
        <v>13054.3</v>
      </c>
      <c r="J453" s="47">
        <f>SUM(J454:J457)</f>
        <v>0</v>
      </c>
      <c r="K453" s="47">
        <f>SUM(K454:K457)</f>
        <v>0</v>
      </c>
      <c r="L453" s="48"/>
      <c r="M453" s="48"/>
      <c r="O453" s="48"/>
    </row>
    <row r="454" spans="2:15" ht="15.75" customHeight="1" x14ac:dyDescent="0.25">
      <c r="B454" s="49"/>
      <c r="C454" s="7" t="s">
        <v>134</v>
      </c>
      <c r="D454" s="50" t="s">
        <v>135</v>
      </c>
      <c r="E454" s="7" t="s">
        <v>136</v>
      </c>
      <c r="F454" s="7">
        <v>1</v>
      </c>
      <c r="G454" s="7">
        <v>0</v>
      </c>
      <c r="H454" s="51">
        <v>3284.4443999999999</v>
      </c>
      <c r="I454" s="52">
        <f t="shared" si="61"/>
        <v>3284.4443999999999</v>
      </c>
      <c r="J454" s="53">
        <v>0</v>
      </c>
      <c r="K454" s="53">
        <f>+(F454+G454)*J454</f>
        <v>0</v>
      </c>
      <c r="L454" s="48"/>
      <c r="M454" s="48"/>
      <c r="O454" s="48"/>
    </row>
    <row r="455" spans="2:15" s="143" customFormat="1" ht="15.75" customHeight="1" x14ac:dyDescent="0.25">
      <c r="B455" s="49"/>
      <c r="C455" s="67" t="s">
        <v>112</v>
      </c>
      <c r="D455" s="70" t="s">
        <v>113</v>
      </c>
      <c r="E455" s="67" t="s">
        <v>53</v>
      </c>
      <c r="F455" s="67">
        <v>0.01</v>
      </c>
      <c r="G455" s="67">
        <v>2.9999999999999997E-4</v>
      </c>
      <c r="H455" s="71">
        <v>449752</v>
      </c>
      <c r="I455" s="52">
        <f t="shared" si="61"/>
        <v>4632.4456</v>
      </c>
      <c r="J455" s="53">
        <v>0</v>
      </c>
      <c r="K455" s="53">
        <f>+(F455+G455)*J455</f>
        <v>0</v>
      </c>
      <c r="L455" s="48"/>
      <c r="M455" s="48"/>
      <c r="O455" s="48"/>
    </row>
    <row r="456" spans="2:15" s="143" customFormat="1" ht="15.75" customHeight="1" x14ac:dyDescent="0.25">
      <c r="B456" s="49"/>
      <c r="C456" s="67" t="s">
        <v>160</v>
      </c>
      <c r="D456" s="70" t="s">
        <v>1455</v>
      </c>
      <c r="E456" s="67" t="s">
        <v>130</v>
      </c>
      <c r="F456" s="67">
        <v>0.06</v>
      </c>
      <c r="G456" s="67">
        <v>1.8E-3</v>
      </c>
      <c r="H456" s="71">
        <v>1200</v>
      </c>
      <c r="I456" s="52">
        <f t="shared" si="61"/>
        <v>74.16</v>
      </c>
      <c r="J456" s="53">
        <v>0</v>
      </c>
      <c r="K456" s="53">
        <f>+(F456+G456)*J456</f>
        <v>0</v>
      </c>
      <c r="L456" s="48"/>
      <c r="M456" s="48"/>
      <c r="O456" s="48"/>
    </row>
    <row r="457" spans="2:15" s="143" customFormat="1" ht="15.75" customHeight="1" x14ac:dyDescent="0.25">
      <c r="B457" s="49"/>
      <c r="C457" s="67" t="s">
        <v>25</v>
      </c>
      <c r="D457" s="70" t="s">
        <v>1705</v>
      </c>
      <c r="E457" s="67" t="s">
        <v>29</v>
      </c>
      <c r="F457" s="67">
        <v>0.25</v>
      </c>
      <c r="G457" s="67">
        <v>0</v>
      </c>
      <c r="H457" s="71">
        <v>20253</v>
      </c>
      <c r="I457" s="52">
        <f t="shared" si="61"/>
        <v>5063.25</v>
      </c>
      <c r="J457" s="53">
        <v>0</v>
      </c>
      <c r="K457" s="53">
        <f>+(F457+G457)*J457</f>
        <v>0</v>
      </c>
      <c r="L457" s="48"/>
      <c r="M457" s="48"/>
      <c r="O457" s="48"/>
    </row>
    <row r="458" spans="2:15" ht="15.75" customHeight="1" x14ac:dyDescent="0.25">
      <c r="B458" s="44" t="s">
        <v>1721</v>
      </c>
      <c r="C458" s="45"/>
      <c r="D458" s="46" t="s">
        <v>1722</v>
      </c>
      <c r="E458" s="45" t="s">
        <v>123</v>
      </c>
      <c r="F458" s="45"/>
      <c r="G458" s="45"/>
      <c r="H458" s="45"/>
      <c r="I458" s="47">
        <f>+SUM(I459:I464)</f>
        <v>21241.870745886088</v>
      </c>
      <c r="J458" s="47">
        <f>SUM(J459:J464)</f>
        <v>0</v>
      </c>
      <c r="K458" s="47">
        <f>SUM(K459:K464)</f>
        <v>0</v>
      </c>
      <c r="L458" s="48"/>
      <c r="M458" s="48"/>
      <c r="O458" s="48"/>
    </row>
    <row r="459" spans="2:15" ht="15.75" customHeight="1" x14ac:dyDescent="0.25">
      <c r="B459" s="49"/>
      <c r="C459" s="7" t="s">
        <v>134</v>
      </c>
      <c r="D459" s="50" t="s">
        <v>135</v>
      </c>
      <c r="E459" s="7" t="s">
        <v>136</v>
      </c>
      <c r="F459" s="7">
        <v>0.2</v>
      </c>
      <c r="G459" s="7">
        <v>0</v>
      </c>
      <c r="H459" s="51">
        <v>3284.4443999999999</v>
      </c>
      <c r="I459" s="52">
        <f t="shared" ref="I459:I468" si="63">+(F459+G459)*H459</f>
        <v>656.88887999999997</v>
      </c>
      <c r="J459" s="53">
        <v>0</v>
      </c>
      <c r="K459" s="53">
        <f t="shared" ref="K459:K464" si="64">+(F459+G459)*J459</f>
        <v>0</v>
      </c>
      <c r="L459" s="48"/>
      <c r="M459" s="48"/>
      <c r="O459" s="48"/>
    </row>
    <row r="460" spans="2:15" s="143" customFormat="1" ht="15.75" customHeight="1" x14ac:dyDescent="0.25">
      <c r="B460" s="49"/>
      <c r="C460" s="67" t="s">
        <v>116</v>
      </c>
      <c r="D460" s="70" t="s">
        <v>117</v>
      </c>
      <c r="E460" s="67" t="s">
        <v>53</v>
      </c>
      <c r="F460" s="67">
        <v>2.2329623462051251E-2</v>
      </c>
      <c r="G460" s="67">
        <v>6.6988870386153752E-4</v>
      </c>
      <c r="H460" s="71">
        <v>416400</v>
      </c>
      <c r="I460" s="52">
        <f t="shared" si="63"/>
        <v>9576.9968658860853</v>
      </c>
      <c r="J460" s="53">
        <v>0</v>
      </c>
      <c r="K460" s="53">
        <f t="shared" si="64"/>
        <v>0</v>
      </c>
      <c r="L460" s="48"/>
      <c r="M460" s="48"/>
      <c r="O460" s="48"/>
    </row>
    <row r="461" spans="2:15" s="143" customFormat="1" ht="15.75" customHeight="1" x14ac:dyDescent="0.25">
      <c r="B461" s="49"/>
      <c r="C461" s="67" t="s">
        <v>160</v>
      </c>
      <c r="D461" s="70" t="s">
        <v>1455</v>
      </c>
      <c r="E461" s="67" t="s">
        <v>130</v>
      </c>
      <c r="F461" s="67">
        <v>0.06</v>
      </c>
      <c r="G461" s="67">
        <v>1.8E-3</v>
      </c>
      <c r="H461" s="71">
        <v>1200</v>
      </c>
      <c r="I461" s="52">
        <f t="shared" si="63"/>
        <v>74.16</v>
      </c>
      <c r="J461" s="53">
        <v>0</v>
      </c>
      <c r="K461" s="53">
        <f t="shared" si="64"/>
        <v>0</v>
      </c>
      <c r="L461" s="48"/>
      <c r="M461" s="48"/>
      <c r="O461" s="48"/>
    </row>
    <row r="462" spans="2:15" s="143" customFormat="1" ht="15.75" customHeight="1" x14ac:dyDescent="0.25">
      <c r="B462" s="49"/>
      <c r="C462" s="67" t="s">
        <v>273</v>
      </c>
      <c r="D462" s="70" t="s">
        <v>1478</v>
      </c>
      <c r="E462" s="67" t="s">
        <v>97</v>
      </c>
      <c r="F462" s="67">
        <v>0.2</v>
      </c>
      <c r="G462" s="67">
        <v>0</v>
      </c>
      <c r="H462" s="71">
        <v>980</v>
      </c>
      <c r="I462" s="52">
        <f t="shared" si="63"/>
        <v>196</v>
      </c>
      <c r="J462" s="53">
        <v>0</v>
      </c>
      <c r="K462" s="53">
        <f t="shared" si="64"/>
        <v>0</v>
      </c>
      <c r="L462" s="48"/>
      <c r="M462" s="48"/>
      <c r="O462" s="48"/>
    </row>
    <row r="463" spans="2:15" s="143" customFormat="1" ht="15.75" customHeight="1" x14ac:dyDescent="0.25">
      <c r="B463" s="49"/>
      <c r="C463" s="67" t="s">
        <v>304</v>
      </c>
      <c r="D463" s="70" t="s">
        <v>305</v>
      </c>
      <c r="E463" s="67" t="s">
        <v>164</v>
      </c>
      <c r="F463" s="67">
        <v>0.01</v>
      </c>
      <c r="G463" s="67">
        <v>5.0000000000000001E-4</v>
      </c>
      <c r="H463" s="71">
        <v>10000</v>
      </c>
      <c r="I463" s="52">
        <f t="shared" si="63"/>
        <v>105</v>
      </c>
      <c r="J463" s="53">
        <v>0</v>
      </c>
      <c r="K463" s="53">
        <f t="shared" si="64"/>
        <v>0</v>
      </c>
      <c r="L463" s="48"/>
      <c r="M463" s="48"/>
      <c r="O463" s="48"/>
    </row>
    <row r="464" spans="2:15" s="143" customFormat="1" ht="15.75" customHeight="1" x14ac:dyDescent="0.25">
      <c r="B464" s="49"/>
      <c r="C464" s="67" t="s">
        <v>25</v>
      </c>
      <c r="D464" s="70" t="s">
        <v>1705</v>
      </c>
      <c r="E464" s="67" t="s">
        <v>29</v>
      </c>
      <c r="F464" s="67">
        <v>0.5</v>
      </c>
      <c r="G464" s="67">
        <v>2.5000000000000001E-2</v>
      </c>
      <c r="H464" s="71">
        <v>20253</v>
      </c>
      <c r="I464" s="52">
        <f t="shared" si="63"/>
        <v>10632.825000000001</v>
      </c>
      <c r="J464" s="53">
        <v>0</v>
      </c>
      <c r="K464" s="53">
        <f t="shared" si="64"/>
        <v>0</v>
      </c>
      <c r="L464" s="48"/>
      <c r="M464" s="48"/>
      <c r="O464" s="48"/>
    </row>
    <row r="465" spans="2:15" ht="15.75" customHeight="1" x14ac:dyDescent="0.25">
      <c r="B465" s="44" t="s">
        <v>1723</v>
      </c>
      <c r="C465" s="45"/>
      <c r="D465" s="46" t="s">
        <v>1414</v>
      </c>
      <c r="E465" s="45" t="s">
        <v>1385</v>
      </c>
      <c r="F465" s="45"/>
      <c r="G465" s="45"/>
      <c r="H465" s="45"/>
      <c r="I465" s="47">
        <f>SUM(I466:I468)</f>
        <v>3945.7847736594031</v>
      </c>
      <c r="J465" s="47">
        <f>SUM(J466:J468)</f>
        <v>0</v>
      </c>
      <c r="K465" s="47">
        <f>SUM(K466:K468)</f>
        <v>0</v>
      </c>
      <c r="L465" s="48"/>
      <c r="M465" s="48"/>
      <c r="O465" s="48"/>
    </row>
    <row r="466" spans="2:15" ht="15.75" customHeight="1" x14ac:dyDescent="0.25">
      <c r="B466" s="49"/>
      <c r="C466" s="7" t="s">
        <v>134</v>
      </c>
      <c r="D466" s="50" t="s">
        <v>135</v>
      </c>
      <c r="E466" s="7" t="s">
        <v>136</v>
      </c>
      <c r="F466" s="7">
        <v>0.2</v>
      </c>
      <c r="G466" s="7">
        <v>0</v>
      </c>
      <c r="H466" s="51">
        <v>3284.4443999999999</v>
      </c>
      <c r="I466" s="52">
        <f t="shared" si="63"/>
        <v>656.88887999999997</v>
      </c>
      <c r="J466" s="53">
        <v>0</v>
      </c>
      <c r="K466" s="53">
        <f>+(F466+G466)*J466</f>
        <v>0</v>
      </c>
      <c r="L466" s="48"/>
      <c r="M466" s="48"/>
      <c r="O466" s="48"/>
    </row>
    <row r="467" spans="2:15" s="143" customFormat="1" ht="15.75" customHeight="1" x14ac:dyDescent="0.25">
      <c r="B467" s="49"/>
      <c r="C467" s="67" t="s">
        <v>116</v>
      </c>
      <c r="D467" s="70" t="s">
        <v>117</v>
      </c>
      <c r="E467" s="67" t="s">
        <v>53</v>
      </c>
      <c r="F467" s="67">
        <v>5.0000000000000001E-3</v>
      </c>
      <c r="G467" s="67">
        <v>1.4999999999999999E-4</v>
      </c>
      <c r="H467" s="71">
        <v>416400</v>
      </c>
      <c r="I467" s="52">
        <f t="shared" si="63"/>
        <v>2144.46</v>
      </c>
      <c r="J467" s="53">
        <v>0</v>
      </c>
      <c r="K467" s="53">
        <f>+(F467+G467)*J467</f>
        <v>0</v>
      </c>
      <c r="L467" s="48"/>
      <c r="M467" s="48"/>
      <c r="O467" s="48"/>
    </row>
    <row r="468" spans="2:15" s="143" customFormat="1" ht="15.75" customHeight="1" x14ac:dyDescent="0.25">
      <c r="B468" s="49"/>
      <c r="C468" s="67" t="s">
        <v>13</v>
      </c>
      <c r="D468" s="70" t="s">
        <v>1483</v>
      </c>
      <c r="E468" s="67" t="s">
        <v>14</v>
      </c>
      <c r="F468" s="67">
        <v>9.3127383235106942E-2</v>
      </c>
      <c r="G468" s="67">
        <v>2.7938214970532082E-3</v>
      </c>
      <c r="H468" s="71">
        <v>11931</v>
      </c>
      <c r="I468" s="52">
        <f t="shared" si="63"/>
        <v>1144.4358936594028</v>
      </c>
      <c r="J468" s="53">
        <v>0</v>
      </c>
      <c r="K468" s="53">
        <f>+(F468+G468)*J468</f>
        <v>0</v>
      </c>
      <c r="L468" s="48"/>
      <c r="M468" s="48"/>
      <c r="O468" s="48"/>
    </row>
    <row r="469" spans="2:15" ht="15.75" customHeight="1" x14ac:dyDescent="0.25">
      <c r="B469" s="44" t="s">
        <v>1724</v>
      </c>
      <c r="C469" s="45"/>
      <c r="D469" s="46" t="s">
        <v>1415</v>
      </c>
      <c r="E469" s="45" t="s">
        <v>123</v>
      </c>
      <c r="F469" s="45"/>
      <c r="G469" s="45"/>
      <c r="H469" s="45"/>
      <c r="I469" s="47">
        <f>+SUM(I470:I472)</f>
        <v>2742.9478800000002</v>
      </c>
      <c r="J469" s="47">
        <f>SUM(J470:J472)</f>
        <v>0</v>
      </c>
      <c r="K469" s="47">
        <f>SUM(K470:K472)</f>
        <v>0</v>
      </c>
      <c r="L469" s="48"/>
      <c r="M469" s="48"/>
      <c r="O469" s="48"/>
    </row>
    <row r="470" spans="2:15" ht="15.75" customHeight="1" x14ac:dyDescent="0.25">
      <c r="B470" s="49"/>
      <c r="C470" s="7" t="s">
        <v>134</v>
      </c>
      <c r="D470" s="50" t="s">
        <v>135</v>
      </c>
      <c r="E470" s="7" t="s">
        <v>136</v>
      </c>
      <c r="F470" s="7">
        <v>0.2</v>
      </c>
      <c r="G470" s="7">
        <v>0</v>
      </c>
      <c r="H470" s="51">
        <v>3284.4443999999999</v>
      </c>
      <c r="I470" s="52">
        <f t="shared" ref="I470:I478" si="65">+(F470+G470)*H470</f>
        <v>656.88887999999997</v>
      </c>
      <c r="J470" s="53">
        <v>0</v>
      </c>
      <c r="K470" s="53">
        <f>+(F470+G470)*J470</f>
        <v>0</v>
      </c>
      <c r="L470" s="48"/>
      <c r="M470" s="48"/>
      <c r="O470" s="48"/>
    </row>
    <row r="471" spans="2:15" s="64" customFormat="1" ht="15.75" customHeight="1" x14ac:dyDescent="0.25">
      <c r="B471" s="49"/>
      <c r="C471" s="67" t="s">
        <v>116</v>
      </c>
      <c r="D471" s="70" t="s">
        <v>117</v>
      </c>
      <c r="E471" s="67" t="s">
        <v>53</v>
      </c>
      <c r="F471" s="67">
        <v>0</v>
      </c>
      <c r="G471" s="67">
        <v>0</v>
      </c>
      <c r="H471" s="71">
        <v>416400</v>
      </c>
      <c r="I471" s="52">
        <f t="shared" si="65"/>
        <v>0</v>
      </c>
      <c r="J471" s="53">
        <v>0</v>
      </c>
      <c r="K471" s="53">
        <f>+(F471+G471)*J471</f>
        <v>0</v>
      </c>
      <c r="L471" s="48"/>
      <c r="M471" s="48"/>
      <c r="O471" s="48"/>
    </row>
    <row r="472" spans="2:15" s="64" customFormat="1" ht="15.75" customHeight="1" x14ac:dyDescent="0.25">
      <c r="B472" s="49"/>
      <c r="C472" s="67" t="s">
        <v>25</v>
      </c>
      <c r="D472" s="70" t="s">
        <v>1705</v>
      </c>
      <c r="E472" s="67" t="s">
        <v>29</v>
      </c>
      <c r="F472" s="67">
        <v>0.1</v>
      </c>
      <c r="G472" s="67">
        <v>3.0000000000000001E-3</v>
      </c>
      <c r="H472" s="71">
        <v>20253</v>
      </c>
      <c r="I472" s="52">
        <f t="shared" si="65"/>
        <v>2086.0590000000002</v>
      </c>
      <c r="J472" s="53">
        <v>0</v>
      </c>
      <c r="K472" s="53">
        <f>+(F472+G472)*J472</f>
        <v>0</v>
      </c>
      <c r="L472" s="48"/>
      <c r="M472" s="48"/>
      <c r="O472" s="48"/>
    </row>
    <row r="473" spans="2:15" ht="15.75" customHeight="1" x14ac:dyDescent="0.25">
      <c r="B473" s="44" t="s">
        <v>1725</v>
      </c>
      <c r="C473" s="45"/>
      <c r="D473" s="46" t="s">
        <v>1411</v>
      </c>
      <c r="E473" s="45" t="s">
        <v>1385</v>
      </c>
      <c r="F473" s="45"/>
      <c r="G473" s="45"/>
      <c r="H473" s="45"/>
      <c r="I473" s="47">
        <f>+SUM(I474:I478)</f>
        <v>9101.880000000001</v>
      </c>
      <c r="J473" s="47">
        <f>SUM(J474:J478)</f>
        <v>0</v>
      </c>
      <c r="K473" s="47">
        <f>SUM(K474:K478)</f>
        <v>0</v>
      </c>
      <c r="L473" s="48"/>
      <c r="M473" s="48"/>
      <c r="O473" s="48"/>
    </row>
    <row r="474" spans="2:15" ht="15.75" customHeight="1" x14ac:dyDescent="0.25">
      <c r="B474" s="49"/>
      <c r="C474" s="7" t="s">
        <v>134</v>
      </c>
      <c r="D474" s="50" t="s">
        <v>135</v>
      </c>
      <c r="E474" s="7" t="s">
        <v>136</v>
      </c>
      <c r="F474" s="7">
        <v>0.75</v>
      </c>
      <c r="G474" s="7">
        <v>0</v>
      </c>
      <c r="H474" s="51">
        <v>3284.4443999999999</v>
      </c>
      <c r="I474" s="52">
        <f t="shared" si="65"/>
        <v>2463.3332999999998</v>
      </c>
      <c r="J474" s="53">
        <v>0</v>
      </c>
      <c r="K474" s="53">
        <f>+(F474+G474)*J474</f>
        <v>0</v>
      </c>
      <c r="L474" s="48"/>
      <c r="M474" s="48"/>
      <c r="O474" s="48"/>
    </row>
    <row r="475" spans="2:15" s="143" customFormat="1" ht="15.75" customHeight="1" x14ac:dyDescent="0.25">
      <c r="B475" s="49"/>
      <c r="C475" s="67" t="s">
        <v>277</v>
      </c>
      <c r="D475" s="70" t="s">
        <v>1479</v>
      </c>
      <c r="E475" s="67" t="s">
        <v>182</v>
      </c>
      <c r="F475" s="67">
        <v>0.01</v>
      </c>
      <c r="G475" s="67">
        <v>2.9999999999999997E-4</v>
      </c>
      <c r="H475" s="71">
        <v>48289</v>
      </c>
      <c r="I475" s="52">
        <f t="shared" si="65"/>
        <v>497.37670000000003</v>
      </c>
      <c r="J475" s="53">
        <v>0</v>
      </c>
      <c r="K475" s="53">
        <f>+(F475+G475)*J475</f>
        <v>0</v>
      </c>
      <c r="L475" s="48"/>
      <c r="M475" s="48"/>
      <c r="O475" s="48"/>
    </row>
    <row r="476" spans="2:15" s="143" customFormat="1" ht="15.75" customHeight="1" x14ac:dyDescent="0.25">
      <c r="B476" s="49"/>
      <c r="C476" s="67" t="s">
        <v>431</v>
      </c>
      <c r="D476" s="70" t="s">
        <v>432</v>
      </c>
      <c r="E476" s="67" t="s">
        <v>182</v>
      </c>
      <c r="F476" s="67">
        <v>0.01</v>
      </c>
      <c r="G476" s="67">
        <v>2.9999999999999997E-4</v>
      </c>
      <c r="H476" s="71">
        <v>32400</v>
      </c>
      <c r="I476" s="52">
        <f t="shared" si="65"/>
        <v>333.72</v>
      </c>
      <c r="J476" s="53">
        <v>0</v>
      </c>
      <c r="K476" s="53">
        <f>+(F476+G476)*J476</f>
        <v>0</v>
      </c>
      <c r="L476" s="48"/>
      <c r="M476" s="48"/>
      <c r="O476" s="48"/>
    </row>
    <row r="477" spans="2:15" ht="15.75" customHeight="1" x14ac:dyDescent="0.25">
      <c r="B477" s="49"/>
      <c r="C477" s="7" t="s">
        <v>425</v>
      </c>
      <c r="D477" s="50" t="s">
        <v>426</v>
      </c>
      <c r="E477" s="7" t="s">
        <v>164</v>
      </c>
      <c r="F477" s="7">
        <v>0.63</v>
      </c>
      <c r="G477" s="7">
        <v>0</v>
      </c>
      <c r="H477" s="51">
        <v>2022</v>
      </c>
      <c r="I477" s="52">
        <f t="shared" si="65"/>
        <v>1273.8599999999999</v>
      </c>
      <c r="J477" s="53">
        <v>0</v>
      </c>
      <c r="K477" s="53">
        <f>+(F477+G477)*J477</f>
        <v>0</v>
      </c>
      <c r="L477" s="48"/>
      <c r="M477" s="48"/>
      <c r="O477" s="48"/>
    </row>
    <row r="478" spans="2:15" ht="15.75" customHeight="1" x14ac:dyDescent="0.25">
      <c r="B478" s="49"/>
      <c r="C478" s="7" t="s">
        <v>39</v>
      </c>
      <c r="D478" s="50" t="s">
        <v>1480</v>
      </c>
      <c r="E478" s="7" t="s">
        <v>29</v>
      </c>
      <c r="F478" s="7">
        <v>0.19</v>
      </c>
      <c r="G478" s="7">
        <v>0</v>
      </c>
      <c r="H478" s="51">
        <v>23861</v>
      </c>
      <c r="I478" s="52">
        <f t="shared" si="65"/>
        <v>4533.59</v>
      </c>
      <c r="J478" s="53">
        <v>0</v>
      </c>
      <c r="K478" s="53">
        <f>+(F478+G478)*J478</f>
        <v>0</v>
      </c>
      <c r="L478" s="48"/>
      <c r="M478" s="48"/>
      <c r="O478" s="48"/>
    </row>
    <row r="479" spans="2:15" ht="15.75" customHeight="1" x14ac:dyDescent="0.25">
      <c r="B479" s="44" t="s">
        <v>1726</v>
      </c>
      <c r="C479" s="45"/>
      <c r="D479" s="46" t="s">
        <v>1727</v>
      </c>
      <c r="E479" s="45" t="s">
        <v>1385</v>
      </c>
      <c r="F479" s="45"/>
      <c r="G479" s="45"/>
      <c r="H479" s="45"/>
      <c r="I479" s="47">
        <f>+SUM(I480:I483)</f>
        <v>8975.0844254915446</v>
      </c>
      <c r="J479" s="47">
        <f>SUM(J480:J483)</f>
        <v>0</v>
      </c>
      <c r="K479" s="47">
        <f>SUM(K480:K483)</f>
        <v>0</v>
      </c>
      <c r="L479" s="48"/>
      <c r="M479" s="48"/>
      <c r="O479" s="48"/>
    </row>
    <row r="480" spans="2:15" ht="15.75" customHeight="1" x14ac:dyDescent="0.25">
      <c r="B480" s="49"/>
      <c r="C480" s="7" t="s">
        <v>134</v>
      </c>
      <c r="D480" s="50" t="s">
        <v>135</v>
      </c>
      <c r="E480" s="7" t="s">
        <v>136</v>
      </c>
      <c r="F480" s="7">
        <v>0.68213193850733023</v>
      </c>
      <c r="G480" s="7">
        <v>0</v>
      </c>
      <c r="H480" s="51">
        <v>3284.4443999999999</v>
      </c>
      <c r="I480" s="52">
        <f>+(F480+G480)*H480</f>
        <v>2240.4244254915452</v>
      </c>
      <c r="J480" s="53">
        <v>0</v>
      </c>
      <c r="K480" s="53">
        <f>+(F480+G480)*J480</f>
        <v>0</v>
      </c>
      <c r="L480" s="48"/>
      <c r="M480" s="48"/>
      <c r="O480" s="48"/>
    </row>
    <row r="481" spans="2:15" s="64" customFormat="1" ht="15.75" customHeight="1" x14ac:dyDescent="0.25">
      <c r="B481" s="49"/>
      <c r="C481" s="67" t="s">
        <v>431</v>
      </c>
      <c r="D481" s="70" t="s">
        <v>432</v>
      </c>
      <c r="E481" s="67" t="s">
        <v>182</v>
      </c>
      <c r="F481" s="67">
        <v>1.4999999999999999E-2</v>
      </c>
      <c r="G481" s="67">
        <v>4.4999999999999999E-4</v>
      </c>
      <c r="H481" s="71">
        <v>32400</v>
      </c>
      <c r="I481" s="52">
        <f>+(F481+G481)*H481</f>
        <v>500.58</v>
      </c>
      <c r="J481" s="53">
        <v>0</v>
      </c>
      <c r="K481" s="53">
        <f>+(F481+G481)*J481</f>
        <v>0</v>
      </c>
      <c r="L481" s="48"/>
      <c r="M481" s="48"/>
      <c r="O481" s="48"/>
    </row>
    <row r="482" spans="2:15" s="64" customFormat="1" ht="15.75" customHeight="1" x14ac:dyDescent="0.25">
      <c r="B482" s="49"/>
      <c r="C482" s="67" t="s">
        <v>278</v>
      </c>
      <c r="D482" s="70" t="s">
        <v>1486</v>
      </c>
      <c r="E482" s="67" t="s">
        <v>182</v>
      </c>
      <c r="F482" s="67">
        <v>5.0000000000000001E-3</v>
      </c>
      <c r="G482" s="67">
        <v>1.4999999999999999E-4</v>
      </c>
      <c r="H482" s="71">
        <v>52200</v>
      </c>
      <c r="I482" s="52">
        <f>+(F482+G482)*H482</f>
        <v>268.83</v>
      </c>
      <c r="J482" s="53">
        <v>0</v>
      </c>
      <c r="K482" s="53">
        <f>+(F482+G482)*J482</f>
        <v>0</v>
      </c>
      <c r="L482" s="48"/>
      <c r="M482" s="48"/>
      <c r="O482" s="48"/>
    </row>
    <row r="483" spans="2:15" s="64" customFormat="1" ht="15.75" customHeight="1" x14ac:dyDescent="0.25">
      <c r="B483" s="49"/>
      <c r="C483" s="67" t="s">
        <v>39</v>
      </c>
      <c r="D483" s="70" t="s">
        <v>1480</v>
      </c>
      <c r="E483" s="67" t="s">
        <v>29</v>
      </c>
      <c r="F483" s="67">
        <v>0.25</v>
      </c>
      <c r="G483" s="67">
        <v>0</v>
      </c>
      <c r="H483" s="71">
        <v>23861</v>
      </c>
      <c r="I483" s="52">
        <f>+(F483+G483)*H483</f>
        <v>5965.25</v>
      </c>
      <c r="J483" s="53">
        <v>0</v>
      </c>
      <c r="K483" s="53">
        <f>+(F483+G483)*J483</f>
        <v>0</v>
      </c>
      <c r="L483" s="48"/>
      <c r="M483" s="48"/>
      <c r="O483" s="48"/>
    </row>
    <row r="484" spans="2:15" ht="15.75" customHeight="1" x14ac:dyDescent="0.25">
      <c r="B484" s="44" t="s">
        <v>1728</v>
      </c>
      <c r="C484" s="45"/>
      <c r="D484" s="46" t="s">
        <v>1412</v>
      </c>
      <c r="E484" s="45" t="s">
        <v>123</v>
      </c>
      <c r="F484" s="45"/>
      <c r="G484" s="45"/>
      <c r="H484" s="45"/>
      <c r="I484" s="47">
        <f>+SUM(I485:I489)</f>
        <v>18646.894425491544</v>
      </c>
      <c r="J484" s="47">
        <f>SUM(J485:J489)</f>
        <v>0</v>
      </c>
      <c r="K484" s="47">
        <f>SUM(K485:K489)</f>
        <v>0</v>
      </c>
      <c r="L484" s="48"/>
      <c r="M484" s="48"/>
      <c r="O484" s="48"/>
    </row>
    <row r="485" spans="2:15" ht="15.75" customHeight="1" x14ac:dyDescent="0.25">
      <c r="B485" s="49"/>
      <c r="C485" s="7" t="s">
        <v>134</v>
      </c>
      <c r="D485" s="50" t="s">
        <v>135</v>
      </c>
      <c r="E485" s="7" t="s">
        <v>136</v>
      </c>
      <c r="F485" s="7">
        <v>0.68213193850733023</v>
      </c>
      <c r="G485" s="7">
        <v>0</v>
      </c>
      <c r="H485" s="51">
        <v>3284.4443999999999</v>
      </c>
      <c r="I485" s="52">
        <f>+(F485+G485)*H485</f>
        <v>2240.4244254915452</v>
      </c>
      <c r="J485" s="53">
        <v>0</v>
      </c>
      <c r="K485" s="53">
        <f>+(F485+G485)*J485</f>
        <v>0</v>
      </c>
      <c r="L485" s="48"/>
      <c r="M485" s="48"/>
      <c r="O485" s="48"/>
    </row>
    <row r="486" spans="2:15" s="64" customFormat="1" ht="15.75" customHeight="1" x14ac:dyDescent="0.25">
      <c r="B486" s="49"/>
      <c r="C486" s="67" t="s">
        <v>279</v>
      </c>
      <c r="D486" s="70" t="s">
        <v>1485</v>
      </c>
      <c r="E486" s="67" t="s">
        <v>182</v>
      </c>
      <c r="F486" s="67">
        <v>0.01</v>
      </c>
      <c r="G486" s="67">
        <v>2.9999999999999997E-4</v>
      </c>
      <c r="H486" s="71">
        <v>49900</v>
      </c>
      <c r="I486" s="52">
        <f>+(F486+G486)*H486</f>
        <v>513.97</v>
      </c>
      <c r="J486" s="53">
        <v>0</v>
      </c>
      <c r="K486" s="53">
        <f>+(F486+G486)*J486</f>
        <v>0</v>
      </c>
      <c r="L486" s="48"/>
      <c r="M486" s="48"/>
      <c r="O486" s="48"/>
    </row>
    <row r="487" spans="2:15" s="64" customFormat="1" ht="15.75" customHeight="1" x14ac:dyDescent="0.25">
      <c r="B487" s="49"/>
      <c r="C487" s="67" t="s">
        <v>431</v>
      </c>
      <c r="D487" s="70" t="s">
        <v>432</v>
      </c>
      <c r="E487" s="67" t="s">
        <v>182</v>
      </c>
      <c r="F487" s="67">
        <v>1.4999999999999999E-2</v>
      </c>
      <c r="G487" s="67">
        <v>4.4999999999999999E-4</v>
      </c>
      <c r="H487" s="71">
        <v>32400</v>
      </c>
      <c r="I487" s="52">
        <f>+(F487+G487)*H487</f>
        <v>500.58</v>
      </c>
      <c r="J487" s="53">
        <v>0</v>
      </c>
      <c r="K487" s="53">
        <f>+(F487+G487)*J487</f>
        <v>0</v>
      </c>
      <c r="L487" s="48"/>
      <c r="M487" s="48"/>
      <c r="O487" s="48"/>
    </row>
    <row r="488" spans="2:15" s="64" customFormat="1" ht="15.75" customHeight="1" x14ac:dyDescent="0.25">
      <c r="B488" s="49"/>
      <c r="C488" s="67" t="s">
        <v>278</v>
      </c>
      <c r="D488" s="70" t="s">
        <v>1486</v>
      </c>
      <c r="E488" s="67" t="s">
        <v>182</v>
      </c>
      <c r="F488" s="67">
        <v>0.02</v>
      </c>
      <c r="G488" s="67">
        <v>5.9999999999999995E-4</v>
      </c>
      <c r="H488" s="71">
        <v>52200</v>
      </c>
      <c r="I488" s="52">
        <f>+(F488+G488)*H488</f>
        <v>1075.32</v>
      </c>
      <c r="J488" s="53">
        <v>0</v>
      </c>
      <c r="K488" s="53">
        <f>+(F488+G488)*J488</f>
        <v>0</v>
      </c>
      <c r="L488" s="48"/>
      <c r="M488" s="48"/>
      <c r="O488" s="48"/>
    </row>
    <row r="489" spans="2:15" s="64" customFormat="1" ht="15.75" customHeight="1" x14ac:dyDescent="0.25">
      <c r="B489" s="49"/>
      <c r="C489" s="67" t="s">
        <v>39</v>
      </c>
      <c r="D489" s="70" t="s">
        <v>1480</v>
      </c>
      <c r="E489" s="67" t="s">
        <v>29</v>
      </c>
      <c r="F489" s="67">
        <v>0.6</v>
      </c>
      <c r="G489" s="67">
        <v>0</v>
      </c>
      <c r="H489" s="71">
        <v>23861</v>
      </c>
      <c r="I489" s="52">
        <f>+(F489+G489)*H489</f>
        <v>14316.6</v>
      </c>
      <c r="J489" s="53">
        <v>0</v>
      </c>
      <c r="K489" s="53">
        <f>+(F489+G489)*J489</f>
        <v>0</v>
      </c>
      <c r="L489" s="48"/>
      <c r="M489" s="48"/>
      <c r="O489" s="48"/>
    </row>
    <row r="490" spans="2:15" ht="15.75" customHeight="1" x14ac:dyDescent="0.25">
      <c r="B490" s="44" t="s">
        <v>1729</v>
      </c>
      <c r="C490" s="45"/>
      <c r="D490" s="46" t="s">
        <v>1417</v>
      </c>
      <c r="E490" s="45" t="s">
        <v>123</v>
      </c>
      <c r="F490" s="45"/>
      <c r="G490" s="45"/>
      <c r="H490" s="45"/>
      <c r="I490" s="47">
        <f>+SUM(I491:I493)</f>
        <v>11609.532200000001</v>
      </c>
      <c r="J490" s="47">
        <f>SUM(J491:J493)</f>
        <v>0</v>
      </c>
      <c r="K490" s="47">
        <f>SUM(K491:K493)</f>
        <v>0</v>
      </c>
      <c r="L490" s="48"/>
      <c r="M490" s="48"/>
      <c r="O490" s="48"/>
    </row>
    <row r="491" spans="2:15" ht="15.75" customHeight="1" x14ac:dyDescent="0.25">
      <c r="B491" s="49"/>
      <c r="C491" s="7" t="s">
        <v>134</v>
      </c>
      <c r="D491" s="50" t="s">
        <v>135</v>
      </c>
      <c r="E491" s="7" t="s">
        <v>136</v>
      </c>
      <c r="F491" s="7">
        <v>0.5</v>
      </c>
      <c r="G491" s="7">
        <v>0</v>
      </c>
      <c r="H491" s="51">
        <v>3284.4443999999999</v>
      </c>
      <c r="I491" s="52">
        <f>+(F491+G491)*H491</f>
        <v>1642.2221999999999</v>
      </c>
      <c r="J491" s="53">
        <v>0</v>
      </c>
      <c r="K491" s="53">
        <f>+(F491+G491)*J491</f>
        <v>0</v>
      </c>
      <c r="L491" s="48"/>
      <c r="M491" s="48"/>
      <c r="O491" s="48"/>
    </row>
    <row r="492" spans="2:15" s="143" customFormat="1" ht="15.75" customHeight="1" x14ac:dyDescent="0.25">
      <c r="B492" s="49"/>
      <c r="C492" s="67" t="s">
        <v>534</v>
      </c>
      <c r="D492" s="70" t="s">
        <v>1484</v>
      </c>
      <c r="E492" s="67" t="s">
        <v>97</v>
      </c>
      <c r="F492" s="67">
        <v>1.5</v>
      </c>
      <c r="G492" s="67">
        <v>4.4999999999999998E-2</v>
      </c>
      <c r="H492" s="71">
        <v>2474.5</v>
      </c>
      <c r="I492" s="52">
        <f>+(F492+G492)*H492</f>
        <v>3823.1025</v>
      </c>
      <c r="J492" s="53">
        <v>0</v>
      </c>
      <c r="K492" s="53">
        <f>+(F492+G492)*J492</f>
        <v>0</v>
      </c>
      <c r="L492" s="48"/>
      <c r="M492" s="48"/>
      <c r="O492" s="48"/>
    </row>
    <row r="493" spans="2:15" s="143" customFormat="1" ht="15.75" customHeight="1" x14ac:dyDescent="0.25">
      <c r="B493" s="49"/>
      <c r="C493" s="67" t="s">
        <v>39</v>
      </c>
      <c r="D493" s="70" t="s">
        <v>1480</v>
      </c>
      <c r="E493" s="67" t="s">
        <v>29</v>
      </c>
      <c r="F493" s="67">
        <v>0.25</v>
      </c>
      <c r="G493" s="67">
        <v>7.4999999999999997E-3</v>
      </c>
      <c r="H493" s="71">
        <v>23861</v>
      </c>
      <c r="I493" s="52">
        <f>+(F493+G493)*H493</f>
        <v>6144.2075000000004</v>
      </c>
      <c r="J493" s="53">
        <v>0</v>
      </c>
      <c r="K493" s="53">
        <f>+(F493+G493)*J493</f>
        <v>0</v>
      </c>
      <c r="L493" s="48"/>
      <c r="M493" s="48"/>
      <c r="O493" s="48"/>
    </row>
    <row r="494" spans="2:15" ht="15.75" customHeight="1" x14ac:dyDescent="0.25">
      <c r="B494" s="44" t="s">
        <v>1730</v>
      </c>
      <c r="C494" s="45"/>
      <c r="D494" s="46" t="s">
        <v>1413</v>
      </c>
      <c r="E494" s="45" t="s">
        <v>123</v>
      </c>
      <c r="F494" s="45"/>
      <c r="G494" s="45"/>
      <c r="H494" s="45"/>
      <c r="I494" s="47">
        <f>+SUM(I495:I499)</f>
        <v>14309.43088</v>
      </c>
      <c r="J494" s="47">
        <f>SUM(J495:J499)</f>
        <v>0</v>
      </c>
      <c r="K494" s="47">
        <f>SUM(K495:K499)</f>
        <v>0</v>
      </c>
      <c r="L494" s="48"/>
      <c r="M494" s="48"/>
      <c r="O494" s="48"/>
    </row>
    <row r="495" spans="2:15" ht="15.75" customHeight="1" x14ac:dyDescent="0.25">
      <c r="B495" s="49"/>
      <c r="C495" s="7" t="s">
        <v>134</v>
      </c>
      <c r="D495" s="50" t="s">
        <v>135</v>
      </c>
      <c r="E495" s="7" t="s">
        <v>136</v>
      </c>
      <c r="F495" s="7">
        <v>0.2</v>
      </c>
      <c r="G495" s="7">
        <v>0</v>
      </c>
      <c r="H495" s="51">
        <v>3284.4443999999999</v>
      </c>
      <c r="I495" s="52">
        <f>+(F495+G495)*H495</f>
        <v>656.88887999999997</v>
      </c>
      <c r="J495" s="53">
        <v>0</v>
      </c>
      <c r="K495" s="53">
        <f>+(F495+G495)*J495</f>
        <v>0</v>
      </c>
      <c r="L495" s="48"/>
      <c r="M495" s="48"/>
      <c r="O495" s="48"/>
    </row>
    <row r="496" spans="2:15" s="143" customFormat="1" ht="15.75" customHeight="1" x14ac:dyDescent="0.25">
      <c r="B496" s="49"/>
      <c r="C496" s="67" t="s">
        <v>160</v>
      </c>
      <c r="D496" s="70" t="s">
        <v>1455</v>
      </c>
      <c r="E496" s="67" t="s">
        <v>130</v>
      </c>
      <c r="F496" s="67">
        <v>0.03</v>
      </c>
      <c r="G496" s="67">
        <v>8.9999999999999998E-4</v>
      </c>
      <c r="H496" s="71">
        <v>1200</v>
      </c>
      <c r="I496" s="52">
        <f>+(F496+G496)*H496</f>
        <v>37.08</v>
      </c>
      <c r="J496" s="53">
        <v>0</v>
      </c>
      <c r="K496" s="53">
        <f>+(F496+G496)*J496</f>
        <v>0</v>
      </c>
      <c r="L496" s="48"/>
      <c r="M496" s="48"/>
      <c r="O496" s="48"/>
    </row>
    <row r="497" spans="2:15" s="143" customFormat="1" ht="15.75" customHeight="1" x14ac:dyDescent="0.25">
      <c r="B497" s="49"/>
      <c r="C497" s="67" t="s">
        <v>270</v>
      </c>
      <c r="D497" s="70" t="s">
        <v>1481</v>
      </c>
      <c r="E497" s="67" t="s">
        <v>1482</v>
      </c>
      <c r="F497" s="67">
        <v>0.04</v>
      </c>
      <c r="G497" s="67">
        <v>1.1999999999999999E-3</v>
      </c>
      <c r="H497" s="71">
        <v>44585</v>
      </c>
      <c r="I497" s="52">
        <f>+(F497+G497)*H497</f>
        <v>1836.902</v>
      </c>
      <c r="J497" s="53">
        <v>0</v>
      </c>
      <c r="K497" s="53">
        <f>+(F497+G497)*J497</f>
        <v>0</v>
      </c>
      <c r="L497" s="48"/>
      <c r="M497" s="48"/>
      <c r="O497" s="48"/>
    </row>
    <row r="498" spans="2:15" s="143" customFormat="1" ht="15.75" customHeight="1" x14ac:dyDescent="0.25">
      <c r="B498" s="49"/>
      <c r="C498" s="67" t="s">
        <v>284</v>
      </c>
      <c r="D498" s="70" t="s">
        <v>285</v>
      </c>
      <c r="E498" s="67" t="s">
        <v>182</v>
      </c>
      <c r="F498" s="67">
        <v>0.32</v>
      </c>
      <c r="G498" s="67">
        <v>0</v>
      </c>
      <c r="H498" s="71">
        <v>12947</v>
      </c>
      <c r="I498" s="52">
        <f>+(F498+G498)*H498</f>
        <v>4143.04</v>
      </c>
      <c r="J498" s="53">
        <v>0</v>
      </c>
      <c r="K498" s="53">
        <f>+(F498+G498)*J498</f>
        <v>0</v>
      </c>
      <c r="L498" s="48"/>
      <c r="M498" s="48"/>
      <c r="O498" s="48"/>
    </row>
    <row r="499" spans="2:15" ht="15.75" customHeight="1" x14ac:dyDescent="0.25">
      <c r="B499" s="49"/>
      <c r="C499" s="7" t="s">
        <v>39</v>
      </c>
      <c r="D499" s="50" t="s">
        <v>1480</v>
      </c>
      <c r="E499" s="7" t="s">
        <v>29</v>
      </c>
      <c r="F499" s="7">
        <v>0.32</v>
      </c>
      <c r="G499" s="7">
        <v>0</v>
      </c>
      <c r="H499" s="51">
        <v>23861</v>
      </c>
      <c r="I499" s="52">
        <f>+(F499+G499)*H499</f>
        <v>7635.52</v>
      </c>
      <c r="J499" s="53">
        <v>0</v>
      </c>
      <c r="K499" s="53">
        <f>+(F499+G499)*J499</f>
        <v>0</v>
      </c>
      <c r="L499" s="48"/>
      <c r="M499" s="48"/>
      <c r="O499" s="48"/>
    </row>
    <row r="500" spans="2:15" ht="15.75" customHeight="1" x14ac:dyDescent="0.25">
      <c r="B500" s="44" t="s">
        <v>1731</v>
      </c>
      <c r="C500" s="45"/>
      <c r="D500" s="46" t="s">
        <v>1416</v>
      </c>
      <c r="E500" s="45" t="s">
        <v>123</v>
      </c>
      <c r="F500" s="45"/>
      <c r="G500" s="45"/>
      <c r="H500" s="45"/>
      <c r="I500" s="47">
        <f>+SUM(I501:I504)</f>
        <v>2306.3732200000004</v>
      </c>
      <c r="J500" s="47">
        <f>SUM(J501:J504)</f>
        <v>0</v>
      </c>
      <c r="K500" s="47">
        <f>SUM(K501:K504)</f>
        <v>0</v>
      </c>
      <c r="L500" s="48"/>
      <c r="M500" s="48"/>
      <c r="O500" s="48"/>
    </row>
    <row r="501" spans="2:15" ht="15.75" customHeight="1" x14ac:dyDescent="0.25">
      <c r="B501" s="49"/>
      <c r="C501" s="7" t="s">
        <v>134</v>
      </c>
      <c r="D501" s="50" t="s">
        <v>135</v>
      </c>
      <c r="E501" s="7" t="s">
        <v>136</v>
      </c>
      <c r="F501" s="7">
        <v>0.05</v>
      </c>
      <c r="G501" s="7">
        <v>0</v>
      </c>
      <c r="H501" s="51">
        <v>3284.4443999999999</v>
      </c>
      <c r="I501" s="52">
        <f>+(F501+G501)*H501</f>
        <v>164.22221999999999</v>
      </c>
      <c r="J501" s="53">
        <v>0</v>
      </c>
      <c r="K501" s="53">
        <f>+(F501+G501)*J501</f>
        <v>0</v>
      </c>
      <c r="L501" s="48"/>
      <c r="M501" s="48"/>
      <c r="O501" s="48"/>
    </row>
    <row r="502" spans="2:15" s="143" customFormat="1" ht="15.75" customHeight="1" x14ac:dyDescent="0.25">
      <c r="B502" s="49"/>
      <c r="C502" s="67" t="s">
        <v>613</v>
      </c>
      <c r="D502" s="70" t="s">
        <v>614</v>
      </c>
      <c r="E502" s="67" t="s">
        <v>164</v>
      </c>
      <c r="F502" s="67">
        <v>0.5</v>
      </c>
      <c r="G502" s="67">
        <v>1.4999999999999999E-2</v>
      </c>
      <c r="H502" s="71">
        <v>1166</v>
      </c>
      <c r="I502" s="52">
        <f>+(F502+G502)*H502</f>
        <v>600.49</v>
      </c>
      <c r="J502" s="53">
        <v>0</v>
      </c>
      <c r="K502" s="53">
        <f>+(F502+G502)*J502</f>
        <v>0</v>
      </c>
      <c r="L502" s="48"/>
      <c r="M502" s="48"/>
      <c r="O502" s="48"/>
    </row>
    <row r="503" spans="2:15" s="143" customFormat="1" ht="15.75" customHeight="1" x14ac:dyDescent="0.25">
      <c r="B503" s="49"/>
      <c r="C503" s="67" t="s">
        <v>174</v>
      </c>
      <c r="D503" s="70" t="s">
        <v>175</v>
      </c>
      <c r="E503" s="67" t="s">
        <v>130</v>
      </c>
      <c r="F503" s="67">
        <v>0.05</v>
      </c>
      <c r="G503" s="67">
        <v>1.5E-3</v>
      </c>
      <c r="H503" s="71">
        <v>13774</v>
      </c>
      <c r="I503" s="52">
        <f>+(F503+G503)*H503</f>
        <v>709.3610000000001</v>
      </c>
      <c r="J503" s="53">
        <v>0</v>
      </c>
      <c r="K503" s="53">
        <f>+(F503+G503)*J503</f>
        <v>0</v>
      </c>
      <c r="L503" s="48"/>
      <c r="M503" s="48"/>
      <c r="O503" s="48"/>
    </row>
    <row r="504" spans="2:15" s="143" customFormat="1" ht="15.75" customHeight="1" x14ac:dyDescent="0.25">
      <c r="B504" s="49"/>
      <c r="C504" s="67" t="s">
        <v>15</v>
      </c>
      <c r="D504" s="70" t="s">
        <v>1450</v>
      </c>
      <c r="E504" s="67" t="s">
        <v>14</v>
      </c>
      <c r="F504" s="67">
        <v>0.1</v>
      </c>
      <c r="G504" s="67">
        <v>0</v>
      </c>
      <c r="H504" s="71">
        <v>8323</v>
      </c>
      <c r="I504" s="52">
        <f>+(F504+G504)*H504</f>
        <v>832.30000000000007</v>
      </c>
      <c r="J504" s="53">
        <v>0</v>
      </c>
      <c r="K504" s="53">
        <f>+(F504+G504)*J504</f>
        <v>0</v>
      </c>
      <c r="L504" s="48"/>
      <c r="M504" s="48"/>
      <c r="O504" s="48"/>
    </row>
    <row r="505" spans="2:15" ht="15.75" customHeight="1" x14ac:dyDescent="0.25">
      <c r="B505" s="44" t="s">
        <v>1732</v>
      </c>
      <c r="C505" s="45"/>
      <c r="D505" s="46" t="s">
        <v>1733</v>
      </c>
      <c r="E505" s="45" t="s">
        <v>123</v>
      </c>
      <c r="F505" s="45"/>
      <c r="G505" s="45"/>
      <c r="H505" s="45"/>
      <c r="I505" s="47">
        <f>+SUM(I506:I512)</f>
        <v>50006.362839999994</v>
      </c>
      <c r="J505" s="47">
        <f ca="1">SUM(J505:J512)</f>
        <v>0</v>
      </c>
      <c r="K505" s="47">
        <f ca="1">SUM(K505:K512)</f>
        <v>0</v>
      </c>
      <c r="L505" s="48"/>
      <c r="M505" s="48"/>
      <c r="O505" s="48"/>
    </row>
    <row r="506" spans="2:15" ht="15.75" customHeight="1" x14ac:dyDescent="0.25">
      <c r="B506" s="49"/>
      <c r="C506" s="7" t="s">
        <v>134</v>
      </c>
      <c r="D506" s="50" t="s">
        <v>135</v>
      </c>
      <c r="E506" s="7" t="s">
        <v>136</v>
      </c>
      <c r="F506" s="7">
        <v>0.2</v>
      </c>
      <c r="G506" s="7">
        <v>0</v>
      </c>
      <c r="H506" s="51">
        <v>3284.4443999999999</v>
      </c>
      <c r="I506" s="52">
        <f t="shared" ref="I506:I512" si="66">+(F506+G506)*H506</f>
        <v>656.88887999999997</v>
      </c>
      <c r="J506" s="53">
        <v>0</v>
      </c>
      <c r="K506" s="53">
        <f t="shared" ref="K506:K512" si="67">+(F506+G506)*J506</f>
        <v>0</v>
      </c>
      <c r="L506" s="48"/>
      <c r="M506" s="48"/>
      <c r="O506" s="48"/>
    </row>
    <row r="507" spans="2:15" s="143" customFormat="1" ht="15.75" customHeight="1" x14ac:dyDescent="0.25">
      <c r="B507" s="49"/>
      <c r="C507" s="67" t="s">
        <v>395</v>
      </c>
      <c r="D507" s="70" t="s">
        <v>1461</v>
      </c>
      <c r="E507" s="67" t="s">
        <v>97</v>
      </c>
      <c r="F507" s="67">
        <v>3</v>
      </c>
      <c r="G507" s="67">
        <v>0.09</v>
      </c>
      <c r="H507" s="71">
        <v>1384</v>
      </c>
      <c r="I507" s="52">
        <f t="shared" si="66"/>
        <v>4276.5599999999995</v>
      </c>
      <c r="J507" s="53">
        <v>0</v>
      </c>
      <c r="K507" s="53">
        <f t="shared" si="67"/>
        <v>0</v>
      </c>
      <c r="L507" s="48"/>
      <c r="M507" s="48"/>
      <c r="O507" s="48"/>
    </row>
    <row r="508" spans="2:15" s="143" customFormat="1" ht="15.75" customHeight="1" x14ac:dyDescent="0.25">
      <c r="B508" s="49"/>
      <c r="C508" s="67" t="s">
        <v>1487</v>
      </c>
      <c r="D508" s="70" t="s">
        <v>1488</v>
      </c>
      <c r="E508" s="67" t="s">
        <v>123</v>
      </c>
      <c r="F508" s="67">
        <v>1</v>
      </c>
      <c r="G508" s="67">
        <v>0.03</v>
      </c>
      <c r="H508" s="71">
        <v>28000</v>
      </c>
      <c r="I508" s="52">
        <f t="shared" si="66"/>
        <v>28840</v>
      </c>
      <c r="J508" s="53">
        <v>0</v>
      </c>
      <c r="K508" s="53">
        <f t="shared" si="67"/>
        <v>0</v>
      </c>
      <c r="L508" s="48"/>
      <c r="M508" s="48"/>
      <c r="O508" s="48"/>
    </row>
    <row r="509" spans="2:15" s="143" customFormat="1" ht="15.75" customHeight="1" x14ac:dyDescent="0.25">
      <c r="B509" s="49"/>
      <c r="C509" s="67" t="s">
        <v>441</v>
      </c>
      <c r="D509" s="70" t="s">
        <v>442</v>
      </c>
      <c r="E509" s="67" t="s">
        <v>164</v>
      </c>
      <c r="F509" s="67">
        <v>1</v>
      </c>
      <c r="G509" s="67">
        <v>0</v>
      </c>
      <c r="H509" s="71">
        <v>43</v>
      </c>
      <c r="I509" s="52">
        <f t="shared" si="66"/>
        <v>43</v>
      </c>
      <c r="J509" s="53">
        <v>0</v>
      </c>
      <c r="K509" s="53">
        <f t="shared" si="67"/>
        <v>0</v>
      </c>
      <c r="L509" s="48"/>
      <c r="M509" s="48"/>
      <c r="O509" s="48"/>
    </row>
    <row r="510" spans="2:15" s="143" customFormat="1" ht="15.75" customHeight="1" x14ac:dyDescent="0.25">
      <c r="B510" s="49"/>
      <c r="C510" s="67" t="s">
        <v>396</v>
      </c>
      <c r="D510" s="70" t="s">
        <v>397</v>
      </c>
      <c r="E510" s="67" t="s">
        <v>97</v>
      </c>
      <c r="F510" s="67">
        <v>0.1</v>
      </c>
      <c r="G510" s="67">
        <v>0</v>
      </c>
      <c r="H510" s="71">
        <v>5362.5</v>
      </c>
      <c r="I510" s="52">
        <f t="shared" si="66"/>
        <v>536.25</v>
      </c>
      <c r="J510" s="53">
        <v>0</v>
      </c>
      <c r="K510" s="53">
        <f t="shared" si="67"/>
        <v>0</v>
      </c>
      <c r="L510" s="48"/>
      <c r="M510" s="48"/>
      <c r="O510" s="48"/>
    </row>
    <row r="511" spans="2:15" s="143" customFormat="1" ht="15.75" customHeight="1" x14ac:dyDescent="0.25">
      <c r="B511" s="49"/>
      <c r="C511" s="67" t="s">
        <v>387</v>
      </c>
      <c r="D511" s="70" t="s">
        <v>388</v>
      </c>
      <c r="E511" s="67" t="s">
        <v>97</v>
      </c>
      <c r="F511" s="67">
        <v>1E-3</v>
      </c>
      <c r="G511" s="67">
        <v>3.0000000000000001E-5</v>
      </c>
      <c r="H511" s="71">
        <v>7982</v>
      </c>
      <c r="I511" s="52">
        <f t="shared" si="66"/>
        <v>8.2214600000000004</v>
      </c>
      <c r="J511" s="53">
        <v>0</v>
      </c>
      <c r="K511" s="53">
        <f t="shared" si="67"/>
        <v>0</v>
      </c>
      <c r="L511" s="48"/>
      <c r="M511" s="48"/>
      <c r="O511" s="48"/>
    </row>
    <row r="512" spans="2:15" s="143" customFormat="1" ht="15.75" customHeight="1" x14ac:dyDescent="0.25">
      <c r="B512" s="49"/>
      <c r="C512" s="67" t="s">
        <v>25</v>
      </c>
      <c r="D512" s="70" t="s">
        <v>1453</v>
      </c>
      <c r="E512" s="67" t="s">
        <v>29</v>
      </c>
      <c r="F512" s="67">
        <v>0.75</v>
      </c>
      <c r="G512" s="67">
        <v>2.2499999999999999E-2</v>
      </c>
      <c r="H512" s="71">
        <v>20253</v>
      </c>
      <c r="I512" s="52">
        <f t="shared" si="66"/>
        <v>15645.442499999999</v>
      </c>
      <c r="J512" s="53">
        <v>0</v>
      </c>
      <c r="K512" s="53">
        <f t="shared" si="67"/>
        <v>0</v>
      </c>
      <c r="L512" s="48"/>
      <c r="M512" s="48"/>
      <c r="O512" s="48"/>
    </row>
    <row r="513" spans="2:15" ht="15.75" customHeight="1" x14ac:dyDescent="0.25">
      <c r="B513" s="44" t="s">
        <v>1734</v>
      </c>
      <c r="C513" s="45"/>
      <c r="D513" s="46" t="s">
        <v>1418</v>
      </c>
      <c r="E513" s="45" t="s">
        <v>1385</v>
      </c>
      <c r="F513" s="45"/>
      <c r="G513" s="45"/>
      <c r="H513" s="45"/>
      <c r="I513" s="47">
        <f>+SUM(I514:I520)</f>
        <v>13444.67144</v>
      </c>
      <c r="J513" s="47">
        <f>SUM(J514:J520)</f>
        <v>0</v>
      </c>
      <c r="K513" s="47">
        <f>SUM(K514:K520)</f>
        <v>0</v>
      </c>
      <c r="L513" s="48"/>
      <c r="M513" s="48"/>
      <c r="O513" s="48"/>
    </row>
    <row r="514" spans="2:15" ht="15.75" customHeight="1" x14ac:dyDescent="0.25">
      <c r="B514" s="49"/>
      <c r="C514" s="7" t="s">
        <v>134</v>
      </c>
      <c r="D514" s="50" t="s">
        <v>135</v>
      </c>
      <c r="E514" s="7" t="s">
        <v>136</v>
      </c>
      <c r="F514" s="7">
        <v>0.1</v>
      </c>
      <c r="G514" s="7">
        <v>0</v>
      </c>
      <c r="H514" s="51">
        <v>3284.4443999999999</v>
      </c>
      <c r="I514" s="52">
        <f t="shared" ref="I514:I520" si="68">+(F514+G514)*H514</f>
        <v>328.44443999999999</v>
      </c>
      <c r="J514" s="53">
        <v>0</v>
      </c>
      <c r="K514" s="53">
        <f t="shared" ref="K514:K520" si="69">+(F514+G514)*J514</f>
        <v>0</v>
      </c>
      <c r="L514" s="48"/>
      <c r="M514" s="48"/>
      <c r="O514" s="48"/>
    </row>
    <row r="515" spans="2:15" s="64" customFormat="1" ht="15.75" customHeight="1" x14ac:dyDescent="0.25">
      <c r="B515" s="49"/>
      <c r="C515" s="67" t="s">
        <v>395</v>
      </c>
      <c r="D515" s="70" t="s">
        <v>1461</v>
      </c>
      <c r="E515" s="67" t="s">
        <v>97</v>
      </c>
      <c r="F515" s="67">
        <v>0.18</v>
      </c>
      <c r="G515" s="67">
        <v>0</v>
      </c>
      <c r="H515" s="71">
        <v>1384</v>
      </c>
      <c r="I515" s="52">
        <f t="shared" si="68"/>
        <v>249.12</v>
      </c>
      <c r="J515" s="53">
        <v>0</v>
      </c>
      <c r="K515" s="53">
        <f t="shared" si="69"/>
        <v>0</v>
      </c>
      <c r="L515" s="48"/>
      <c r="M515" s="48"/>
      <c r="O515" s="48"/>
    </row>
    <row r="516" spans="2:15" s="64" customFormat="1" ht="15.75" customHeight="1" x14ac:dyDescent="0.25">
      <c r="B516" s="49"/>
      <c r="C516" s="67" t="s">
        <v>1194</v>
      </c>
      <c r="D516" s="70" t="s">
        <v>1195</v>
      </c>
      <c r="E516" s="67" t="s">
        <v>123</v>
      </c>
      <c r="F516" s="67">
        <v>0.25</v>
      </c>
      <c r="G516" s="67">
        <v>0</v>
      </c>
      <c r="H516" s="71">
        <v>25649</v>
      </c>
      <c r="I516" s="52">
        <f t="shared" si="68"/>
        <v>6412.25</v>
      </c>
      <c r="J516" s="53">
        <v>0</v>
      </c>
      <c r="K516" s="53">
        <f t="shared" si="69"/>
        <v>0</v>
      </c>
      <c r="L516" s="48"/>
      <c r="M516" s="48"/>
      <c r="O516" s="48"/>
    </row>
    <row r="517" spans="2:15" s="64" customFormat="1" ht="15.75" customHeight="1" x14ac:dyDescent="0.25">
      <c r="B517" s="49"/>
      <c r="C517" s="67" t="s">
        <v>441</v>
      </c>
      <c r="D517" s="70" t="s">
        <v>442</v>
      </c>
      <c r="E517" s="67" t="s">
        <v>164</v>
      </c>
      <c r="F517" s="67">
        <v>1</v>
      </c>
      <c r="G517" s="67">
        <v>0</v>
      </c>
      <c r="H517" s="71">
        <v>43</v>
      </c>
      <c r="I517" s="52">
        <f t="shared" si="68"/>
        <v>43</v>
      </c>
      <c r="J517" s="53">
        <v>0</v>
      </c>
      <c r="K517" s="53">
        <f t="shared" si="69"/>
        <v>0</v>
      </c>
      <c r="L517" s="48"/>
      <c r="M517" s="48"/>
      <c r="O517" s="48"/>
    </row>
    <row r="518" spans="2:15" s="64" customFormat="1" ht="15.75" customHeight="1" x14ac:dyDescent="0.25">
      <c r="B518" s="49"/>
      <c r="C518" s="67" t="s">
        <v>396</v>
      </c>
      <c r="D518" s="70" t="s">
        <v>397</v>
      </c>
      <c r="E518" s="67" t="s">
        <v>97</v>
      </c>
      <c r="F518" s="67">
        <v>0.25</v>
      </c>
      <c r="G518" s="67">
        <v>0</v>
      </c>
      <c r="H518" s="71">
        <v>5362.5</v>
      </c>
      <c r="I518" s="52">
        <f t="shared" si="68"/>
        <v>1340.625</v>
      </c>
      <c r="J518" s="53">
        <v>0</v>
      </c>
      <c r="K518" s="53">
        <f t="shared" si="69"/>
        <v>0</v>
      </c>
      <c r="L518" s="48"/>
      <c r="M518" s="48"/>
      <c r="O518" s="48"/>
    </row>
    <row r="519" spans="2:15" s="64" customFormat="1" ht="15.75" customHeight="1" x14ac:dyDescent="0.25">
      <c r="B519" s="49"/>
      <c r="C519" s="67" t="s">
        <v>387</v>
      </c>
      <c r="D519" s="70" t="s">
        <v>388</v>
      </c>
      <c r="E519" s="67" t="s">
        <v>97</v>
      </c>
      <c r="F519" s="67">
        <v>1E-3</v>
      </c>
      <c r="G519" s="67">
        <v>0</v>
      </c>
      <c r="H519" s="71">
        <v>7982</v>
      </c>
      <c r="I519" s="52">
        <f t="shared" si="68"/>
        <v>7.9820000000000002</v>
      </c>
      <c r="J519" s="53">
        <v>0</v>
      </c>
      <c r="K519" s="53">
        <f t="shared" si="69"/>
        <v>0</v>
      </c>
      <c r="L519" s="48"/>
      <c r="M519" s="48"/>
      <c r="O519" s="48"/>
    </row>
    <row r="520" spans="2:15" s="64" customFormat="1" ht="15.75" customHeight="1" x14ac:dyDescent="0.25">
      <c r="B520" s="49"/>
      <c r="C520" s="67" t="s">
        <v>25</v>
      </c>
      <c r="D520" s="70" t="s">
        <v>1453</v>
      </c>
      <c r="E520" s="67" t="s">
        <v>29</v>
      </c>
      <c r="F520" s="67">
        <v>0.25</v>
      </c>
      <c r="G520" s="67">
        <v>0</v>
      </c>
      <c r="H520" s="71">
        <v>20253</v>
      </c>
      <c r="I520" s="52">
        <f t="shared" si="68"/>
        <v>5063.25</v>
      </c>
      <c r="J520" s="53">
        <v>0</v>
      </c>
      <c r="K520" s="53">
        <f t="shared" si="69"/>
        <v>0</v>
      </c>
      <c r="L520" s="48"/>
      <c r="M520" s="48"/>
      <c r="O520" s="48"/>
    </row>
    <row r="521" spans="2:15" ht="15.75" customHeight="1" x14ac:dyDescent="0.25">
      <c r="B521" s="44" t="s">
        <v>1735</v>
      </c>
      <c r="C521" s="45"/>
      <c r="D521" s="46" t="s">
        <v>1507</v>
      </c>
      <c r="E521" s="45" t="s">
        <v>123</v>
      </c>
      <c r="F521" s="45"/>
      <c r="G521" s="45"/>
      <c r="H521" s="45"/>
      <c r="I521" s="47">
        <f>+SUM(I522:I528)</f>
        <v>45823.511429999999</v>
      </c>
      <c r="J521" s="47">
        <f>SUM(J522:J528)</f>
        <v>0</v>
      </c>
      <c r="K521" s="47">
        <f>SUM(K522:K528)</f>
        <v>0</v>
      </c>
      <c r="L521" s="48"/>
      <c r="M521" s="48"/>
      <c r="O521" s="48"/>
    </row>
    <row r="522" spans="2:15" ht="15.75" customHeight="1" x14ac:dyDescent="0.25">
      <c r="B522" s="49"/>
      <c r="C522" s="7" t="s">
        <v>134</v>
      </c>
      <c r="D522" s="50" t="s">
        <v>135</v>
      </c>
      <c r="E522" s="7" t="s">
        <v>136</v>
      </c>
      <c r="F522" s="7">
        <v>0.05</v>
      </c>
      <c r="G522" s="7">
        <v>0</v>
      </c>
      <c r="H522" s="51">
        <v>3284.4443999999999</v>
      </c>
      <c r="I522" s="52">
        <f t="shared" ref="I522:I528" si="70">+(F522+G522)*H522</f>
        <v>164.22221999999999</v>
      </c>
      <c r="J522" s="53">
        <v>0</v>
      </c>
      <c r="K522" s="53">
        <f t="shared" ref="K522:K528" si="71">+(F522+G522)*J522</f>
        <v>0</v>
      </c>
      <c r="L522" s="48"/>
      <c r="M522" s="48"/>
      <c r="O522" s="48"/>
    </row>
    <row r="523" spans="2:15" ht="15.75" customHeight="1" x14ac:dyDescent="0.25">
      <c r="B523" s="49"/>
      <c r="C523" s="7" t="s">
        <v>396</v>
      </c>
      <c r="D523" s="50" t="s">
        <v>397</v>
      </c>
      <c r="E523" s="7" t="s">
        <v>97</v>
      </c>
      <c r="F523" s="7">
        <v>0.25</v>
      </c>
      <c r="G523" s="7">
        <v>7.4999999999999997E-3</v>
      </c>
      <c r="H523" s="51">
        <v>5362.5</v>
      </c>
      <c r="I523" s="52">
        <f t="shared" si="70"/>
        <v>1380.84375</v>
      </c>
      <c r="J523" s="53">
        <v>0</v>
      </c>
      <c r="K523" s="53">
        <f t="shared" si="71"/>
        <v>0</v>
      </c>
      <c r="L523" s="48"/>
      <c r="M523" s="48"/>
      <c r="O523" s="48"/>
    </row>
    <row r="524" spans="2:15" ht="15.75" customHeight="1" x14ac:dyDescent="0.25">
      <c r="B524" s="49"/>
      <c r="C524" s="7" t="s">
        <v>1174</v>
      </c>
      <c r="D524" s="50" t="s">
        <v>1508</v>
      </c>
      <c r="E524" s="7" t="s">
        <v>123</v>
      </c>
      <c r="F524" s="7">
        <v>1</v>
      </c>
      <c r="G524" s="7">
        <v>0.03</v>
      </c>
      <c r="H524" s="51">
        <v>25250</v>
      </c>
      <c r="I524" s="52">
        <f t="shared" si="70"/>
        <v>26007.5</v>
      </c>
      <c r="J524" s="53">
        <v>0</v>
      </c>
      <c r="K524" s="53">
        <f t="shared" si="71"/>
        <v>0</v>
      </c>
      <c r="L524" s="48"/>
      <c r="M524" s="48"/>
      <c r="O524" s="48"/>
    </row>
    <row r="525" spans="2:15" ht="15.75" customHeight="1" x14ac:dyDescent="0.25">
      <c r="B525" s="49"/>
      <c r="C525" s="7" t="s">
        <v>395</v>
      </c>
      <c r="D525" s="50" t="s">
        <v>1461</v>
      </c>
      <c r="E525" s="7" t="s">
        <v>97</v>
      </c>
      <c r="F525" s="7">
        <v>4</v>
      </c>
      <c r="G525" s="7">
        <v>0.12</v>
      </c>
      <c r="H525" s="51">
        <v>1384</v>
      </c>
      <c r="I525" s="52">
        <f t="shared" si="70"/>
        <v>5702.08</v>
      </c>
      <c r="J525" s="53">
        <v>0</v>
      </c>
      <c r="K525" s="53">
        <f t="shared" si="71"/>
        <v>0</v>
      </c>
      <c r="L525" s="48"/>
      <c r="M525" s="48"/>
      <c r="O525" s="48"/>
    </row>
    <row r="526" spans="2:15" ht="15.75" customHeight="1" x14ac:dyDescent="0.25">
      <c r="B526" s="49"/>
      <c r="C526" s="7" t="s">
        <v>441</v>
      </c>
      <c r="D526" s="50" t="s">
        <v>442</v>
      </c>
      <c r="E526" s="7" t="s">
        <v>164</v>
      </c>
      <c r="F526" s="7">
        <v>1</v>
      </c>
      <c r="G526" s="7">
        <v>0.03</v>
      </c>
      <c r="H526" s="51">
        <v>43</v>
      </c>
      <c r="I526" s="52">
        <f t="shared" si="70"/>
        <v>44.29</v>
      </c>
      <c r="J526" s="53">
        <v>0</v>
      </c>
      <c r="K526" s="53">
        <f t="shared" si="71"/>
        <v>0</v>
      </c>
      <c r="L526" s="48"/>
      <c r="M526" s="48"/>
      <c r="O526" s="48"/>
    </row>
    <row r="527" spans="2:15" ht="15.75" customHeight="1" x14ac:dyDescent="0.25">
      <c r="B527" s="49"/>
      <c r="C527" s="7" t="s">
        <v>387</v>
      </c>
      <c r="D527" s="50" t="s">
        <v>388</v>
      </c>
      <c r="E527" s="7" t="s">
        <v>97</v>
      </c>
      <c r="F527" s="7">
        <v>1E-3</v>
      </c>
      <c r="G527" s="7">
        <v>3.0000000000000001E-5</v>
      </c>
      <c r="H527" s="51">
        <v>7982</v>
      </c>
      <c r="I527" s="52">
        <f t="shared" si="70"/>
        <v>8.2214600000000004</v>
      </c>
      <c r="J527" s="53">
        <v>0</v>
      </c>
      <c r="K527" s="53">
        <f t="shared" si="71"/>
        <v>0</v>
      </c>
      <c r="L527" s="48"/>
      <c r="M527" s="48"/>
      <c r="O527" s="48"/>
    </row>
    <row r="528" spans="2:15" ht="15.75" customHeight="1" x14ac:dyDescent="0.25">
      <c r="B528" s="49"/>
      <c r="C528" s="7" t="s">
        <v>25</v>
      </c>
      <c r="D528" s="50" t="s">
        <v>1453</v>
      </c>
      <c r="E528" s="7" t="s">
        <v>29</v>
      </c>
      <c r="F528" s="7">
        <v>0.6</v>
      </c>
      <c r="G528" s="7">
        <v>1.7999999999999999E-2</v>
      </c>
      <c r="H528" s="51">
        <v>20253</v>
      </c>
      <c r="I528" s="52">
        <f t="shared" si="70"/>
        <v>12516.353999999999</v>
      </c>
      <c r="J528" s="53">
        <v>0</v>
      </c>
      <c r="K528" s="53">
        <f t="shared" si="71"/>
        <v>0</v>
      </c>
      <c r="L528" s="48"/>
      <c r="M528" s="48"/>
      <c r="O528" s="48"/>
    </row>
    <row r="529" spans="2:15" ht="15.75" customHeight="1" x14ac:dyDescent="0.25">
      <c r="B529" s="44" t="s">
        <v>1736</v>
      </c>
      <c r="C529" s="45"/>
      <c r="D529" s="46" t="s">
        <v>1737</v>
      </c>
      <c r="E529" s="45" t="s">
        <v>1385</v>
      </c>
      <c r="F529" s="45"/>
      <c r="G529" s="45"/>
      <c r="H529" s="45"/>
      <c r="I529" s="47">
        <f>+SUM(I530:I536)</f>
        <v>10139.66834</v>
      </c>
      <c r="J529" s="47">
        <f>SUM(J530:J536)</f>
        <v>0</v>
      </c>
      <c r="K529" s="47">
        <f>SUM(K530:K536)</f>
        <v>0</v>
      </c>
      <c r="L529" s="48"/>
      <c r="M529" s="48"/>
      <c r="O529" s="48"/>
    </row>
    <row r="530" spans="2:15" ht="15.75" customHeight="1" x14ac:dyDescent="0.25">
      <c r="B530" s="49"/>
      <c r="C530" s="7" t="s">
        <v>134</v>
      </c>
      <c r="D530" s="50" t="s">
        <v>135</v>
      </c>
      <c r="E530" s="7" t="s">
        <v>136</v>
      </c>
      <c r="F530" s="7">
        <v>0.2</v>
      </c>
      <c r="G530" s="7">
        <v>0</v>
      </c>
      <c r="H530" s="51">
        <v>3284.4443999999999</v>
      </c>
      <c r="I530" s="52">
        <f t="shared" ref="I530:I536" si="72">+(F530+G530)*H530</f>
        <v>656.88887999999997</v>
      </c>
      <c r="J530" s="53">
        <v>0</v>
      </c>
      <c r="K530" s="53">
        <f t="shared" ref="K530:K536" si="73">+(F530+G530)*J530</f>
        <v>0</v>
      </c>
      <c r="L530" s="48"/>
      <c r="M530" s="48"/>
      <c r="O530" s="48"/>
    </row>
    <row r="531" spans="2:15" s="148" customFormat="1" ht="15.75" customHeight="1" x14ac:dyDescent="0.25">
      <c r="B531" s="49"/>
      <c r="C531" s="67" t="s">
        <v>396</v>
      </c>
      <c r="D531" s="70" t="s">
        <v>397</v>
      </c>
      <c r="E531" s="67" t="s">
        <v>97</v>
      </c>
      <c r="F531" s="67">
        <v>0.06</v>
      </c>
      <c r="G531" s="67">
        <v>1.8E-3</v>
      </c>
      <c r="H531" s="71">
        <v>5362.5</v>
      </c>
      <c r="I531" s="52">
        <f t="shared" si="72"/>
        <v>331.40250000000003</v>
      </c>
      <c r="J531" s="53">
        <v>0</v>
      </c>
      <c r="K531" s="53">
        <f t="shared" si="73"/>
        <v>0</v>
      </c>
      <c r="L531" s="48"/>
      <c r="M531" s="48"/>
      <c r="O531" s="48"/>
    </row>
    <row r="532" spans="2:15" s="148" customFormat="1" ht="15.75" customHeight="1" x14ac:dyDescent="0.25">
      <c r="B532" s="49"/>
      <c r="C532" s="67" t="s">
        <v>1174</v>
      </c>
      <c r="D532" s="70" t="s">
        <v>1737</v>
      </c>
      <c r="E532" s="67" t="s">
        <v>123</v>
      </c>
      <c r="F532" s="67">
        <v>0.1</v>
      </c>
      <c r="G532" s="67">
        <v>3.0000000000000001E-3</v>
      </c>
      <c r="H532" s="71">
        <v>25250</v>
      </c>
      <c r="I532" s="52">
        <f t="shared" si="72"/>
        <v>2600.75</v>
      </c>
      <c r="J532" s="53">
        <v>0</v>
      </c>
      <c r="K532" s="53">
        <f t="shared" si="73"/>
        <v>0</v>
      </c>
      <c r="L532" s="48"/>
      <c r="M532" s="48"/>
      <c r="O532" s="48"/>
    </row>
    <row r="533" spans="2:15" s="148" customFormat="1" ht="15.75" customHeight="1" x14ac:dyDescent="0.25">
      <c r="B533" s="49"/>
      <c r="C533" s="67" t="s">
        <v>395</v>
      </c>
      <c r="D533" s="70" t="s">
        <v>1461</v>
      </c>
      <c r="E533" s="67" t="s">
        <v>97</v>
      </c>
      <c r="F533" s="67">
        <v>0.9</v>
      </c>
      <c r="G533" s="67">
        <v>2.7E-2</v>
      </c>
      <c r="H533" s="71">
        <v>1384</v>
      </c>
      <c r="I533" s="52">
        <f t="shared" si="72"/>
        <v>1282.9680000000001</v>
      </c>
      <c r="J533" s="53">
        <v>0</v>
      </c>
      <c r="K533" s="53">
        <f t="shared" si="73"/>
        <v>0</v>
      </c>
      <c r="L533" s="48"/>
      <c r="M533" s="48"/>
      <c r="O533" s="48"/>
    </row>
    <row r="534" spans="2:15" s="148" customFormat="1" ht="15.75" customHeight="1" x14ac:dyDescent="0.25">
      <c r="B534" s="49"/>
      <c r="C534" s="67" t="s">
        <v>441</v>
      </c>
      <c r="D534" s="70" t="s">
        <v>442</v>
      </c>
      <c r="E534" s="67" t="s">
        <v>164</v>
      </c>
      <c r="F534" s="67">
        <v>1</v>
      </c>
      <c r="G534" s="67">
        <v>0.03</v>
      </c>
      <c r="H534" s="71">
        <v>43</v>
      </c>
      <c r="I534" s="52">
        <f t="shared" si="72"/>
        <v>44.29</v>
      </c>
      <c r="J534" s="53">
        <v>0</v>
      </c>
      <c r="K534" s="53">
        <f t="shared" si="73"/>
        <v>0</v>
      </c>
      <c r="L534" s="48"/>
      <c r="M534" s="48"/>
      <c r="O534" s="48"/>
    </row>
    <row r="535" spans="2:15" ht="15.75" customHeight="1" x14ac:dyDescent="0.25">
      <c r="B535" s="49"/>
      <c r="C535" s="7" t="s">
        <v>387</v>
      </c>
      <c r="D535" s="50" t="s">
        <v>388</v>
      </c>
      <c r="E535" s="7" t="s">
        <v>97</v>
      </c>
      <c r="F535" s="7">
        <v>1E-3</v>
      </c>
      <c r="G535" s="7">
        <v>3.0000000000000001E-5</v>
      </c>
      <c r="H535" s="51">
        <v>7982</v>
      </c>
      <c r="I535" s="52">
        <f t="shared" si="72"/>
        <v>8.2214600000000004</v>
      </c>
      <c r="J535" s="53">
        <v>0</v>
      </c>
      <c r="K535" s="53">
        <f t="shared" si="73"/>
        <v>0</v>
      </c>
      <c r="L535" s="48"/>
      <c r="M535" s="48"/>
      <c r="O535" s="48"/>
    </row>
    <row r="536" spans="2:15" ht="15.75" customHeight="1" x14ac:dyDescent="0.25">
      <c r="B536" s="49"/>
      <c r="C536" s="7" t="s">
        <v>25</v>
      </c>
      <c r="D536" s="50" t="s">
        <v>1453</v>
      </c>
      <c r="E536" s="7" t="s">
        <v>29</v>
      </c>
      <c r="F536" s="7">
        <v>0.25</v>
      </c>
      <c r="G536" s="7">
        <v>7.4999999999999997E-3</v>
      </c>
      <c r="H536" s="51">
        <v>20253</v>
      </c>
      <c r="I536" s="52">
        <f t="shared" si="72"/>
        <v>5215.1475</v>
      </c>
      <c r="J536" s="53">
        <v>0</v>
      </c>
      <c r="K536" s="53">
        <f t="shared" si="73"/>
        <v>0</v>
      </c>
      <c r="L536" s="48"/>
      <c r="M536" s="48"/>
      <c r="O536" s="48"/>
    </row>
    <row r="537" spans="2:15" ht="15.75" customHeight="1" x14ac:dyDescent="0.25">
      <c r="B537" s="44" t="s">
        <v>1738</v>
      </c>
      <c r="C537" s="45"/>
      <c r="D537" s="46" t="s">
        <v>1739</v>
      </c>
      <c r="E537" s="45" t="s">
        <v>123</v>
      </c>
      <c r="F537" s="45"/>
      <c r="G537" s="45"/>
      <c r="H537" s="45"/>
      <c r="I537" s="47">
        <f>+SUM(I538:I547)</f>
        <v>48088.762630000005</v>
      </c>
      <c r="J537" s="47">
        <f>SUM(J538:J547)</f>
        <v>0</v>
      </c>
      <c r="K537" s="47">
        <f>SUM(K538:K547)</f>
        <v>0</v>
      </c>
      <c r="L537" s="48"/>
      <c r="M537" s="48"/>
      <c r="O537" s="48"/>
    </row>
    <row r="538" spans="2:15" ht="15.75" customHeight="1" x14ac:dyDescent="0.25">
      <c r="B538" s="49"/>
      <c r="C538" s="7" t="s">
        <v>134</v>
      </c>
      <c r="D538" s="50" t="s">
        <v>135</v>
      </c>
      <c r="E538" s="7" t="s">
        <v>136</v>
      </c>
      <c r="F538" s="7">
        <v>0.2</v>
      </c>
      <c r="G538" s="7">
        <v>0</v>
      </c>
      <c r="H538" s="51">
        <v>3284.4443999999999</v>
      </c>
      <c r="I538" s="52">
        <f t="shared" ref="I538:I547" si="74">+(F538+G538)*H538</f>
        <v>656.88887999999997</v>
      </c>
      <c r="J538" s="53">
        <f>+VLOOKUP(C538,INSUMOS!$B$12:$F$777,5,FALSE)</f>
        <v>0</v>
      </c>
      <c r="K538" s="53">
        <f t="shared" ref="K538:K547" si="75">+(F538+G538)*J538</f>
        <v>0</v>
      </c>
      <c r="L538" s="48"/>
      <c r="M538" s="48"/>
      <c r="O538" s="48"/>
    </row>
    <row r="539" spans="2:15" s="148" customFormat="1" ht="15.75" customHeight="1" x14ac:dyDescent="0.25">
      <c r="B539" s="49"/>
      <c r="C539" s="67" t="s">
        <v>378</v>
      </c>
      <c r="D539" s="70" t="s">
        <v>379</v>
      </c>
      <c r="E539" s="67" t="s">
        <v>53</v>
      </c>
      <c r="F539" s="67">
        <v>0.02</v>
      </c>
      <c r="G539" s="67">
        <v>5.9999999999999995E-4</v>
      </c>
      <c r="H539" s="71">
        <v>13453</v>
      </c>
      <c r="I539" s="52">
        <f t="shared" si="74"/>
        <v>277.1318</v>
      </c>
      <c r="J539" s="53">
        <f>+VLOOKUP(C539,INSUMOS!$B$12:$F$777,5,FALSE)</f>
        <v>0</v>
      </c>
      <c r="K539" s="53">
        <f t="shared" si="75"/>
        <v>0</v>
      </c>
      <c r="L539" s="48"/>
      <c r="M539" s="48"/>
      <c r="O539" s="48"/>
    </row>
    <row r="540" spans="2:15" s="148" customFormat="1" ht="15.75" customHeight="1" x14ac:dyDescent="0.25">
      <c r="B540" s="49"/>
      <c r="C540" s="67" t="s">
        <v>66</v>
      </c>
      <c r="D540" s="70" t="s">
        <v>1473</v>
      </c>
      <c r="E540" s="67" t="s">
        <v>53</v>
      </c>
      <c r="F540" s="67">
        <v>0.02</v>
      </c>
      <c r="G540" s="67">
        <v>5.9999999999999995E-4</v>
      </c>
      <c r="H540" s="71">
        <v>120402</v>
      </c>
      <c r="I540" s="52">
        <f t="shared" si="74"/>
        <v>2480.2811999999999</v>
      </c>
      <c r="J540" s="53">
        <f>+VLOOKUP(C540,INSUMOS!$B$12:$F$777,5,FALSE)</f>
        <v>0</v>
      </c>
      <c r="K540" s="53">
        <f t="shared" si="75"/>
        <v>0</v>
      </c>
      <c r="L540" s="48"/>
      <c r="M540" s="48"/>
      <c r="O540" s="48"/>
    </row>
    <row r="541" spans="2:15" s="148" customFormat="1" ht="15.75" customHeight="1" x14ac:dyDescent="0.25">
      <c r="B541" s="49"/>
      <c r="C541" s="67" t="s">
        <v>98</v>
      </c>
      <c r="D541" s="70" t="s">
        <v>99</v>
      </c>
      <c r="E541" s="67" t="s">
        <v>97</v>
      </c>
      <c r="F541" s="67">
        <v>0.51</v>
      </c>
      <c r="G541" s="67">
        <v>0</v>
      </c>
      <c r="H541" s="71">
        <v>1345</v>
      </c>
      <c r="I541" s="52">
        <f t="shared" si="74"/>
        <v>685.95</v>
      </c>
      <c r="J541" s="53">
        <f>+VLOOKUP(C541,INSUMOS!$B$12:$F$777,5,FALSE)</f>
        <v>0</v>
      </c>
      <c r="K541" s="53">
        <f t="shared" si="75"/>
        <v>0</v>
      </c>
      <c r="L541" s="48"/>
      <c r="M541" s="48"/>
      <c r="O541" s="48"/>
    </row>
    <row r="542" spans="2:15" s="148" customFormat="1" ht="15.75" customHeight="1" x14ac:dyDescent="0.25">
      <c r="B542" s="49"/>
      <c r="C542" s="67" t="s">
        <v>95</v>
      </c>
      <c r="D542" s="70" t="s">
        <v>96</v>
      </c>
      <c r="E542" s="67" t="s">
        <v>97</v>
      </c>
      <c r="F542" s="67">
        <v>6.27</v>
      </c>
      <c r="G542" s="67">
        <v>0</v>
      </c>
      <c r="H542" s="71">
        <v>516</v>
      </c>
      <c r="I542" s="52">
        <f t="shared" si="74"/>
        <v>3235.3199999999997</v>
      </c>
      <c r="J542" s="53">
        <f>+VLOOKUP(C542,INSUMOS!$B$12:$F$777,5,FALSE)</f>
        <v>0</v>
      </c>
      <c r="K542" s="53">
        <f t="shared" si="75"/>
        <v>0</v>
      </c>
      <c r="L542" s="48"/>
      <c r="M542" s="48"/>
      <c r="O542" s="48"/>
    </row>
    <row r="543" spans="2:15" s="148" customFormat="1" ht="15.75" customHeight="1" x14ac:dyDescent="0.25">
      <c r="B543" s="49"/>
      <c r="C543" s="67" t="s">
        <v>1188</v>
      </c>
      <c r="D543" s="70" t="s">
        <v>1189</v>
      </c>
      <c r="E543" s="67" t="s">
        <v>123</v>
      </c>
      <c r="F543" s="67">
        <v>1</v>
      </c>
      <c r="G543" s="67">
        <v>0.03</v>
      </c>
      <c r="H543" s="71">
        <v>24500</v>
      </c>
      <c r="I543" s="52">
        <f t="shared" si="74"/>
        <v>25235</v>
      </c>
      <c r="J543" s="53">
        <f>+VLOOKUP(C543,INSUMOS!$B$12:$F$777,5,FALSE)</f>
        <v>0</v>
      </c>
      <c r="K543" s="53">
        <f t="shared" si="75"/>
        <v>0</v>
      </c>
      <c r="L543" s="48"/>
      <c r="M543" s="48"/>
      <c r="O543" s="48"/>
    </row>
    <row r="544" spans="2:15" s="148" customFormat="1" ht="15.75" customHeight="1" x14ac:dyDescent="0.25">
      <c r="B544" s="49"/>
      <c r="C544" s="67" t="s">
        <v>441</v>
      </c>
      <c r="D544" s="70" t="s">
        <v>442</v>
      </c>
      <c r="E544" s="67" t="s">
        <v>164</v>
      </c>
      <c r="F544" s="67">
        <v>1</v>
      </c>
      <c r="G544" s="67">
        <v>0.03</v>
      </c>
      <c r="H544" s="71">
        <v>43</v>
      </c>
      <c r="I544" s="52">
        <f t="shared" si="74"/>
        <v>44.29</v>
      </c>
      <c r="J544" s="53">
        <f>+VLOOKUP(C544,INSUMOS!$B$12:$F$777,5,FALSE)</f>
        <v>0</v>
      </c>
      <c r="K544" s="53">
        <f t="shared" si="75"/>
        <v>0</v>
      </c>
      <c r="L544" s="48"/>
      <c r="M544" s="48"/>
      <c r="O544" s="48"/>
    </row>
    <row r="545" spans="2:15" s="148" customFormat="1" ht="15.75" customHeight="1" x14ac:dyDescent="0.25">
      <c r="B545" s="49"/>
      <c r="C545" s="67" t="s">
        <v>396</v>
      </c>
      <c r="D545" s="70" t="s">
        <v>397</v>
      </c>
      <c r="E545" s="67" t="s">
        <v>97</v>
      </c>
      <c r="F545" s="67">
        <v>0.05</v>
      </c>
      <c r="G545" s="67">
        <v>1.5E-3</v>
      </c>
      <c r="H545" s="71">
        <v>5362.5</v>
      </c>
      <c r="I545" s="52">
        <f t="shared" si="74"/>
        <v>276.16875000000005</v>
      </c>
      <c r="J545" s="53">
        <f>+VLOOKUP(C545,INSUMOS!$B$12:$F$777,5,FALSE)</f>
        <v>0</v>
      </c>
      <c r="K545" s="53">
        <f t="shared" si="75"/>
        <v>0</v>
      </c>
      <c r="L545" s="48"/>
      <c r="M545" s="48"/>
      <c r="O545" s="48"/>
    </row>
    <row r="546" spans="2:15" s="148" customFormat="1" ht="15.75" customHeight="1" x14ac:dyDescent="0.25">
      <c r="B546" s="49"/>
      <c r="C546" s="67" t="s">
        <v>387</v>
      </c>
      <c r="D546" s="70" t="s">
        <v>388</v>
      </c>
      <c r="E546" s="67" t="s">
        <v>97</v>
      </c>
      <c r="F546" s="67">
        <v>1E-3</v>
      </c>
      <c r="G546" s="67">
        <v>0</v>
      </c>
      <c r="H546" s="71">
        <v>7982</v>
      </c>
      <c r="I546" s="52">
        <f t="shared" si="74"/>
        <v>7.9820000000000002</v>
      </c>
      <c r="J546" s="53">
        <f>+VLOOKUP(C546,INSUMOS!$B$12:$F$777,5,FALSE)</f>
        <v>0</v>
      </c>
      <c r="K546" s="53">
        <f t="shared" si="75"/>
        <v>0</v>
      </c>
      <c r="L546" s="48"/>
      <c r="M546" s="48"/>
      <c r="O546" s="48"/>
    </row>
    <row r="547" spans="2:15" s="148" customFormat="1" ht="15.75" customHeight="1" x14ac:dyDescent="0.25">
      <c r="B547" s="49"/>
      <c r="C547" s="67" t="s">
        <v>25</v>
      </c>
      <c r="D547" s="70" t="s">
        <v>1453</v>
      </c>
      <c r="E547" s="67" t="s">
        <v>29</v>
      </c>
      <c r="F547" s="67">
        <v>0.75</v>
      </c>
      <c r="G547" s="67">
        <v>0</v>
      </c>
      <c r="H547" s="71">
        <v>20253</v>
      </c>
      <c r="I547" s="52">
        <f t="shared" si="74"/>
        <v>15189.75</v>
      </c>
      <c r="J547" s="53">
        <f>+VLOOKUP(C547,INSUMOS!$B$12:$F$777,5,FALSE)</f>
        <v>0</v>
      </c>
      <c r="K547" s="53">
        <f t="shared" si="75"/>
        <v>0</v>
      </c>
      <c r="L547" s="48"/>
      <c r="M547" s="48"/>
      <c r="O547" s="48"/>
    </row>
    <row r="548" spans="2:15" ht="15.75" customHeight="1" x14ac:dyDescent="0.25">
      <c r="B548" s="44" t="s">
        <v>1740</v>
      </c>
      <c r="C548" s="45"/>
      <c r="D548" s="46" t="s">
        <v>1741</v>
      </c>
      <c r="E548" s="45" t="s">
        <v>123</v>
      </c>
      <c r="F548" s="45"/>
      <c r="G548" s="45"/>
      <c r="H548" s="45"/>
      <c r="I548" s="47">
        <f>+SUM(I549:I551)</f>
        <v>24399.190320000002</v>
      </c>
      <c r="J548" s="47">
        <f>SUM(J549:J551)</f>
        <v>0</v>
      </c>
      <c r="K548" s="47">
        <f>SUM(K549:K551)</f>
        <v>0</v>
      </c>
      <c r="L548" s="48"/>
      <c r="M548" s="48"/>
      <c r="O548" s="48"/>
    </row>
    <row r="549" spans="2:15" ht="15.75" customHeight="1" x14ac:dyDescent="0.25">
      <c r="B549" s="49"/>
      <c r="C549" s="7" t="s">
        <v>134</v>
      </c>
      <c r="D549" s="50" t="s">
        <v>135</v>
      </c>
      <c r="E549" s="7" t="s">
        <v>136</v>
      </c>
      <c r="F549" s="7">
        <v>0.3</v>
      </c>
      <c r="G549" s="7">
        <v>0</v>
      </c>
      <c r="H549" s="51">
        <v>3284.4443999999999</v>
      </c>
      <c r="I549" s="52">
        <f t="shared" ref="I549:I556" si="76">+(F549+G549)*H549</f>
        <v>985.33331999999996</v>
      </c>
      <c r="J549" s="53">
        <v>0</v>
      </c>
      <c r="K549" s="53">
        <f>+(F549+G549)*J549</f>
        <v>0</v>
      </c>
      <c r="L549" s="48"/>
      <c r="M549" s="48"/>
      <c r="O549" s="48"/>
    </row>
    <row r="550" spans="2:15" s="64" customFormat="1" ht="15.75" customHeight="1" x14ac:dyDescent="0.25">
      <c r="B550" s="49"/>
      <c r="C550" s="67" t="s">
        <v>116</v>
      </c>
      <c r="D550" s="70" t="s">
        <v>117</v>
      </c>
      <c r="E550" s="67" t="s">
        <v>53</v>
      </c>
      <c r="F550" s="67">
        <v>0.04</v>
      </c>
      <c r="G550" s="67">
        <v>1.1999999999999999E-3</v>
      </c>
      <c r="H550" s="71">
        <v>416400</v>
      </c>
      <c r="I550" s="52">
        <f t="shared" si="76"/>
        <v>17155.68</v>
      </c>
      <c r="J550" s="53">
        <v>0</v>
      </c>
      <c r="K550" s="53">
        <f>+(F550+G550)*J550</f>
        <v>0</v>
      </c>
      <c r="L550" s="48"/>
      <c r="M550" s="48"/>
      <c r="O550" s="48"/>
    </row>
    <row r="551" spans="2:15" s="64" customFormat="1" ht="15.75" customHeight="1" x14ac:dyDescent="0.25">
      <c r="B551" s="49"/>
      <c r="C551" s="67" t="s">
        <v>25</v>
      </c>
      <c r="D551" s="70" t="s">
        <v>1453</v>
      </c>
      <c r="E551" s="67" t="s">
        <v>29</v>
      </c>
      <c r="F551" s="67">
        <v>0.3</v>
      </c>
      <c r="G551" s="67">
        <v>8.9999999999999993E-3</v>
      </c>
      <c r="H551" s="71">
        <v>20253</v>
      </c>
      <c r="I551" s="52">
        <f t="shared" si="76"/>
        <v>6258.1769999999997</v>
      </c>
      <c r="J551" s="53">
        <v>0</v>
      </c>
      <c r="K551" s="53">
        <f>+(F551+G551)*J551</f>
        <v>0</v>
      </c>
      <c r="L551" s="48"/>
      <c r="M551" s="48"/>
      <c r="O551" s="48"/>
    </row>
    <row r="552" spans="2:15" ht="15.75" customHeight="1" x14ac:dyDescent="0.25">
      <c r="B552" s="44" t="s">
        <v>1742</v>
      </c>
      <c r="C552" s="45"/>
      <c r="D552" s="46" t="s">
        <v>1743</v>
      </c>
      <c r="E552" s="45" t="s">
        <v>123</v>
      </c>
      <c r="F552" s="45"/>
      <c r="G552" s="45"/>
      <c r="H552" s="45"/>
      <c r="I552" s="47">
        <f>+SUM(I553:I556)</f>
        <v>31028.45032</v>
      </c>
      <c r="J552" s="47">
        <f>SUM(J553:J556)</f>
        <v>0</v>
      </c>
      <c r="K552" s="47">
        <f>SUM(K553:K556)</f>
        <v>0</v>
      </c>
      <c r="L552" s="48"/>
      <c r="M552" s="48"/>
      <c r="O552" s="48"/>
    </row>
    <row r="553" spans="2:15" ht="15.75" customHeight="1" x14ac:dyDescent="0.25">
      <c r="B553" s="49"/>
      <c r="C553" s="7" t="s">
        <v>134</v>
      </c>
      <c r="D553" s="50" t="s">
        <v>135</v>
      </c>
      <c r="E553" s="7" t="s">
        <v>136</v>
      </c>
      <c r="F553" s="7">
        <v>0.3</v>
      </c>
      <c r="G553" s="7">
        <v>0</v>
      </c>
      <c r="H553" s="51">
        <v>3284.4443999999999</v>
      </c>
      <c r="I553" s="52">
        <f t="shared" si="76"/>
        <v>985.33331999999996</v>
      </c>
      <c r="J553" s="53">
        <v>0</v>
      </c>
      <c r="K553" s="53">
        <f>+(F553+G553)*J553</f>
        <v>0</v>
      </c>
      <c r="L553" s="48"/>
      <c r="M553" s="48"/>
      <c r="O553" s="48"/>
    </row>
    <row r="554" spans="2:15" ht="15.75" customHeight="1" x14ac:dyDescent="0.25">
      <c r="B554" s="49"/>
      <c r="C554" s="7" t="s">
        <v>483</v>
      </c>
      <c r="D554" s="50" t="s">
        <v>484</v>
      </c>
      <c r="E554" s="7" t="s">
        <v>97</v>
      </c>
      <c r="F554" s="7">
        <v>0.44</v>
      </c>
      <c r="G554" s="7">
        <v>0</v>
      </c>
      <c r="H554" s="51">
        <v>15066.5</v>
      </c>
      <c r="I554" s="52">
        <f t="shared" si="76"/>
        <v>6629.26</v>
      </c>
      <c r="J554" s="53">
        <v>0</v>
      </c>
      <c r="K554" s="53">
        <f>+(F554+G554)*J554</f>
        <v>0</v>
      </c>
      <c r="L554" s="48"/>
      <c r="M554" s="48"/>
      <c r="O554" s="48"/>
    </row>
    <row r="555" spans="2:15" ht="15.75" customHeight="1" x14ac:dyDescent="0.25">
      <c r="B555" s="49"/>
      <c r="C555" s="7" t="s">
        <v>116</v>
      </c>
      <c r="D555" s="50" t="s">
        <v>117</v>
      </c>
      <c r="E555" s="7" t="s">
        <v>53</v>
      </c>
      <c r="F555" s="7">
        <v>0.04</v>
      </c>
      <c r="G555" s="7">
        <v>1.1999999999999999E-3</v>
      </c>
      <c r="H555" s="51">
        <v>416400</v>
      </c>
      <c r="I555" s="52">
        <f t="shared" si="76"/>
        <v>17155.68</v>
      </c>
      <c r="J555" s="53">
        <v>0</v>
      </c>
      <c r="K555" s="53">
        <f>+(F555+G555)*J555</f>
        <v>0</v>
      </c>
      <c r="L555" s="48"/>
      <c r="M555" s="48"/>
      <c r="O555" s="48"/>
    </row>
    <row r="556" spans="2:15" ht="15.75" customHeight="1" x14ac:dyDescent="0.25">
      <c r="B556" s="49"/>
      <c r="C556" s="7" t="s">
        <v>25</v>
      </c>
      <c r="D556" s="50" t="s">
        <v>1453</v>
      </c>
      <c r="E556" s="7" t="s">
        <v>29</v>
      </c>
      <c r="F556" s="7">
        <v>0.3</v>
      </c>
      <c r="G556" s="7">
        <v>8.9999999999999993E-3</v>
      </c>
      <c r="H556" s="51">
        <v>20253</v>
      </c>
      <c r="I556" s="52">
        <f t="shared" si="76"/>
        <v>6258.1769999999997</v>
      </c>
      <c r="J556" s="53">
        <v>0</v>
      </c>
      <c r="K556" s="53">
        <f>+(F556+G556)*J556</f>
        <v>0</v>
      </c>
      <c r="L556" s="48"/>
      <c r="M556" s="48"/>
      <c r="O556" s="48"/>
    </row>
    <row r="557" spans="2:15" x14ac:dyDescent="0.25">
      <c r="B557" s="44" t="s">
        <v>1744</v>
      </c>
      <c r="C557" s="45"/>
      <c r="D557" s="46" t="s">
        <v>1419</v>
      </c>
      <c r="E557" s="45" t="s">
        <v>1385</v>
      </c>
      <c r="F557" s="45"/>
      <c r="G557" s="45"/>
      <c r="H557" s="45"/>
      <c r="I557" s="47">
        <f>+SUM(I558:I563)</f>
        <v>24955.83944</v>
      </c>
      <c r="J557" s="47">
        <f>SUM(J558:J563)</f>
        <v>0</v>
      </c>
      <c r="K557" s="47">
        <f>SUM(K558:K563)</f>
        <v>0</v>
      </c>
      <c r="L557" s="48"/>
      <c r="M557" s="48"/>
      <c r="O557" s="48"/>
    </row>
    <row r="558" spans="2:15" ht="15.75" customHeight="1" x14ac:dyDescent="0.25">
      <c r="B558" s="49"/>
      <c r="C558" s="7" t="s">
        <v>134</v>
      </c>
      <c r="D558" s="50" t="s">
        <v>135</v>
      </c>
      <c r="E558" s="7" t="s">
        <v>136</v>
      </c>
      <c r="F558" s="7">
        <v>0.1</v>
      </c>
      <c r="G558" s="7">
        <v>0</v>
      </c>
      <c r="H558" s="51">
        <v>3284.4443999999999</v>
      </c>
      <c r="I558" s="52">
        <f t="shared" ref="I558:I563" si="77">+(F558+G558)*H558</f>
        <v>328.44443999999999</v>
      </c>
      <c r="J558" s="53">
        <v>0</v>
      </c>
      <c r="K558" s="53">
        <f t="shared" ref="K558:K563" si="78">+(F558+G558)*J558</f>
        <v>0</v>
      </c>
      <c r="L558" s="48"/>
      <c r="M558" s="48"/>
      <c r="O558" s="48"/>
    </row>
    <row r="559" spans="2:15" ht="15.75" customHeight="1" x14ac:dyDescent="0.25">
      <c r="B559" s="49"/>
      <c r="C559" s="7" t="s">
        <v>66</v>
      </c>
      <c r="D559" s="50" t="s">
        <v>1473</v>
      </c>
      <c r="E559" s="7" t="s">
        <v>53</v>
      </c>
      <c r="F559" s="7">
        <v>0.01</v>
      </c>
      <c r="G559" s="7">
        <v>2.9999999999999997E-4</v>
      </c>
      <c r="H559" s="51">
        <v>120402</v>
      </c>
      <c r="I559" s="52">
        <f t="shared" si="77"/>
        <v>1240.1405999999999</v>
      </c>
      <c r="J559" s="53">
        <v>0</v>
      </c>
      <c r="K559" s="53">
        <f t="shared" si="78"/>
        <v>0</v>
      </c>
      <c r="L559" s="48"/>
      <c r="M559" s="48"/>
      <c r="O559" s="48"/>
    </row>
    <row r="560" spans="2:15" s="64" customFormat="1" ht="15.75" customHeight="1" x14ac:dyDescent="0.25">
      <c r="B560" s="49"/>
      <c r="C560" s="67" t="s">
        <v>95</v>
      </c>
      <c r="D560" s="70" t="s">
        <v>96</v>
      </c>
      <c r="E560" s="67" t="s">
        <v>97</v>
      </c>
      <c r="F560" s="67">
        <v>1.5</v>
      </c>
      <c r="G560" s="67">
        <v>0</v>
      </c>
      <c r="H560" s="71">
        <v>516</v>
      </c>
      <c r="I560" s="52">
        <f>+(F560+G560)*H560</f>
        <v>774</v>
      </c>
      <c r="J560" s="53">
        <v>0</v>
      </c>
      <c r="K560" s="53">
        <f t="shared" si="78"/>
        <v>0</v>
      </c>
      <c r="L560" s="48"/>
      <c r="M560" s="48"/>
      <c r="O560" s="48"/>
    </row>
    <row r="561" spans="2:15" ht="15.75" customHeight="1" x14ac:dyDescent="0.25">
      <c r="B561" s="49"/>
      <c r="C561" s="7" t="s">
        <v>566</v>
      </c>
      <c r="D561" s="50" t="s">
        <v>567</v>
      </c>
      <c r="E561" s="7" t="s">
        <v>215</v>
      </c>
      <c r="F561" s="7">
        <v>1</v>
      </c>
      <c r="G561" s="7">
        <v>0</v>
      </c>
      <c r="H561" s="51">
        <v>10119</v>
      </c>
      <c r="I561" s="52">
        <f t="shared" si="77"/>
        <v>10119</v>
      </c>
      <c r="J561" s="53">
        <v>0</v>
      </c>
      <c r="K561" s="53">
        <f t="shared" si="78"/>
        <v>0</v>
      </c>
      <c r="L561" s="48"/>
      <c r="M561" s="48"/>
      <c r="O561" s="48"/>
    </row>
    <row r="562" spans="2:15" ht="15.75" customHeight="1" x14ac:dyDescent="0.25">
      <c r="B562" s="49"/>
      <c r="C562" s="7" t="s">
        <v>58</v>
      </c>
      <c r="D562" s="50" t="s">
        <v>59</v>
      </c>
      <c r="E562" s="7" t="s">
        <v>53</v>
      </c>
      <c r="F562" s="7">
        <v>5.0000000000000001E-3</v>
      </c>
      <c r="G562" s="7">
        <v>1.4999999999999999E-4</v>
      </c>
      <c r="H562" s="51">
        <v>66496</v>
      </c>
      <c r="I562" s="52">
        <f t="shared" si="77"/>
        <v>342.45440000000002</v>
      </c>
      <c r="J562" s="53">
        <v>0</v>
      </c>
      <c r="K562" s="53">
        <f t="shared" si="78"/>
        <v>0</v>
      </c>
      <c r="L562" s="48"/>
      <c r="M562" s="48"/>
      <c r="O562" s="48"/>
    </row>
    <row r="563" spans="2:15" ht="15.75" customHeight="1" x14ac:dyDescent="0.25">
      <c r="B563" s="49"/>
      <c r="C563" s="7" t="s">
        <v>25</v>
      </c>
      <c r="D563" s="50" t="s">
        <v>1453</v>
      </c>
      <c r="E563" s="7" t="s">
        <v>29</v>
      </c>
      <c r="F563" s="7">
        <v>0.6</v>
      </c>
      <c r="G563" s="7">
        <v>0</v>
      </c>
      <c r="H563" s="51">
        <v>20253</v>
      </c>
      <c r="I563" s="52">
        <f t="shared" si="77"/>
        <v>12151.8</v>
      </c>
      <c r="J563" s="53">
        <v>0</v>
      </c>
      <c r="K563" s="53">
        <f t="shared" si="78"/>
        <v>0</v>
      </c>
      <c r="L563" s="48"/>
      <c r="M563" s="48"/>
      <c r="O563" s="48"/>
    </row>
    <row r="564" spans="2:15" ht="15.75" customHeight="1" x14ac:dyDescent="0.25">
      <c r="B564" s="44" t="s">
        <v>1745</v>
      </c>
      <c r="C564" s="45"/>
      <c r="D564" s="46" t="s">
        <v>1420</v>
      </c>
      <c r="E564" s="45" t="s">
        <v>123</v>
      </c>
      <c r="F564" s="45"/>
      <c r="G564" s="45"/>
      <c r="H564" s="45"/>
      <c r="I564" s="47">
        <f>+SUM(I565:I566)</f>
        <v>2499.4911999999999</v>
      </c>
      <c r="J564" s="47">
        <f>SUM(J565:J566)</f>
        <v>0</v>
      </c>
      <c r="K564" s="47">
        <f>SUM(K565:K566)</f>
        <v>0</v>
      </c>
      <c r="L564" s="48"/>
      <c r="M564" s="48"/>
      <c r="O564" s="48"/>
    </row>
    <row r="565" spans="2:15" ht="15.75" customHeight="1" x14ac:dyDescent="0.25">
      <c r="B565" s="49"/>
      <c r="C565" s="7" t="s">
        <v>134</v>
      </c>
      <c r="D565" s="50" t="s">
        <v>135</v>
      </c>
      <c r="E565" s="7" t="s">
        <v>136</v>
      </c>
      <c r="F565" s="7">
        <v>0.5</v>
      </c>
      <c r="G565" s="7">
        <v>0</v>
      </c>
      <c r="H565" s="51">
        <v>3284.4443999999999</v>
      </c>
      <c r="I565" s="52">
        <f>+(F565+G565)*H565</f>
        <v>1642.2221999999999</v>
      </c>
      <c r="J565" s="53">
        <v>0</v>
      </c>
      <c r="K565" s="53">
        <f>+(F565+G565)*J565</f>
        <v>0</v>
      </c>
      <c r="L565" s="48"/>
      <c r="M565" s="48"/>
      <c r="O565" s="48"/>
    </row>
    <row r="566" spans="2:15" s="64" customFormat="1" ht="15.75" customHeight="1" x14ac:dyDescent="0.25">
      <c r="B566" s="49"/>
      <c r="C566" s="67" t="s">
        <v>15</v>
      </c>
      <c r="D566" s="70" t="s">
        <v>1450</v>
      </c>
      <c r="E566" s="67" t="s">
        <v>14</v>
      </c>
      <c r="F566" s="67">
        <v>0.1</v>
      </c>
      <c r="G566" s="67">
        <v>3.0000000000000001E-3</v>
      </c>
      <c r="H566" s="71">
        <v>8323</v>
      </c>
      <c r="I566" s="52">
        <f>+(F566+G566)*H566</f>
        <v>857.26900000000012</v>
      </c>
      <c r="J566" s="53">
        <v>0</v>
      </c>
      <c r="K566" s="53">
        <f>+(F566+G566)*J566</f>
        <v>0</v>
      </c>
      <c r="L566" s="48"/>
      <c r="M566" s="48"/>
      <c r="O566" s="48"/>
    </row>
    <row r="567" spans="2:15" ht="15.75" customHeight="1" x14ac:dyDescent="0.25">
      <c r="B567" s="44" t="s">
        <v>1746</v>
      </c>
      <c r="C567" s="45"/>
      <c r="D567" s="46" t="s">
        <v>1747</v>
      </c>
      <c r="E567" s="45" t="s">
        <v>1385</v>
      </c>
      <c r="F567" s="45"/>
      <c r="G567" s="45"/>
      <c r="H567" s="45"/>
      <c r="I567" s="47">
        <f>+SUM(I568:I571)</f>
        <v>10181.45026</v>
      </c>
      <c r="J567" s="47">
        <f>SUM(J568:J571)</f>
        <v>0</v>
      </c>
      <c r="K567" s="47">
        <f>SUM(K568:K571)</f>
        <v>0</v>
      </c>
      <c r="L567" s="48"/>
      <c r="M567" s="48"/>
      <c r="O567" s="48"/>
    </row>
    <row r="568" spans="2:15" ht="15.75" customHeight="1" x14ac:dyDescent="0.25">
      <c r="B568" s="49"/>
      <c r="C568" s="7" t="s">
        <v>134</v>
      </c>
      <c r="D568" s="50" t="s">
        <v>135</v>
      </c>
      <c r="E568" s="7" t="s">
        <v>136</v>
      </c>
      <c r="F568" s="7">
        <v>0.15</v>
      </c>
      <c r="G568" s="7">
        <v>0</v>
      </c>
      <c r="H568" s="51">
        <v>3284.4443999999999</v>
      </c>
      <c r="I568" s="52">
        <f>+(F568+G568)*H568</f>
        <v>492.66665999999998</v>
      </c>
      <c r="J568" s="53">
        <v>0</v>
      </c>
      <c r="K568" s="53">
        <f>+(F568+G568)*J568</f>
        <v>0</v>
      </c>
      <c r="L568" s="48"/>
      <c r="M568" s="48"/>
      <c r="O568" s="48"/>
    </row>
    <row r="569" spans="2:15" s="64" customFormat="1" ht="15.75" customHeight="1" x14ac:dyDescent="0.25">
      <c r="B569" s="49"/>
      <c r="C569" s="67" t="s">
        <v>507</v>
      </c>
      <c r="D569" s="70" t="s">
        <v>1506</v>
      </c>
      <c r="E569" s="67" t="s">
        <v>215</v>
      </c>
      <c r="F569" s="67">
        <v>1</v>
      </c>
      <c r="G569" s="67">
        <v>0.03</v>
      </c>
      <c r="H569" s="71">
        <v>6208</v>
      </c>
      <c r="I569" s="52">
        <f>+(F569+G569)*H569</f>
        <v>6394.24</v>
      </c>
      <c r="J569" s="53">
        <v>0</v>
      </c>
      <c r="K569" s="53">
        <f>+(F569+G569)*J569</f>
        <v>0</v>
      </c>
      <c r="L569" s="48"/>
      <c r="M569" s="48"/>
      <c r="O569" s="48"/>
    </row>
    <row r="570" spans="2:15" s="64" customFormat="1" ht="15.75" customHeight="1" x14ac:dyDescent="0.25">
      <c r="B570" s="49"/>
      <c r="C570" s="67" t="s">
        <v>395</v>
      </c>
      <c r="D570" s="70" t="s">
        <v>1461</v>
      </c>
      <c r="E570" s="67" t="s">
        <v>97</v>
      </c>
      <c r="F570" s="67">
        <v>0.18</v>
      </c>
      <c r="G570" s="67">
        <v>5.3999999999999994E-3</v>
      </c>
      <c r="H570" s="71">
        <v>1384</v>
      </c>
      <c r="I570" s="52">
        <f>+(F570+G570)*H570</f>
        <v>256.59359999999998</v>
      </c>
      <c r="J570" s="53">
        <v>0</v>
      </c>
      <c r="K570" s="53">
        <f>+(F570+G570)*J570</f>
        <v>0</v>
      </c>
      <c r="L570" s="48"/>
      <c r="M570" s="48"/>
      <c r="O570" s="48"/>
    </row>
    <row r="571" spans="2:15" s="64" customFormat="1" ht="15.75" customHeight="1" x14ac:dyDescent="0.25">
      <c r="B571" s="49"/>
      <c r="C571" s="67" t="s">
        <v>25</v>
      </c>
      <c r="D571" s="70" t="s">
        <v>1453</v>
      </c>
      <c r="E571" s="67" t="s">
        <v>29</v>
      </c>
      <c r="F571" s="67">
        <v>0.15</v>
      </c>
      <c r="G571" s="67">
        <v>0</v>
      </c>
      <c r="H571" s="71">
        <v>20253</v>
      </c>
      <c r="I571" s="52">
        <f>+(F571+G571)*H571</f>
        <v>3037.95</v>
      </c>
      <c r="J571" s="53">
        <v>0</v>
      </c>
      <c r="K571" s="53">
        <f>+(F571+G571)*J571</f>
        <v>0</v>
      </c>
      <c r="L571" s="48"/>
      <c r="M571" s="48"/>
      <c r="O571" s="48"/>
    </row>
    <row r="572" spans="2:15" ht="15.75" customHeight="1" x14ac:dyDescent="0.25">
      <c r="B572" s="44" t="s">
        <v>1748</v>
      </c>
      <c r="C572" s="45"/>
      <c r="D572" s="46" t="s">
        <v>1509</v>
      </c>
      <c r="E572" s="45" t="s">
        <v>164</v>
      </c>
      <c r="F572" s="45"/>
      <c r="G572" s="45"/>
      <c r="H572" s="45"/>
      <c r="I572" s="47">
        <f>+SUM(I573:I578)</f>
        <v>291128.3444</v>
      </c>
      <c r="J572" s="47">
        <f>SUM(J573:J578)</f>
        <v>0</v>
      </c>
      <c r="K572" s="47">
        <f>SUM(K573:K578)</f>
        <v>0</v>
      </c>
      <c r="L572" s="48"/>
      <c r="M572" s="48"/>
      <c r="O572" s="48"/>
    </row>
    <row r="573" spans="2:15" ht="15.75" customHeight="1" x14ac:dyDescent="0.25">
      <c r="B573" s="49"/>
      <c r="C573" s="7" t="s">
        <v>134</v>
      </c>
      <c r="D573" s="50" t="s">
        <v>135</v>
      </c>
      <c r="E573" s="7" t="s">
        <v>136</v>
      </c>
      <c r="F573" s="7">
        <v>1</v>
      </c>
      <c r="G573" s="7">
        <v>0</v>
      </c>
      <c r="H573" s="51">
        <v>3284.4443999999999</v>
      </c>
      <c r="I573" s="52">
        <f t="shared" ref="I573:I578" si="79">+(F573+G573)*H573</f>
        <v>3284.4443999999999</v>
      </c>
      <c r="J573" s="53">
        <v>0</v>
      </c>
      <c r="K573" s="53">
        <f t="shared" ref="K573:K578" si="80">+(F573+G573)*J573</f>
        <v>0</v>
      </c>
      <c r="L573" s="48"/>
      <c r="M573" s="48"/>
      <c r="O573" s="48"/>
    </row>
    <row r="574" spans="2:15" s="148" customFormat="1" ht="15.75" customHeight="1" x14ac:dyDescent="0.25">
      <c r="B574" s="49"/>
      <c r="C574" s="67" t="s">
        <v>314</v>
      </c>
      <c r="D574" s="70" t="s">
        <v>315</v>
      </c>
      <c r="E574" s="67" t="s">
        <v>164</v>
      </c>
      <c r="F574" s="67">
        <v>1</v>
      </c>
      <c r="G574" s="67">
        <v>0</v>
      </c>
      <c r="H574" s="71">
        <v>133900</v>
      </c>
      <c r="I574" s="52">
        <f t="shared" si="79"/>
        <v>133900</v>
      </c>
      <c r="J574" s="53">
        <v>0</v>
      </c>
      <c r="K574" s="53">
        <f t="shared" si="80"/>
        <v>0</v>
      </c>
      <c r="L574" s="48"/>
      <c r="M574" s="48"/>
      <c r="O574" s="48"/>
    </row>
    <row r="575" spans="2:15" s="148" customFormat="1" ht="15.75" customHeight="1" x14ac:dyDescent="0.25">
      <c r="B575" s="49"/>
      <c r="C575" s="67" t="s">
        <v>337</v>
      </c>
      <c r="D575" s="70" t="s">
        <v>1510</v>
      </c>
      <c r="E575" s="67" t="s">
        <v>164</v>
      </c>
      <c r="F575" s="67">
        <v>2</v>
      </c>
      <c r="G575" s="67">
        <v>0</v>
      </c>
      <c r="H575" s="71">
        <v>5900</v>
      </c>
      <c r="I575" s="52">
        <f t="shared" si="79"/>
        <v>11800</v>
      </c>
      <c r="J575" s="53">
        <v>0</v>
      </c>
      <c r="K575" s="53">
        <f t="shared" si="80"/>
        <v>0</v>
      </c>
      <c r="L575" s="48"/>
      <c r="M575" s="48"/>
      <c r="O575" s="48"/>
    </row>
    <row r="576" spans="2:15" s="148" customFormat="1" ht="15.75" customHeight="1" x14ac:dyDescent="0.25">
      <c r="B576" s="49"/>
      <c r="C576" s="67" t="s">
        <v>1205</v>
      </c>
      <c r="D576" s="70" t="s">
        <v>1206</v>
      </c>
      <c r="E576" s="67" t="s">
        <v>164</v>
      </c>
      <c r="F576" s="67">
        <v>1</v>
      </c>
      <c r="G576" s="67">
        <v>0</v>
      </c>
      <c r="H576" s="71">
        <v>24701.5</v>
      </c>
      <c r="I576" s="52">
        <f t="shared" si="79"/>
        <v>24701.5</v>
      </c>
      <c r="J576" s="53">
        <v>0</v>
      </c>
      <c r="K576" s="53">
        <f t="shared" si="80"/>
        <v>0</v>
      </c>
      <c r="L576" s="48"/>
      <c r="M576" s="48"/>
      <c r="O576" s="48"/>
    </row>
    <row r="577" spans="2:15" s="148" customFormat="1" ht="15.75" customHeight="1" x14ac:dyDescent="0.25">
      <c r="B577" s="49"/>
      <c r="C577" s="67" t="s">
        <v>320</v>
      </c>
      <c r="D577" s="70" t="s">
        <v>1511</v>
      </c>
      <c r="E577" s="67" t="s">
        <v>164</v>
      </c>
      <c r="F577" s="67">
        <v>1</v>
      </c>
      <c r="G577" s="67">
        <v>0</v>
      </c>
      <c r="H577" s="71">
        <v>76956</v>
      </c>
      <c r="I577" s="52">
        <f t="shared" si="79"/>
        <v>76956</v>
      </c>
      <c r="J577" s="53">
        <v>0</v>
      </c>
      <c r="K577" s="53">
        <f t="shared" si="80"/>
        <v>0</v>
      </c>
      <c r="L577" s="48"/>
      <c r="M577" s="48"/>
      <c r="O577" s="48"/>
    </row>
    <row r="578" spans="2:15" s="64" customFormat="1" ht="15.75" customHeight="1" x14ac:dyDescent="0.25">
      <c r="B578" s="49"/>
      <c r="C578" s="67" t="s">
        <v>40</v>
      </c>
      <c r="D578" s="70" t="s">
        <v>1512</v>
      </c>
      <c r="E578" s="67" t="s">
        <v>29</v>
      </c>
      <c r="F578" s="67">
        <v>1.6</v>
      </c>
      <c r="G578" s="67">
        <v>0</v>
      </c>
      <c r="H578" s="71">
        <v>25304</v>
      </c>
      <c r="I578" s="52">
        <f t="shared" si="79"/>
        <v>40486.400000000001</v>
      </c>
      <c r="J578" s="53">
        <v>0</v>
      </c>
      <c r="K578" s="53">
        <f t="shared" si="80"/>
        <v>0</v>
      </c>
      <c r="L578" s="48"/>
      <c r="M578" s="48"/>
      <c r="O578" s="48"/>
    </row>
    <row r="579" spans="2:15" ht="15.75" customHeight="1" x14ac:dyDescent="0.25">
      <c r="B579" s="44" t="s">
        <v>1749</v>
      </c>
      <c r="C579" s="45"/>
      <c r="D579" s="46" t="s">
        <v>1513</v>
      </c>
      <c r="E579" s="45" t="s">
        <v>164</v>
      </c>
      <c r="F579" s="45"/>
      <c r="G579" s="45"/>
      <c r="H579" s="45"/>
      <c r="I579" s="47">
        <f>+SUM(I580:I585)</f>
        <v>334349.43640000006</v>
      </c>
      <c r="J579" s="45"/>
      <c r="K579" s="47">
        <f>+SUM(K580:K585)</f>
        <v>0</v>
      </c>
      <c r="L579" s="48"/>
      <c r="M579" s="48"/>
      <c r="O579" s="48"/>
    </row>
    <row r="580" spans="2:15" ht="15.75" customHeight="1" x14ac:dyDescent="0.25">
      <c r="B580" s="49"/>
      <c r="C580" s="7" t="s">
        <v>134</v>
      </c>
      <c r="D580" s="50" t="s">
        <v>135</v>
      </c>
      <c r="E580" s="7" t="s">
        <v>136</v>
      </c>
      <c r="F580" s="7">
        <v>1</v>
      </c>
      <c r="G580" s="7">
        <v>0</v>
      </c>
      <c r="H580" s="51">
        <v>3284.4443999999999</v>
      </c>
      <c r="I580" s="52">
        <f t="shared" ref="I580:I585" si="81">+(F580+G580)*H580</f>
        <v>3284.4443999999999</v>
      </c>
      <c r="J580" s="53">
        <v>0</v>
      </c>
      <c r="K580" s="53">
        <f t="shared" ref="K580:K585" si="82">+(F580+G580)*J580</f>
        <v>0</v>
      </c>
      <c r="L580" s="48"/>
      <c r="M580" s="48"/>
      <c r="O580" s="48"/>
    </row>
    <row r="581" spans="2:15" s="64" customFormat="1" ht="15.75" customHeight="1" x14ac:dyDescent="0.25">
      <c r="B581" s="49"/>
      <c r="C581" s="67" t="s">
        <v>317</v>
      </c>
      <c r="D581" s="70" t="s">
        <v>1514</v>
      </c>
      <c r="E581" s="67" t="s">
        <v>164</v>
      </c>
      <c r="F581" s="67">
        <v>1</v>
      </c>
      <c r="G581" s="67">
        <v>0</v>
      </c>
      <c r="H581" s="71">
        <v>169508</v>
      </c>
      <c r="I581" s="52">
        <f t="shared" si="81"/>
        <v>169508</v>
      </c>
      <c r="J581" s="53">
        <v>0</v>
      </c>
      <c r="K581" s="53">
        <f t="shared" si="82"/>
        <v>0</v>
      </c>
      <c r="L581" s="48"/>
      <c r="M581" s="48"/>
      <c r="O581" s="48"/>
    </row>
    <row r="582" spans="2:15" s="148" customFormat="1" ht="15.75" customHeight="1" x14ac:dyDescent="0.25">
      <c r="B582" s="49"/>
      <c r="C582" s="67" t="s">
        <v>337</v>
      </c>
      <c r="D582" s="70" t="s">
        <v>1510</v>
      </c>
      <c r="E582" s="67" t="s">
        <v>164</v>
      </c>
      <c r="F582" s="67">
        <v>2</v>
      </c>
      <c r="G582" s="67">
        <v>0</v>
      </c>
      <c r="H582" s="71">
        <v>5900</v>
      </c>
      <c r="I582" s="52">
        <f t="shared" si="81"/>
        <v>11800</v>
      </c>
      <c r="J582" s="53">
        <v>0</v>
      </c>
      <c r="K582" s="53">
        <f t="shared" si="82"/>
        <v>0</v>
      </c>
      <c r="L582" s="48"/>
      <c r="M582" s="48"/>
      <c r="O582" s="48"/>
    </row>
    <row r="583" spans="2:15" s="148" customFormat="1" ht="15.75" customHeight="1" x14ac:dyDescent="0.25">
      <c r="B583" s="49"/>
      <c r="C583" s="67" t="s">
        <v>1198</v>
      </c>
      <c r="D583" s="70" t="s">
        <v>1515</v>
      </c>
      <c r="E583" s="67" t="s">
        <v>164</v>
      </c>
      <c r="F583" s="67">
        <v>1</v>
      </c>
      <c r="G583" s="67">
        <v>0</v>
      </c>
      <c r="H583" s="71">
        <v>31100</v>
      </c>
      <c r="I583" s="52">
        <f t="shared" si="81"/>
        <v>31100</v>
      </c>
      <c r="J583" s="53">
        <v>0</v>
      </c>
      <c r="K583" s="53">
        <f t="shared" si="82"/>
        <v>0</v>
      </c>
      <c r="L583" s="48"/>
      <c r="M583" s="48"/>
      <c r="O583" s="48"/>
    </row>
    <row r="584" spans="2:15" s="148" customFormat="1" ht="15.75" customHeight="1" x14ac:dyDescent="0.25">
      <c r="B584" s="49"/>
      <c r="C584" s="67" t="s">
        <v>320</v>
      </c>
      <c r="D584" s="70" t="s">
        <v>1511</v>
      </c>
      <c r="E584" s="67" t="s">
        <v>164</v>
      </c>
      <c r="F584" s="67">
        <v>1</v>
      </c>
      <c r="G584" s="67">
        <v>0</v>
      </c>
      <c r="H584" s="71">
        <v>76956</v>
      </c>
      <c r="I584" s="52">
        <f t="shared" si="81"/>
        <v>76956</v>
      </c>
      <c r="J584" s="53">
        <v>0</v>
      </c>
      <c r="K584" s="53">
        <f t="shared" si="82"/>
        <v>0</v>
      </c>
      <c r="L584" s="48"/>
      <c r="M584" s="48"/>
      <c r="O584" s="48"/>
    </row>
    <row r="585" spans="2:15" s="64" customFormat="1" ht="15.75" customHeight="1" x14ac:dyDescent="0.25">
      <c r="B585" s="49"/>
      <c r="C585" s="67" t="s">
        <v>40</v>
      </c>
      <c r="D585" s="70" t="s">
        <v>1512</v>
      </c>
      <c r="E585" s="67" t="s">
        <v>29</v>
      </c>
      <c r="F585" s="67">
        <v>1.6</v>
      </c>
      <c r="G585" s="67">
        <v>4.8000000000000001E-2</v>
      </c>
      <c r="H585" s="71">
        <v>25304</v>
      </c>
      <c r="I585" s="52">
        <f t="shared" si="81"/>
        <v>41700.992000000006</v>
      </c>
      <c r="J585" s="53">
        <v>0</v>
      </c>
      <c r="K585" s="53">
        <f t="shared" si="82"/>
        <v>0</v>
      </c>
      <c r="L585" s="48"/>
      <c r="M585" s="48"/>
      <c r="O585" s="48"/>
    </row>
    <row r="586" spans="2:15" ht="15.75" customHeight="1" x14ac:dyDescent="0.25">
      <c r="B586" s="44" t="s">
        <v>1750</v>
      </c>
      <c r="C586" s="45"/>
      <c r="D586" s="46" t="s">
        <v>1421</v>
      </c>
      <c r="E586" s="45" t="s">
        <v>1385</v>
      </c>
      <c r="F586" s="45"/>
      <c r="G586" s="45"/>
      <c r="H586" s="45"/>
      <c r="I586" s="47">
        <f>+SUM(I587:I592)</f>
        <v>97300.694400000008</v>
      </c>
      <c r="J586" s="47">
        <f>SUM(J587:J592)</f>
        <v>0</v>
      </c>
      <c r="K586" s="47">
        <f>+SUM(K587:K592)</f>
        <v>0</v>
      </c>
      <c r="L586" s="48"/>
      <c r="M586" s="48"/>
      <c r="O586" s="48"/>
    </row>
    <row r="587" spans="2:15" ht="15.75" customHeight="1" x14ac:dyDescent="0.25">
      <c r="B587" s="49"/>
      <c r="C587" s="7" t="s">
        <v>134</v>
      </c>
      <c r="D587" s="50" t="s">
        <v>135</v>
      </c>
      <c r="E587" s="7" t="s">
        <v>136</v>
      </c>
      <c r="F587" s="7">
        <v>1</v>
      </c>
      <c r="G587" s="7">
        <v>0</v>
      </c>
      <c r="H587" s="51">
        <v>3284.4443999999999</v>
      </c>
      <c r="I587" s="52">
        <f t="shared" ref="I587:I592" si="83">+(F587+G587)*H587</f>
        <v>3284.4443999999999</v>
      </c>
      <c r="J587" s="53">
        <v>0</v>
      </c>
      <c r="K587" s="53">
        <f t="shared" ref="K587:K592" si="84">+(F587+G587)*J587</f>
        <v>0</v>
      </c>
      <c r="L587" s="48"/>
      <c r="M587" s="48"/>
      <c r="O587" s="48"/>
    </row>
    <row r="588" spans="2:15" s="148" customFormat="1" ht="15.75" customHeight="1" x14ac:dyDescent="0.25">
      <c r="B588" s="49"/>
      <c r="C588" s="67" t="s">
        <v>822</v>
      </c>
      <c r="D588" s="70" t="s">
        <v>823</v>
      </c>
      <c r="E588" s="67" t="s">
        <v>164</v>
      </c>
      <c r="F588" s="67">
        <v>0.2</v>
      </c>
      <c r="G588" s="67">
        <v>0</v>
      </c>
      <c r="H588" s="71">
        <v>171300</v>
      </c>
      <c r="I588" s="52">
        <f t="shared" si="83"/>
        <v>34260</v>
      </c>
      <c r="J588" s="53">
        <v>0</v>
      </c>
      <c r="K588" s="53">
        <f t="shared" si="84"/>
        <v>0</v>
      </c>
      <c r="L588" s="48"/>
      <c r="M588" s="48"/>
      <c r="O588" s="48"/>
    </row>
    <row r="589" spans="2:15" s="148" customFormat="1" ht="15.75" customHeight="1" x14ac:dyDescent="0.25">
      <c r="B589" s="49"/>
      <c r="C589" s="67" t="s">
        <v>544</v>
      </c>
      <c r="D589" s="70" t="s">
        <v>545</v>
      </c>
      <c r="E589" s="67" t="s">
        <v>164</v>
      </c>
      <c r="F589" s="67">
        <v>2</v>
      </c>
      <c r="G589" s="67">
        <v>0</v>
      </c>
      <c r="H589" s="71">
        <v>1175</v>
      </c>
      <c r="I589" s="52">
        <f t="shared" si="83"/>
        <v>2350</v>
      </c>
      <c r="J589" s="53">
        <v>0</v>
      </c>
      <c r="K589" s="53">
        <f t="shared" si="84"/>
        <v>0</v>
      </c>
      <c r="L589" s="48"/>
      <c r="M589" s="48"/>
      <c r="O589" s="48"/>
    </row>
    <row r="590" spans="2:15" s="148" customFormat="1" ht="15.75" customHeight="1" x14ac:dyDescent="0.25">
      <c r="B590" s="49"/>
      <c r="C590" s="67" t="s">
        <v>543</v>
      </c>
      <c r="D590" s="70" t="s">
        <v>1516</v>
      </c>
      <c r="E590" s="67" t="s">
        <v>164</v>
      </c>
      <c r="F590" s="67">
        <v>0.2</v>
      </c>
      <c r="G590" s="67">
        <v>0</v>
      </c>
      <c r="H590" s="71">
        <v>48795</v>
      </c>
      <c r="I590" s="52">
        <f t="shared" si="83"/>
        <v>9759</v>
      </c>
      <c r="J590" s="53">
        <v>0</v>
      </c>
      <c r="K590" s="53">
        <f t="shared" si="84"/>
        <v>0</v>
      </c>
      <c r="L590" s="48"/>
      <c r="M590" s="48"/>
      <c r="O590" s="48"/>
    </row>
    <row r="591" spans="2:15" ht="15.75" customHeight="1" x14ac:dyDescent="0.25">
      <c r="B591" s="49"/>
      <c r="C591" s="7" t="s">
        <v>42</v>
      </c>
      <c r="D591" s="50" t="s">
        <v>43</v>
      </c>
      <c r="E591" s="7" t="s">
        <v>14</v>
      </c>
      <c r="F591" s="7">
        <v>1</v>
      </c>
      <c r="G591" s="7">
        <v>0</v>
      </c>
      <c r="H591" s="51">
        <v>18278</v>
      </c>
      <c r="I591" s="52">
        <f t="shared" si="83"/>
        <v>18278</v>
      </c>
      <c r="J591" s="53">
        <v>0</v>
      </c>
      <c r="K591" s="53">
        <f t="shared" si="84"/>
        <v>0</v>
      </c>
      <c r="L591" s="48"/>
      <c r="M591" s="48"/>
      <c r="O591" s="48"/>
    </row>
    <row r="592" spans="2:15" ht="15.75" customHeight="1" x14ac:dyDescent="0.25">
      <c r="B592" s="49"/>
      <c r="C592" s="7" t="s">
        <v>1517</v>
      </c>
      <c r="D592" s="50" t="s">
        <v>1518</v>
      </c>
      <c r="E592" s="7" t="s">
        <v>14</v>
      </c>
      <c r="F592" s="7">
        <v>0.75</v>
      </c>
      <c r="G592" s="7">
        <v>0</v>
      </c>
      <c r="H592" s="51">
        <v>39159</v>
      </c>
      <c r="I592" s="52">
        <f t="shared" si="83"/>
        <v>29369.25</v>
      </c>
      <c r="J592" s="53">
        <v>0</v>
      </c>
      <c r="K592" s="53">
        <f t="shared" si="84"/>
        <v>0</v>
      </c>
      <c r="L592" s="48"/>
      <c r="M592" s="48"/>
      <c r="O592" s="48"/>
    </row>
    <row r="593" spans="2:15" ht="15.75" customHeight="1" x14ac:dyDescent="0.25">
      <c r="B593" s="44" t="s">
        <v>1751</v>
      </c>
      <c r="C593" s="45"/>
      <c r="D593" s="46" t="s">
        <v>1519</v>
      </c>
      <c r="E593" s="45" t="s">
        <v>1385</v>
      </c>
      <c r="F593" s="45"/>
      <c r="G593" s="45"/>
      <c r="H593" s="45"/>
      <c r="I593" s="47">
        <f>+SUM(I594:I600)</f>
        <v>35146.422177777778</v>
      </c>
      <c r="J593" s="47">
        <f>SUM(J594:J600)</f>
        <v>0</v>
      </c>
      <c r="K593" s="47">
        <f>SUM(K594:K600)</f>
        <v>0</v>
      </c>
      <c r="L593" s="48"/>
      <c r="M593" s="48"/>
      <c r="O593" s="48"/>
    </row>
    <row r="594" spans="2:15" ht="15.75" customHeight="1" x14ac:dyDescent="0.25">
      <c r="B594" s="49"/>
      <c r="C594" s="7" t="s">
        <v>134</v>
      </c>
      <c r="D594" s="50" t="s">
        <v>135</v>
      </c>
      <c r="E594" s="7" t="s">
        <v>136</v>
      </c>
      <c r="F594" s="7">
        <v>1</v>
      </c>
      <c r="G594" s="7">
        <v>0</v>
      </c>
      <c r="H594" s="51">
        <v>3284.4443999999999</v>
      </c>
      <c r="I594" s="52">
        <f t="shared" ref="I594:I600" si="85">+(F594+G594)*H594</f>
        <v>3284.4443999999999</v>
      </c>
      <c r="J594" s="53">
        <v>0</v>
      </c>
      <c r="K594" s="53">
        <f t="shared" ref="K594:K600" si="86">+(F594+G594)*J594</f>
        <v>0</v>
      </c>
      <c r="L594" s="48"/>
      <c r="M594" s="48"/>
      <c r="O594" s="48"/>
    </row>
    <row r="595" spans="2:15" ht="15.75" customHeight="1" x14ac:dyDescent="0.25">
      <c r="B595" s="49"/>
      <c r="C595" s="7" t="s">
        <v>160</v>
      </c>
      <c r="D595" s="50" t="s">
        <v>1455</v>
      </c>
      <c r="E595" s="7" t="s">
        <v>130</v>
      </c>
      <c r="F595" s="7">
        <v>0.25</v>
      </c>
      <c r="G595" s="7">
        <v>0</v>
      </c>
      <c r="H595" s="51">
        <v>1200</v>
      </c>
      <c r="I595" s="52">
        <f t="shared" si="85"/>
        <v>300</v>
      </c>
      <c r="J595" s="53">
        <v>0</v>
      </c>
      <c r="K595" s="53">
        <f t="shared" si="86"/>
        <v>0</v>
      </c>
      <c r="L595" s="48"/>
      <c r="M595" s="48"/>
      <c r="O595" s="48"/>
    </row>
    <row r="596" spans="2:15" s="64" customFormat="1" ht="15.75" customHeight="1" x14ac:dyDescent="0.25">
      <c r="B596" s="49"/>
      <c r="C596" s="67" t="s">
        <v>914</v>
      </c>
      <c r="D596" s="70" t="s">
        <v>1520</v>
      </c>
      <c r="E596" s="67" t="s">
        <v>164</v>
      </c>
      <c r="F596" s="67">
        <v>0.16666666666666666</v>
      </c>
      <c r="G596" s="67">
        <v>0</v>
      </c>
      <c r="H596" s="71">
        <v>104026.66666666667</v>
      </c>
      <c r="I596" s="52">
        <f t="shared" si="85"/>
        <v>17337.777777777777</v>
      </c>
      <c r="J596" s="53">
        <v>0</v>
      </c>
      <c r="K596" s="53">
        <f>+(F596+G596)*J596</f>
        <v>0</v>
      </c>
      <c r="L596" s="48"/>
      <c r="M596" s="48"/>
      <c r="O596" s="48"/>
    </row>
    <row r="597" spans="2:15" s="64" customFormat="1" ht="15.75" customHeight="1" x14ac:dyDescent="0.25">
      <c r="B597" s="49"/>
      <c r="C597" s="67" t="s">
        <v>277</v>
      </c>
      <c r="D597" s="70" t="s">
        <v>1479</v>
      </c>
      <c r="E597" s="67" t="s">
        <v>182</v>
      </c>
      <c r="F597" s="67">
        <v>0.05</v>
      </c>
      <c r="G597" s="67">
        <v>0</v>
      </c>
      <c r="H597" s="71">
        <v>48289</v>
      </c>
      <c r="I597" s="52">
        <f t="shared" si="85"/>
        <v>2414.4500000000003</v>
      </c>
      <c r="J597" s="53">
        <v>0</v>
      </c>
      <c r="K597" s="53">
        <f>+(F597+G597)*J597</f>
        <v>0</v>
      </c>
      <c r="L597" s="48"/>
      <c r="M597" s="48"/>
      <c r="O597" s="48"/>
    </row>
    <row r="598" spans="2:15" s="64" customFormat="1" ht="15.75" customHeight="1" x14ac:dyDescent="0.25">
      <c r="B598" s="49"/>
      <c r="C598" s="67" t="s">
        <v>411</v>
      </c>
      <c r="D598" s="70" t="s">
        <v>412</v>
      </c>
      <c r="E598" s="67" t="s">
        <v>97</v>
      </c>
      <c r="F598" s="67">
        <v>0.15</v>
      </c>
      <c r="G598" s="67">
        <v>0</v>
      </c>
      <c r="H598" s="71">
        <v>13855</v>
      </c>
      <c r="I598" s="52">
        <f t="shared" si="85"/>
        <v>2078.25</v>
      </c>
      <c r="J598" s="53">
        <v>0</v>
      </c>
      <c r="K598" s="53">
        <f>+(F598+G598)*J598</f>
        <v>0</v>
      </c>
      <c r="L598" s="48"/>
      <c r="M598" s="48"/>
      <c r="O598" s="48"/>
    </row>
    <row r="599" spans="2:15" ht="15.75" customHeight="1" x14ac:dyDescent="0.25">
      <c r="B599" s="49"/>
      <c r="C599" s="7" t="s">
        <v>42</v>
      </c>
      <c r="D599" s="50" t="s">
        <v>43</v>
      </c>
      <c r="E599" s="7" t="s">
        <v>14</v>
      </c>
      <c r="F599" s="7">
        <v>0.2</v>
      </c>
      <c r="G599" s="7">
        <v>0</v>
      </c>
      <c r="H599" s="51">
        <v>18278</v>
      </c>
      <c r="I599" s="52">
        <f t="shared" si="85"/>
        <v>3655.6000000000004</v>
      </c>
      <c r="J599" s="53">
        <v>0</v>
      </c>
      <c r="K599" s="53">
        <f t="shared" si="86"/>
        <v>0</v>
      </c>
      <c r="L599" s="48"/>
      <c r="M599" s="48"/>
      <c r="O599" s="48"/>
    </row>
    <row r="600" spans="2:15" ht="15.75" customHeight="1" x14ac:dyDescent="0.25">
      <c r="B600" s="49"/>
      <c r="C600" s="7" t="s">
        <v>25</v>
      </c>
      <c r="D600" s="50" t="s">
        <v>1518</v>
      </c>
      <c r="E600" s="7" t="s">
        <v>29</v>
      </c>
      <c r="F600" s="7">
        <v>0.3</v>
      </c>
      <c r="G600" s="7">
        <v>0</v>
      </c>
      <c r="H600" s="51">
        <v>20253</v>
      </c>
      <c r="I600" s="52">
        <f t="shared" si="85"/>
        <v>6075.9</v>
      </c>
      <c r="J600" s="53">
        <v>0</v>
      </c>
      <c r="K600" s="53">
        <f t="shared" si="86"/>
        <v>0</v>
      </c>
      <c r="L600" s="48"/>
      <c r="M600" s="48"/>
      <c r="O600" s="48"/>
    </row>
    <row r="601" spans="2:15" ht="15.75" customHeight="1" x14ac:dyDescent="0.25">
      <c r="B601" s="44" t="s">
        <v>1752</v>
      </c>
      <c r="C601" s="45"/>
      <c r="D601" s="46" t="s">
        <v>1422</v>
      </c>
      <c r="E601" s="45" t="s">
        <v>164</v>
      </c>
      <c r="F601" s="45"/>
      <c r="G601" s="45"/>
      <c r="H601" s="45"/>
      <c r="I601" s="47">
        <f>+SUM(I602:I611)</f>
        <v>319007.38887999998</v>
      </c>
      <c r="J601" s="47">
        <f>SUM(J602:J611)</f>
        <v>0</v>
      </c>
      <c r="K601" s="47">
        <f>SUM(K602:K611)</f>
        <v>0</v>
      </c>
      <c r="L601" s="48"/>
      <c r="M601" s="48"/>
      <c r="O601" s="48"/>
    </row>
    <row r="602" spans="2:15" ht="15.75" customHeight="1" x14ac:dyDescent="0.25">
      <c r="B602" s="49"/>
      <c r="C602" s="7" t="s">
        <v>134</v>
      </c>
      <c r="D602" s="50" t="s">
        <v>135</v>
      </c>
      <c r="E602" s="7" t="s">
        <v>136</v>
      </c>
      <c r="F602" s="7">
        <v>0.2</v>
      </c>
      <c r="G602" s="7">
        <v>0</v>
      </c>
      <c r="H602" s="51">
        <v>3284.4443999999999</v>
      </c>
      <c r="I602" s="52">
        <f t="shared" ref="I602:I611" si="87">+(F602+G602)*H602</f>
        <v>656.88887999999997</v>
      </c>
      <c r="J602" s="53">
        <v>0</v>
      </c>
      <c r="K602" s="53">
        <f t="shared" ref="K602:K611" si="88">+(F602+G602)*J602</f>
        <v>0</v>
      </c>
      <c r="L602" s="48"/>
      <c r="M602" s="48"/>
      <c r="O602" s="48"/>
    </row>
    <row r="603" spans="2:15" s="148" customFormat="1" ht="15.75" customHeight="1" x14ac:dyDescent="0.25">
      <c r="B603" s="49"/>
      <c r="C603" s="67" t="s">
        <v>1236</v>
      </c>
      <c r="D603" s="70" t="s">
        <v>1521</v>
      </c>
      <c r="E603" s="67" t="s">
        <v>164</v>
      </c>
      <c r="F603" s="67">
        <v>1</v>
      </c>
      <c r="G603" s="67">
        <v>0</v>
      </c>
      <c r="H603" s="71">
        <v>247617</v>
      </c>
      <c r="I603" s="52">
        <f t="shared" si="87"/>
        <v>247617</v>
      </c>
      <c r="J603" s="53">
        <v>0</v>
      </c>
      <c r="K603" s="53">
        <f t="shared" si="88"/>
        <v>0</v>
      </c>
      <c r="L603" s="48"/>
      <c r="M603" s="48"/>
      <c r="O603" s="48"/>
    </row>
    <row r="604" spans="2:15" s="148" customFormat="1" ht="15.75" customHeight="1" x14ac:dyDescent="0.25">
      <c r="B604" s="49"/>
      <c r="C604" s="67" t="s">
        <v>1241</v>
      </c>
      <c r="D604" s="70" t="s">
        <v>1242</v>
      </c>
      <c r="E604" s="67" t="s">
        <v>164</v>
      </c>
      <c r="F604" s="67">
        <v>1</v>
      </c>
      <c r="G604" s="67">
        <v>0</v>
      </c>
      <c r="H604" s="71">
        <v>10900</v>
      </c>
      <c r="I604" s="52">
        <f t="shared" si="87"/>
        <v>10900</v>
      </c>
      <c r="J604" s="53">
        <v>0</v>
      </c>
      <c r="K604" s="53">
        <f t="shared" si="88"/>
        <v>0</v>
      </c>
      <c r="L604" s="48"/>
      <c r="M604" s="48"/>
      <c r="O604" s="48"/>
    </row>
    <row r="605" spans="2:15" s="148" customFormat="1" ht="15.75" customHeight="1" x14ac:dyDescent="0.25">
      <c r="B605" s="49"/>
      <c r="C605" s="67" t="s">
        <v>1243</v>
      </c>
      <c r="D605" s="70" t="s">
        <v>1244</v>
      </c>
      <c r="E605" s="67" t="s">
        <v>164</v>
      </c>
      <c r="F605" s="67">
        <v>1</v>
      </c>
      <c r="G605" s="67">
        <v>0</v>
      </c>
      <c r="H605" s="71">
        <v>9600</v>
      </c>
      <c r="I605" s="52">
        <f t="shared" si="87"/>
        <v>9600</v>
      </c>
      <c r="J605" s="53">
        <v>0</v>
      </c>
      <c r="K605" s="53">
        <f t="shared" si="88"/>
        <v>0</v>
      </c>
      <c r="L605" s="48"/>
      <c r="M605" s="48"/>
      <c r="O605" s="48"/>
    </row>
    <row r="606" spans="2:15" s="148" customFormat="1" ht="15.75" customHeight="1" x14ac:dyDescent="0.25">
      <c r="B606" s="49"/>
      <c r="C606" s="67" t="s">
        <v>1255</v>
      </c>
      <c r="D606" s="70" t="s">
        <v>1256</v>
      </c>
      <c r="E606" s="67" t="s">
        <v>164</v>
      </c>
      <c r="F606" s="67">
        <v>1</v>
      </c>
      <c r="G606" s="67">
        <v>0</v>
      </c>
      <c r="H606" s="71">
        <v>6750</v>
      </c>
      <c r="I606" s="52">
        <f t="shared" si="87"/>
        <v>6750</v>
      </c>
      <c r="J606" s="53">
        <v>0</v>
      </c>
      <c r="K606" s="53">
        <f t="shared" si="88"/>
        <v>0</v>
      </c>
      <c r="L606" s="48"/>
      <c r="M606" s="48"/>
      <c r="O606" s="48"/>
    </row>
    <row r="607" spans="2:15" s="64" customFormat="1" ht="15.75" customHeight="1" x14ac:dyDescent="0.25">
      <c r="B607" s="49"/>
      <c r="C607" s="67" t="s">
        <v>384</v>
      </c>
      <c r="D607" s="70" t="s">
        <v>385</v>
      </c>
      <c r="E607" s="67" t="s">
        <v>386</v>
      </c>
      <c r="F607" s="67">
        <v>0.2</v>
      </c>
      <c r="G607" s="67">
        <v>0</v>
      </c>
      <c r="H607" s="71">
        <v>1400</v>
      </c>
      <c r="I607" s="52">
        <f t="shared" si="87"/>
        <v>280</v>
      </c>
      <c r="J607" s="53">
        <v>0</v>
      </c>
      <c r="K607" s="53">
        <f t="shared" si="88"/>
        <v>0</v>
      </c>
      <c r="L607" s="48"/>
      <c r="M607" s="48"/>
      <c r="O607" s="48"/>
    </row>
    <row r="608" spans="2:15" s="64" customFormat="1" ht="15.75" customHeight="1" x14ac:dyDescent="0.25">
      <c r="B608" s="49"/>
      <c r="C608" s="67" t="s">
        <v>516</v>
      </c>
      <c r="D608" s="70" t="s">
        <v>517</v>
      </c>
      <c r="E608" s="67" t="s">
        <v>164</v>
      </c>
      <c r="F608" s="67">
        <v>2</v>
      </c>
      <c r="G608" s="67">
        <v>0</v>
      </c>
      <c r="H608" s="71">
        <v>1729</v>
      </c>
      <c r="I608" s="52">
        <f t="shared" si="87"/>
        <v>3458</v>
      </c>
      <c r="J608" s="53">
        <v>0</v>
      </c>
      <c r="K608" s="53">
        <f t="shared" si="88"/>
        <v>0</v>
      </c>
      <c r="L608" s="48"/>
      <c r="M608" s="48"/>
      <c r="O608" s="48"/>
    </row>
    <row r="609" spans="2:15" s="64" customFormat="1" ht="15.75" customHeight="1" x14ac:dyDescent="0.25">
      <c r="B609" s="49"/>
      <c r="C609" s="67" t="s">
        <v>518</v>
      </c>
      <c r="D609" s="70" t="s">
        <v>519</v>
      </c>
      <c r="E609" s="67" t="s">
        <v>164</v>
      </c>
      <c r="F609" s="67">
        <v>1</v>
      </c>
      <c r="G609" s="67">
        <v>0</v>
      </c>
      <c r="H609" s="71">
        <v>2340</v>
      </c>
      <c r="I609" s="52">
        <f t="shared" si="87"/>
        <v>2340</v>
      </c>
      <c r="J609" s="53">
        <v>0</v>
      </c>
      <c r="K609" s="53">
        <f t="shared" si="88"/>
        <v>0</v>
      </c>
      <c r="L609" s="48"/>
      <c r="M609" s="48"/>
      <c r="O609" s="48"/>
    </row>
    <row r="610" spans="2:15" s="64" customFormat="1" ht="15.75" customHeight="1" x14ac:dyDescent="0.25">
      <c r="B610" s="49"/>
      <c r="C610" s="67" t="s">
        <v>98</v>
      </c>
      <c r="D610" s="70" t="s">
        <v>99</v>
      </c>
      <c r="E610" s="67" t="s">
        <v>97</v>
      </c>
      <c r="F610" s="67">
        <v>1.2</v>
      </c>
      <c r="G610" s="67">
        <v>0</v>
      </c>
      <c r="H610" s="71">
        <v>1345</v>
      </c>
      <c r="I610" s="52">
        <f t="shared" si="87"/>
        <v>1614</v>
      </c>
      <c r="J610" s="53">
        <v>0</v>
      </c>
      <c r="K610" s="53">
        <f t="shared" si="88"/>
        <v>0</v>
      </c>
      <c r="L610" s="48"/>
      <c r="M610" s="48"/>
      <c r="O610" s="48"/>
    </row>
    <row r="611" spans="2:15" ht="15.75" customHeight="1" x14ac:dyDescent="0.25">
      <c r="B611" s="49"/>
      <c r="C611" s="7" t="s">
        <v>38</v>
      </c>
      <c r="D611" s="50" t="s">
        <v>1703</v>
      </c>
      <c r="E611" s="7" t="s">
        <v>29</v>
      </c>
      <c r="F611" s="7">
        <v>1.5</v>
      </c>
      <c r="G611" s="7">
        <v>0</v>
      </c>
      <c r="H611" s="51">
        <v>23861</v>
      </c>
      <c r="I611" s="52">
        <f t="shared" si="87"/>
        <v>35791.5</v>
      </c>
      <c r="J611" s="53">
        <v>0</v>
      </c>
      <c r="K611" s="53">
        <f t="shared" si="88"/>
        <v>0</v>
      </c>
      <c r="L611" s="48"/>
      <c r="M611" s="48"/>
      <c r="O611" s="48"/>
    </row>
    <row r="612" spans="2:15" ht="15.75" customHeight="1" x14ac:dyDescent="0.25">
      <c r="B612" s="44" t="s">
        <v>1754</v>
      </c>
      <c r="C612" s="45"/>
      <c r="D612" s="46" t="s">
        <v>1423</v>
      </c>
      <c r="E612" s="45" t="s">
        <v>164</v>
      </c>
      <c r="F612" s="45"/>
      <c r="G612" s="45"/>
      <c r="H612" s="45"/>
      <c r="I612" s="47">
        <f>+SUM(I613:I616)</f>
        <v>81989.723444691786</v>
      </c>
      <c r="J612" s="47">
        <f>SUM(J613:J616)</f>
        <v>0</v>
      </c>
      <c r="K612" s="47">
        <f>SUM(K613:K616)</f>
        <v>0</v>
      </c>
      <c r="L612" s="48"/>
      <c r="M612" s="48"/>
      <c r="O612" s="48"/>
    </row>
    <row r="613" spans="2:15" ht="15.75" customHeight="1" x14ac:dyDescent="0.25">
      <c r="B613" s="49"/>
      <c r="C613" s="7" t="s">
        <v>134</v>
      </c>
      <c r="D613" s="50" t="s">
        <v>135</v>
      </c>
      <c r="E613" s="7" t="s">
        <v>136</v>
      </c>
      <c r="F613" s="7">
        <v>0.5</v>
      </c>
      <c r="G613" s="7">
        <v>0</v>
      </c>
      <c r="H613" s="51">
        <v>3284.4443999999999</v>
      </c>
      <c r="I613" s="52">
        <f>+(F613+G613)*H613</f>
        <v>1642.2221999999999</v>
      </c>
      <c r="J613" s="53">
        <v>0</v>
      </c>
      <c r="K613" s="53">
        <f>+(F613+G613)*J613</f>
        <v>0</v>
      </c>
      <c r="L613" s="48"/>
      <c r="M613" s="48"/>
      <c r="O613" s="48"/>
    </row>
    <row r="614" spans="2:15" ht="15.75" customHeight="1" x14ac:dyDescent="0.25">
      <c r="B614" s="49"/>
      <c r="C614" s="7" t="s">
        <v>1275</v>
      </c>
      <c r="D614" s="50" t="s">
        <v>1276</v>
      </c>
      <c r="E614" s="7" t="s">
        <v>164</v>
      </c>
      <c r="F614" s="7">
        <v>1</v>
      </c>
      <c r="G614" s="7">
        <v>0</v>
      </c>
      <c r="H614" s="51">
        <v>72600</v>
      </c>
      <c r="I614" s="52">
        <f>+(F614+G614)*H614</f>
        <v>72600</v>
      </c>
      <c r="J614" s="53">
        <v>0</v>
      </c>
      <c r="K614" s="53">
        <f>+(F614+G614)*J614</f>
        <v>0</v>
      </c>
      <c r="L614" s="48"/>
      <c r="M614" s="48"/>
      <c r="O614" s="48"/>
    </row>
    <row r="615" spans="2:15" ht="15.75" customHeight="1" x14ac:dyDescent="0.25">
      <c r="B615" s="49"/>
      <c r="C615" s="7" t="s">
        <v>384</v>
      </c>
      <c r="D615" s="50" t="s">
        <v>385</v>
      </c>
      <c r="E615" s="7" t="s">
        <v>386</v>
      </c>
      <c r="F615" s="7">
        <v>0.50000088906555717</v>
      </c>
      <c r="G615" s="7">
        <v>0</v>
      </c>
      <c r="H615" s="51">
        <v>1400</v>
      </c>
      <c r="I615" s="52">
        <f>+(F615+G615)*H615</f>
        <v>700.00124469178002</v>
      </c>
      <c r="J615" s="53">
        <v>0</v>
      </c>
      <c r="K615" s="53">
        <f>+(F615+G615)*J615</f>
        <v>0</v>
      </c>
      <c r="L615" s="48"/>
      <c r="M615" s="48"/>
      <c r="O615" s="48"/>
    </row>
    <row r="616" spans="2:15" ht="15.75" customHeight="1" x14ac:dyDescent="0.25">
      <c r="B616" s="49"/>
      <c r="C616" s="7" t="s">
        <v>18</v>
      </c>
      <c r="D616" s="50" t="s">
        <v>1522</v>
      </c>
      <c r="E616" s="7" t="s">
        <v>14</v>
      </c>
      <c r="F616" s="7">
        <v>0.5</v>
      </c>
      <c r="G616" s="7">
        <v>0</v>
      </c>
      <c r="H616" s="51">
        <v>14095</v>
      </c>
      <c r="I616" s="52">
        <f>+(F616+G616)*H616</f>
        <v>7047.5</v>
      </c>
      <c r="J616" s="53">
        <v>0</v>
      </c>
      <c r="K616" s="53">
        <f>+(F616+G616)*J616</f>
        <v>0</v>
      </c>
      <c r="L616" s="48"/>
      <c r="M616" s="48"/>
      <c r="O616" s="48"/>
    </row>
    <row r="617" spans="2:15" ht="15.75" customHeight="1" x14ac:dyDescent="0.25">
      <c r="B617" s="44" t="s">
        <v>1755</v>
      </c>
      <c r="C617" s="45"/>
      <c r="D617" s="46" t="s">
        <v>1424</v>
      </c>
      <c r="E617" s="45" t="s">
        <v>164</v>
      </c>
      <c r="F617" s="45"/>
      <c r="G617" s="45"/>
      <c r="H617" s="45"/>
      <c r="I617" s="47">
        <f>+SUM(I618:I622)</f>
        <v>43234.805546666663</v>
      </c>
      <c r="J617" s="47">
        <f>SUM(J618:J622)</f>
        <v>0</v>
      </c>
      <c r="K617" s="47">
        <f>SUM(K618:K622)</f>
        <v>0</v>
      </c>
      <c r="L617" s="48"/>
      <c r="M617" s="48"/>
      <c r="O617" s="48"/>
    </row>
    <row r="618" spans="2:15" ht="15.75" customHeight="1" x14ac:dyDescent="0.25">
      <c r="B618" s="49"/>
      <c r="C618" s="7" t="s">
        <v>134</v>
      </c>
      <c r="D618" s="50" t="s">
        <v>135</v>
      </c>
      <c r="E618" s="7" t="s">
        <v>136</v>
      </c>
      <c r="F618" s="7">
        <v>0.2</v>
      </c>
      <c r="G618" s="7">
        <v>0</v>
      </c>
      <c r="H618" s="51">
        <v>3284.4443999999999</v>
      </c>
      <c r="I618" s="52">
        <f>+(F618+G618)*H618</f>
        <v>656.88887999999997</v>
      </c>
      <c r="J618" s="53">
        <v>0</v>
      </c>
      <c r="K618" s="53">
        <f>+(F618+G618)*J618</f>
        <v>0</v>
      </c>
      <c r="L618" s="48"/>
      <c r="M618" s="48"/>
      <c r="O618" s="48"/>
    </row>
    <row r="619" spans="2:15" s="64" customFormat="1" ht="15.75" customHeight="1" x14ac:dyDescent="0.25">
      <c r="B619" s="49"/>
      <c r="C619" s="67" t="s">
        <v>1257</v>
      </c>
      <c r="D619" s="70" t="s">
        <v>1258</v>
      </c>
      <c r="E619" s="67" t="s">
        <v>164</v>
      </c>
      <c r="F619" s="67">
        <v>1</v>
      </c>
      <c r="G619" s="67">
        <v>0</v>
      </c>
      <c r="H619" s="71">
        <v>34450</v>
      </c>
      <c r="I619" s="52">
        <f>+(F619+G619)*H619</f>
        <v>34450</v>
      </c>
      <c r="J619" s="53">
        <v>0</v>
      </c>
      <c r="K619" s="53">
        <f>+(F619+G619)*J619</f>
        <v>0</v>
      </c>
      <c r="L619" s="48"/>
      <c r="M619" s="48"/>
      <c r="O619" s="48"/>
    </row>
    <row r="620" spans="2:15" s="64" customFormat="1" ht="15.75" customHeight="1" x14ac:dyDescent="0.25">
      <c r="B620" s="49"/>
      <c r="C620" s="67" t="s">
        <v>384</v>
      </c>
      <c r="D620" s="70" t="s">
        <v>385</v>
      </c>
      <c r="E620" s="67" t="s">
        <v>386</v>
      </c>
      <c r="F620" s="67">
        <v>0.5</v>
      </c>
      <c r="G620" s="67">
        <v>0</v>
      </c>
      <c r="H620" s="71">
        <v>1400</v>
      </c>
      <c r="I620" s="52">
        <f>+(F620+G620)*H620</f>
        <v>700</v>
      </c>
      <c r="J620" s="53">
        <v>0</v>
      </c>
      <c r="K620" s="53">
        <f>+(F620+G620)*J620</f>
        <v>0</v>
      </c>
      <c r="L620" s="48"/>
      <c r="M620" s="48"/>
      <c r="O620" s="48"/>
    </row>
    <row r="621" spans="2:15" s="64" customFormat="1" ht="15.75" customHeight="1" x14ac:dyDescent="0.25">
      <c r="B621" s="49"/>
      <c r="C621" s="67" t="s">
        <v>824</v>
      </c>
      <c r="D621" s="70" t="s">
        <v>825</v>
      </c>
      <c r="E621" s="67" t="s">
        <v>164</v>
      </c>
      <c r="F621" s="67">
        <v>1</v>
      </c>
      <c r="G621" s="67">
        <v>0</v>
      </c>
      <c r="H621" s="71">
        <v>1555</v>
      </c>
      <c r="I621" s="52">
        <f>+(F621+G621)*H621</f>
        <v>1555</v>
      </c>
      <c r="J621" s="53">
        <v>0</v>
      </c>
      <c r="K621" s="53">
        <f>+(F621+G621)*J621</f>
        <v>0</v>
      </c>
      <c r="L621" s="48"/>
      <c r="M621" s="48"/>
      <c r="O621" s="48"/>
    </row>
    <row r="622" spans="2:15" s="64" customFormat="1" ht="15.75" customHeight="1" x14ac:dyDescent="0.25">
      <c r="B622" s="49"/>
      <c r="C622" s="67" t="s">
        <v>20</v>
      </c>
      <c r="D622" s="70" t="s">
        <v>1460</v>
      </c>
      <c r="E622" s="67" t="s">
        <v>14</v>
      </c>
      <c r="F622" s="67">
        <v>0.41666666666666669</v>
      </c>
      <c r="G622" s="67">
        <v>0</v>
      </c>
      <c r="H622" s="71">
        <v>14095</v>
      </c>
      <c r="I622" s="52">
        <f>+(F622+G622)*H622</f>
        <v>5872.916666666667</v>
      </c>
      <c r="J622" s="53">
        <v>0</v>
      </c>
      <c r="K622" s="53">
        <f>+(F622+G622)*J622</f>
        <v>0</v>
      </c>
      <c r="L622" s="48"/>
      <c r="M622" s="48"/>
      <c r="O622" s="48"/>
    </row>
    <row r="623" spans="2:15" ht="15.75" customHeight="1" x14ac:dyDescent="0.25">
      <c r="B623" s="44" t="s">
        <v>1756</v>
      </c>
      <c r="C623" s="45"/>
      <c r="D623" s="46" t="s">
        <v>1425</v>
      </c>
      <c r="E623" s="45" t="s">
        <v>164</v>
      </c>
      <c r="F623" s="45"/>
      <c r="G623" s="45"/>
      <c r="H623" s="45"/>
      <c r="I623" s="47">
        <f>+SUM(I624:I626)</f>
        <v>25534.444439999999</v>
      </c>
      <c r="J623" s="47">
        <f>SUM(J624:J626)</f>
        <v>0</v>
      </c>
      <c r="K623" s="47">
        <f>SUM(K624:K626)</f>
        <v>0</v>
      </c>
      <c r="L623" s="48"/>
      <c r="M623" s="48"/>
      <c r="O623" s="48"/>
    </row>
    <row r="624" spans="2:15" ht="15.75" customHeight="1" x14ac:dyDescent="0.25">
      <c r="B624" s="49"/>
      <c r="C624" s="7" t="s">
        <v>134</v>
      </c>
      <c r="D624" s="50" t="s">
        <v>135</v>
      </c>
      <c r="E624" s="7" t="s">
        <v>136</v>
      </c>
      <c r="F624" s="7">
        <v>0.1</v>
      </c>
      <c r="G624" s="7">
        <v>0</v>
      </c>
      <c r="H624" s="51">
        <v>3284.4443999999999</v>
      </c>
      <c r="I624" s="52">
        <f>+(F624+G624)*H624</f>
        <v>328.44443999999999</v>
      </c>
      <c r="J624" s="53">
        <v>0</v>
      </c>
      <c r="K624" s="53">
        <f t="shared" ref="K624:K633" si="89">+(F624+G624)*J624</f>
        <v>0</v>
      </c>
      <c r="L624" s="48"/>
      <c r="M624" s="48"/>
      <c r="O624" s="48"/>
    </row>
    <row r="625" spans="2:15" ht="15.75" customHeight="1" x14ac:dyDescent="0.25">
      <c r="B625" s="49"/>
      <c r="C625" s="7" t="s">
        <v>98</v>
      </c>
      <c r="D625" s="50" t="s">
        <v>99</v>
      </c>
      <c r="E625" s="7" t="s">
        <v>97</v>
      </c>
      <c r="F625" s="7">
        <v>1</v>
      </c>
      <c r="G625" s="7">
        <v>0</v>
      </c>
      <c r="H625" s="51">
        <v>1345</v>
      </c>
      <c r="I625" s="52">
        <f>+(F625+G625)*H625</f>
        <v>1345</v>
      </c>
      <c r="J625" s="53">
        <v>0</v>
      </c>
      <c r="K625" s="53">
        <f t="shared" si="89"/>
        <v>0</v>
      </c>
      <c r="L625" s="48"/>
      <c r="M625" s="48"/>
      <c r="O625" s="48"/>
    </row>
    <row r="626" spans="2:15" ht="15.75" customHeight="1" x14ac:dyDescent="0.25">
      <c r="B626" s="49"/>
      <c r="C626" s="7" t="s">
        <v>38</v>
      </c>
      <c r="D626" s="50" t="s">
        <v>1456</v>
      </c>
      <c r="E626" s="7" t="s">
        <v>29</v>
      </c>
      <c r="F626" s="7">
        <v>1</v>
      </c>
      <c r="G626" s="7">
        <v>0</v>
      </c>
      <c r="H626" s="51">
        <v>23861</v>
      </c>
      <c r="I626" s="52">
        <f>+(F626+G626)*H626</f>
        <v>23861</v>
      </c>
      <c r="J626" s="53">
        <v>0</v>
      </c>
      <c r="K626" s="53">
        <f t="shared" si="89"/>
        <v>0</v>
      </c>
      <c r="L626" s="48"/>
      <c r="M626" s="48"/>
      <c r="O626" s="48"/>
    </row>
    <row r="627" spans="2:15" ht="15.75" customHeight="1" x14ac:dyDescent="0.25">
      <c r="B627" s="44" t="s">
        <v>1757</v>
      </c>
      <c r="C627" s="45"/>
      <c r="D627" s="46" t="s">
        <v>1427</v>
      </c>
      <c r="E627" s="45" t="s">
        <v>164</v>
      </c>
      <c r="F627" s="45"/>
      <c r="G627" s="45"/>
      <c r="H627" s="45"/>
      <c r="I627" s="47">
        <f>+SUM(I628:I634)</f>
        <v>135401.88887999998</v>
      </c>
      <c r="J627" s="47">
        <f>SUM(J628:J634)</f>
        <v>0</v>
      </c>
      <c r="K627" s="47">
        <f>SUM(K628:K634)</f>
        <v>0</v>
      </c>
      <c r="L627" s="48"/>
      <c r="M627" s="48"/>
      <c r="O627" s="48"/>
    </row>
    <row r="628" spans="2:15" s="64" customFormat="1" ht="15.75" customHeight="1" x14ac:dyDescent="0.25">
      <c r="B628" s="49"/>
      <c r="C628" s="67" t="s">
        <v>134</v>
      </c>
      <c r="D628" s="70" t="s">
        <v>135</v>
      </c>
      <c r="E628" s="67" t="s">
        <v>136</v>
      </c>
      <c r="F628" s="67">
        <v>0.2</v>
      </c>
      <c r="G628" s="67">
        <v>0</v>
      </c>
      <c r="H628" s="71">
        <v>3284.4443999999999</v>
      </c>
      <c r="I628" s="52">
        <f t="shared" ref="I628:I634" si="90">+(F628+G628)*H628</f>
        <v>656.88887999999997</v>
      </c>
      <c r="J628" s="53">
        <v>0</v>
      </c>
      <c r="K628" s="53">
        <f t="shared" si="89"/>
        <v>0</v>
      </c>
      <c r="L628" s="48"/>
      <c r="M628" s="48"/>
      <c r="O628" s="48"/>
    </row>
    <row r="629" spans="2:15" s="148" customFormat="1" ht="15.75" customHeight="1" x14ac:dyDescent="0.25">
      <c r="B629" s="49"/>
      <c r="C629" s="67" t="s">
        <v>1213</v>
      </c>
      <c r="D629" s="70" t="s">
        <v>1214</v>
      </c>
      <c r="E629" s="67" t="s">
        <v>164</v>
      </c>
      <c r="F629" s="67">
        <v>1</v>
      </c>
      <c r="G629" s="67">
        <v>0</v>
      </c>
      <c r="H629" s="71">
        <v>88900</v>
      </c>
      <c r="I629" s="52">
        <f t="shared" si="90"/>
        <v>88900</v>
      </c>
      <c r="J629" s="53">
        <v>0</v>
      </c>
      <c r="K629" s="53">
        <f t="shared" si="89"/>
        <v>0</v>
      </c>
      <c r="L629" s="48"/>
      <c r="M629" s="48"/>
      <c r="O629" s="48"/>
    </row>
    <row r="630" spans="2:15" s="148" customFormat="1" ht="15.75" customHeight="1" x14ac:dyDescent="0.25">
      <c r="B630" s="49"/>
      <c r="C630" s="67" t="s">
        <v>1245</v>
      </c>
      <c r="D630" s="70" t="s">
        <v>1246</v>
      </c>
      <c r="E630" s="67" t="s">
        <v>164</v>
      </c>
      <c r="F630" s="67">
        <v>1</v>
      </c>
      <c r="G630" s="67">
        <v>0</v>
      </c>
      <c r="H630" s="71">
        <v>5886</v>
      </c>
      <c r="I630" s="52">
        <f t="shared" si="90"/>
        <v>5886</v>
      </c>
      <c r="J630" s="53">
        <v>0</v>
      </c>
      <c r="K630" s="53">
        <f t="shared" si="89"/>
        <v>0</v>
      </c>
      <c r="L630" s="48"/>
      <c r="M630" s="48"/>
      <c r="O630" s="48"/>
    </row>
    <row r="631" spans="2:15" s="148" customFormat="1" ht="15.75" customHeight="1" x14ac:dyDescent="0.25">
      <c r="B631" s="49"/>
      <c r="C631" s="67" t="s">
        <v>804</v>
      </c>
      <c r="D631" s="70" t="s">
        <v>805</v>
      </c>
      <c r="E631" s="67" t="s">
        <v>164</v>
      </c>
      <c r="F631" s="67">
        <v>1</v>
      </c>
      <c r="G631" s="67">
        <v>0</v>
      </c>
      <c r="H631" s="71">
        <v>1474</v>
      </c>
      <c r="I631" s="52">
        <f t="shared" si="90"/>
        <v>1474</v>
      </c>
      <c r="J631" s="53">
        <v>0</v>
      </c>
      <c r="K631" s="53">
        <f t="shared" si="89"/>
        <v>0</v>
      </c>
      <c r="L631" s="48"/>
      <c r="M631" s="48"/>
      <c r="O631" s="48"/>
    </row>
    <row r="632" spans="2:15" s="148" customFormat="1" ht="15.75" customHeight="1" x14ac:dyDescent="0.25">
      <c r="B632" s="49"/>
      <c r="C632" s="67" t="s">
        <v>1228</v>
      </c>
      <c r="D632" s="70" t="s">
        <v>1229</v>
      </c>
      <c r="E632" s="67" t="s">
        <v>164</v>
      </c>
      <c r="F632" s="67">
        <v>1</v>
      </c>
      <c r="G632" s="67">
        <v>0</v>
      </c>
      <c r="H632" s="71">
        <v>13279</v>
      </c>
      <c r="I632" s="52">
        <f t="shared" si="90"/>
        <v>13279</v>
      </c>
      <c r="J632" s="53">
        <v>0</v>
      </c>
      <c r="K632" s="53">
        <f t="shared" si="89"/>
        <v>0</v>
      </c>
      <c r="L632" s="48"/>
      <c r="M632" s="48"/>
      <c r="O632" s="48"/>
    </row>
    <row r="633" spans="2:15" s="148" customFormat="1" ht="15.75" customHeight="1" x14ac:dyDescent="0.25">
      <c r="B633" s="49"/>
      <c r="C633" s="67" t="s">
        <v>98</v>
      </c>
      <c r="D633" s="70" t="s">
        <v>99</v>
      </c>
      <c r="E633" s="67" t="s">
        <v>97</v>
      </c>
      <c r="F633" s="67">
        <v>1</v>
      </c>
      <c r="G633" s="67">
        <v>0</v>
      </c>
      <c r="H633" s="71">
        <v>1345</v>
      </c>
      <c r="I633" s="52">
        <f t="shared" si="90"/>
        <v>1345</v>
      </c>
      <c r="J633" s="53">
        <v>0</v>
      </c>
      <c r="K633" s="53">
        <f t="shared" si="89"/>
        <v>0</v>
      </c>
      <c r="L633" s="48"/>
      <c r="M633" s="48"/>
      <c r="O633" s="48"/>
    </row>
    <row r="634" spans="2:15" s="148" customFormat="1" ht="15.75" customHeight="1" x14ac:dyDescent="0.25">
      <c r="B634" s="49"/>
      <c r="C634" s="67" t="s">
        <v>38</v>
      </c>
      <c r="D634" s="70" t="s">
        <v>1456</v>
      </c>
      <c r="E634" s="67" t="s">
        <v>29</v>
      </c>
      <c r="F634" s="67">
        <v>1</v>
      </c>
      <c r="G634" s="67">
        <v>0</v>
      </c>
      <c r="H634" s="71">
        <v>23861</v>
      </c>
      <c r="I634" s="52">
        <f t="shared" si="90"/>
        <v>23861</v>
      </c>
      <c r="J634" s="53">
        <v>0</v>
      </c>
      <c r="K634" s="53" t="s">
        <v>1753</v>
      </c>
      <c r="L634" s="48"/>
      <c r="M634" s="48"/>
      <c r="O634" s="48"/>
    </row>
    <row r="635" spans="2:15" ht="49.5" customHeight="1" x14ac:dyDescent="0.25">
      <c r="B635" s="44" t="s">
        <v>1758</v>
      </c>
      <c r="C635" s="45"/>
      <c r="D635" s="46" t="s">
        <v>1426</v>
      </c>
      <c r="E635" s="45" t="s">
        <v>164</v>
      </c>
      <c r="F635" s="45"/>
      <c r="G635" s="45"/>
      <c r="H635" s="45"/>
      <c r="I635" s="47">
        <f>+SUM(I636:I642)</f>
        <v>136401.88887999998</v>
      </c>
      <c r="J635" s="47">
        <f>SUM(J636:J642)</f>
        <v>0</v>
      </c>
      <c r="K635" s="47">
        <f>SUM(K636:K642)</f>
        <v>0</v>
      </c>
      <c r="L635" s="48"/>
      <c r="M635" s="48"/>
      <c r="O635" s="48"/>
    </row>
    <row r="636" spans="2:15" ht="15.75" customHeight="1" x14ac:dyDescent="0.25">
      <c r="B636" s="49"/>
      <c r="C636" s="7" t="s">
        <v>134</v>
      </c>
      <c r="D636" s="50" t="s">
        <v>135</v>
      </c>
      <c r="E636" s="7" t="s">
        <v>136</v>
      </c>
      <c r="F636" s="7">
        <v>0.2</v>
      </c>
      <c r="G636" s="7">
        <v>0</v>
      </c>
      <c r="H636" s="51">
        <v>3284.4443999999999</v>
      </c>
      <c r="I636" s="52">
        <f t="shared" ref="I636:I642" si="91">+(F636+G636)*H636</f>
        <v>656.88887999999997</v>
      </c>
      <c r="J636" s="53">
        <v>0</v>
      </c>
      <c r="K636" s="53">
        <f t="shared" ref="K636:K642" si="92">+(F636+G636)*J636</f>
        <v>0</v>
      </c>
      <c r="L636" s="48"/>
      <c r="M636" s="48"/>
      <c r="O636" s="48"/>
    </row>
    <row r="637" spans="2:15" s="148" customFormat="1" ht="15.75" customHeight="1" x14ac:dyDescent="0.25">
      <c r="B637" s="49"/>
      <c r="C637" s="67" t="s">
        <v>1211</v>
      </c>
      <c r="D637" s="70" t="s">
        <v>1212</v>
      </c>
      <c r="E637" s="67" t="s">
        <v>164</v>
      </c>
      <c r="F637" s="67">
        <v>1</v>
      </c>
      <c r="G637" s="67">
        <v>0</v>
      </c>
      <c r="H637" s="71">
        <v>89900</v>
      </c>
      <c r="I637" s="52">
        <f t="shared" si="91"/>
        <v>89900</v>
      </c>
      <c r="J637" s="53">
        <v>0</v>
      </c>
      <c r="K637" s="53">
        <f t="shared" si="92"/>
        <v>0</v>
      </c>
      <c r="L637" s="48"/>
      <c r="M637" s="48"/>
      <c r="O637" s="48"/>
    </row>
    <row r="638" spans="2:15" s="148" customFormat="1" ht="15.75" customHeight="1" x14ac:dyDescent="0.25">
      <c r="B638" s="49"/>
      <c r="C638" s="67" t="s">
        <v>1245</v>
      </c>
      <c r="D638" s="70" t="s">
        <v>1246</v>
      </c>
      <c r="E638" s="67" t="s">
        <v>164</v>
      </c>
      <c r="F638" s="67">
        <v>1</v>
      </c>
      <c r="G638" s="67">
        <v>0</v>
      </c>
      <c r="H638" s="71">
        <v>5886</v>
      </c>
      <c r="I638" s="52">
        <f t="shared" si="91"/>
        <v>5886</v>
      </c>
      <c r="J638" s="53">
        <v>0</v>
      </c>
      <c r="K638" s="53">
        <f t="shared" si="92"/>
        <v>0</v>
      </c>
      <c r="L638" s="48"/>
      <c r="M638" s="48"/>
      <c r="O638" s="48"/>
    </row>
    <row r="639" spans="2:15" s="148" customFormat="1" ht="15.75" customHeight="1" x14ac:dyDescent="0.25">
      <c r="B639" s="49"/>
      <c r="C639" s="67" t="s">
        <v>804</v>
      </c>
      <c r="D639" s="70" t="s">
        <v>805</v>
      </c>
      <c r="E639" s="67" t="s">
        <v>164</v>
      </c>
      <c r="F639" s="67">
        <v>1</v>
      </c>
      <c r="G639" s="67">
        <v>0</v>
      </c>
      <c r="H639" s="71">
        <v>1474</v>
      </c>
      <c r="I639" s="52">
        <f t="shared" si="91"/>
        <v>1474</v>
      </c>
      <c r="J639" s="53">
        <v>0</v>
      </c>
      <c r="K639" s="53">
        <f t="shared" si="92"/>
        <v>0</v>
      </c>
      <c r="L639" s="48"/>
      <c r="M639" s="48"/>
      <c r="O639" s="48"/>
    </row>
    <row r="640" spans="2:15" s="148" customFormat="1" ht="15.75" customHeight="1" x14ac:dyDescent="0.25">
      <c r="B640" s="49"/>
      <c r="C640" s="67" t="s">
        <v>1228</v>
      </c>
      <c r="D640" s="70" t="s">
        <v>1229</v>
      </c>
      <c r="E640" s="67" t="s">
        <v>164</v>
      </c>
      <c r="F640" s="67">
        <v>1</v>
      </c>
      <c r="G640" s="67">
        <v>0</v>
      </c>
      <c r="H640" s="71">
        <v>13279</v>
      </c>
      <c r="I640" s="52">
        <f t="shared" si="91"/>
        <v>13279</v>
      </c>
      <c r="J640" s="53">
        <v>0</v>
      </c>
      <c r="K640" s="53">
        <f t="shared" si="92"/>
        <v>0</v>
      </c>
      <c r="L640" s="48"/>
      <c r="M640" s="48"/>
      <c r="O640" s="48"/>
    </row>
    <row r="641" spans="2:15" s="148" customFormat="1" ht="15.75" customHeight="1" x14ac:dyDescent="0.25">
      <c r="B641" s="49"/>
      <c r="C641" s="67" t="s">
        <v>98</v>
      </c>
      <c r="D641" s="70" t="s">
        <v>99</v>
      </c>
      <c r="E641" s="67" t="s">
        <v>97</v>
      </c>
      <c r="F641" s="67">
        <v>1</v>
      </c>
      <c r="G641" s="67">
        <v>0</v>
      </c>
      <c r="H641" s="71">
        <v>1345</v>
      </c>
      <c r="I641" s="52">
        <f t="shared" si="91"/>
        <v>1345</v>
      </c>
      <c r="J641" s="53">
        <v>0</v>
      </c>
      <c r="K641" s="53">
        <f t="shared" si="92"/>
        <v>0</v>
      </c>
      <c r="L641" s="48"/>
      <c r="M641" s="48"/>
      <c r="O641" s="48"/>
    </row>
    <row r="642" spans="2:15" s="148" customFormat="1" ht="15.75" customHeight="1" x14ac:dyDescent="0.25">
      <c r="B642" s="49"/>
      <c r="C642" s="67" t="s">
        <v>38</v>
      </c>
      <c r="D642" s="70" t="s">
        <v>1456</v>
      </c>
      <c r="E642" s="67" t="s">
        <v>29</v>
      </c>
      <c r="F642" s="67">
        <v>1</v>
      </c>
      <c r="G642" s="67">
        <v>0</v>
      </c>
      <c r="H642" s="71">
        <v>23861</v>
      </c>
      <c r="I642" s="52">
        <f t="shared" si="91"/>
        <v>23861</v>
      </c>
      <c r="J642" s="53">
        <v>0</v>
      </c>
      <c r="K642" s="53">
        <f t="shared" si="92"/>
        <v>0</v>
      </c>
      <c r="L642" s="48"/>
      <c r="M642" s="48"/>
      <c r="O642" s="48"/>
    </row>
    <row r="643" spans="2:15" ht="15.75" customHeight="1" x14ac:dyDescent="0.25">
      <c r="B643" s="44" t="s">
        <v>1759</v>
      </c>
      <c r="C643" s="45"/>
      <c r="D643" s="46" t="s">
        <v>1523</v>
      </c>
      <c r="E643" s="45" t="s">
        <v>164</v>
      </c>
      <c r="F643" s="45"/>
      <c r="G643" s="45"/>
      <c r="H643" s="45"/>
      <c r="I643" s="47">
        <f>+SUM(I644:I647)</f>
        <v>66869.788879999993</v>
      </c>
      <c r="J643" s="47">
        <f>SUM(J644:J647)</f>
        <v>0</v>
      </c>
      <c r="K643" s="47">
        <f>SUM(K644:K647)</f>
        <v>0</v>
      </c>
      <c r="L643" s="48"/>
      <c r="M643" s="48"/>
      <c r="O643" s="48"/>
    </row>
    <row r="644" spans="2:15" ht="15.75" customHeight="1" x14ac:dyDescent="0.25">
      <c r="B644" s="49"/>
      <c r="C644" s="7" t="s">
        <v>134</v>
      </c>
      <c r="D644" s="50" t="s">
        <v>135</v>
      </c>
      <c r="E644" s="7" t="s">
        <v>136</v>
      </c>
      <c r="F644" s="7">
        <v>0.2</v>
      </c>
      <c r="G644" s="7">
        <v>0</v>
      </c>
      <c r="H644" s="51">
        <v>3284.4443999999999</v>
      </c>
      <c r="I644" s="52">
        <f>+(F644+G644)*H644</f>
        <v>656.88887999999997</v>
      </c>
      <c r="J644" s="53">
        <v>0</v>
      </c>
      <c r="K644" s="53">
        <f>+(F644+G644)*J644</f>
        <v>0</v>
      </c>
      <c r="L644" s="48"/>
      <c r="M644" s="48"/>
      <c r="O644" s="48"/>
    </row>
    <row r="645" spans="2:15" s="148" customFormat="1" ht="15.75" customHeight="1" x14ac:dyDescent="0.25">
      <c r="B645" s="49"/>
      <c r="C645" s="67" t="s">
        <v>1217</v>
      </c>
      <c r="D645" s="70" t="s">
        <v>1524</v>
      </c>
      <c r="E645" s="67" t="s">
        <v>164</v>
      </c>
      <c r="F645" s="67">
        <v>1</v>
      </c>
      <c r="G645" s="67">
        <v>0</v>
      </c>
      <c r="H645" s="71">
        <v>56388.5</v>
      </c>
      <c r="I645" s="52">
        <f>+(F645+G645)*H645</f>
        <v>56388.5</v>
      </c>
      <c r="J645" s="53">
        <v>0</v>
      </c>
      <c r="K645" s="53">
        <f>+(F645+G645)*J645</f>
        <v>0</v>
      </c>
      <c r="L645" s="48"/>
      <c r="M645" s="48"/>
      <c r="O645" s="48"/>
    </row>
    <row r="646" spans="2:15" s="148" customFormat="1" ht="15.75" customHeight="1" x14ac:dyDescent="0.25">
      <c r="B646" s="49"/>
      <c r="C646" s="67" t="s">
        <v>384</v>
      </c>
      <c r="D646" s="70" t="s">
        <v>385</v>
      </c>
      <c r="E646" s="67" t="s">
        <v>386</v>
      </c>
      <c r="F646" s="67">
        <v>0.2</v>
      </c>
      <c r="G646" s="67">
        <v>0</v>
      </c>
      <c r="H646" s="71">
        <v>1400</v>
      </c>
      <c r="I646" s="52">
        <f>+(F646+G646)*H646</f>
        <v>280</v>
      </c>
      <c r="J646" s="53">
        <v>0</v>
      </c>
      <c r="K646" s="53">
        <f>+(F646+G646)*J646</f>
        <v>0</v>
      </c>
      <c r="L646" s="48"/>
      <c r="M646" s="48"/>
      <c r="O646" s="48"/>
    </row>
    <row r="647" spans="2:15" ht="15.75" customHeight="1" x14ac:dyDescent="0.25">
      <c r="B647" s="49"/>
      <c r="C647" s="7" t="s">
        <v>38</v>
      </c>
      <c r="D647" s="50" t="s">
        <v>1456</v>
      </c>
      <c r="E647" s="7" t="s">
        <v>29</v>
      </c>
      <c r="F647" s="7">
        <v>0.4</v>
      </c>
      <c r="G647" s="7">
        <v>0</v>
      </c>
      <c r="H647" s="51">
        <v>23861</v>
      </c>
      <c r="I647" s="52">
        <f>+(F647+G647)*H647</f>
        <v>9544.4</v>
      </c>
      <c r="J647" s="53">
        <v>0</v>
      </c>
      <c r="K647" s="53">
        <f>+(F647+G647)*J647</f>
        <v>0</v>
      </c>
      <c r="L647" s="48"/>
      <c r="M647" s="48"/>
      <c r="O647" s="48"/>
    </row>
    <row r="648" spans="2:15" ht="15.75" customHeight="1" x14ac:dyDescent="0.25">
      <c r="B648" s="158" t="s">
        <v>1760</v>
      </c>
      <c r="C648" s="159"/>
      <c r="D648" s="160" t="s">
        <v>1428</v>
      </c>
      <c r="E648" s="159" t="s">
        <v>164</v>
      </c>
      <c r="F648" s="159"/>
      <c r="G648" s="159"/>
      <c r="H648" s="159"/>
      <c r="I648" s="161">
        <f>+SUM(I649:I652)</f>
        <v>322772.1130666667</v>
      </c>
      <c r="J648" s="161">
        <f>SUM(J649:J652)</f>
        <v>0</v>
      </c>
      <c r="K648" s="162">
        <f>SUM(K649:K652)</f>
        <v>0</v>
      </c>
      <c r="L648" s="48"/>
      <c r="M648" s="48"/>
      <c r="O648" s="48"/>
    </row>
    <row r="649" spans="2:15" ht="15.75" customHeight="1" x14ac:dyDescent="0.25">
      <c r="B649" s="84"/>
      <c r="C649" s="67" t="s">
        <v>134</v>
      </c>
      <c r="D649" s="70" t="s">
        <v>135</v>
      </c>
      <c r="E649" s="67" t="s">
        <v>136</v>
      </c>
      <c r="F649" s="67">
        <v>1</v>
      </c>
      <c r="G649" s="67">
        <v>0</v>
      </c>
      <c r="H649" s="71">
        <v>3284.4443999999999</v>
      </c>
      <c r="I649" s="72">
        <f>+(F649+G649)*H649</f>
        <v>3284.4443999999999</v>
      </c>
      <c r="J649" s="53">
        <v>0</v>
      </c>
      <c r="K649" s="85">
        <f>+(F649+G649)*J649</f>
        <v>0</v>
      </c>
      <c r="L649" s="48"/>
      <c r="M649" s="48"/>
      <c r="O649" s="48"/>
    </row>
    <row r="650" spans="2:15" s="148" customFormat="1" ht="15.75" customHeight="1" x14ac:dyDescent="0.25">
      <c r="B650" s="84"/>
      <c r="C650" s="67" t="s">
        <v>112</v>
      </c>
      <c r="D650" s="70" t="s">
        <v>113</v>
      </c>
      <c r="E650" s="67" t="s">
        <v>53</v>
      </c>
      <c r="F650" s="67">
        <v>0.126</v>
      </c>
      <c r="G650" s="67">
        <v>0</v>
      </c>
      <c r="H650" s="71">
        <v>449752</v>
      </c>
      <c r="I650" s="72">
        <f>+(F650+G650)*H650</f>
        <v>56668.752</v>
      </c>
      <c r="J650" s="53">
        <v>0</v>
      </c>
      <c r="K650" s="85">
        <f>+(F650+G650)*J650</f>
        <v>0</v>
      </c>
      <c r="L650" s="48"/>
      <c r="M650" s="48"/>
      <c r="O650" s="48"/>
    </row>
    <row r="651" spans="2:15" s="148" customFormat="1" ht="15.75" customHeight="1" x14ac:dyDescent="0.25">
      <c r="B651" s="84"/>
      <c r="C651" s="67" t="s">
        <v>1222</v>
      </c>
      <c r="D651" s="70" t="s">
        <v>1223</v>
      </c>
      <c r="E651" s="67" t="s">
        <v>164</v>
      </c>
      <c r="F651" s="67">
        <v>1</v>
      </c>
      <c r="G651" s="67">
        <v>0</v>
      </c>
      <c r="H651" s="71">
        <v>248900</v>
      </c>
      <c r="I651" s="72">
        <f>+(F651+G651)*H651</f>
        <v>248900</v>
      </c>
      <c r="J651" s="53">
        <v>0</v>
      </c>
      <c r="K651" s="85">
        <f>+(F651+G651)*J651</f>
        <v>0</v>
      </c>
      <c r="L651" s="48"/>
      <c r="M651" s="48"/>
      <c r="O651" s="48"/>
    </row>
    <row r="652" spans="2:15" ht="15.75" customHeight="1" x14ac:dyDescent="0.25">
      <c r="B652" s="86"/>
      <c r="C652" s="87" t="s">
        <v>38</v>
      </c>
      <c r="D652" s="88" t="s">
        <v>1456</v>
      </c>
      <c r="E652" s="87" t="s">
        <v>29</v>
      </c>
      <c r="F652" s="87">
        <v>0.58333333333333337</v>
      </c>
      <c r="G652" s="87">
        <v>0</v>
      </c>
      <c r="H652" s="89">
        <v>23861</v>
      </c>
      <c r="I652" s="90">
        <f>+(F652+G652)*H652</f>
        <v>13918.916666666668</v>
      </c>
      <c r="J652" s="91">
        <v>0</v>
      </c>
      <c r="K652" s="92">
        <f>+(F652+G652)*J652</f>
        <v>0</v>
      </c>
      <c r="L652" s="48"/>
      <c r="M652" s="48"/>
      <c r="O652" s="48"/>
    </row>
    <row r="653" spans="2:15" ht="15.75" customHeight="1" x14ac:dyDescent="0.25">
      <c r="B653" s="183"/>
      <c r="C653" s="188"/>
      <c r="D653" s="188"/>
      <c r="E653" s="188"/>
      <c r="F653" s="188"/>
      <c r="G653" s="188"/>
      <c r="H653" s="188"/>
      <c r="I653" s="188"/>
      <c r="J653" s="188"/>
      <c r="K653" s="184"/>
    </row>
    <row r="654" spans="2:15" ht="15.75" customHeight="1" x14ac:dyDescent="0.25">
      <c r="B654" s="198" t="s">
        <v>1429</v>
      </c>
      <c r="C654" s="188"/>
      <c r="D654" s="188"/>
      <c r="E654" s="188"/>
      <c r="F654" s="188"/>
      <c r="G654" s="188"/>
      <c r="H654" s="188"/>
      <c r="I654" s="188"/>
      <c r="J654" s="188"/>
      <c r="K654" s="184"/>
    </row>
    <row r="655" spans="2:15" ht="15.75" customHeight="1" x14ac:dyDescent="0.25">
      <c r="B655" s="198" t="s">
        <v>1430</v>
      </c>
      <c r="C655" s="188"/>
      <c r="D655" s="188"/>
      <c r="E655" s="188"/>
      <c r="F655" s="188"/>
      <c r="G655" s="188"/>
      <c r="H655" s="188"/>
      <c r="I655" s="188"/>
      <c r="J655" s="188"/>
      <c r="K655" s="184"/>
    </row>
    <row r="656" spans="2:15" ht="15.75" customHeight="1" x14ac:dyDescent="0.25">
      <c r="B656" s="198" t="s">
        <v>1431</v>
      </c>
      <c r="C656" s="188"/>
      <c r="D656" s="188"/>
      <c r="E656" s="188"/>
      <c r="F656" s="188"/>
      <c r="G656" s="188"/>
      <c r="H656" s="188"/>
      <c r="I656" s="188"/>
      <c r="J656" s="188"/>
      <c r="K656" s="184"/>
    </row>
    <row r="657" spans="2:11" ht="15.75" customHeight="1" x14ac:dyDescent="0.25">
      <c r="B657" s="198" t="s">
        <v>1432</v>
      </c>
      <c r="C657" s="188"/>
      <c r="D657" s="188"/>
      <c r="E657" s="188"/>
      <c r="F657" s="188"/>
      <c r="G657" s="188"/>
      <c r="H657" s="188"/>
      <c r="I657" s="188"/>
      <c r="J657" s="188"/>
      <c r="K657" s="184"/>
    </row>
    <row r="658" spans="2:11" ht="15.75" customHeight="1" x14ac:dyDescent="0.25">
      <c r="B658" s="198" t="s">
        <v>1433</v>
      </c>
      <c r="C658" s="188"/>
      <c r="D658" s="188"/>
      <c r="E658" s="188"/>
      <c r="F658" s="188"/>
      <c r="G658" s="188"/>
      <c r="H658" s="188"/>
      <c r="I658" s="188"/>
      <c r="J658" s="188"/>
      <c r="K658" s="184"/>
    </row>
    <row r="659" spans="2:11" ht="15.75" customHeight="1" x14ac:dyDescent="0.25">
      <c r="B659" s="201" t="s">
        <v>1434</v>
      </c>
      <c r="C659" s="196"/>
      <c r="D659" s="196"/>
      <c r="E659" s="196"/>
      <c r="F659" s="196"/>
      <c r="G659" s="196"/>
      <c r="H659" s="196"/>
      <c r="I659" s="196"/>
      <c r="J659" s="196"/>
      <c r="K659" s="186"/>
    </row>
    <row r="660" spans="2:11" ht="15.75" customHeight="1" x14ac:dyDescent="0.25">
      <c r="B660" s="55"/>
      <c r="C660" s="56"/>
      <c r="D660" s="56"/>
      <c r="E660" s="56"/>
      <c r="F660" s="56"/>
      <c r="G660" s="56"/>
      <c r="H660" s="56"/>
      <c r="I660" s="56"/>
      <c r="J660" s="56"/>
      <c r="K660" s="57"/>
    </row>
    <row r="661" spans="2:11" ht="15.75" customHeight="1" x14ac:dyDescent="0.25">
      <c r="B661" s="202" t="s">
        <v>1367</v>
      </c>
      <c r="C661" s="193"/>
      <c r="D661" s="193"/>
      <c r="E661" s="193"/>
      <c r="F661" s="193"/>
      <c r="G661" s="193"/>
      <c r="H661" s="193"/>
      <c r="I661" s="193"/>
      <c r="J661" s="193"/>
      <c r="K661" s="182"/>
    </row>
    <row r="662" spans="2:11" ht="15.75" customHeight="1" x14ac:dyDescent="0.25">
      <c r="B662" s="185"/>
      <c r="C662" s="196"/>
      <c r="D662" s="196"/>
      <c r="E662" s="196"/>
      <c r="F662" s="196"/>
      <c r="G662" s="196"/>
      <c r="H662" s="196"/>
      <c r="I662" s="196"/>
      <c r="J662" s="196"/>
      <c r="K662" s="186"/>
    </row>
    <row r="663" spans="2:11" ht="15.75" customHeight="1" x14ac:dyDescent="0.25">
      <c r="B663" s="37"/>
      <c r="C663" s="38"/>
      <c r="D663" s="38"/>
      <c r="E663" s="38"/>
      <c r="F663" s="38"/>
      <c r="G663" s="38"/>
      <c r="H663" s="38"/>
      <c r="I663" s="38"/>
      <c r="J663" s="38"/>
      <c r="K663" s="39"/>
    </row>
    <row r="664" spans="2:11" ht="15.75" customHeight="1" x14ac:dyDescent="0.25">
      <c r="B664" s="58"/>
      <c r="C664" s="4"/>
      <c r="D664" s="4"/>
      <c r="E664" s="4"/>
      <c r="F664" s="4"/>
      <c r="G664" s="4"/>
      <c r="H664" s="4"/>
      <c r="I664" s="4"/>
      <c r="J664" s="4"/>
      <c r="K664" s="5"/>
    </row>
    <row r="665" spans="2:11" ht="15.75" customHeight="1" x14ac:dyDescent="0.25">
      <c r="B665" s="59"/>
      <c r="C665" s="6"/>
      <c r="D665" s="30" t="s">
        <v>1368</v>
      </c>
      <c r="E665" s="197"/>
      <c r="F665" s="196"/>
      <c r="G665" s="196"/>
      <c r="H665" s="196"/>
      <c r="I665" s="196"/>
      <c r="J665" s="196"/>
      <c r="K665" s="7"/>
    </row>
    <row r="666" spans="2:11" ht="15.75" customHeight="1" x14ac:dyDescent="0.25">
      <c r="B666" s="59"/>
      <c r="C666" s="6"/>
      <c r="D666" s="32"/>
      <c r="E666" s="6"/>
      <c r="F666" s="6"/>
      <c r="G666" s="6"/>
      <c r="H666" s="6"/>
      <c r="I666" s="6"/>
      <c r="J666" s="6"/>
      <c r="K666" s="7"/>
    </row>
    <row r="667" spans="2:11" ht="15.75" customHeight="1" x14ac:dyDescent="0.25">
      <c r="B667" s="59"/>
      <c r="C667" s="6"/>
      <c r="D667" s="32"/>
      <c r="E667" s="195"/>
      <c r="F667" s="188"/>
      <c r="G667" s="188"/>
      <c r="H667" s="188"/>
      <c r="I667" s="188"/>
      <c r="J667" s="188"/>
      <c r="K667" s="7"/>
    </row>
    <row r="668" spans="2:11" ht="15.75" customHeight="1" x14ac:dyDescent="0.25">
      <c r="B668" s="59"/>
      <c r="C668" s="6"/>
      <c r="D668" s="32"/>
      <c r="E668" s="188"/>
      <c r="F668" s="188"/>
      <c r="G668" s="188"/>
      <c r="H668" s="188"/>
      <c r="I668" s="188"/>
      <c r="J668" s="188"/>
      <c r="K668" s="7"/>
    </row>
    <row r="669" spans="2:11" ht="15.75" customHeight="1" x14ac:dyDescent="0.25">
      <c r="B669" s="59"/>
      <c r="C669" s="6"/>
      <c r="D669" s="32"/>
      <c r="E669" s="188"/>
      <c r="F669" s="188"/>
      <c r="G669" s="188"/>
      <c r="H669" s="188"/>
      <c r="I669" s="188"/>
      <c r="J669" s="188"/>
      <c r="K669" s="7"/>
    </row>
    <row r="670" spans="2:11" ht="15.75" customHeight="1" x14ac:dyDescent="0.25">
      <c r="B670" s="59"/>
      <c r="C670" s="6"/>
      <c r="D670" s="32"/>
      <c r="E670" s="188"/>
      <c r="F670" s="188"/>
      <c r="G670" s="188"/>
      <c r="H670" s="188"/>
      <c r="I670" s="188"/>
      <c r="J670" s="188"/>
      <c r="K670" s="7"/>
    </row>
    <row r="671" spans="2:11" ht="15.75" customHeight="1" x14ac:dyDescent="0.25">
      <c r="B671" s="59"/>
      <c r="C671" s="6"/>
      <c r="D671" s="30" t="s">
        <v>1369</v>
      </c>
      <c r="E671" s="196"/>
      <c r="F671" s="196"/>
      <c r="G671" s="196"/>
      <c r="H671" s="196"/>
      <c r="I671" s="196"/>
      <c r="J671" s="196"/>
      <c r="K671" s="7"/>
    </row>
    <row r="672" spans="2:11" ht="15.75" customHeight="1" x14ac:dyDescent="0.25">
      <c r="B672" s="59"/>
      <c r="C672" s="6"/>
      <c r="D672" s="32"/>
      <c r="E672" s="6"/>
      <c r="F672" s="6"/>
      <c r="G672" s="6"/>
      <c r="H672" s="6"/>
      <c r="I672" s="6"/>
      <c r="J672" s="6"/>
      <c r="K672" s="7"/>
    </row>
    <row r="673" spans="2:11" ht="15.75" customHeight="1" x14ac:dyDescent="0.25">
      <c r="B673" s="59"/>
      <c r="C673" s="6"/>
      <c r="D673" s="30" t="s">
        <v>1370</v>
      </c>
      <c r="E673" s="197"/>
      <c r="F673" s="196"/>
      <c r="G673" s="196"/>
      <c r="H673" s="196"/>
      <c r="I673" s="196"/>
      <c r="J673" s="196"/>
      <c r="K673" s="7"/>
    </row>
    <row r="674" spans="2:11" ht="15.75" customHeight="1" x14ac:dyDescent="0.25">
      <c r="B674" s="59"/>
      <c r="C674" s="6"/>
      <c r="D674" s="32"/>
      <c r="E674" s="6"/>
      <c r="F674" s="6"/>
      <c r="G674" s="6"/>
      <c r="H674" s="6"/>
      <c r="I674" s="6"/>
      <c r="J674" s="6"/>
      <c r="K674" s="7"/>
    </row>
    <row r="675" spans="2:11" ht="15.75" customHeight="1" x14ac:dyDescent="0.25">
      <c r="B675" s="59"/>
      <c r="C675" s="6"/>
      <c r="D675" s="30" t="s">
        <v>1371</v>
      </c>
      <c r="E675" s="197"/>
      <c r="F675" s="196"/>
      <c r="G675" s="196"/>
      <c r="H675" s="196"/>
      <c r="I675" s="196"/>
      <c r="J675" s="196"/>
      <c r="K675" s="7"/>
    </row>
    <row r="676" spans="2:11" ht="15.75" customHeight="1" x14ac:dyDescent="0.25">
      <c r="B676" s="10"/>
      <c r="C676" s="11"/>
      <c r="D676" s="11"/>
      <c r="E676" s="11"/>
      <c r="F676" s="11"/>
      <c r="G676" s="11"/>
      <c r="H676" s="11"/>
      <c r="I676" s="11"/>
      <c r="J676" s="11"/>
      <c r="K676" s="12"/>
    </row>
  </sheetData>
  <autoFilter ref="B12:K652"/>
  <mergeCells count="17">
    <mergeCell ref="B653:K653"/>
    <mergeCell ref="B654:K654"/>
    <mergeCell ref="E667:J671"/>
    <mergeCell ref="E673:J673"/>
    <mergeCell ref="E675:J675"/>
    <mergeCell ref="B655:K655"/>
    <mergeCell ref="B656:K656"/>
    <mergeCell ref="B657:K657"/>
    <mergeCell ref="B658:K658"/>
    <mergeCell ref="B659:K659"/>
    <mergeCell ref="B661:K662"/>
    <mergeCell ref="E665:J665"/>
    <mergeCell ref="B2:D10"/>
    <mergeCell ref="E3:K3"/>
    <mergeCell ref="E4:K4"/>
    <mergeCell ref="E6:K6"/>
    <mergeCell ref="E7:K9"/>
  </mergeCells>
  <pageMargins left="0.25" right="0.25" top="0.75" bottom="0.75" header="0" footer="0"/>
  <pageSetup fitToHeight="0"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164"/>
  <sheetViews>
    <sheetView zoomScale="89" zoomScaleNormal="89" workbookViewId="0">
      <selection activeCell="E18" sqref="E18"/>
    </sheetView>
  </sheetViews>
  <sheetFormatPr baseColWidth="10" defaultColWidth="14.42578125" defaultRowHeight="15" customHeight="1" x14ac:dyDescent="0.25"/>
  <cols>
    <col min="1" max="2" width="10.7109375" customWidth="1"/>
    <col min="3" max="4" width="7.140625" customWidth="1"/>
    <col min="5" max="5" width="82.5703125" customWidth="1"/>
    <col min="6" max="6" width="18" style="141" customWidth="1"/>
    <col min="7" max="8" width="20" customWidth="1"/>
    <col min="9" max="9" width="18" customWidth="1"/>
    <col min="10" max="10" width="18" style="61" customWidth="1"/>
    <col min="11" max="11" width="20" customWidth="1"/>
    <col min="12" max="23" width="10.7109375" customWidth="1"/>
  </cols>
  <sheetData>
    <row r="2" spans="2:11" x14ac:dyDescent="0.25">
      <c r="B2" s="181"/>
      <c r="C2" s="193"/>
      <c r="D2" s="193"/>
      <c r="E2" s="182"/>
      <c r="F2" s="65"/>
      <c r="G2" s="4"/>
      <c r="H2" s="4"/>
      <c r="I2" s="4"/>
      <c r="J2" s="4"/>
      <c r="K2" s="4"/>
    </row>
    <row r="3" spans="2:11" x14ac:dyDescent="0.25">
      <c r="B3" s="183"/>
      <c r="C3" s="188"/>
      <c r="D3" s="188"/>
      <c r="E3" s="184"/>
      <c r="F3" s="203" t="s">
        <v>1435</v>
      </c>
      <c r="G3" s="188"/>
      <c r="H3" s="188"/>
      <c r="I3" s="188"/>
      <c r="J3" s="188"/>
      <c r="K3" s="188"/>
    </row>
    <row r="4" spans="2:11" x14ac:dyDescent="0.25">
      <c r="B4" s="183"/>
      <c r="C4" s="188"/>
      <c r="D4" s="188"/>
      <c r="E4" s="184"/>
      <c r="F4" s="203" t="s">
        <v>1</v>
      </c>
      <c r="G4" s="188"/>
      <c r="H4" s="188"/>
      <c r="I4" s="188"/>
      <c r="J4" s="188"/>
      <c r="K4" s="188"/>
    </row>
    <row r="5" spans="2:11" x14ac:dyDescent="0.25">
      <c r="B5" s="183"/>
      <c r="C5" s="188"/>
      <c r="D5" s="188"/>
      <c r="E5" s="184"/>
      <c r="F5" s="28"/>
      <c r="G5" s="6"/>
      <c r="H5" s="6"/>
      <c r="I5" s="6"/>
      <c r="J5" s="6"/>
      <c r="K5" s="6"/>
    </row>
    <row r="6" spans="2:11" x14ac:dyDescent="0.25">
      <c r="B6" s="183"/>
      <c r="C6" s="188"/>
      <c r="D6" s="188"/>
      <c r="E6" s="184"/>
      <c r="F6" s="204" t="s">
        <v>2</v>
      </c>
      <c r="G6" s="188"/>
      <c r="H6" s="188"/>
      <c r="I6" s="188"/>
      <c r="J6" s="188"/>
      <c r="K6" s="188"/>
    </row>
    <row r="7" spans="2:11" ht="15" customHeight="1" x14ac:dyDescent="0.25">
      <c r="B7" s="183"/>
      <c r="C7" s="188"/>
      <c r="D7" s="188"/>
      <c r="E7" s="184"/>
      <c r="F7" s="194" t="s">
        <v>1543</v>
      </c>
      <c r="G7" s="188"/>
      <c r="H7" s="188"/>
      <c r="I7" s="188"/>
      <c r="J7" s="188"/>
      <c r="K7" s="188"/>
    </row>
    <row r="8" spans="2:11" x14ac:dyDescent="0.25">
      <c r="B8" s="183"/>
      <c r="C8" s="188"/>
      <c r="D8" s="188"/>
      <c r="E8" s="184"/>
      <c r="F8" s="183"/>
      <c r="G8" s="188"/>
      <c r="H8" s="188"/>
      <c r="I8" s="188"/>
      <c r="J8" s="188"/>
      <c r="K8" s="188"/>
    </row>
    <row r="9" spans="2:11" x14ac:dyDescent="0.25">
      <c r="B9" s="183"/>
      <c r="C9" s="188"/>
      <c r="D9" s="188"/>
      <c r="E9" s="184"/>
      <c r="F9" s="183"/>
      <c r="G9" s="188"/>
      <c r="H9" s="188"/>
      <c r="I9" s="188"/>
      <c r="J9" s="188"/>
      <c r="K9" s="188"/>
    </row>
    <row r="10" spans="2:11" x14ac:dyDescent="0.25">
      <c r="B10" s="185"/>
      <c r="C10" s="196"/>
      <c r="D10" s="196"/>
      <c r="E10" s="186"/>
      <c r="F10" s="33"/>
      <c r="G10" s="11"/>
      <c r="H10" s="11"/>
      <c r="I10" s="11"/>
      <c r="J10" s="11"/>
      <c r="K10" s="11"/>
    </row>
    <row r="11" spans="2:11" x14ac:dyDescent="0.25">
      <c r="B11" s="37"/>
      <c r="C11" s="38"/>
      <c r="D11" s="38"/>
      <c r="E11" s="38"/>
      <c r="F11" s="135"/>
      <c r="G11" s="38"/>
      <c r="H11" s="38"/>
      <c r="I11" s="38"/>
      <c r="J11" s="38"/>
      <c r="K11" s="38"/>
    </row>
    <row r="12" spans="2:11" ht="45" x14ac:dyDescent="0.25">
      <c r="B12" s="166" t="s">
        <v>1373</v>
      </c>
      <c r="C12" s="167" t="s">
        <v>1436</v>
      </c>
      <c r="D12" s="167" t="s">
        <v>1437</v>
      </c>
      <c r="E12" s="167" t="s">
        <v>1375</v>
      </c>
      <c r="F12" s="167" t="s">
        <v>5</v>
      </c>
      <c r="G12" s="167" t="s">
        <v>1379</v>
      </c>
      <c r="H12" s="60" t="s">
        <v>1381</v>
      </c>
      <c r="I12" s="167" t="s">
        <v>1376</v>
      </c>
      <c r="J12" s="118" t="s">
        <v>1438</v>
      </c>
      <c r="K12" s="60" t="s">
        <v>1439</v>
      </c>
    </row>
    <row r="13" spans="2:11" x14ac:dyDescent="0.25">
      <c r="B13" s="168"/>
      <c r="C13" s="169">
        <v>1</v>
      </c>
      <c r="D13" s="169"/>
      <c r="E13" s="170" t="s">
        <v>1761</v>
      </c>
      <c r="F13" s="169"/>
      <c r="G13" s="169"/>
      <c r="H13" s="119"/>
      <c r="I13" s="169"/>
      <c r="J13" s="120">
        <f>+J14</f>
        <v>155144.54440000001</v>
      </c>
      <c r="K13" s="120">
        <f>+K14</f>
        <v>0</v>
      </c>
    </row>
    <row r="14" spans="2:11" ht="15.75" customHeight="1" x14ac:dyDescent="0.25">
      <c r="B14" s="171" t="s">
        <v>1762</v>
      </c>
      <c r="C14" s="172"/>
      <c r="D14" s="173"/>
      <c r="E14" s="174" t="s">
        <v>1525</v>
      </c>
      <c r="F14" s="172" t="s">
        <v>53</v>
      </c>
      <c r="G14" s="175">
        <v>155144.54440000001</v>
      </c>
      <c r="H14" s="94">
        <v>0</v>
      </c>
      <c r="I14" s="172">
        <v>1</v>
      </c>
      <c r="J14" s="93">
        <f>+G14*I14</f>
        <v>155144.54440000001</v>
      </c>
      <c r="K14" s="94">
        <f>+H14*I14</f>
        <v>0</v>
      </c>
    </row>
    <row r="15" spans="2:11" s="64" customFormat="1" ht="15.75" customHeight="1" x14ac:dyDescent="0.25">
      <c r="B15" s="168"/>
      <c r="C15" s="169">
        <v>2</v>
      </c>
      <c r="D15" s="176"/>
      <c r="E15" s="170" t="s">
        <v>1763</v>
      </c>
      <c r="F15" s="169"/>
      <c r="G15" s="169"/>
      <c r="H15" s="120">
        <f>SUM(H16:H27)</f>
        <v>0</v>
      </c>
      <c r="I15" s="169"/>
      <c r="J15" s="120">
        <f>J16+J28</f>
        <v>135906.46220000001</v>
      </c>
      <c r="K15" s="120">
        <f>SUM(K16:K27)</f>
        <v>0</v>
      </c>
    </row>
    <row r="16" spans="2:11" ht="15.75" customHeight="1" x14ac:dyDescent="0.25">
      <c r="B16" s="168" t="s">
        <v>1764</v>
      </c>
      <c r="C16" s="169">
        <v>2</v>
      </c>
      <c r="D16" s="176"/>
      <c r="E16" s="170" t="s">
        <v>1763</v>
      </c>
      <c r="F16" s="169"/>
      <c r="G16" s="169"/>
      <c r="H16" s="120">
        <f>SUM(H17:H27)</f>
        <v>0</v>
      </c>
      <c r="I16" s="169"/>
      <c r="J16" s="120">
        <f>SUM(J17:J27)</f>
        <v>73726.090799999991</v>
      </c>
      <c r="K16" s="120">
        <f>SUM(K17:K27)</f>
        <v>0</v>
      </c>
    </row>
    <row r="17" spans="2:11" ht="15.75" customHeight="1" x14ac:dyDescent="0.25">
      <c r="B17" s="171">
        <v>2.1</v>
      </c>
      <c r="C17" s="172">
        <v>2</v>
      </c>
      <c r="D17" s="177">
        <v>1</v>
      </c>
      <c r="E17" s="180" t="s">
        <v>1626</v>
      </c>
      <c r="F17" s="172" t="s">
        <v>164</v>
      </c>
      <c r="G17" s="175">
        <v>7335.3524399999997</v>
      </c>
      <c r="H17" s="94">
        <v>0</v>
      </c>
      <c r="I17" s="172">
        <v>1</v>
      </c>
      <c r="J17" s="93">
        <f t="shared" ref="J17:J27" si="0">+G17*I17</f>
        <v>7335.3524399999997</v>
      </c>
      <c r="K17" s="94">
        <f t="shared" ref="K17:K27" si="1">+H17*I17</f>
        <v>0</v>
      </c>
    </row>
    <row r="18" spans="2:11" s="157" customFormat="1" ht="15.75" customHeight="1" x14ac:dyDescent="0.25">
      <c r="B18" s="171">
        <v>2.1</v>
      </c>
      <c r="C18" s="172">
        <v>2</v>
      </c>
      <c r="D18" s="177">
        <v>2</v>
      </c>
      <c r="E18" s="174" t="s">
        <v>1493</v>
      </c>
      <c r="F18" s="172" t="s">
        <v>164</v>
      </c>
      <c r="G18" s="175">
        <v>5335.3444400000008</v>
      </c>
      <c r="H18" s="94">
        <v>0</v>
      </c>
      <c r="I18" s="172">
        <v>1</v>
      </c>
      <c r="J18" s="93">
        <f t="shared" si="0"/>
        <v>5335.3444400000008</v>
      </c>
      <c r="K18" s="94">
        <f t="shared" si="1"/>
        <v>0</v>
      </c>
    </row>
    <row r="19" spans="2:11" s="157" customFormat="1" ht="15.75" customHeight="1" x14ac:dyDescent="0.25">
      <c r="B19" s="171">
        <v>2.1</v>
      </c>
      <c r="C19" s="172">
        <v>2</v>
      </c>
      <c r="D19" s="177">
        <v>3</v>
      </c>
      <c r="E19" s="174" t="s">
        <v>1490</v>
      </c>
      <c r="F19" s="172" t="s">
        <v>164</v>
      </c>
      <c r="G19" s="175">
        <v>4919.1944400000002</v>
      </c>
      <c r="H19" s="94">
        <v>0</v>
      </c>
      <c r="I19" s="172">
        <v>1</v>
      </c>
      <c r="J19" s="93">
        <f t="shared" si="0"/>
        <v>4919.1944400000002</v>
      </c>
      <c r="K19" s="94">
        <f t="shared" si="1"/>
        <v>0</v>
      </c>
    </row>
    <row r="20" spans="2:11" s="157" customFormat="1" ht="15.75" customHeight="1" x14ac:dyDescent="0.25">
      <c r="B20" s="171">
        <v>2.1</v>
      </c>
      <c r="C20" s="172">
        <v>2</v>
      </c>
      <c r="D20" s="177">
        <v>4</v>
      </c>
      <c r="E20" s="174" t="s">
        <v>1631</v>
      </c>
      <c r="F20" s="172" t="s">
        <v>123</v>
      </c>
      <c r="G20" s="175">
        <v>4707.2700000000004</v>
      </c>
      <c r="H20" s="94">
        <v>0</v>
      </c>
      <c r="I20" s="172">
        <v>1</v>
      </c>
      <c r="J20" s="93">
        <f t="shared" si="0"/>
        <v>4707.2700000000004</v>
      </c>
      <c r="K20" s="94">
        <f t="shared" si="1"/>
        <v>0</v>
      </c>
    </row>
    <row r="21" spans="2:11" s="157" customFormat="1" ht="15.75" customHeight="1" x14ac:dyDescent="0.25">
      <c r="B21" s="171">
        <v>2.1</v>
      </c>
      <c r="C21" s="172">
        <v>2</v>
      </c>
      <c r="D21" s="177">
        <v>5</v>
      </c>
      <c r="E21" s="174" t="s">
        <v>1494</v>
      </c>
      <c r="F21" s="172" t="s">
        <v>123</v>
      </c>
      <c r="G21" s="175">
        <v>5035.7144399999997</v>
      </c>
      <c r="H21" s="94">
        <v>0</v>
      </c>
      <c r="I21" s="172">
        <v>1</v>
      </c>
      <c r="J21" s="93">
        <f t="shared" si="0"/>
        <v>5035.7144399999997</v>
      </c>
      <c r="K21" s="94">
        <f t="shared" si="1"/>
        <v>0</v>
      </c>
    </row>
    <row r="22" spans="2:11" s="157" customFormat="1" ht="15.75" customHeight="1" x14ac:dyDescent="0.25">
      <c r="B22" s="171">
        <v>2.1</v>
      </c>
      <c r="C22" s="172">
        <v>2</v>
      </c>
      <c r="D22" s="177">
        <v>6</v>
      </c>
      <c r="E22" s="174" t="s">
        <v>1383</v>
      </c>
      <c r="F22" s="172" t="s">
        <v>123</v>
      </c>
      <c r="G22" s="175">
        <v>7680.2188800000004</v>
      </c>
      <c r="H22" s="94">
        <v>0</v>
      </c>
      <c r="I22" s="172">
        <v>1</v>
      </c>
      <c r="J22" s="93">
        <f t="shared" si="0"/>
        <v>7680.2188800000004</v>
      </c>
      <c r="K22" s="94">
        <f t="shared" si="1"/>
        <v>0</v>
      </c>
    </row>
    <row r="23" spans="2:11" s="157" customFormat="1" ht="15.75" customHeight="1" x14ac:dyDescent="0.25">
      <c r="B23" s="171">
        <v>2.1</v>
      </c>
      <c r="C23" s="172">
        <v>2</v>
      </c>
      <c r="D23" s="177">
        <v>7</v>
      </c>
      <c r="E23" s="174" t="s">
        <v>1495</v>
      </c>
      <c r="F23" s="172" t="s">
        <v>123</v>
      </c>
      <c r="G23" s="175">
        <v>3346.1044400000001</v>
      </c>
      <c r="H23" s="94">
        <v>0</v>
      </c>
      <c r="I23" s="172">
        <v>1</v>
      </c>
      <c r="J23" s="93">
        <f t="shared" si="0"/>
        <v>3346.1044400000001</v>
      </c>
      <c r="K23" s="94">
        <f t="shared" si="1"/>
        <v>0</v>
      </c>
    </row>
    <row r="24" spans="2:11" s="157" customFormat="1" ht="15.75" customHeight="1" x14ac:dyDescent="0.25">
      <c r="B24" s="171">
        <v>2.1</v>
      </c>
      <c r="C24" s="172">
        <v>2</v>
      </c>
      <c r="D24" s="177">
        <v>8</v>
      </c>
      <c r="E24" s="174" t="s">
        <v>1384</v>
      </c>
      <c r="F24" s="172" t="s">
        <v>1385</v>
      </c>
      <c r="G24" s="175">
        <v>3973.6184399999997</v>
      </c>
      <c r="H24" s="94">
        <v>0</v>
      </c>
      <c r="I24" s="172">
        <v>1</v>
      </c>
      <c r="J24" s="93">
        <f t="shared" si="0"/>
        <v>3973.6184399999997</v>
      </c>
      <c r="K24" s="94">
        <f t="shared" si="1"/>
        <v>0</v>
      </c>
    </row>
    <row r="25" spans="2:11" s="157" customFormat="1" ht="28.5" customHeight="1" x14ac:dyDescent="0.25">
      <c r="B25" s="171">
        <v>2.1</v>
      </c>
      <c r="C25" s="172">
        <v>2</v>
      </c>
      <c r="D25" s="177">
        <v>9</v>
      </c>
      <c r="E25" s="178" t="s">
        <v>1496</v>
      </c>
      <c r="F25" s="172" t="s">
        <v>164</v>
      </c>
      <c r="G25" s="175">
        <v>7811.1777600000005</v>
      </c>
      <c r="H25" s="94">
        <v>0</v>
      </c>
      <c r="I25" s="172">
        <v>1</v>
      </c>
      <c r="J25" s="93">
        <f t="shared" si="0"/>
        <v>7811.1777600000005</v>
      </c>
      <c r="K25" s="94">
        <f t="shared" si="1"/>
        <v>0</v>
      </c>
    </row>
    <row r="26" spans="2:11" s="157" customFormat="1" ht="15.75" customHeight="1" x14ac:dyDescent="0.25">
      <c r="B26" s="171">
        <v>2.1</v>
      </c>
      <c r="C26" s="172">
        <v>2</v>
      </c>
      <c r="D26" s="177">
        <v>10</v>
      </c>
      <c r="E26" s="174" t="s">
        <v>1387</v>
      </c>
      <c r="F26" s="172" t="s">
        <v>1385</v>
      </c>
      <c r="G26" s="175">
        <v>3646.01332</v>
      </c>
      <c r="H26" s="94">
        <v>0</v>
      </c>
      <c r="I26" s="172">
        <v>1</v>
      </c>
      <c r="J26" s="93">
        <f t="shared" si="0"/>
        <v>3646.01332</v>
      </c>
      <c r="K26" s="94">
        <f t="shared" si="1"/>
        <v>0</v>
      </c>
    </row>
    <row r="27" spans="2:11" s="157" customFormat="1" ht="15.75" customHeight="1" x14ac:dyDescent="0.25">
      <c r="B27" s="171">
        <v>2.1</v>
      </c>
      <c r="C27" s="172">
        <v>2</v>
      </c>
      <c r="D27" s="177">
        <v>11</v>
      </c>
      <c r="E27" s="174" t="s">
        <v>1386</v>
      </c>
      <c r="F27" s="172" t="s">
        <v>123</v>
      </c>
      <c r="G27" s="175">
        <v>19936.082200000001</v>
      </c>
      <c r="H27" s="94">
        <v>0</v>
      </c>
      <c r="I27" s="172">
        <v>1</v>
      </c>
      <c r="J27" s="93">
        <f t="shared" si="0"/>
        <v>19936.082200000001</v>
      </c>
      <c r="K27" s="94">
        <f t="shared" si="1"/>
        <v>0</v>
      </c>
    </row>
    <row r="28" spans="2:11" ht="15.75" customHeight="1" x14ac:dyDescent="0.25">
      <c r="B28" s="168"/>
      <c r="C28" s="169">
        <v>2</v>
      </c>
      <c r="D28" s="169"/>
      <c r="E28" s="170" t="s">
        <v>1528</v>
      </c>
      <c r="F28" s="169"/>
      <c r="G28" s="169"/>
      <c r="H28" s="120">
        <f>SUM(H29:H33)</f>
        <v>0</v>
      </c>
      <c r="I28" s="169"/>
      <c r="J28" s="120">
        <f>SUM(J29:J33)</f>
        <v>62180.371400000004</v>
      </c>
      <c r="K28" s="120">
        <f>SUM(K29:K33)</f>
        <v>0</v>
      </c>
    </row>
    <row r="29" spans="2:11" ht="15.75" customHeight="1" x14ac:dyDescent="0.25">
      <c r="B29" s="171">
        <v>2.2000000000000002</v>
      </c>
      <c r="C29" s="172">
        <v>2</v>
      </c>
      <c r="D29" s="177">
        <v>1</v>
      </c>
      <c r="E29" s="174" t="s">
        <v>1765</v>
      </c>
      <c r="F29" s="172" t="s">
        <v>123</v>
      </c>
      <c r="G29" s="175">
        <v>9643.2222000000002</v>
      </c>
      <c r="H29" s="94">
        <v>0</v>
      </c>
      <c r="I29" s="172">
        <v>1</v>
      </c>
      <c r="J29" s="93">
        <f>+G29*I29</f>
        <v>9643.2222000000002</v>
      </c>
      <c r="K29" s="94">
        <f>+H29*I29</f>
        <v>0</v>
      </c>
    </row>
    <row r="30" spans="2:11" s="157" customFormat="1" ht="15.75" customHeight="1" x14ac:dyDescent="0.25">
      <c r="B30" s="171">
        <v>2.2000000000000002</v>
      </c>
      <c r="C30" s="172">
        <v>2</v>
      </c>
      <c r="D30" s="177">
        <v>2</v>
      </c>
      <c r="E30" s="174" t="s">
        <v>1497</v>
      </c>
      <c r="F30" s="172" t="s">
        <v>123</v>
      </c>
      <c r="G30" s="175">
        <v>17294.384400000003</v>
      </c>
      <c r="H30" s="94">
        <v>0</v>
      </c>
      <c r="I30" s="172">
        <v>1</v>
      </c>
      <c r="J30" s="93">
        <f>+G30*I30</f>
        <v>17294.384400000003</v>
      </c>
      <c r="K30" s="94">
        <f>+H30*I30</f>
        <v>0</v>
      </c>
    </row>
    <row r="31" spans="2:11" s="157" customFormat="1" ht="15.75" customHeight="1" x14ac:dyDescent="0.25">
      <c r="B31" s="171">
        <v>2.2000000000000002</v>
      </c>
      <c r="C31" s="172">
        <v>2</v>
      </c>
      <c r="D31" s="177">
        <v>3</v>
      </c>
      <c r="E31" s="174" t="s">
        <v>1388</v>
      </c>
      <c r="F31" s="172" t="s">
        <v>123</v>
      </c>
      <c r="G31" s="175">
        <v>6796.0982000000004</v>
      </c>
      <c r="H31" s="94">
        <v>0</v>
      </c>
      <c r="I31" s="172">
        <v>1</v>
      </c>
      <c r="J31" s="93">
        <f>+G31*I31</f>
        <v>6796.0982000000004</v>
      </c>
      <c r="K31" s="94">
        <f>+H31*I31</f>
        <v>0</v>
      </c>
    </row>
    <row r="32" spans="2:11" s="157" customFormat="1" ht="15.75" customHeight="1" x14ac:dyDescent="0.25">
      <c r="B32" s="171">
        <v>2.2000000000000002</v>
      </c>
      <c r="C32" s="172">
        <v>2</v>
      </c>
      <c r="D32" s="177">
        <v>4</v>
      </c>
      <c r="E32" s="174" t="s">
        <v>1389</v>
      </c>
      <c r="F32" s="172" t="s">
        <v>123</v>
      </c>
      <c r="G32" s="175">
        <v>8117.2443999999996</v>
      </c>
      <c r="H32" s="94">
        <v>0</v>
      </c>
      <c r="I32" s="172">
        <v>1</v>
      </c>
      <c r="J32" s="93">
        <f>+G32*I32</f>
        <v>8117.2443999999996</v>
      </c>
      <c r="K32" s="94">
        <f>+H32*I32</f>
        <v>0</v>
      </c>
    </row>
    <row r="33" spans="2:11" s="157" customFormat="1" ht="15.75" customHeight="1" x14ac:dyDescent="0.25">
      <c r="B33" s="171">
        <v>2.2000000000000002</v>
      </c>
      <c r="C33" s="172">
        <v>2</v>
      </c>
      <c r="D33" s="177">
        <v>5</v>
      </c>
      <c r="E33" s="174" t="s">
        <v>1390</v>
      </c>
      <c r="F33" s="172" t="s">
        <v>1385</v>
      </c>
      <c r="G33" s="175">
        <v>20329.422200000001</v>
      </c>
      <c r="H33" s="94">
        <v>0</v>
      </c>
      <c r="I33" s="172">
        <v>1</v>
      </c>
      <c r="J33" s="93">
        <f>+G33*I33</f>
        <v>20329.422200000001</v>
      </c>
      <c r="K33" s="94">
        <f>+H33*I33</f>
        <v>0</v>
      </c>
    </row>
    <row r="34" spans="2:11" ht="15.75" customHeight="1" x14ac:dyDescent="0.25">
      <c r="B34" s="168"/>
      <c r="C34" s="169">
        <v>3</v>
      </c>
      <c r="D34" s="169"/>
      <c r="E34" s="170" t="s">
        <v>1766</v>
      </c>
      <c r="F34" s="169"/>
      <c r="G34" s="169"/>
      <c r="H34" s="120">
        <f>H35</f>
        <v>0</v>
      </c>
      <c r="I34" s="169"/>
      <c r="J34" s="120">
        <f>+SUM(J35:J35)</f>
        <v>35515.475428000005</v>
      </c>
      <c r="K34" s="120">
        <f>K35</f>
        <v>0</v>
      </c>
    </row>
    <row r="35" spans="2:11" ht="38.25" customHeight="1" x14ac:dyDescent="0.25">
      <c r="B35" s="171">
        <v>3.1</v>
      </c>
      <c r="C35" s="172">
        <v>3</v>
      </c>
      <c r="D35" s="177">
        <v>1</v>
      </c>
      <c r="E35" s="178" t="s">
        <v>1391</v>
      </c>
      <c r="F35" s="172" t="s">
        <v>1385</v>
      </c>
      <c r="G35" s="175">
        <v>35515.475428000005</v>
      </c>
      <c r="H35" s="94">
        <v>0</v>
      </c>
      <c r="I35" s="172">
        <v>1</v>
      </c>
      <c r="J35" s="93">
        <f t="shared" ref="J35" si="2">+G35*I35</f>
        <v>35515.475428000005</v>
      </c>
      <c r="K35" s="94">
        <f>+H35*I35</f>
        <v>0</v>
      </c>
    </row>
    <row r="36" spans="2:11" ht="15.75" customHeight="1" x14ac:dyDescent="0.25">
      <c r="B36" s="168"/>
      <c r="C36" s="169">
        <v>4</v>
      </c>
      <c r="D36" s="169"/>
      <c r="E36" s="170" t="s">
        <v>1767</v>
      </c>
      <c r="F36" s="169"/>
      <c r="G36" s="169"/>
      <c r="H36" s="95">
        <f>SUM(H37:H59)</f>
        <v>0</v>
      </c>
      <c r="I36" s="169"/>
      <c r="J36" s="95">
        <f>SUM(J37:J59)</f>
        <v>711582.32247111097</v>
      </c>
      <c r="K36" s="95">
        <f>SUM(K37:K59)</f>
        <v>0</v>
      </c>
    </row>
    <row r="37" spans="2:11" ht="15.75" customHeight="1" x14ac:dyDescent="0.25">
      <c r="B37" s="171">
        <v>4.0999999999999996</v>
      </c>
      <c r="C37" s="172">
        <v>4</v>
      </c>
      <c r="D37" s="177">
        <v>1</v>
      </c>
      <c r="E37" s="174" t="s">
        <v>1650</v>
      </c>
      <c r="F37" s="172" t="s">
        <v>1385</v>
      </c>
      <c r="G37" s="175">
        <v>23237.294440000001</v>
      </c>
      <c r="H37" s="94">
        <v>0</v>
      </c>
      <c r="I37" s="172">
        <v>1</v>
      </c>
      <c r="J37" s="93">
        <f t="shared" ref="J37:J59" si="3">+G37*I37</f>
        <v>23237.294440000001</v>
      </c>
      <c r="K37" s="94">
        <f t="shared" ref="K37:K42" si="4">+H37*I37</f>
        <v>0</v>
      </c>
    </row>
    <row r="38" spans="2:11" ht="15.75" customHeight="1" x14ac:dyDescent="0.25">
      <c r="B38" s="171" t="s">
        <v>1651</v>
      </c>
      <c r="C38" s="172">
        <v>4</v>
      </c>
      <c r="D38" s="177">
        <v>2</v>
      </c>
      <c r="E38" s="174" t="s">
        <v>1652</v>
      </c>
      <c r="F38" s="172" t="s">
        <v>1385</v>
      </c>
      <c r="G38" s="175">
        <v>15567.04444</v>
      </c>
      <c r="H38" s="94">
        <v>0</v>
      </c>
      <c r="I38" s="172">
        <v>1</v>
      </c>
      <c r="J38" s="93">
        <f t="shared" si="3"/>
        <v>15567.04444</v>
      </c>
      <c r="K38" s="94">
        <f t="shared" si="4"/>
        <v>0</v>
      </c>
    </row>
    <row r="39" spans="2:11" ht="15.75" customHeight="1" x14ac:dyDescent="0.25">
      <c r="B39" s="171" t="s">
        <v>1653</v>
      </c>
      <c r="C39" s="172">
        <v>4</v>
      </c>
      <c r="D39" s="177">
        <v>3</v>
      </c>
      <c r="E39" s="174" t="s">
        <v>1399</v>
      </c>
      <c r="F39" s="172" t="s">
        <v>1385</v>
      </c>
      <c r="G39" s="175">
        <v>36949.338879999996</v>
      </c>
      <c r="H39" s="94">
        <v>0</v>
      </c>
      <c r="I39" s="172">
        <v>1</v>
      </c>
      <c r="J39" s="93">
        <f t="shared" si="3"/>
        <v>36949.338879999996</v>
      </c>
      <c r="K39" s="94">
        <f t="shared" si="4"/>
        <v>0</v>
      </c>
    </row>
    <row r="40" spans="2:11" ht="15.75" customHeight="1" x14ac:dyDescent="0.25">
      <c r="B40" s="171" t="s">
        <v>1654</v>
      </c>
      <c r="C40" s="172">
        <v>4</v>
      </c>
      <c r="D40" s="177">
        <v>4</v>
      </c>
      <c r="E40" s="174" t="s">
        <v>1398</v>
      </c>
      <c r="F40" s="172" t="s">
        <v>1385</v>
      </c>
      <c r="G40" s="175">
        <v>33421.769440000004</v>
      </c>
      <c r="H40" s="94">
        <v>0</v>
      </c>
      <c r="I40" s="172">
        <v>1</v>
      </c>
      <c r="J40" s="93">
        <f t="shared" si="3"/>
        <v>33421.769440000004</v>
      </c>
      <c r="K40" s="94">
        <f t="shared" si="4"/>
        <v>0</v>
      </c>
    </row>
    <row r="41" spans="2:11" ht="15.75" customHeight="1" x14ac:dyDescent="0.25">
      <c r="B41" s="171" t="s">
        <v>1655</v>
      </c>
      <c r="C41" s="172">
        <v>4</v>
      </c>
      <c r="D41" s="177">
        <v>5</v>
      </c>
      <c r="E41" s="174" t="s">
        <v>1656</v>
      </c>
      <c r="F41" s="172" t="s">
        <v>1385</v>
      </c>
      <c r="G41" s="175">
        <v>26657.494440000006</v>
      </c>
      <c r="H41" s="94">
        <v>0</v>
      </c>
      <c r="I41" s="172">
        <v>1</v>
      </c>
      <c r="J41" s="93">
        <f t="shared" si="3"/>
        <v>26657.494440000006</v>
      </c>
      <c r="K41" s="94">
        <f t="shared" si="4"/>
        <v>0</v>
      </c>
    </row>
    <row r="42" spans="2:11" ht="15.75" customHeight="1" x14ac:dyDescent="0.25">
      <c r="B42" s="171" t="s">
        <v>1657</v>
      </c>
      <c r="C42" s="172">
        <v>4</v>
      </c>
      <c r="D42" s="177">
        <v>6</v>
      </c>
      <c r="E42" s="174" t="s">
        <v>1658</v>
      </c>
      <c r="F42" s="172" t="s">
        <v>1385</v>
      </c>
      <c r="G42" s="175">
        <v>59498.05887999999</v>
      </c>
      <c r="H42" s="94">
        <v>0</v>
      </c>
      <c r="I42" s="172">
        <v>1</v>
      </c>
      <c r="J42" s="93">
        <f t="shared" si="3"/>
        <v>59498.05887999999</v>
      </c>
      <c r="K42" s="94">
        <f t="shared" si="4"/>
        <v>0</v>
      </c>
    </row>
    <row r="43" spans="2:11" ht="15.75" customHeight="1" x14ac:dyDescent="0.25">
      <c r="B43" s="171" t="s">
        <v>1659</v>
      </c>
      <c r="C43" s="172">
        <v>4</v>
      </c>
      <c r="D43" s="177">
        <v>7</v>
      </c>
      <c r="E43" s="174" t="s">
        <v>1660</v>
      </c>
      <c r="F43" s="172" t="s">
        <v>1385</v>
      </c>
      <c r="G43" s="175">
        <v>59498.05887999999</v>
      </c>
      <c r="H43" s="94">
        <v>0</v>
      </c>
      <c r="I43" s="172">
        <v>1</v>
      </c>
      <c r="J43" s="93">
        <f t="shared" si="3"/>
        <v>59498.05887999999</v>
      </c>
      <c r="K43" s="94">
        <f t="shared" ref="K43:K59" si="5">+H43*I43</f>
        <v>0</v>
      </c>
    </row>
    <row r="44" spans="2:11" s="157" customFormat="1" ht="15.75" customHeight="1" x14ac:dyDescent="0.25">
      <c r="B44" s="171" t="s">
        <v>1661</v>
      </c>
      <c r="C44" s="172">
        <v>4</v>
      </c>
      <c r="D44" s="177">
        <v>8</v>
      </c>
      <c r="E44" s="174" t="s">
        <v>1392</v>
      </c>
      <c r="F44" s="172" t="s">
        <v>164</v>
      </c>
      <c r="G44" s="175">
        <v>38008.388884444445</v>
      </c>
      <c r="H44" s="94">
        <v>0</v>
      </c>
      <c r="I44" s="172">
        <v>1</v>
      </c>
      <c r="J44" s="93">
        <f t="shared" si="3"/>
        <v>38008.388884444445</v>
      </c>
      <c r="K44" s="94">
        <f t="shared" si="5"/>
        <v>0</v>
      </c>
    </row>
    <row r="45" spans="2:11" s="157" customFormat="1" ht="15.75" customHeight="1" x14ac:dyDescent="0.25">
      <c r="B45" s="171" t="s">
        <v>1662</v>
      </c>
      <c r="C45" s="172">
        <v>4</v>
      </c>
      <c r="D45" s="177">
        <v>9</v>
      </c>
      <c r="E45" s="174" t="s">
        <v>1498</v>
      </c>
      <c r="F45" s="172" t="s">
        <v>1385</v>
      </c>
      <c r="G45" s="175">
        <v>11371.152773333333</v>
      </c>
      <c r="H45" s="94">
        <v>0</v>
      </c>
      <c r="I45" s="172">
        <v>1</v>
      </c>
      <c r="J45" s="93">
        <f t="shared" si="3"/>
        <v>11371.152773333333</v>
      </c>
      <c r="K45" s="94">
        <f t="shared" si="5"/>
        <v>0</v>
      </c>
    </row>
    <row r="46" spans="2:11" s="157" customFormat="1" ht="15.75" customHeight="1" x14ac:dyDescent="0.25">
      <c r="B46" s="171" t="s">
        <v>1663</v>
      </c>
      <c r="C46" s="172">
        <v>4</v>
      </c>
      <c r="D46" s="177">
        <v>10</v>
      </c>
      <c r="E46" s="174" t="s">
        <v>1664</v>
      </c>
      <c r="F46" s="172" t="s">
        <v>164</v>
      </c>
      <c r="G46" s="175">
        <v>29784.755506666668</v>
      </c>
      <c r="H46" s="94">
        <v>0</v>
      </c>
      <c r="I46" s="172">
        <v>1</v>
      </c>
      <c r="J46" s="93">
        <f t="shared" si="3"/>
        <v>29784.755506666668</v>
      </c>
      <c r="K46" s="94">
        <f t="shared" si="5"/>
        <v>0</v>
      </c>
    </row>
    <row r="47" spans="2:11" s="157" customFormat="1" ht="15.75" customHeight="1" x14ac:dyDescent="0.25">
      <c r="B47" s="171" t="s">
        <v>1665</v>
      </c>
      <c r="C47" s="172">
        <v>4</v>
      </c>
      <c r="D47" s="177">
        <v>11</v>
      </c>
      <c r="E47" s="174" t="s">
        <v>1395</v>
      </c>
      <c r="F47" s="172" t="s">
        <v>164</v>
      </c>
      <c r="G47" s="175">
        <v>46168.922173333332</v>
      </c>
      <c r="H47" s="94">
        <v>0</v>
      </c>
      <c r="I47" s="172">
        <v>1</v>
      </c>
      <c r="J47" s="93">
        <f t="shared" si="3"/>
        <v>46168.922173333332</v>
      </c>
      <c r="K47" s="94">
        <f t="shared" si="5"/>
        <v>0</v>
      </c>
    </row>
    <row r="48" spans="2:11" s="157" customFormat="1" ht="15.75" customHeight="1" x14ac:dyDescent="0.25">
      <c r="B48" s="171" t="s">
        <v>1666</v>
      </c>
      <c r="C48" s="172">
        <v>4</v>
      </c>
      <c r="D48" s="177">
        <v>12</v>
      </c>
      <c r="E48" s="174" t="s">
        <v>1396</v>
      </c>
      <c r="F48" s="172" t="s">
        <v>164</v>
      </c>
      <c r="G48" s="175">
        <v>93779.694400000008</v>
      </c>
      <c r="H48" s="94">
        <v>0</v>
      </c>
      <c r="I48" s="172">
        <v>1</v>
      </c>
      <c r="J48" s="93">
        <f t="shared" si="3"/>
        <v>93779.694400000008</v>
      </c>
      <c r="K48" s="94">
        <f t="shared" si="5"/>
        <v>0</v>
      </c>
    </row>
    <row r="49" spans="2:11" s="157" customFormat="1" ht="15.75" customHeight="1" x14ac:dyDescent="0.25">
      <c r="B49" s="171" t="s">
        <v>1667</v>
      </c>
      <c r="C49" s="172">
        <v>4</v>
      </c>
      <c r="D49" s="177">
        <v>13</v>
      </c>
      <c r="E49" s="174" t="s">
        <v>1668</v>
      </c>
      <c r="F49" s="172" t="s">
        <v>1385</v>
      </c>
      <c r="G49" s="175">
        <v>21702.3622</v>
      </c>
      <c r="H49" s="94">
        <v>0</v>
      </c>
      <c r="I49" s="172">
        <v>1</v>
      </c>
      <c r="J49" s="93">
        <f t="shared" si="3"/>
        <v>21702.3622</v>
      </c>
      <c r="K49" s="94">
        <f t="shared" si="5"/>
        <v>0</v>
      </c>
    </row>
    <row r="50" spans="2:11" s="157" customFormat="1" ht="15.75" customHeight="1" x14ac:dyDescent="0.25">
      <c r="B50" s="171" t="s">
        <v>1669</v>
      </c>
      <c r="C50" s="172">
        <v>4</v>
      </c>
      <c r="D50" s="177">
        <v>14</v>
      </c>
      <c r="E50" s="174" t="s">
        <v>1670</v>
      </c>
      <c r="F50" s="172" t="s">
        <v>1385</v>
      </c>
      <c r="G50" s="175">
        <v>33129.80553333334</v>
      </c>
      <c r="H50" s="94">
        <v>0</v>
      </c>
      <c r="I50" s="172">
        <v>1</v>
      </c>
      <c r="J50" s="93">
        <f t="shared" si="3"/>
        <v>33129.80553333334</v>
      </c>
      <c r="K50" s="94">
        <f t="shared" si="5"/>
        <v>0</v>
      </c>
    </row>
    <row r="51" spans="2:11" s="157" customFormat="1" ht="15.75" customHeight="1" x14ac:dyDescent="0.25">
      <c r="B51" s="171" t="s">
        <v>1671</v>
      </c>
      <c r="C51" s="172">
        <v>4</v>
      </c>
      <c r="D51" s="177">
        <v>15</v>
      </c>
      <c r="E51" s="174" t="s">
        <v>1672</v>
      </c>
      <c r="F51" s="172" t="s">
        <v>1385</v>
      </c>
      <c r="G51" s="175">
        <v>40288.477200000008</v>
      </c>
      <c r="H51" s="94">
        <v>0</v>
      </c>
      <c r="I51" s="172">
        <v>1</v>
      </c>
      <c r="J51" s="93">
        <f t="shared" si="3"/>
        <v>40288.477200000008</v>
      </c>
      <c r="K51" s="94">
        <f t="shared" si="5"/>
        <v>0</v>
      </c>
    </row>
    <row r="52" spans="2:11" s="157" customFormat="1" ht="15.75" customHeight="1" x14ac:dyDescent="0.25">
      <c r="B52" s="171" t="s">
        <v>1673</v>
      </c>
      <c r="C52" s="172">
        <v>4</v>
      </c>
      <c r="D52" s="177">
        <v>16</v>
      </c>
      <c r="E52" s="174" t="s">
        <v>1400</v>
      </c>
      <c r="F52" s="172" t="s">
        <v>164</v>
      </c>
      <c r="G52" s="175">
        <v>13359.694439999999</v>
      </c>
      <c r="H52" s="94">
        <v>0</v>
      </c>
      <c r="I52" s="172">
        <v>1</v>
      </c>
      <c r="J52" s="93">
        <f t="shared" si="3"/>
        <v>13359.694439999999</v>
      </c>
      <c r="K52" s="94">
        <f t="shared" si="5"/>
        <v>0</v>
      </c>
    </row>
    <row r="53" spans="2:11" s="157" customFormat="1" ht="15.75" customHeight="1" x14ac:dyDescent="0.25">
      <c r="B53" s="171" t="s">
        <v>1675</v>
      </c>
      <c r="C53" s="172">
        <v>4</v>
      </c>
      <c r="D53" s="177">
        <v>17</v>
      </c>
      <c r="E53" s="174" t="s">
        <v>1676</v>
      </c>
      <c r="F53" s="172" t="s">
        <v>164</v>
      </c>
      <c r="G53" s="175">
        <v>14286.694439999999</v>
      </c>
      <c r="H53" s="94">
        <v>0</v>
      </c>
      <c r="I53" s="172">
        <v>1</v>
      </c>
      <c r="J53" s="93">
        <f t="shared" si="3"/>
        <v>14286.694439999999</v>
      </c>
      <c r="K53" s="94">
        <f t="shared" si="5"/>
        <v>0</v>
      </c>
    </row>
    <row r="54" spans="2:11" s="157" customFormat="1" ht="15.75" customHeight="1" x14ac:dyDescent="0.25">
      <c r="B54" s="171" t="s">
        <v>1677</v>
      </c>
      <c r="C54" s="172">
        <v>4</v>
      </c>
      <c r="D54" s="177">
        <v>18</v>
      </c>
      <c r="E54" s="174" t="s">
        <v>1499</v>
      </c>
      <c r="F54" s="172" t="s">
        <v>164</v>
      </c>
      <c r="G54" s="175">
        <v>27678.333319999998</v>
      </c>
      <c r="H54" s="94">
        <v>0</v>
      </c>
      <c r="I54" s="172">
        <v>1</v>
      </c>
      <c r="J54" s="93">
        <f t="shared" si="3"/>
        <v>27678.333319999998</v>
      </c>
      <c r="K54" s="94">
        <f t="shared" si="5"/>
        <v>0</v>
      </c>
    </row>
    <row r="55" spans="2:11" s="157" customFormat="1" ht="15.75" customHeight="1" x14ac:dyDescent="0.25">
      <c r="B55" s="171" t="s">
        <v>1678</v>
      </c>
      <c r="C55" s="172">
        <v>4</v>
      </c>
      <c r="D55" s="177">
        <v>19</v>
      </c>
      <c r="E55" s="174" t="s">
        <v>1393</v>
      </c>
      <c r="F55" s="172" t="s">
        <v>164</v>
      </c>
      <c r="G55" s="175">
        <v>12958.344440000001</v>
      </c>
      <c r="H55" s="94">
        <v>0</v>
      </c>
      <c r="I55" s="172">
        <v>1</v>
      </c>
      <c r="J55" s="93">
        <f t="shared" si="3"/>
        <v>12958.344440000001</v>
      </c>
      <c r="K55" s="94">
        <f t="shared" si="5"/>
        <v>0</v>
      </c>
    </row>
    <row r="56" spans="2:11" s="157" customFormat="1" ht="15.75" customHeight="1" x14ac:dyDescent="0.25">
      <c r="B56" s="171" t="s">
        <v>1679</v>
      </c>
      <c r="C56" s="172">
        <v>4</v>
      </c>
      <c r="D56" s="177">
        <v>20</v>
      </c>
      <c r="E56" s="174" t="s">
        <v>1680</v>
      </c>
      <c r="F56" s="172" t="s">
        <v>164</v>
      </c>
      <c r="G56" s="175">
        <v>15968.14444</v>
      </c>
      <c r="H56" s="94">
        <v>0</v>
      </c>
      <c r="I56" s="172">
        <v>1</v>
      </c>
      <c r="J56" s="93">
        <f t="shared" si="3"/>
        <v>15968.14444</v>
      </c>
      <c r="K56" s="94">
        <f t="shared" si="5"/>
        <v>0</v>
      </c>
    </row>
    <row r="57" spans="2:11" s="157" customFormat="1" ht="15.75" customHeight="1" x14ac:dyDescent="0.25">
      <c r="B57" s="171" t="s">
        <v>1681</v>
      </c>
      <c r="C57" s="172">
        <v>4</v>
      </c>
      <c r="D57" s="177">
        <v>21</v>
      </c>
      <c r="E57" s="174" t="s">
        <v>1394</v>
      </c>
      <c r="F57" s="172" t="s">
        <v>164</v>
      </c>
      <c r="G57" s="175">
        <v>14999.344439999999</v>
      </c>
      <c r="H57" s="94">
        <v>0</v>
      </c>
      <c r="I57" s="172">
        <v>1</v>
      </c>
      <c r="J57" s="93">
        <f t="shared" si="3"/>
        <v>14999.344439999999</v>
      </c>
      <c r="K57" s="94">
        <f t="shared" si="5"/>
        <v>0</v>
      </c>
    </row>
    <row r="58" spans="2:11" s="157" customFormat="1" ht="15.75" customHeight="1" x14ac:dyDescent="0.25">
      <c r="B58" s="171" t="s">
        <v>1682</v>
      </c>
      <c r="C58" s="172">
        <v>4</v>
      </c>
      <c r="D58" s="177">
        <v>22</v>
      </c>
      <c r="E58" s="174" t="s">
        <v>1397</v>
      </c>
      <c r="F58" s="172" t="s">
        <v>1385</v>
      </c>
      <c r="G58" s="175">
        <v>36060.154439999998</v>
      </c>
      <c r="H58" s="94">
        <v>0</v>
      </c>
      <c r="I58" s="172">
        <v>1</v>
      </c>
      <c r="J58" s="93">
        <f t="shared" si="3"/>
        <v>36060.154439999998</v>
      </c>
      <c r="K58" s="94">
        <f t="shared" si="5"/>
        <v>0</v>
      </c>
    </row>
    <row r="59" spans="2:11" s="157" customFormat="1" ht="15.75" customHeight="1" x14ac:dyDescent="0.25">
      <c r="B59" s="171" t="s">
        <v>1683</v>
      </c>
      <c r="C59" s="172">
        <v>4</v>
      </c>
      <c r="D59" s="177">
        <v>23</v>
      </c>
      <c r="E59" s="174" t="s">
        <v>1500</v>
      </c>
      <c r="F59" s="172" t="s">
        <v>164</v>
      </c>
      <c r="G59" s="175">
        <v>7208.9944400000004</v>
      </c>
      <c r="H59" s="94">
        <v>0</v>
      </c>
      <c r="I59" s="172">
        <v>1</v>
      </c>
      <c r="J59" s="93">
        <f t="shared" si="3"/>
        <v>7208.9944400000004</v>
      </c>
      <c r="K59" s="94">
        <f t="shared" si="5"/>
        <v>0</v>
      </c>
    </row>
    <row r="60" spans="2:11" ht="15.75" customHeight="1" x14ac:dyDescent="0.25">
      <c r="B60" s="168"/>
      <c r="C60" s="169">
        <v>5</v>
      </c>
      <c r="D60" s="176"/>
      <c r="E60" s="170" t="s">
        <v>1768</v>
      </c>
      <c r="F60" s="169"/>
      <c r="G60" s="169"/>
      <c r="H60" s="120">
        <f>+SUM(H61:H63)</f>
        <v>0</v>
      </c>
      <c r="I60" s="169"/>
      <c r="J60" s="120">
        <f>+SUM(J61:J63)</f>
        <v>175898.13958478215</v>
      </c>
      <c r="K60" s="120">
        <f>+SUM(K61:K63)</f>
        <v>0</v>
      </c>
    </row>
    <row r="61" spans="2:11" ht="15.75" customHeight="1" x14ac:dyDescent="0.25">
      <c r="B61" s="171" t="s">
        <v>1686</v>
      </c>
      <c r="C61" s="172">
        <v>5</v>
      </c>
      <c r="D61" s="177">
        <v>1</v>
      </c>
      <c r="E61" s="174" t="s">
        <v>1401</v>
      </c>
      <c r="F61" s="172" t="s">
        <v>164</v>
      </c>
      <c r="G61" s="175">
        <v>63192.722219999996</v>
      </c>
      <c r="H61" s="94">
        <v>0</v>
      </c>
      <c r="I61" s="172">
        <v>1</v>
      </c>
      <c r="J61" s="93">
        <f>+G61*I61</f>
        <v>63192.722219999996</v>
      </c>
      <c r="K61" s="94">
        <f>+H61*I61</f>
        <v>0</v>
      </c>
    </row>
    <row r="62" spans="2:11" ht="15.75" customHeight="1" x14ac:dyDescent="0.25">
      <c r="B62" s="171" t="s">
        <v>1687</v>
      </c>
      <c r="C62" s="172">
        <v>5</v>
      </c>
      <c r="D62" s="177">
        <v>2</v>
      </c>
      <c r="E62" s="174" t="s">
        <v>1402</v>
      </c>
      <c r="F62" s="172" t="s">
        <v>164</v>
      </c>
      <c r="G62" s="175">
        <v>91815.417364782159</v>
      </c>
      <c r="H62" s="94">
        <v>0</v>
      </c>
      <c r="I62" s="172">
        <v>1</v>
      </c>
      <c r="J62" s="93">
        <f>+G62*I62</f>
        <v>91815.417364782159</v>
      </c>
      <c r="K62" s="94">
        <f>+H62*I62</f>
        <v>0</v>
      </c>
    </row>
    <row r="63" spans="2:11" ht="15.75" customHeight="1" x14ac:dyDescent="0.25">
      <c r="B63" s="171" t="s">
        <v>1688</v>
      </c>
      <c r="C63" s="172">
        <v>5</v>
      </c>
      <c r="D63" s="177">
        <v>3</v>
      </c>
      <c r="E63" s="174" t="s">
        <v>1526</v>
      </c>
      <c r="F63" s="172" t="s">
        <v>164</v>
      </c>
      <c r="G63" s="175">
        <v>20890</v>
      </c>
      <c r="H63" s="94">
        <v>0</v>
      </c>
      <c r="I63" s="172">
        <v>1</v>
      </c>
      <c r="J63" s="93">
        <f>+G63*I63</f>
        <v>20890</v>
      </c>
      <c r="K63" s="94">
        <f>+H63*I63</f>
        <v>0</v>
      </c>
    </row>
    <row r="64" spans="2:11" ht="15.75" customHeight="1" x14ac:dyDescent="0.25">
      <c r="B64" s="168"/>
      <c r="C64" s="169">
        <v>6</v>
      </c>
      <c r="D64" s="176"/>
      <c r="E64" s="170" t="s">
        <v>1529</v>
      </c>
      <c r="F64" s="169"/>
      <c r="G64" s="169"/>
      <c r="H64" s="120">
        <f>SUM(H65:H66)</f>
        <v>0</v>
      </c>
      <c r="I64" s="169"/>
      <c r="J64" s="120">
        <f>+SUM(J65:J66)</f>
        <v>114153.7236567193</v>
      </c>
      <c r="K64" s="120">
        <f>+SUM(K65:K66)</f>
        <v>0</v>
      </c>
    </row>
    <row r="65" spans="2:11" ht="15.75" customHeight="1" x14ac:dyDescent="0.25">
      <c r="B65" s="171" t="s">
        <v>1689</v>
      </c>
      <c r="C65" s="172">
        <v>6</v>
      </c>
      <c r="D65" s="177">
        <v>1</v>
      </c>
      <c r="E65" s="174" t="s">
        <v>1405</v>
      </c>
      <c r="F65" s="172" t="s">
        <v>123</v>
      </c>
      <c r="G65" s="175">
        <v>49178.981996719303</v>
      </c>
      <c r="H65" s="94">
        <v>0</v>
      </c>
      <c r="I65" s="172">
        <v>1</v>
      </c>
      <c r="J65" s="93">
        <f>+G65*I65</f>
        <v>49178.981996719303</v>
      </c>
      <c r="K65" s="94">
        <f>+H65*I65</f>
        <v>0</v>
      </c>
    </row>
    <row r="66" spans="2:11" ht="15.75" customHeight="1" x14ac:dyDescent="0.25">
      <c r="B66" s="171" t="s">
        <v>1690</v>
      </c>
      <c r="C66" s="172">
        <v>6</v>
      </c>
      <c r="D66" s="177">
        <v>2</v>
      </c>
      <c r="E66" s="174" t="s">
        <v>1691</v>
      </c>
      <c r="F66" s="172" t="s">
        <v>123</v>
      </c>
      <c r="G66" s="175">
        <v>64974.74166</v>
      </c>
      <c r="H66" s="94">
        <v>0</v>
      </c>
      <c r="I66" s="172">
        <v>1</v>
      </c>
      <c r="J66" s="93">
        <f>+G66*I66</f>
        <v>64974.74166</v>
      </c>
      <c r="K66" s="94">
        <f>+H66*I66</f>
        <v>0</v>
      </c>
    </row>
    <row r="67" spans="2:11" ht="15.75" customHeight="1" x14ac:dyDescent="0.25">
      <c r="B67" s="168"/>
      <c r="C67" s="169">
        <v>7</v>
      </c>
      <c r="D67" s="176"/>
      <c r="E67" s="170" t="s">
        <v>1769</v>
      </c>
      <c r="F67" s="169"/>
      <c r="G67" s="169"/>
      <c r="H67" s="120">
        <f>SUM(H68:H73)</f>
        <v>0</v>
      </c>
      <c r="I67" s="169"/>
      <c r="J67" s="120">
        <f>+SUM(J68:J73)</f>
        <v>339288.18243436946</v>
      </c>
      <c r="K67" s="120">
        <f>+SUM(K68:K73)</f>
        <v>0</v>
      </c>
    </row>
    <row r="68" spans="2:11" ht="29.25" customHeight="1" x14ac:dyDescent="0.25">
      <c r="B68" s="171" t="s">
        <v>1692</v>
      </c>
      <c r="C68" s="172">
        <v>7</v>
      </c>
      <c r="D68" s="177">
        <v>1</v>
      </c>
      <c r="E68" s="178" t="s">
        <v>1693</v>
      </c>
      <c r="F68" s="172" t="s">
        <v>123</v>
      </c>
      <c r="G68" s="175">
        <v>43944.962200000002</v>
      </c>
      <c r="H68" s="94">
        <v>0</v>
      </c>
      <c r="I68" s="172">
        <v>1</v>
      </c>
      <c r="J68" s="93">
        <f>+G68*I68</f>
        <v>43944.962200000002</v>
      </c>
      <c r="K68" s="94">
        <f>+H68*I68</f>
        <v>0</v>
      </c>
    </row>
    <row r="69" spans="2:11" s="157" customFormat="1" ht="68.25" customHeight="1" x14ac:dyDescent="0.25">
      <c r="B69" s="171" t="s">
        <v>1694</v>
      </c>
      <c r="C69" s="172">
        <v>7</v>
      </c>
      <c r="D69" s="177">
        <v>2</v>
      </c>
      <c r="E69" s="178" t="s">
        <v>1502</v>
      </c>
      <c r="F69" s="172" t="s">
        <v>1385</v>
      </c>
      <c r="G69" s="175">
        <v>26721.356879999999</v>
      </c>
      <c r="H69" s="94">
        <v>0</v>
      </c>
      <c r="I69" s="172">
        <v>1</v>
      </c>
      <c r="J69" s="93">
        <f t="shared" ref="J69:J73" si="6">+G69*I69</f>
        <v>26721.356879999999</v>
      </c>
      <c r="K69" s="94">
        <f t="shared" ref="K69:K73" si="7">+H69*I69</f>
        <v>0</v>
      </c>
    </row>
    <row r="70" spans="2:11" s="157" customFormat="1" ht="36" customHeight="1" x14ac:dyDescent="0.25">
      <c r="B70" s="171" t="s">
        <v>1696</v>
      </c>
      <c r="C70" s="172">
        <v>7</v>
      </c>
      <c r="D70" s="177">
        <v>3</v>
      </c>
      <c r="E70" s="178" t="s">
        <v>1403</v>
      </c>
      <c r="F70" s="172" t="s">
        <v>1385</v>
      </c>
      <c r="G70" s="175">
        <v>119369.76888</v>
      </c>
      <c r="H70" s="94">
        <v>0</v>
      </c>
      <c r="I70" s="172">
        <v>1</v>
      </c>
      <c r="J70" s="93">
        <f t="shared" si="6"/>
        <v>119369.76888</v>
      </c>
      <c r="K70" s="94">
        <f t="shared" si="7"/>
        <v>0</v>
      </c>
    </row>
    <row r="71" spans="2:11" s="157" customFormat="1" ht="15.75" customHeight="1" x14ac:dyDescent="0.25">
      <c r="B71" s="171" t="s">
        <v>1697</v>
      </c>
      <c r="C71" s="172">
        <v>7</v>
      </c>
      <c r="D71" s="177">
        <v>4</v>
      </c>
      <c r="E71" s="174" t="s">
        <v>1698</v>
      </c>
      <c r="F71" s="172" t="s">
        <v>164</v>
      </c>
      <c r="G71" s="175">
        <v>19353.504439999997</v>
      </c>
      <c r="H71" s="94">
        <v>0</v>
      </c>
      <c r="I71" s="172">
        <v>1</v>
      </c>
      <c r="J71" s="93">
        <f t="shared" si="6"/>
        <v>19353.504439999997</v>
      </c>
      <c r="K71" s="94">
        <f t="shared" si="7"/>
        <v>0</v>
      </c>
    </row>
    <row r="72" spans="2:11" s="157" customFormat="1" ht="15.75" customHeight="1" x14ac:dyDescent="0.25">
      <c r="B72" s="171" t="s">
        <v>1699</v>
      </c>
      <c r="C72" s="172">
        <v>7</v>
      </c>
      <c r="D72" s="177">
        <v>5</v>
      </c>
      <c r="E72" s="174" t="s">
        <v>1700</v>
      </c>
      <c r="F72" s="172" t="s">
        <v>1385</v>
      </c>
      <c r="G72" s="175">
        <v>107247.17221333332</v>
      </c>
      <c r="H72" s="94">
        <v>0</v>
      </c>
      <c r="I72" s="172">
        <v>1</v>
      </c>
      <c r="J72" s="93">
        <f t="shared" si="6"/>
        <v>107247.17221333332</v>
      </c>
      <c r="K72" s="94">
        <f t="shared" si="7"/>
        <v>0</v>
      </c>
    </row>
    <row r="73" spans="2:11" s="157" customFormat="1" ht="15.75" customHeight="1" x14ac:dyDescent="0.25">
      <c r="B73" s="171" t="s">
        <v>1702</v>
      </c>
      <c r="C73" s="172">
        <v>7</v>
      </c>
      <c r="D73" s="177">
        <v>6</v>
      </c>
      <c r="E73" s="174" t="s">
        <v>1404</v>
      </c>
      <c r="F73" s="172" t="s">
        <v>123</v>
      </c>
      <c r="G73" s="175">
        <v>22651.417821036106</v>
      </c>
      <c r="H73" s="94">
        <v>0</v>
      </c>
      <c r="I73" s="172">
        <v>1</v>
      </c>
      <c r="J73" s="93">
        <f t="shared" si="6"/>
        <v>22651.417821036106</v>
      </c>
      <c r="K73" s="94">
        <f t="shared" si="7"/>
        <v>0</v>
      </c>
    </row>
    <row r="74" spans="2:11" ht="15.75" customHeight="1" x14ac:dyDescent="0.25">
      <c r="B74" s="168"/>
      <c r="C74" s="169">
        <v>8</v>
      </c>
      <c r="D74" s="169"/>
      <c r="E74" s="170" t="s">
        <v>1770</v>
      </c>
      <c r="F74" s="169"/>
      <c r="G74" s="169"/>
      <c r="H74" s="120">
        <f>SUM(H75:H80)</f>
        <v>0</v>
      </c>
      <c r="I74" s="169"/>
      <c r="J74" s="120">
        <f>+SUM(J75:J80)</f>
        <v>301744.57968750002</v>
      </c>
      <c r="K74" s="120">
        <f>+SUM(K75:K80)</f>
        <v>0</v>
      </c>
    </row>
    <row r="75" spans="2:11" ht="15.75" customHeight="1" x14ac:dyDescent="0.25">
      <c r="B75" s="171" t="s">
        <v>1704</v>
      </c>
      <c r="C75" s="172">
        <v>8</v>
      </c>
      <c r="D75" s="177">
        <v>1</v>
      </c>
      <c r="E75" s="178" t="s">
        <v>1504</v>
      </c>
      <c r="F75" s="172" t="s">
        <v>123</v>
      </c>
      <c r="G75" s="175">
        <v>37522.5694</v>
      </c>
      <c r="H75" s="94">
        <v>0</v>
      </c>
      <c r="I75" s="172">
        <v>1</v>
      </c>
      <c r="J75" s="93">
        <f t="shared" ref="J75:J80" si="8">+G75*I75</f>
        <v>37522.5694</v>
      </c>
      <c r="K75" s="94">
        <f t="shared" ref="K75:K80" si="9">+H75*I75</f>
        <v>0</v>
      </c>
    </row>
    <row r="76" spans="2:11" ht="29.25" customHeight="1" x14ac:dyDescent="0.25">
      <c r="B76" s="171" t="s">
        <v>1706</v>
      </c>
      <c r="C76" s="172">
        <v>8</v>
      </c>
      <c r="D76" s="177">
        <v>2</v>
      </c>
      <c r="E76" s="178" t="s">
        <v>1406</v>
      </c>
      <c r="F76" s="172" t="s">
        <v>1385</v>
      </c>
      <c r="G76" s="175">
        <v>11812.2895675</v>
      </c>
      <c r="H76" s="94">
        <v>0</v>
      </c>
      <c r="I76" s="172">
        <v>1</v>
      </c>
      <c r="J76" s="93">
        <f t="shared" si="8"/>
        <v>11812.2895675</v>
      </c>
      <c r="K76" s="94">
        <f t="shared" si="9"/>
        <v>0</v>
      </c>
    </row>
    <row r="77" spans="2:11" ht="15.75" customHeight="1" x14ac:dyDescent="0.25">
      <c r="B77" s="171" t="s">
        <v>1707</v>
      </c>
      <c r="C77" s="172">
        <v>8</v>
      </c>
      <c r="D77" s="177">
        <v>3</v>
      </c>
      <c r="E77" s="178" t="s">
        <v>1503</v>
      </c>
      <c r="F77" s="172" t="s">
        <v>123</v>
      </c>
      <c r="G77" s="175">
        <v>79851.356599999999</v>
      </c>
      <c r="H77" s="94">
        <v>0</v>
      </c>
      <c r="I77" s="172">
        <v>1</v>
      </c>
      <c r="J77" s="93">
        <f t="shared" si="8"/>
        <v>79851.356599999999</v>
      </c>
      <c r="K77" s="94">
        <f t="shared" si="9"/>
        <v>0</v>
      </c>
    </row>
    <row r="78" spans="2:11" ht="38.25" customHeight="1" x14ac:dyDescent="0.25">
      <c r="B78" s="171" t="s">
        <v>1708</v>
      </c>
      <c r="C78" s="172">
        <v>8</v>
      </c>
      <c r="D78" s="177">
        <v>4</v>
      </c>
      <c r="E78" s="178" t="s">
        <v>1408</v>
      </c>
      <c r="F78" s="172" t="s">
        <v>1385</v>
      </c>
      <c r="G78" s="175">
        <v>107515.53719999999</v>
      </c>
      <c r="H78" s="94">
        <v>0</v>
      </c>
      <c r="I78" s="172">
        <v>1</v>
      </c>
      <c r="J78" s="93">
        <f t="shared" si="8"/>
        <v>107515.53719999999</v>
      </c>
      <c r="K78" s="94">
        <f t="shared" si="9"/>
        <v>0</v>
      </c>
    </row>
    <row r="79" spans="2:11" ht="27.75" customHeight="1" x14ac:dyDescent="0.25">
      <c r="B79" s="171" t="s">
        <v>1709</v>
      </c>
      <c r="C79" s="172">
        <v>8</v>
      </c>
      <c r="D79" s="177">
        <v>5</v>
      </c>
      <c r="E79" s="178" t="s">
        <v>1407</v>
      </c>
      <c r="F79" s="172" t="s">
        <v>164</v>
      </c>
      <c r="G79" s="175">
        <v>43542.738120000002</v>
      </c>
      <c r="H79" s="94">
        <v>0</v>
      </c>
      <c r="I79" s="172">
        <v>1</v>
      </c>
      <c r="J79" s="93">
        <f t="shared" si="8"/>
        <v>43542.738120000002</v>
      </c>
      <c r="K79" s="94">
        <f t="shared" si="9"/>
        <v>0</v>
      </c>
    </row>
    <row r="80" spans="2:11" ht="32.25" customHeight="1" x14ac:dyDescent="0.25">
      <c r="B80" s="171" t="s">
        <v>1710</v>
      </c>
      <c r="C80" s="172">
        <v>8</v>
      </c>
      <c r="D80" s="177">
        <v>6</v>
      </c>
      <c r="E80" s="178" t="s">
        <v>1409</v>
      </c>
      <c r="F80" s="172" t="s">
        <v>1385</v>
      </c>
      <c r="G80" s="175">
        <v>21500.088800000001</v>
      </c>
      <c r="H80" s="94">
        <v>0</v>
      </c>
      <c r="I80" s="172">
        <v>1</v>
      </c>
      <c r="J80" s="93">
        <f t="shared" si="8"/>
        <v>21500.088800000001</v>
      </c>
      <c r="K80" s="94">
        <f t="shared" si="9"/>
        <v>0</v>
      </c>
    </row>
    <row r="81" spans="2:11" ht="15.75" customHeight="1" x14ac:dyDescent="0.25">
      <c r="B81" s="168"/>
      <c r="C81" s="169">
        <v>9</v>
      </c>
      <c r="D81" s="169"/>
      <c r="E81" s="170" t="s">
        <v>1530</v>
      </c>
      <c r="F81" s="169"/>
      <c r="G81" s="169"/>
      <c r="H81" s="120">
        <f>+SUM(H82:H90)</f>
        <v>0</v>
      </c>
      <c r="I81" s="169"/>
      <c r="J81" s="120">
        <f>+SUM(J82:J90)</f>
        <v>154159.06125084547</v>
      </c>
      <c r="K81" s="120">
        <f>+SUM(K82:K90)</f>
        <v>0</v>
      </c>
    </row>
    <row r="82" spans="2:11" ht="15.75" customHeight="1" x14ac:dyDescent="0.25">
      <c r="B82" s="171" t="s">
        <v>1711</v>
      </c>
      <c r="C82" s="172">
        <v>9</v>
      </c>
      <c r="D82" s="177">
        <v>1</v>
      </c>
      <c r="E82" s="174" t="s">
        <v>1712</v>
      </c>
      <c r="F82" s="172" t="s">
        <v>123</v>
      </c>
      <c r="G82" s="175">
        <v>28780.303879999999</v>
      </c>
      <c r="H82" s="94">
        <v>0</v>
      </c>
      <c r="I82" s="172">
        <v>1</v>
      </c>
      <c r="J82" s="93">
        <f>+G82*I82</f>
        <v>28780.303879999999</v>
      </c>
      <c r="K82" s="94">
        <v>0</v>
      </c>
    </row>
    <row r="83" spans="2:11" s="157" customFormat="1" ht="15.75" customHeight="1" x14ac:dyDescent="0.25">
      <c r="B83" s="171" t="s">
        <v>1713</v>
      </c>
      <c r="C83" s="172">
        <v>9</v>
      </c>
      <c r="D83" s="177">
        <v>2</v>
      </c>
      <c r="E83" s="174" t="s">
        <v>1714</v>
      </c>
      <c r="F83" s="172" t="s">
        <v>123</v>
      </c>
      <c r="G83" s="175">
        <v>28370.263879999999</v>
      </c>
      <c r="H83" s="94">
        <v>0</v>
      </c>
      <c r="I83" s="172">
        <v>1</v>
      </c>
      <c r="J83" s="93">
        <f t="shared" ref="J83:J90" si="10">+G83*I83</f>
        <v>28370.263879999999</v>
      </c>
      <c r="K83" s="94">
        <v>0</v>
      </c>
    </row>
    <row r="84" spans="2:11" s="157" customFormat="1" ht="15.75" customHeight="1" x14ac:dyDescent="0.25">
      <c r="B84" s="171" t="s">
        <v>1715</v>
      </c>
      <c r="C84" s="172">
        <v>9</v>
      </c>
      <c r="D84" s="177">
        <v>3</v>
      </c>
      <c r="E84" s="174" t="s">
        <v>1716</v>
      </c>
      <c r="F84" s="172" t="s">
        <v>123</v>
      </c>
      <c r="G84" s="175">
        <v>19893.995640000001</v>
      </c>
      <c r="H84" s="94">
        <v>0</v>
      </c>
      <c r="I84" s="172">
        <v>1</v>
      </c>
      <c r="J84" s="93">
        <f t="shared" si="10"/>
        <v>19893.995640000001</v>
      </c>
      <c r="K84" s="94">
        <v>0</v>
      </c>
    </row>
    <row r="85" spans="2:11" s="157" customFormat="1" ht="15.75" customHeight="1" x14ac:dyDescent="0.25">
      <c r="B85" s="171" t="s">
        <v>1717</v>
      </c>
      <c r="C85" s="172">
        <v>9</v>
      </c>
      <c r="D85" s="177">
        <v>4</v>
      </c>
      <c r="E85" s="174" t="s">
        <v>1505</v>
      </c>
      <c r="F85" s="172" t="s">
        <v>1385</v>
      </c>
      <c r="G85" s="175">
        <v>9623.7525731000005</v>
      </c>
      <c r="H85" s="94">
        <v>0</v>
      </c>
      <c r="I85" s="172">
        <v>1</v>
      </c>
      <c r="J85" s="93">
        <f t="shared" si="10"/>
        <v>9623.7525731000005</v>
      </c>
      <c r="K85" s="94">
        <v>0</v>
      </c>
    </row>
    <row r="86" spans="2:11" s="157" customFormat="1" ht="15.75" customHeight="1" x14ac:dyDescent="0.25">
      <c r="B86" s="171" t="s">
        <v>1718</v>
      </c>
      <c r="C86" s="172">
        <v>9</v>
      </c>
      <c r="D86" s="177">
        <v>5</v>
      </c>
      <c r="E86" s="174" t="s">
        <v>1719</v>
      </c>
      <c r="F86" s="172" t="s">
        <v>123</v>
      </c>
      <c r="G86" s="175">
        <v>26505.841878200001</v>
      </c>
      <c r="H86" s="94">
        <v>0</v>
      </c>
      <c r="I86" s="172">
        <v>1</v>
      </c>
      <c r="J86" s="93">
        <f t="shared" si="10"/>
        <v>26505.841878200001</v>
      </c>
      <c r="K86" s="94">
        <v>0</v>
      </c>
    </row>
    <row r="87" spans="2:11" s="157" customFormat="1" ht="29.25" customHeight="1" x14ac:dyDescent="0.25">
      <c r="B87" s="171" t="s">
        <v>1720</v>
      </c>
      <c r="C87" s="172">
        <v>9</v>
      </c>
      <c r="D87" s="177">
        <v>6</v>
      </c>
      <c r="E87" s="178" t="s">
        <v>1410</v>
      </c>
      <c r="F87" s="172" t="s">
        <v>1385</v>
      </c>
      <c r="G87" s="175">
        <v>13054.3</v>
      </c>
      <c r="H87" s="94">
        <v>0</v>
      </c>
      <c r="I87" s="172">
        <v>1</v>
      </c>
      <c r="J87" s="93">
        <f t="shared" si="10"/>
        <v>13054.3</v>
      </c>
      <c r="K87" s="94">
        <v>0</v>
      </c>
    </row>
    <row r="88" spans="2:11" s="157" customFormat="1" ht="15.75" customHeight="1" x14ac:dyDescent="0.25">
      <c r="B88" s="171" t="s">
        <v>1721</v>
      </c>
      <c r="C88" s="172">
        <v>9</v>
      </c>
      <c r="D88" s="177">
        <v>7</v>
      </c>
      <c r="E88" s="174" t="s">
        <v>1722</v>
      </c>
      <c r="F88" s="172" t="s">
        <v>123</v>
      </c>
      <c r="G88" s="175">
        <v>21241.870745886088</v>
      </c>
      <c r="H88" s="94">
        <v>0</v>
      </c>
      <c r="I88" s="172">
        <v>1</v>
      </c>
      <c r="J88" s="93">
        <f t="shared" si="10"/>
        <v>21241.870745886088</v>
      </c>
      <c r="K88" s="94">
        <v>0</v>
      </c>
    </row>
    <row r="89" spans="2:11" s="157" customFormat="1" ht="15.75" customHeight="1" x14ac:dyDescent="0.25">
      <c r="B89" s="171" t="s">
        <v>1723</v>
      </c>
      <c r="C89" s="172">
        <v>9</v>
      </c>
      <c r="D89" s="177">
        <v>8</v>
      </c>
      <c r="E89" s="174" t="s">
        <v>1414</v>
      </c>
      <c r="F89" s="172" t="s">
        <v>1385</v>
      </c>
      <c r="G89" s="175">
        <v>3945.7847736594031</v>
      </c>
      <c r="H89" s="94">
        <v>0</v>
      </c>
      <c r="I89" s="172">
        <v>1</v>
      </c>
      <c r="J89" s="93">
        <f t="shared" si="10"/>
        <v>3945.7847736594031</v>
      </c>
      <c r="K89" s="94">
        <v>0</v>
      </c>
    </row>
    <row r="90" spans="2:11" s="157" customFormat="1" ht="15.75" customHeight="1" x14ac:dyDescent="0.25">
      <c r="B90" s="171" t="s">
        <v>1724</v>
      </c>
      <c r="C90" s="172">
        <v>9</v>
      </c>
      <c r="D90" s="177">
        <v>9</v>
      </c>
      <c r="E90" s="174" t="s">
        <v>1415</v>
      </c>
      <c r="F90" s="172" t="s">
        <v>123</v>
      </c>
      <c r="G90" s="175">
        <v>2742.9478800000002</v>
      </c>
      <c r="H90" s="94">
        <v>0</v>
      </c>
      <c r="I90" s="172">
        <v>1</v>
      </c>
      <c r="J90" s="93">
        <f t="shared" si="10"/>
        <v>2742.9478800000002</v>
      </c>
      <c r="K90" s="94">
        <v>0</v>
      </c>
    </row>
    <row r="91" spans="2:11" ht="15.75" customHeight="1" x14ac:dyDescent="0.25">
      <c r="B91" s="168"/>
      <c r="C91" s="169">
        <v>10</v>
      </c>
      <c r="D91" s="169"/>
      <c r="E91" s="170" t="s">
        <v>1771</v>
      </c>
      <c r="F91" s="169"/>
      <c r="G91" s="169"/>
      <c r="H91" s="120">
        <f>SUM(H92:H97)</f>
        <v>0</v>
      </c>
      <c r="I91" s="169"/>
      <c r="J91" s="120">
        <f>+SUM(J92:J97)</f>
        <v>64949.195150983091</v>
      </c>
      <c r="K91" s="120">
        <f>+SUM(K92:K97)</f>
        <v>0</v>
      </c>
    </row>
    <row r="92" spans="2:11" ht="15.75" customHeight="1" x14ac:dyDescent="0.25">
      <c r="B92" s="171" t="s">
        <v>1725</v>
      </c>
      <c r="C92" s="172">
        <v>10</v>
      </c>
      <c r="D92" s="177">
        <v>1</v>
      </c>
      <c r="E92" s="174" t="s">
        <v>1411</v>
      </c>
      <c r="F92" s="172" t="s">
        <v>1385</v>
      </c>
      <c r="G92" s="175">
        <v>9101.880000000001</v>
      </c>
      <c r="H92" s="94">
        <v>0</v>
      </c>
      <c r="I92" s="172">
        <v>1</v>
      </c>
      <c r="J92" s="93">
        <f t="shared" ref="J92:J97" si="11">+G92*I92</f>
        <v>9101.880000000001</v>
      </c>
      <c r="K92" s="94">
        <f t="shared" ref="K92:K97" si="12">+H92*I92</f>
        <v>0</v>
      </c>
    </row>
    <row r="93" spans="2:11" s="157" customFormat="1" ht="15.75" customHeight="1" x14ac:dyDescent="0.25">
      <c r="B93" s="171" t="s">
        <v>1726</v>
      </c>
      <c r="C93" s="172">
        <v>10</v>
      </c>
      <c r="D93" s="177">
        <v>2</v>
      </c>
      <c r="E93" s="174" t="s">
        <v>1727</v>
      </c>
      <c r="F93" s="172" t="s">
        <v>1385</v>
      </c>
      <c r="G93" s="175">
        <v>8975.0844254915446</v>
      </c>
      <c r="H93" s="94">
        <v>0</v>
      </c>
      <c r="I93" s="172">
        <v>1</v>
      </c>
      <c r="J93" s="93">
        <f t="shared" si="11"/>
        <v>8975.0844254915446</v>
      </c>
      <c r="K93" s="94">
        <f t="shared" si="12"/>
        <v>0</v>
      </c>
    </row>
    <row r="94" spans="2:11" s="157" customFormat="1" ht="15.75" customHeight="1" x14ac:dyDescent="0.25">
      <c r="B94" s="171" t="s">
        <v>1728</v>
      </c>
      <c r="C94" s="172">
        <v>10</v>
      </c>
      <c r="D94" s="177">
        <v>3</v>
      </c>
      <c r="E94" s="174" t="s">
        <v>1412</v>
      </c>
      <c r="F94" s="172" t="s">
        <v>123</v>
      </c>
      <c r="G94" s="175">
        <v>18646.894425491544</v>
      </c>
      <c r="H94" s="94">
        <v>0</v>
      </c>
      <c r="I94" s="172">
        <v>1</v>
      </c>
      <c r="J94" s="93">
        <f t="shared" si="11"/>
        <v>18646.894425491544</v>
      </c>
      <c r="K94" s="94">
        <f t="shared" si="12"/>
        <v>0</v>
      </c>
    </row>
    <row r="95" spans="2:11" s="157" customFormat="1" ht="15.75" customHeight="1" x14ac:dyDescent="0.25">
      <c r="B95" s="171" t="s">
        <v>1729</v>
      </c>
      <c r="C95" s="172">
        <v>10</v>
      </c>
      <c r="D95" s="177">
        <v>4</v>
      </c>
      <c r="E95" s="174" t="s">
        <v>1417</v>
      </c>
      <c r="F95" s="172" t="s">
        <v>123</v>
      </c>
      <c r="G95" s="175">
        <v>11609.532200000001</v>
      </c>
      <c r="H95" s="94">
        <v>0</v>
      </c>
      <c r="I95" s="172">
        <v>1</v>
      </c>
      <c r="J95" s="93">
        <f t="shared" si="11"/>
        <v>11609.532200000001</v>
      </c>
      <c r="K95" s="94">
        <f t="shared" si="12"/>
        <v>0</v>
      </c>
    </row>
    <row r="96" spans="2:11" ht="15.75" customHeight="1" x14ac:dyDescent="0.25">
      <c r="B96" s="171" t="s">
        <v>1730</v>
      </c>
      <c r="C96" s="172">
        <v>10</v>
      </c>
      <c r="D96" s="177">
        <v>5</v>
      </c>
      <c r="E96" s="174" t="s">
        <v>1413</v>
      </c>
      <c r="F96" s="172" t="s">
        <v>123</v>
      </c>
      <c r="G96" s="175">
        <v>14309.43088</v>
      </c>
      <c r="H96" s="94">
        <v>0</v>
      </c>
      <c r="I96" s="172">
        <v>1</v>
      </c>
      <c r="J96" s="93">
        <f t="shared" si="11"/>
        <v>14309.43088</v>
      </c>
      <c r="K96" s="94">
        <f t="shared" si="12"/>
        <v>0</v>
      </c>
    </row>
    <row r="97" spans="2:11" ht="15.75" customHeight="1" x14ac:dyDescent="0.25">
      <c r="B97" s="171" t="s">
        <v>1731</v>
      </c>
      <c r="C97" s="172">
        <v>10</v>
      </c>
      <c r="D97" s="177">
        <v>6</v>
      </c>
      <c r="E97" s="174" t="s">
        <v>1416</v>
      </c>
      <c r="F97" s="172" t="s">
        <v>123</v>
      </c>
      <c r="G97" s="175">
        <v>2306.3732200000004</v>
      </c>
      <c r="H97" s="94">
        <v>0</v>
      </c>
      <c r="I97" s="172">
        <v>1</v>
      </c>
      <c r="J97" s="93">
        <f t="shared" si="11"/>
        <v>2306.3732200000004</v>
      </c>
      <c r="K97" s="94">
        <f t="shared" si="12"/>
        <v>0</v>
      </c>
    </row>
    <row r="98" spans="2:11" ht="15.75" customHeight="1" x14ac:dyDescent="0.25">
      <c r="B98" s="168"/>
      <c r="C98" s="169">
        <v>11</v>
      </c>
      <c r="D98" s="169"/>
      <c r="E98" s="170" t="s">
        <v>1531</v>
      </c>
      <c r="F98" s="169"/>
      <c r="G98" s="169"/>
      <c r="H98" s="120">
        <f>SUM(H99:H108)</f>
        <v>0</v>
      </c>
      <c r="I98" s="169"/>
      <c r="J98" s="120">
        <f>SUM(J99:J108)</f>
        <v>260567.39822</v>
      </c>
      <c r="K98" s="120">
        <f>SUM(K99:K108)</f>
        <v>0</v>
      </c>
    </row>
    <row r="99" spans="2:11" ht="15.75" customHeight="1" x14ac:dyDescent="0.25">
      <c r="B99" s="171" t="s">
        <v>1732</v>
      </c>
      <c r="C99" s="172">
        <v>11</v>
      </c>
      <c r="D99" s="177">
        <v>1</v>
      </c>
      <c r="E99" s="179" t="s">
        <v>1733</v>
      </c>
      <c r="F99" s="172" t="s">
        <v>123</v>
      </c>
      <c r="G99" s="175">
        <v>50006.362839999994</v>
      </c>
      <c r="H99" s="94">
        <v>0</v>
      </c>
      <c r="I99" s="172">
        <v>1</v>
      </c>
      <c r="J99" s="93">
        <f t="shared" ref="J99:J111" si="13">+G99*I99</f>
        <v>50006.362839999994</v>
      </c>
      <c r="K99" s="94">
        <f t="shared" ref="K99:K108" si="14">+H99*I99</f>
        <v>0</v>
      </c>
    </row>
    <row r="100" spans="2:11" ht="15.75" customHeight="1" x14ac:dyDescent="0.25">
      <c r="B100" s="171" t="s">
        <v>1734</v>
      </c>
      <c r="C100" s="172">
        <v>11</v>
      </c>
      <c r="D100" s="177">
        <v>2</v>
      </c>
      <c r="E100" s="178" t="s">
        <v>1418</v>
      </c>
      <c r="F100" s="172" t="s">
        <v>1385</v>
      </c>
      <c r="G100" s="175">
        <v>13444.67144</v>
      </c>
      <c r="H100" s="94">
        <v>0</v>
      </c>
      <c r="I100" s="172">
        <v>1</v>
      </c>
      <c r="J100" s="93">
        <f t="shared" si="13"/>
        <v>13444.67144</v>
      </c>
      <c r="K100" s="94">
        <f t="shared" si="14"/>
        <v>0</v>
      </c>
    </row>
    <row r="101" spans="2:11" ht="30" x14ac:dyDescent="0.25">
      <c r="B101" s="171" t="s">
        <v>1735</v>
      </c>
      <c r="C101" s="172">
        <v>11</v>
      </c>
      <c r="D101" s="177">
        <v>3</v>
      </c>
      <c r="E101" s="178" t="s">
        <v>1507</v>
      </c>
      <c r="F101" s="172" t="s">
        <v>123</v>
      </c>
      <c r="G101" s="175">
        <v>45823.511429999999</v>
      </c>
      <c r="H101" s="94">
        <v>0</v>
      </c>
      <c r="I101" s="172">
        <v>1</v>
      </c>
      <c r="J101" s="93">
        <f t="shared" si="13"/>
        <v>45823.511429999999</v>
      </c>
      <c r="K101" s="94">
        <f t="shared" si="14"/>
        <v>0</v>
      </c>
    </row>
    <row r="102" spans="2:11" ht="30" x14ac:dyDescent="0.25">
      <c r="B102" s="171" t="s">
        <v>1736</v>
      </c>
      <c r="C102" s="172">
        <v>11</v>
      </c>
      <c r="D102" s="177">
        <v>4</v>
      </c>
      <c r="E102" s="178" t="s">
        <v>1737</v>
      </c>
      <c r="F102" s="172" t="s">
        <v>1385</v>
      </c>
      <c r="G102" s="175">
        <v>10139.66834</v>
      </c>
      <c r="H102" s="94">
        <v>0</v>
      </c>
      <c r="I102" s="172">
        <v>1</v>
      </c>
      <c r="J102" s="93">
        <f t="shared" si="13"/>
        <v>10139.66834</v>
      </c>
      <c r="K102" s="94">
        <f t="shared" si="14"/>
        <v>0</v>
      </c>
    </row>
    <row r="103" spans="2:11" ht="30" x14ac:dyDescent="0.25">
      <c r="B103" s="171" t="s">
        <v>1738</v>
      </c>
      <c r="C103" s="172">
        <v>11</v>
      </c>
      <c r="D103" s="177">
        <v>5</v>
      </c>
      <c r="E103" s="178" t="s">
        <v>1739</v>
      </c>
      <c r="F103" s="172" t="s">
        <v>123</v>
      </c>
      <c r="G103" s="175">
        <v>48088.762630000005</v>
      </c>
      <c r="H103" s="94">
        <v>0</v>
      </c>
      <c r="I103" s="172">
        <v>1</v>
      </c>
      <c r="J103" s="93">
        <f t="shared" si="13"/>
        <v>48088.762630000005</v>
      </c>
      <c r="K103" s="94">
        <f t="shared" si="14"/>
        <v>0</v>
      </c>
    </row>
    <row r="104" spans="2:11" ht="15.75" customHeight="1" x14ac:dyDescent="0.25">
      <c r="B104" s="171" t="s">
        <v>1740</v>
      </c>
      <c r="C104" s="172">
        <v>11</v>
      </c>
      <c r="D104" s="177">
        <v>6</v>
      </c>
      <c r="E104" s="178" t="s">
        <v>1741</v>
      </c>
      <c r="F104" s="172" t="s">
        <v>123</v>
      </c>
      <c r="G104" s="175">
        <v>24399.190320000002</v>
      </c>
      <c r="H104" s="94">
        <v>0</v>
      </c>
      <c r="I104" s="172">
        <v>1</v>
      </c>
      <c r="J104" s="93">
        <f t="shared" si="13"/>
        <v>24399.190320000002</v>
      </c>
      <c r="K104" s="94">
        <f t="shared" si="14"/>
        <v>0</v>
      </c>
    </row>
    <row r="105" spans="2:11" ht="15.75" customHeight="1" x14ac:dyDescent="0.25">
      <c r="B105" s="171" t="s">
        <v>1742</v>
      </c>
      <c r="C105" s="172">
        <v>11</v>
      </c>
      <c r="D105" s="177">
        <v>7</v>
      </c>
      <c r="E105" s="178" t="s">
        <v>1743</v>
      </c>
      <c r="F105" s="172" t="s">
        <v>123</v>
      </c>
      <c r="G105" s="175">
        <v>31028.45032</v>
      </c>
      <c r="H105" s="94">
        <v>0</v>
      </c>
      <c r="I105" s="172">
        <v>1</v>
      </c>
      <c r="J105" s="93">
        <f t="shared" si="13"/>
        <v>31028.45032</v>
      </c>
      <c r="K105" s="94">
        <f t="shared" si="14"/>
        <v>0</v>
      </c>
    </row>
    <row r="106" spans="2:11" ht="15.75" customHeight="1" x14ac:dyDescent="0.25">
      <c r="B106" s="171" t="s">
        <v>1744</v>
      </c>
      <c r="C106" s="172">
        <v>11</v>
      </c>
      <c r="D106" s="177">
        <v>8</v>
      </c>
      <c r="E106" s="178" t="s">
        <v>1419</v>
      </c>
      <c r="F106" s="172" t="s">
        <v>1385</v>
      </c>
      <c r="G106" s="175">
        <v>24955.83944</v>
      </c>
      <c r="H106" s="94">
        <v>0</v>
      </c>
      <c r="I106" s="172">
        <v>1</v>
      </c>
      <c r="J106" s="93">
        <f t="shared" si="13"/>
        <v>24955.83944</v>
      </c>
      <c r="K106" s="94">
        <f t="shared" si="14"/>
        <v>0</v>
      </c>
    </row>
    <row r="107" spans="2:11" ht="30" x14ac:dyDescent="0.25">
      <c r="B107" s="171" t="s">
        <v>1745</v>
      </c>
      <c r="C107" s="172">
        <v>11</v>
      </c>
      <c r="D107" s="177">
        <v>9</v>
      </c>
      <c r="E107" s="178" t="s">
        <v>1420</v>
      </c>
      <c r="F107" s="172" t="s">
        <v>123</v>
      </c>
      <c r="G107" s="175">
        <v>2499.4911999999999</v>
      </c>
      <c r="H107" s="94">
        <v>0</v>
      </c>
      <c r="I107" s="172">
        <v>1</v>
      </c>
      <c r="J107" s="93">
        <f t="shared" si="13"/>
        <v>2499.4911999999999</v>
      </c>
      <c r="K107" s="94">
        <f t="shared" si="14"/>
        <v>0</v>
      </c>
    </row>
    <row r="108" spans="2:11" ht="15.75" customHeight="1" x14ac:dyDescent="0.25">
      <c r="B108" s="171" t="s">
        <v>1746</v>
      </c>
      <c r="C108" s="172">
        <v>11</v>
      </c>
      <c r="D108" s="177">
        <v>10</v>
      </c>
      <c r="E108" s="178" t="s">
        <v>1747</v>
      </c>
      <c r="F108" s="172" t="s">
        <v>1385</v>
      </c>
      <c r="G108" s="175">
        <v>10181.45026</v>
      </c>
      <c r="H108" s="94">
        <v>0</v>
      </c>
      <c r="I108" s="172">
        <v>1</v>
      </c>
      <c r="J108" s="93">
        <f t="shared" si="13"/>
        <v>10181.45026</v>
      </c>
      <c r="K108" s="94">
        <f t="shared" si="14"/>
        <v>0</v>
      </c>
    </row>
    <row r="109" spans="2:11" ht="15.75" customHeight="1" x14ac:dyDescent="0.25">
      <c r="B109" s="168"/>
      <c r="C109" s="169">
        <v>12</v>
      </c>
      <c r="D109" s="176"/>
      <c r="E109" s="170" t="s">
        <v>1772</v>
      </c>
      <c r="F109" s="169"/>
      <c r="G109" s="169"/>
      <c r="H109" s="120">
        <f>SUM(H110:H111)</f>
        <v>0</v>
      </c>
      <c r="I109" s="169"/>
      <c r="J109" s="120">
        <f>SUM(J110:J111)</f>
        <v>625477.78080000007</v>
      </c>
      <c r="K109" s="120">
        <f>SUM(K110:K111)</f>
        <v>0</v>
      </c>
    </row>
    <row r="110" spans="2:11" s="163" customFormat="1" ht="53.25" customHeight="1" x14ac:dyDescent="0.25">
      <c r="B110" s="171" t="s">
        <v>1748</v>
      </c>
      <c r="C110" s="172">
        <v>12</v>
      </c>
      <c r="D110" s="177">
        <v>1</v>
      </c>
      <c r="E110" s="178" t="s">
        <v>1509</v>
      </c>
      <c r="F110" s="172" t="s">
        <v>164</v>
      </c>
      <c r="G110" s="175">
        <v>291128.3444</v>
      </c>
      <c r="H110" s="94">
        <v>0</v>
      </c>
      <c r="I110" s="172">
        <v>1</v>
      </c>
      <c r="J110" s="93">
        <f t="shared" si="13"/>
        <v>291128.3444</v>
      </c>
      <c r="K110" s="94">
        <v>0</v>
      </c>
    </row>
    <row r="111" spans="2:11" s="163" customFormat="1" ht="38.25" customHeight="1" x14ac:dyDescent="0.25">
      <c r="B111" s="171" t="s">
        <v>1749</v>
      </c>
      <c r="C111" s="172">
        <v>12</v>
      </c>
      <c r="D111" s="177">
        <v>2</v>
      </c>
      <c r="E111" s="178" t="s">
        <v>1513</v>
      </c>
      <c r="F111" s="172" t="s">
        <v>164</v>
      </c>
      <c r="G111" s="175">
        <v>334349.43640000006</v>
      </c>
      <c r="H111" s="94">
        <v>0</v>
      </c>
      <c r="I111" s="172">
        <v>1</v>
      </c>
      <c r="J111" s="93">
        <f t="shared" si="13"/>
        <v>334349.43640000006</v>
      </c>
      <c r="K111" s="94">
        <v>0</v>
      </c>
    </row>
    <row r="112" spans="2:11" ht="15.75" customHeight="1" x14ac:dyDescent="0.25">
      <c r="B112" s="168"/>
      <c r="C112" s="169">
        <v>13</v>
      </c>
      <c r="D112" s="176"/>
      <c r="E112" s="170" t="s">
        <v>1773</v>
      </c>
      <c r="F112" s="169"/>
      <c r="G112" s="169"/>
      <c r="H112" s="120">
        <f>SUM(H113:H114)</f>
        <v>0</v>
      </c>
      <c r="I112" s="169"/>
      <c r="J112" s="120">
        <f>+SUM(J113:J114)</f>
        <v>132447.11657777778</v>
      </c>
      <c r="K112" s="120">
        <f>+SUM(K113:K114)</f>
        <v>0</v>
      </c>
    </row>
    <row r="113" spans="2:11" ht="36" customHeight="1" x14ac:dyDescent="0.25">
      <c r="B113" s="171" t="s">
        <v>1750</v>
      </c>
      <c r="C113" s="172">
        <v>13</v>
      </c>
      <c r="D113" s="177">
        <v>1</v>
      </c>
      <c r="E113" s="178" t="s">
        <v>1421</v>
      </c>
      <c r="F113" s="172" t="s">
        <v>1385</v>
      </c>
      <c r="G113" s="175">
        <v>97300.694400000008</v>
      </c>
      <c r="H113" s="94">
        <v>0</v>
      </c>
      <c r="I113" s="172">
        <v>1</v>
      </c>
      <c r="J113" s="93">
        <f t="shared" ref="J113:J114" si="15">+G113*I113</f>
        <v>97300.694400000008</v>
      </c>
      <c r="K113" s="94">
        <f>+H113*I113</f>
        <v>0</v>
      </c>
    </row>
    <row r="114" spans="2:11" ht="39" customHeight="1" x14ac:dyDescent="0.25">
      <c r="B114" s="171" t="s">
        <v>1751</v>
      </c>
      <c r="C114" s="172">
        <v>13</v>
      </c>
      <c r="D114" s="177">
        <v>2</v>
      </c>
      <c r="E114" s="178" t="s">
        <v>1519</v>
      </c>
      <c r="F114" s="172" t="s">
        <v>1385</v>
      </c>
      <c r="G114" s="175">
        <v>35146.422177777778</v>
      </c>
      <c r="H114" s="94">
        <v>0</v>
      </c>
      <c r="I114" s="172">
        <v>1</v>
      </c>
      <c r="J114" s="93">
        <f t="shared" si="15"/>
        <v>35146.422177777778</v>
      </c>
      <c r="K114" s="94">
        <f t="shared" ref="K114" si="16">+H114*I114</f>
        <v>0</v>
      </c>
    </row>
    <row r="115" spans="2:11" ht="15.75" customHeight="1" x14ac:dyDescent="0.25">
      <c r="B115" s="168"/>
      <c r="C115" s="169">
        <v>14</v>
      </c>
      <c r="D115" s="176"/>
      <c r="E115" s="170" t="s">
        <v>1532</v>
      </c>
      <c r="F115" s="169"/>
      <c r="G115" s="169"/>
      <c r="H115" s="120">
        <f>SUM(H116:H119)</f>
        <v>0</v>
      </c>
      <c r="I115" s="169"/>
      <c r="J115" s="120">
        <f>+SUM(J116:J119)</f>
        <v>469766.36231135845</v>
      </c>
      <c r="K115" s="120">
        <f>+SUM(K116:K119)</f>
        <v>0</v>
      </c>
    </row>
    <row r="116" spans="2:11" ht="38.25" customHeight="1" x14ac:dyDescent="0.25">
      <c r="B116" s="171" t="s">
        <v>1752</v>
      </c>
      <c r="C116" s="172">
        <v>14</v>
      </c>
      <c r="D116" s="177">
        <v>1</v>
      </c>
      <c r="E116" s="178" t="s">
        <v>1422</v>
      </c>
      <c r="F116" s="172" t="s">
        <v>164</v>
      </c>
      <c r="G116" s="175">
        <v>319007.38887999998</v>
      </c>
      <c r="H116" s="94">
        <v>0</v>
      </c>
      <c r="I116" s="172">
        <v>1</v>
      </c>
      <c r="J116" s="93">
        <f t="shared" ref="J116:J119" si="17">+G116*I116</f>
        <v>319007.38887999998</v>
      </c>
      <c r="K116" s="94">
        <f t="shared" ref="K116:K119" si="18">+H116*I116</f>
        <v>0</v>
      </c>
    </row>
    <row r="117" spans="2:11" ht="15.75" customHeight="1" x14ac:dyDescent="0.25">
      <c r="B117" s="171" t="s">
        <v>1754</v>
      </c>
      <c r="C117" s="172">
        <v>14</v>
      </c>
      <c r="D117" s="177">
        <v>2</v>
      </c>
      <c r="E117" s="178" t="s">
        <v>1423</v>
      </c>
      <c r="F117" s="172" t="s">
        <v>164</v>
      </c>
      <c r="G117" s="175">
        <v>81989.723444691786</v>
      </c>
      <c r="H117" s="94">
        <v>0</v>
      </c>
      <c r="I117" s="172">
        <v>1</v>
      </c>
      <c r="J117" s="93">
        <f t="shared" si="17"/>
        <v>81989.723444691786</v>
      </c>
      <c r="K117" s="94">
        <f t="shared" si="18"/>
        <v>0</v>
      </c>
    </row>
    <row r="118" spans="2:11" ht="15.75" customHeight="1" x14ac:dyDescent="0.25">
      <c r="B118" s="171" t="s">
        <v>1755</v>
      </c>
      <c r="C118" s="172">
        <v>14</v>
      </c>
      <c r="D118" s="177">
        <v>3</v>
      </c>
      <c r="E118" s="178" t="s">
        <v>1424</v>
      </c>
      <c r="F118" s="172" t="s">
        <v>164</v>
      </c>
      <c r="G118" s="175">
        <v>43234.805546666663</v>
      </c>
      <c r="H118" s="94">
        <v>0</v>
      </c>
      <c r="I118" s="172">
        <v>1</v>
      </c>
      <c r="J118" s="93">
        <f t="shared" si="17"/>
        <v>43234.805546666663</v>
      </c>
      <c r="K118" s="94">
        <f t="shared" si="18"/>
        <v>0</v>
      </c>
    </row>
    <row r="119" spans="2:11" ht="15.75" customHeight="1" x14ac:dyDescent="0.25">
      <c r="B119" s="171" t="s">
        <v>1756</v>
      </c>
      <c r="C119" s="172">
        <v>14</v>
      </c>
      <c r="D119" s="177">
        <v>4</v>
      </c>
      <c r="E119" s="178" t="s">
        <v>1425</v>
      </c>
      <c r="F119" s="172" t="s">
        <v>164</v>
      </c>
      <c r="G119" s="175">
        <v>25534.444439999999</v>
      </c>
      <c r="H119" s="94">
        <v>0</v>
      </c>
      <c r="I119" s="172">
        <v>1</v>
      </c>
      <c r="J119" s="93">
        <f t="shared" si="17"/>
        <v>25534.444439999999</v>
      </c>
      <c r="K119" s="94">
        <f t="shared" si="18"/>
        <v>0</v>
      </c>
    </row>
    <row r="120" spans="2:11" ht="15.75" customHeight="1" x14ac:dyDescent="0.25">
      <c r="B120" s="168"/>
      <c r="C120" s="169">
        <v>15</v>
      </c>
      <c r="D120" s="176"/>
      <c r="E120" s="170" t="s">
        <v>1774</v>
      </c>
      <c r="F120" s="169"/>
      <c r="G120" s="169"/>
      <c r="H120" s="120">
        <f>SUM(H121:H124)</f>
        <v>0</v>
      </c>
      <c r="I120" s="169"/>
      <c r="J120" s="120">
        <f>+SUM(J121:J124)</f>
        <v>661445.67970666662</v>
      </c>
      <c r="K120" s="120">
        <f>+SUM(K121:K124)</f>
        <v>0</v>
      </c>
    </row>
    <row r="121" spans="2:11" ht="45" x14ac:dyDescent="0.25">
      <c r="B121" s="171" t="s">
        <v>1757</v>
      </c>
      <c r="C121" s="172">
        <v>15</v>
      </c>
      <c r="D121" s="177">
        <v>1</v>
      </c>
      <c r="E121" s="178" t="s">
        <v>1427</v>
      </c>
      <c r="F121" s="172" t="s">
        <v>164</v>
      </c>
      <c r="G121" s="175">
        <v>135401.88887999998</v>
      </c>
      <c r="H121" s="94">
        <v>0</v>
      </c>
      <c r="I121" s="172">
        <v>1</v>
      </c>
      <c r="J121" s="93">
        <f>+G121*I121</f>
        <v>135401.88887999998</v>
      </c>
      <c r="K121" s="94">
        <f>+H121*I121</f>
        <v>0</v>
      </c>
    </row>
    <row r="122" spans="2:11" s="163" customFormat="1" ht="60" x14ac:dyDescent="0.25">
      <c r="B122" s="171" t="s">
        <v>1758</v>
      </c>
      <c r="C122" s="172">
        <v>15</v>
      </c>
      <c r="D122" s="177">
        <v>2</v>
      </c>
      <c r="E122" s="178" t="s">
        <v>1426</v>
      </c>
      <c r="F122" s="172" t="s">
        <v>164</v>
      </c>
      <c r="G122" s="175">
        <v>136401.88887999998</v>
      </c>
      <c r="H122" s="94">
        <v>0</v>
      </c>
      <c r="I122" s="172">
        <v>1</v>
      </c>
      <c r="J122" s="93">
        <f t="shared" ref="J122:J124" si="19">+G122*I122</f>
        <v>136401.88887999998</v>
      </c>
      <c r="K122" s="94">
        <f t="shared" ref="K122:K124" si="20">+H122*I122</f>
        <v>0</v>
      </c>
    </row>
    <row r="123" spans="2:11" s="163" customFormat="1" ht="30" x14ac:dyDescent="0.25">
      <c r="B123" s="171" t="s">
        <v>1759</v>
      </c>
      <c r="C123" s="172">
        <v>15</v>
      </c>
      <c r="D123" s="177">
        <v>3</v>
      </c>
      <c r="E123" s="178" t="s">
        <v>1523</v>
      </c>
      <c r="F123" s="172" t="s">
        <v>164</v>
      </c>
      <c r="G123" s="175">
        <v>66869.788879999993</v>
      </c>
      <c r="H123" s="94">
        <v>0</v>
      </c>
      <c r="I123" s="172">
        <v>1</v>
      </c>
      <c r="J123" s="93">
        <f t="shared" si="19"/>
        <v>66869.788879999993</v>
      </c>
      <c r="K123" s="94">
        <f t="shared" si="20"/>
        <v>0</v>
      </c>
    </row>
    <row r="124" spans="2:11" s="163" customFormat="1" x14ac:dyDescent="0.25">
      <c r="B124" s="171" t="s">
        <v>1760</v>
      </c>
      <c r="C124" s="172">
        <v>15</v>
      </c>
      <c r="D124" s="177">
        <v>4</v>
      </c>
      <c r="E124" s="178" t="s">
        <v>1428</v>
      </c>
      <c r="F124" s="172" t="s">
        <v>164</v>
      </c>
      <c r="G124" s="175">
        <v>322772.1130666667</v>
      </c>
      <c r="H124" s="94">
        <v>0</v>
      </c>
      <c r="I124" s="172">
        <v>1</v>
      </c>
      <c r="J124" s="93">
        <f t="shared" si="19"/>
        <v>322772.1130666667</v>
      </c>
      <c r="K124" s="94">
        <f t="shared" si="20"/>
        <v>0</v>
      </c>
    </row>
    <row r="125" spans="2:11" ht="15" customHeight="1" x14ac:dyDescent="0.25">
      <c r="B125" s="106"/>
      <c r="C125" s="107"/>
      <c r="D125" s="107"/>
      <c r="E125" s="107"/>
      <c r="F125" s="131"/>
      <c r="G125" s="107"/>
      <c r="H125" s="107"/>
      <c r="I125" s="107"/>
      <c r="J125" s="107"/>
      <c r="K125" s="108"/>
    </row>
    <row r="126" spans="2:11" ht="15" customHeight="1" x14ac:dyDescent="0.25">
      <c r="B126" s="109"/>
      <c r="C126" s="121"/>
      <c r="D126" s="121"/>
      <c r="E126" s="121"/>
      <c r="F126" s="133"/>
      <c r="G126" s="205" t="s">
        <v>1533</v>
      </c>
      <c r="H126" s="205"/>
      <c r="I126" s="205"/>
      <c r="J126" s="96">
        <f>J15+J34+J36+J60+J64+J67+J74+J81+J91+J98+J109+J112+J115+J120</f>
        <v>4182901.4794801138</v>
      </c>
      <c r="K126" s="164">
        <f>K13+K15+K34+K36+K60+K64+K67+K74+K81+K91+K98+K109+K112+K115+K120</f>
        <v>0</v>
      </c>
    </row>
    <row r="127" spans="2:11" ht="15" customHeight="1" x14ac:dyDescent="0.25">
      <c r="B127" s="109"/>
      <c r="C127" s="121"/>
      <c r="D127" s="121"/>
      <c r="E127" s="121"/>
      <c r="F127" s="133"/>
      <c r="G127" s="205" t="s">
        <v>1440</v>
      </c>
      <c r="H127" s="205"/>
      <c r="I127" s="205"/>
      <c r="J127" s="96">
        <f>+SUM(H130:H132)</f>
        <v>1045725.3698700283</v>
      </c>
      <c r="K127" s="122">
        <f ca="1">+SUM(K130:K132)</f>
        <v>0</v>
      </c>
    </row>
    <row r="128" spans="2:11" ht="15" customHeight="1" x14ac:dyDescent="0.25">
      <c r="B128" s="109"/>
      <c r="C128" s="110"/>
      <c r="D128" s="110"/>
      <c r="E128" s="110"/>
      <c r="F128" s="132"/>
      <c r="G128" s="110"/>
      <c r="H128" s="110"/>
      <c r="I128" s="110"/>
      <c r="J128" s="110"/>
      <c r="K128" s="111"/>
    </row>
    <row r="129" spans="2:11" ht="15" customHeight="1" x14ac:dyDescent="0.25">
      <c r="B129" s="109"/>
      <c r="C129" s="110"/>
      <c r="D129" s="110"/>
      <c r="E129" s="110"/>
      <c r="F129" s="205" t="s">
        <v>1441</v>
      </c>
      <c r="G129" s="205"/>
      <c r="H129" s="123">
        <f>+SUM(G130:G132)</f>
        <v>0.25</v>
      </c>
      <c r="I129" s="205" t="s">
        <v>1442</v>
      </c>
      <c r="J129" s="205"/>
      <c r="K129" s="123">
        <f>+SUM(J130:J132)</f>
        <v>0</v>
      </c>
    </row>
    <row r="130" spans="2:11" ht="15" customHeight="1" x14ac:dyDescent="0.25">
      <c r="B130" s="109"/>
      <c r="C130" s="110"/>
      <c r="D130" s="110"/>
      <c r="E130" s="110"/>
      <c r="F130" s="136" t="s">
        <v>1443</v>
      </c>
      <c r="G130" s="97">
        <v>0.20499999999999999</v>
      </c>
      <c r="H130" s="98">
        <f>+J126*G130</f>
        <v>857494.80329342326</v>
      </c>
      <c r="I130" s="108" t="s">
        <v>1443</v>
      </c>
      <c r="J130" s="99"/>
      <c r="K130" s="98">
        <f ca="1">+$K$132*J130</f>
        <v>0</v>
      </c>
    </row>
    <row r="131" spans="2:11" ht="15" customHeight="1" x14ac:dyDescent="0.25">
      <c r="B131" s="109"/>
      <c r="C131" s="110"/>
      <c r="D131" s="110"/>
      <c r="E131" s="110"/>
      <c r="F131" s="137" t="s">
        <v>1444</v>
      </c>
      <c r="G131" s="100">
        <v>0</v>
      </c>
      <c r="H131" s="101">
        <f>+$J$132*G131</f>
        <v>0</v>
      </c>
      <c r="I131" s="111" t="s">
        <v>1444</v>
      </c>
      <c r="J131" s="102"/>
      <c r="K131" s="101">
        <f ca="1">+$K$132*J131</f>
        <v>0</v>
      </c>
    </row>
    <row r="132" spans="2:11" ht="15" customHeight="1" x14ac:dyDescent="0.25">
      <c r="B132" s="109"/>
      <c r="C132" s="110"/>
      <c r="D132" s="110"/>
      <c r="E132" s="110"/>
      <c r="F132" s="138" t="s">
        <v>1445</v>
      </c>
      <c r="G132" s="103">
        <v>4.4999999999999998E-2</v>
      </c>
      <c r="H132" s="104">
        <f>+J126*G132</f>
        <v>188230.56657660511</v>
      </c>
      <c r="I132" s="114" t="s">
        <v>1445</v>
      </c>
      <c r="J132" s="105"/>
      <c r="K132" s="104">
        <f ca="1">+$K$132*J132</f>
        <v>0</v>
      </c>
    </row>
    <row r="133" spans="2:11" ht="15" customHeight="1" x14ac:dyDescent="0.25">
      <c r="B133" s="109"/>
      <c r="C133" s="110"/>
      <c r="D133" s="110"/>
      <c r="E133" s="110"/>
      <c r="F133" s="132"/>
      <c r="G133" s="110"/>
      <c r="H133" s="110"/>
      <c r="I133" s="110"/>
      <c r="J133" s="110"/>
      <c r="K133" s="111"/>
    </row>
    <row r="134" spans="2:11" ht="15" customHeight="1" x14ac:dyDescent="0.25">
      <c r="B134" s="109"/>
      <c r="C134" s="110"/>
      <c r="D134" s="110"/>
      <c r="E134" s="110"/>
      <c r="F134" s="132"/>
      <c r="G134" s="205" t="s">
        <v>1446</v>
      </c>
      <c r="H134" s="205"/>
      <c r="I134" s="205"/>
      <c r="J134" s="124">
        <f>+J126+J127</f>
        <v>5228626.8493501423</v>
      </c>
      <c r="K134" s="125">
        <f ca="1">+K126+K127</f>
        <v>0</v>
      </c>
    </row>
    <row r="135" spans="2:11" ht="15" customHeight="1" x14ac:dyDescent="0.25">
      <c r="B135" s="112"/>
      <c r="C135" s="113"/>
      <c r="D135" s="113"/>
      <c r="E135" s="113"/>
      <c r="F135" s="134"/>
      <c r="G135" s="113"/>
      <c r="H135" s="113"/>
      <c r="I135" s="113"/>
      <c r="J135" s="113"/>
      <c r="K135" s="114"/>
    </row>
    <row r="136" spans="2:11" ht="15" customHeight="1" x14ac:dyDescent="0.25">
      <c r="B136" s="206" t="s">
        <v>1534</v>
      </c>
      <c r="C136" s="207"/>
      <c r="D136" s="207"/>
      <c r="E136" s="207"/>
      <c r="F136" s="207"/>
      <c r="G136" s="207"/>
      <c r="H136" s="207"/>
      <c r="I136" s="207"/>
      <c r="J136" s="207"/>
      <c r="K136" s="208"/>
    </row>
    <row r="137" spans="2:11" ht="15" customHeight="1" x14ac:dyDescent="0.25">
      <c r="B137" s="209"/>
      <c r="C137" s="210"/>
      <c r="D137" s="210"/>
      <c r="E137" s="210"/>
      <c r="F137" s="210"/>
      <c r="G137" s="210"/>
      <c r="H137" s="210"/>
      <c r="I137" s="210"/>
      <c r="J137" s="210"/>
      <c r="K137" s="211"/>
    </row>
    <row r="138" spans="2:11" ht="15" customHeight="1" x14ac:dyDescent="0.25">
      <c r="B138" s="209" t="s">
        <v>1535</v>
      </c>
      <c r="C138" s="210"/>
      <c r="D138" s="210"/>
      <c r="E138" s="210"/>
      <c r="F138" s="210"/>
      <c r="G138" s="210"/>
      <c r="H138" s="210"/>
      <c r="I138" s="210"/>
      <c r="J138" s="210"/>
      <c r="K138" s="211"/>
    </row>
    <row r="139" spans="2:11" ht="15" customHeight="1" x14ac:dyDescent="0.25">
      <c r="B139" s="209" t="s">
        <v>1536</v>
      </c>
      <c r="C139" s="210"/>
      <c r="D139" s="210"/>
      <c r="E139" s="210"/>
      <c r="F139" s="210"/>
      <c r="G139" s="210"/>
      <c r="H139" s="210"/>
      <c r="I139" s="210"/>
      <c r="J139" s="210"/>
      <c r="K139" s="211"/>
    </row>
    <row r="140" spans="2:11" ht="15" customHeight="1" x14ac:dyDescent="0.25">
      <c r="B140" s="209" t="s">
        <v>1537</v>
      </c>
      <c r="C140" s="210"/>
      <c r="D140" s="210"/>
      <c r="E140" s="210"/>
      <c r="F140" s="210"/>
      <c r="G140" s="210"/>
      <c r="H140" s="210"/>
      <c r="I140" s="210"/>
      <c r="J140" s="210"/>
      <c r="K140" s="211"/>
    </row>
    <row r="141" spans="2:11" ht="15" customHeight="1" x14ac:dyDescent="0.25">
      <c r="B141" s="209" t="s">
        <v>1538</v>
      </c>
      <c r="C141" s="210"/>
      <c r="D141" s="210"/>
      <c r="E141" s="210"/>
      <c r="F141" s="210"/>
      <c r="G141" s="210"/>
      <c r="H141" s="210"/>
      <c r="I141" s="210"/>
      <c r="J141" s="210"/>
      <c r="K141" s="211"/>
    </row>
    <row r="142" spans="2:11" ht="15" customHeight="1" x14ac:dyDescent="0.25">
      <c r="B142" s="209"/>
      <c r="C142" s="210"/>
      <c r="D142" s="210"/>
      <c r="E142" s="210"/>
      <c r="F142" s="210"/>
      <c r="G142" s="210"/>
      <c r="H142" s="210"/>
      <c r="I142" s="210"/>
      <c r="J142" s="210"/>
      <c r="K142" s="211"/>
    </row>
    <row r="143" spans="2:11" ht="15" customHeight="1" x14ac:dyDescent="0.25">
      <c r="B143" s="209" t="s">
        <v>1539</v>
      </c>
      <c r="C143" s="210"/>
      <c r="D143" s="210"/>
      <c r="E143" s="210"/>
      <c r="F143" s="210"/>
      <c r="G143" s="210"/>
      <c r="H143" s="210"/>
      <c r="I143" s="210"/>
      <c r="J143" s="210"/>
      <c r="K143" s="211"/>
    </row>
    <row r="144" spans="2:11" ht="15" customHeight="1" x14ac:dyDescent="0.25">
      <c r="B144" s="209" t="s">
        <v>1540</v>
      </c>
      <c r="C144" s="210"/>
      <c r="D144" s="210"/>
      <c r="E144" s="210"/>
      <c r="F144" s="210"/>
      <c r="G144" s="210"/>
      <c r="H144" s="210"/>
      <c r="I144" s="210"/>
      <c r="J144" s="210"/>
      <c r="K144" s="211"/>
    </row>
    <row r="145" spans="2:11" ht="15" customHeight="1" x14ac:dyDescent="0.25">
      <c r="B145" s="209" t="s">
        <v>1541</v>
      </c>
      <c r="C145" s="210"/>
      <c r="D145" s="210"/>
      <c r="E145" s="210"/>
      <c r="F145" s="210"/>
      <c r="G145" s="210"/>
      <c r="H145" s="210"/>
      <c r="I145" s="210"/>
      <c r="J145" s="210"/>
      <c r="K145" s="211"/>
    </row>
    <row r="146" spans="2:11" ht="15" customHeight="1" x14ac:dyDescent="0.25">
      <c r="B146" s="214" t="s">
        <v>1542</v>
      </c>
      <c r="C146" s="215"/>
      <c r="D146" s="215"/>
      <c r="E146" s="215"/>
      <c r="F146" s="215"/>
      <c r="G146" s="215"/>
      <c r="H146" s="215"/>
      <c r="I146" s="215"/>
      <c r="J146" s="215"/>
      <c r="K146" s="216"/>
    </row>
    <row r="147" spans="2:11" ht="15" customHeight="1" x14ac:dyDescent="0.25">
      <c r="B147" s="217"/>
      <c r="C147" s="218"/>
      <c r="D147" s="218"/>
      <c r="E147" s="218"/>
      <c r="F147" s="218"/>
      <c r="G147" s="218"/>
      <c r="H147" s="218"/>
      <c r="I147" s="218"/>
      <c r="J147" s="218"/>
      <c r="K147" s="219"/>
    </row>
    <row r="148" spans="2:11" ht="15" customHeight="1" x14ac:dyDescent="0.25">
      <c r="B148" s="126"/>
      <c r="C148" s="127"/>
      <c r="D148" s="127"/>
      <c r="E148" s="127"/>
      <c r="F148" s="139"/>
      <c r="G148" s="127"/>
      <c r="H148" s="127"/>
      <c r="I148" s="127"/>
      <c r="J148" s="127"/>
      <c r="K148" s="128"/>
    </row>
    <row r="149" spans="2:11" ht="15" customHeight="1" x14ac:dyDescent="0.25">
      <c r="B149" s="206" t="s">
        <v>1367</v>
      </c>
      <c r="C149" s="207"/>
      <c r="D149" s="207"/>
      <c r="E149" s="207"/>
      <c r="F149" s="207"/>
      <c r="G149" s="207"/>
      <c r="H149" s="207"/>
      <c r="I149" s="207"/>
      <c r="J149" s="207"/>
      <c r="K149" s="208"/>
    </row>
    <row r="150" spans="2:11" ht="15" customHeight="1" x14ac:dyDescent="0.25">
      <c r="B150" s="220"/>
      <c r="C150" s="221"/>
      <c r="D150" s="221"/>
      <c r="E150" s="221"/>
      <c r="F150" s="221"/>
      <c r="G150" s="221"/>
      <c r="H150" s="221"/>
      <c r="I150" s="221"/>
      <c r="J150" s="221"/>
      <c r="K150" s="222"/>
    </row>
    <row r="151" spans="2:11" ht="15" customHeight="1" x14ac:dyDescent="0.25">
      <c r="B151" s="115"/>
      <c r="C151" s="116"/>
      <c r="D151" s="116"/>
      <c r="E151" s="116"/>
      <c r="F151" s="140"/>
      <c r="G151" s="116"/>
      <c r="H151" s="116"/>
      <c r="I151" s="116"/>
      <c r="J151" s="116"/>
      <c r="K151" s="117"/>
    </row>
    <row r="152" spans="2:11" ht="15" customHeight="1" x14ac:dyDescent="0.25">
      <c r="B152" s="106"/>
      <c r="C152" s="107"/>
      <c r="D152" s="107"/>
      <c r="E152" s="107"/>
      <c r="F152" s="131"/>
      <c r="G152" s="107"/>
      <c r="H152" s="107"/>
      <c r="I152" s="107"/>
      <c r="J152" s="107"/>
      <c r="K152" s="108"/>
    </row>
    <row r="153" spans="2:11" ht="15" customHeight="1" x14ac:dyDescent="0.25">
      <c r="B153" s="109"/>
      <c r="C153" s="110"/>
      <c r="D153" s="110"/>
      <c r="E153" s="129" t="s">
        <v>1368</v>
      </c>
      <c r="F153" s="212"/>
      <c r="G153" s="212"/>
      <c r="H153" s="212"/>
      <c r="I153" s="212"/>
      <c r="J153" s="212"/>
      <c r="K153" s="111"/>
    </row>
    <row r="154" spans="2:11" ht="15" customHeight="1" x14ac:dyDescent="0.25">
      <c r="B154" s="109"/>
      <c r="C154" s="110"/>
      <c r="D154" s="110"/>
      <c r="E154" s="130"/>
      <c r="F154" s="132"/>
      <c r="G154" s="110"/>
      <c r="H154" s="110"/>
      <c r="I154" s="110"/>
      <c r="J154" s="110"/>
      <c r="K154" s="111"/>
    </row>
    <row r="155" spans="2:11" ht="15" customHeight="1" x14ac:dyDescent="0.25">
      <c r="B155" s="109"/>
      <c r="C155" s="110"/>
      <c r="D155" s="110"/>
      <c r="E155" s="130"/>
      <c r="F155" s="213"/>
      <c r="G155" s="213"/>
      <c r="H155" s="213"/>
      <c r="I155" s="213"/>
      <c r="J155" s="213"/>
      <c r="K155" s="111"/>
    </row>
    <row r="156" spans="2:11" ht="15" customHeight="1" x14ac:dyDescent="0.25">
      <c r="B156" s="109"/>
      <c r="C156" s="110"/>
      <c r="D156" s="110"/>
      <c r="E156" s="130"/>
      <c r="F156" s="213"/>
      <c r="G156" s="213"/>
      <c r="H156" s="213"/>
      <c r="I156" s="213"/>
      <c r="J156" s="213"/>
      <c r="K156" s="111"/>
    </row>
    <row r="157" spans="2:11" ht="15" customHeight="1" x14ac:dyDescent="0.25">
      <c r="B157" s="109"/>
      <c r="C157" s="110"/>
      <c r="D157" s="110"/>
      <c r="E157" s="130"/>
      <c r="F157" s="213"/>
      <c r="G157" s="213"/>
      <c r="H157" s="213"/>
      <c r="I157" s="213"/>
      <c r="J157" s="213"/>
      <c r="K157" s="111"/>
    </row>
    <row r="158" spans="2:11" ht="15" customHeight="1" x14ac:dyDescent="0.25">
      <c r="B158" s="109"/>
      <c r="C158" s="110"/>
      <c r="D158" s="110"/>
      <c r="E158" s="130"/>
      <c r="F158" s="213"/>
      <c r="G158" s="213"/>
      <c r="H158" s="213"/>
      <c r="I158" s="213"/>
      <c r="J158" s="213"/>
      <c r="K158" s="111"/>
    </row>
    <row r="159" spans="2:11" ht="15" customHeight="1" x14ac:dyDescent="0.25">
      <c r="B159" s="109"/>
      <c r="C159" s="110"/>
      <c r="D159" s="110"/>
      <c r="E159" s="129" t="s">
        <v>1369</v>
      </c>
      <c r="F159" s="212"/>
      <c r="G159" s="212"/>
      <c r="H159" s="212"/>
      <c r="I159" s="212"/>
      <c r="J159" s="212"/>
      <c r="K159" s="111"/>
    </row>
    <row r="160" spans="2:11" ht="15" customHeight="1" x14ac:dyDescent="0.25">
      <c r="B160" s="109"/>
      <c r="C160" s="110"/>
      <c r="D160" s="110"/>
      <c r="E160" s="130"/>
      <c r="F160" s="132"/>
      <c r="G160" s="110"/>
      <c r="H160" s="110"/>
      <c r="I160" s="110"/>
      <c r="J160" s="110"/>
      <c r="K160" s="111"/>
    </row>
    <row r="161" spans="2:11" ht="15" customHeight="1" x14ac:dyDescent="0.25">
      <c r="B161" s="109"/>
      <c r="C161" s="110"/>
      <c r="D161" s="110"/>
      <c r="E161" s="129" t="s">
        <v>1370</v>
      </c>
      <c r="F161" s="212"/>
      <c r="G161" s="212"/>
      <c r="H161" s="212"/>
      <c r="I161" s="212"/>
      <c r="J161" s="212"/>
      <c r="K161" s="111"/>
    </row>
    <row r="162" spans="2:11" ht="15" customHeight="1" x14ac:dyDescent="0.25">
      <c r="B162" s="109"/>
      <c r="C162" s="110"/>
      <c r="D162" s="110"/>
      <c r="E162" s="130"/>
      <c r="F162" s="132"/>
      <c r="G162" s="110"/>
      <c r="H162" s="110"/>
      <c r="I162" s="110"/>
      <c r="J162" s="110"/>
      <c r="K162" s="111"/>
    </row>
    <row r="163" spans="2:11" ht="15" customHeight="1" x14ac:dyDescent="0.25">
      <c r="B163" s="109"/>
      <c r="C163" s="110"/>
      <c r="D163" s="110"/>
      <c r="E163" s="129" t="s">
        <v>1371</v>
      </c>
      <c r="F163" s="212"/>
      <c r="G163" s="212"/>
      <c r="H163" s="212"/>
      <c r="I163" s="212"/>
      <c r="J163" s="212"/>
      <c r="K163" s="111"/>
    </row>
    <row r="164" spans="2:11" ht="15" customHeight="1" x14ac:dyDescent="0.25">
      <c r="B164" s="112"/>
      <c r="C164" s="113"/>
      <c r="D164" s="113"/>
      <c r="E164" s="113"/>
      <c r="F164" s="134"/>
      <c r="G164" s="113"/>
      <c r="H164" s="113"/>
      <c r="I164" s="113"/>
      <c r="J164" s="113"/>
      <c r="K164" s="114"/>
    </row>
  </sheetData>
  <autoFilter ref="B12:K13"/>
  <mergeCells count="24">
    <mergeCell ref="F153:J153"/>
    <mergeCell ref="F155:J159"/>
    <mergeCell ref="F161:J161"/>
    <mergeCell ref="F163:J163"/>
    <mergeCell ref="B143:K143"/>
    <mergeCell ref="B144:K144"/>
    <mergeCell ref="B145:K145"/>
    <mergeCell ref="B146:K147"/>
    <mergeCell ref="B149:K150"/>
    <mergeCell ref="B136:K137"/>
    <mergeCell ref="B138:K138"/>
    <mergeCell ref="B139:K139"/>
    <mergeCell ref="B140:K140"/>
    <mergeCell ref="B141:K142"/>
    <mergeCell ref="G126:I126"/>
    <mergeCell ref="G127:I127"/>
    <mergeCell ref="F129:G129"/>
    <mergeCell ref="I129:J129"/>
    <mergeCell ref="G134:I134"/>
    <mergeCell ref="B2:E10"/>
    <mergeCell ref="F3:K3"/>
    <mergeCell ref="F4:K4"/>
    <mergeCell ref="F6:K6"/>
    <mergeCell ref="F7:K9"/>
  </mergeCells>
  <pageMargins left="0.7" right="0.7" top="0.75" bottom="0.75" header="0" footer="0"/>
  <pageSetup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INSUMOS</vt:lpstr>
      <vt:lpstr>APU</vt:lpstr>
      <vt:lpstr>PRESUPUESTADOR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Alexander Ospina Hidalgo</dc:creator>
  <cp:lastModifiedBy>JESSICA HERRERA</cp:lastModifiedBy>
  <dcterms:created xsi:type="dcterms:W3CDTF">2015-06-05T18:19:34Z</dcterms:created>
  <dcterms:modified xsi:type="dcterms:W3CDTF">2022-05-24T14:01:58Z</dcterms:modified>
</cp:coreProperties>
</file>