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128"/>
  <workbookPr/>
  <mc:AlternateContent xmlns:mc="http://schemas.openxmlformats.org/markup-compatibility/2006">
    <mc:Choice Requires="x15">
      <x15ac:absPath xmlns:x15ac="http://schemas.microsoft.com/office/spreadsheetml/2010/11/ac" url="F:\Respaldo\Arquitectura\Proyectos 2022\Mantenimiento locativo y equipos\Mantenimiento redes de desagues\"/>
    </mc:Choice>
  </mc:AlternateContent>
  <xr:revisionPtr revIDLastSave="0" documentId="13_ncr:1_{B82742C2-1719-4736-82AC-D049D80CE895}" xr6:coauthVersionLast="47" xr6:coauthVersionMax="47" xr10:uidLastSave="{00000000-0000-0000-0000-000000000000}"/>
  <bookViews>
    <workbookView xWindow="-120" yWindow="-120" windowWidth="25440" windowHeight="15390" xr2:uid="{00000000-000D-0000-FFFF-FFFF00000000}"/>
  </bookViews>
  <sheets>
    <sheet name="Comparativo (2)" sheetId="5" r:id="rId1"/>
    <sheet name="Comparativo" sheetId="4" r:id="rId2"/>
    <sheet name="Hoja1" sheetId="3"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H27" i="5" l="1"/>
  <c r="J27" i="5" s="1"/>
  <c r="J26" i="5" s="1"/>
  <c r="F27" i="5"/>
  <c r="F26" i="5"/>
  <c r="J25" i="5"/>
  <c r="J24" i="5" s="1"/>
  <c r="H25" i="5"/>
  <c r="H24" i="5" s="1"/>
  <c r="F25" i="5"/>
  <c r="F24" i="5"/>
  <c r="H23" i="5"/>
  <c r="H22" i="5" s="1"/>
  <c r="F23" i="5"/>
  <c r="F22" i="5"/>
  <c r="H21" i="5"/>
  <c r="F21" i="5"/>
  <c r="H19" i="5"/>
  <c r="F19" i="5"/>
  <c r="J19" i="5" s="1"/>
  <c r="H17" i="5"/>
  <c r="F17" i="5"/>
  <c r="J17" i="5" s="1"/>
  <c r="D17" i="5"/>
  <c r="J15" i="5"/>
  <c r="H15" i="5"/>
  <c r="F15" i="5"/>
  <c r="H13" i="5"/>
  <c r="F13" i="5"/>
  <c r="J13" i="5" s="1"/>
  <c r="J11" i="5"/>
  <c r="H11" i="5"/>
  <c r="F11" i="5"/>
  <c r="H9" i="5"/>
  <c r="F9" i="5"/>
  <c r="J9" i="5" s="1"/>
  <c r="H7" i="5"/>
  <c r="D21" i="4"/>
  <c r="F21" i="4" s="1"/>
  <c r="J26" i="4"/>
  <c r="J24" i="4"/>
  <c r="J22" i="4"/>
  <c r="J27" i="4"/>
  <c r="J25" i="4"/>
  <c r="J23" i="4"/>
  <c r="J19" i="4"/>
  <c r="J17" i="4"/>
  <c r="J15" i="4"/>
  <c r="J13" i="4"/>
  <c r="J11" i="4"/>
  <c r="J9" i="4"/>
  <c r="H27" i="4"/>
  <c r="H26" i="4" s="1"/>
  <c r="H25" i="4"/>
  <c r="H24" i="4" s="1"/>
  <c r="H23" i="4"/>
  <c r="H22" i="4" s="1"/>
  <c r="H19" i="4"/>
  <c r="H15" i="4"/>
  <c r="H13" i="4"/>
  <c r="H11" i="4"/>
  <c r="H9" i="4"/>
  <c r="F27" i="4"/>
  <c r="F26" i="4" s="1"/>
  <c r="F25" i="4"/>
  <c r="F24" i="4" s="1"/>
  <c r="F23" i="4"/>
  <c r="F22" i="4" s="1"/>
  <c r="F19" i="4"/>
  <c r="D17" i="4"/>
  <c r="F17" i="4" s="1"/>
  <c r="F15" i="4"/>
  <c r="F13" i="4"/>
  <c r="F11" i="4"/>
  <c r="F9" i="4"/>
  <c r="J21" i="5" l="1"/>
  <c r="F7" i="5"/>
  <c r="F28" i="5" s="1"/>
  <c r="J7" i="5"/>
  <c r="J28" i="5" s="1"/>
  <c r="H28" i="5"/>
  <c r="J23" i="5"/>
  <c r="J22" i="5" s="1"/>
  <c r="H26" i="5"/>
  <c r="H17" i="4"/>
  <c r="H21" i="4"/>
  <c r="J21" i="4" s="1"/>
  <c r="J7" i="4" s="1"/>
  <c r="J28" i="4" s="1"/>
  <c r="F7" i="4"/>
  <c r="F28" i="4" s="1"/>
  <c r="H7" i="4" l="1"/>
  <c r="H28" i="4" s="1"/>
</calcChain>
</file>

<file path=xl/sharedStrings.xml><?xml version="1.0" encoding="utf-8"?>
<sst xmlns="http://schemas.openxmlformats.org/spreadsheetml/2006/main" count="106" uniqueCount="41">
  <si>
    <t>ITEM</t>
  </si>
  <si>
    <t>DESCRIPCIÓN</t>
  </si>
  <si>
    <t>UNIDAD</t>
  </si>
  <si>
    <t>Fiscalia General de la Nación</t>
  </si>
  <si>
    <t>SUBTOTAL</t>
  </si>
  <si>
    <t>BLOQUE A</t>
  </si>
  <si>
    <t>1.1</t>
  </si>
  <si>
    <t>1.2</t>
  </si>
  <si>
    <t>PARQUEADERO SOTANO Y SALAS DE PASO</t>
  </si>
  <si>
    <t>1.6</t>
  </si>
  <si>
    <t xml:space="preserve">TANQUE DE AGUAS LLUVIAS </t>
  </si>
  <si>
    <t>TOTAL</t>
  </si>
  <si>
    <t>SEDE CARIBE MEDELLIN ANTIOQUIA</t>
  </si>
  <si>
    <t>SEDE CTI CAUCASIA ANTIOQUI</t>
  </si>
  <si>
    <t>SEDE CIH MEDELLIN ANTIOQUIA</t>
  </si>
  <si>
    <t>SEDE SAN JEROMIMO MONTERIA CORDOBA</t>
  </si>
  <si>
    <t>m</t>
  </si>
  <si>
    <t>m3</t>
  </si>
  <si>
    <t>DRENAJE SALIDA NIVEL FREATICO BLOQUE I</t>
  </si>
  <si>
    <t>ENTRADA NIVEL FREATICO BLOQUE I</t>
  </si>
  <si>
    <t>POZO SEPTICO BLOQUE I</t>
  </si>
  <si>
    <t>BLOQUE D-E-F-G-H-I</t>
  </si>
  <si>
    <t>1.3</t>
  </si>
  <si>
    <t>Sondeo electrico industrial e inspección con camaras, para tuberias de alcantarillado de 6", ubicada en la planta del primer piso hasta caja principal,  incluye los dreajes de las celdas de detenidos, limpieza de los mismos y diagnostico general del estado de la tuberia.</t>
  </si>
  <si>
    <t>Sondeo electrico industrial e inspección con camaras, en  tuberias de alcantarillado del primer piso hasta la caja principal en la via interna, conexión a tubo de escape de vapores y entrada de aire en tuberia existente en buitron para tal fin.</t>
  </si>
  <si>
    <t>Sondeo electrico industrial e inspección con camara a tuberia corrugada de 4", filtros de nivel freatico del bloque I, limpieza de los mismos  hasta donde sea posible y diagnostico general de los filtros.</t>
  </si>
  <si>
    <t>sondeo electrico industrial e inspección con camara a tuberias sanitarias de 6" desde la pozo del nivel freatico  hasta caja principal en  via interna.</t>
  </si>
  <si>
    <t>limpieza del pozo</t>
  </si>
  <si>
    <t>Sondeo electrico industrial e inspección con camaras, para tuberias de alcantarillado de 4", ubicada en la planta del primer piso hasta caja principal,  incluye los dreajes de las celdas de detenidos, limpieza de los mismos y diagnostico general del estado de la tuberia.</t>
  </si>
  <si>
    <t>Sondeo electrico industrial e inspección con camaras, para todas las tuberias de alcantarillado, ubicadas a nivel de la planta del primer piso hasta las cajas principales,  incluye los dreajes de las celdas de detenidos, limpieza de los mismos y diagnostico general del estado de la tuberia.</t>
  </si>
  <si>
    <t>Total</t>
  </si>
  <si>
    <t>1.7</t>
  </si>
  <si>
    <t>Subdirección Regional de Apoyo - Noroccidental</t>
  </si>
  <si>
    <t>Limpieza del tanque</t>
  </si>
  <si>
    <t>CANT.</t>
  </si>
  <si>
    <t>CONHYDRA SAS</t>
  </si>
  <si>
    <t>CUADRO COMPARATIVO SONDEO PRECIOS DEL MERCADO</t>
  </si>
  <si>
    <t>Mantenimiento Sistema de Redes de Alcantarillado Aguas Residuales 2022</t>
  </si>
  <si>
    <t>AQUAREDES</t>
  </si>
  <si>
    <t>PROMEDIO</t>
  </si>
  <si>
    <t>Empresa cotizacion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</si>
</sst>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quot;$&quot;* #,##0.00_-;_-&quot;$&quot;* &quot;-&quot;??_-;_-@_-"/>
    <numFmt numFmtId="164" formatCode="&quot;$&quot;\ #,##0;[Red]\-&quot;$&quot;\ #,##0"/>
    <numFmt numFmtId="165" formatCode="_-&quot;$&quot;\ * #,##0_-;\-&quot;$&quot;\ * #,##0_-;_-&quot;$&quot;\ * &quot;-&quot;_-;_-@_-"/>
  </numFmts>
  <fonts count="11" x14ac:knownFonts="1">
    <font>
      <sz val="11"/>
      <color theme="1"/>
      <name val="Calibri"/>
      <family val="2"/>
      <scheme val="minor"/>
    </font>
    <font>
      <sz val="11"/>
      <color theme="1"/>
      <name val="Calibri"/>
      <family val="2"/>
      <scheme val="minor"/>
    </font>
    <font>
      <sz val="11"/>
      <color theme="1"/>
      <name val="Arial"/>
      <family val="2"/>
    </font>
    <font>
      <b/>
      <sz val="7"/>
      <color theme="1"/>
      <name val="Arial"/>
      <family val="2"/>
    </font>
    <font>
      <sz val="7"/>
      <color theme="1"/>
      <name val="Arial"/>
      <family val="2"/>
    </font>
    <font>
      <b/>
      <sz val="8"/>
      <color rgb="FF000000"/>
      <name val="Arial"/>
      <family val="2"/>
    </font>
    <font>
      <b/>
      <sz val="8"/>
      <color theme="1"/>
      <name val="Arial"/>
      <family val="2"/>
    </font>
    <font>
      <b/>
      <sz val="11"/>
      <color theme="1"/>
      <name val="Calibri"/>
      <family val="2"/>
      <scheme val="minor"/>
    </font>
    <font>
      <b/>
      <sz val="11"/>
      <color theme="1"/>
      <name val="Arial"/>
      <family val="2"/>
    </font>
    <font>
      <sz val="10"/>
      <color theme="1"/>
      <name val="Arial"/>
      <family val="2"/>
    </font>
    <font>
      <b/>
      <sz val="10"/>
      <color theme="1"/>
      <name val="Arial"/>
      <family val="2"/>
    </font>
  </fonts>
  <fills count="7">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4" tint="0.59999389629810485"/>
        <bgColor indexed="64"/>
      </patternFill>
    </fill>
  </fills>
  <borders count="37">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medium">
        <color indexed="64"/>
      </top>
      <bottom style="thin">
        <color indexed="64"/>
      </bottom>
      <diagonal/>
    </border>
    <border>
      <left/>
      <right/>
      <top style="medium">
        <color indexed="64"/>
      </top>
      <bottom style="medium">
        <color indexed="64"/>
      </bottom>
      <diagonal/>
    </border>
  </borders>
  <cellStyleXfs count="3">
    <xf numFmtId="0" fontId="0" fillId="0" borderId="0"/>
    <xf numFmtId="44" fontId="1" fillId="0" borderId="0" applyFont="0" applyFill="0" applyBorder="0" applyAlignment="0" applyProtection="0"/>
    <xf numFmtId="165" fontId="1" fillId="0" borderId="0" applyFont="0" applyFill="0" applyBorder="0" applyAlignment="0" applyProtection="0"/>
  </cellStyleXfs>
  <cellXfs count="75">
    <xf numFmtId="0" fontId="0" fillId="0" borderId="0" xfId="0"/>
    <xf numFmtId="0" fontId="0" fillId="0" borderId="0" xfId="0" applyAlignment="1">
      <alignment horizontal="left"/>
    </xf>
    <xf numFmtId="0" fontId="2" fillId="0" borderId="0" xfId="0" applyFont="1"/>
    <xf numFmtId="0" fontId="2" fillId="0" borderId="0" xfId="0" applyFont="1" applyAlignment="1">
      <alignment horizontal="left"/>
    </xf>
    <xf numFmtId="0" fontId="4" fillId="3" borderId="1" xfId="0" applyFont="1" applyFill="1" applyBorder="1" applyAlignment="1">
      <alignment horizontal="left" vertical="center" wrapText="1"/>
    </xf>
    <xf numFmtId="0" fontId="2" fillId="0" borderId="1" xfId="0" applyFont="1" applyBorder="1" applyAlignment="1">
      <alignment horizontal="center" vertical="center"/>
    </xf>
    <xf numFmtId="0" fontId="4" fillId="0" borderId="2" xfId="0" applyFont="1" applyBorder="1" applyAlignment="1">
      <alignment horizontal="center" vertical="center" wrapText="1"/>
    </xf>
    <xf numFmtId="0" fontId="4" fillId="0" borderId="1" xfId="0" applyFont="1" applyBorder="1" applyAlignment="1">
      <alignment horizontal="left" vertical="center" wrapText="1"/>
    </xf>
    <xf numFmtId="0" fontId="4" fillId="2" borderId="1" xfId="0" applyFont="1" applyFill="1" applyBorder="1" applyAlignment="1">
      <alignment horizontal="left" vertical="center" wrapText="1"/>
    </xf>
    <xf numFmtId="0" fontId="3" fillId="4" borderId="4" xfId="0" applyFont="1" applyFill="1" applyBorder="1" applyAlignment="1">
      <alignment horizontal="center" vertical="center" wrapText="1"/>
    </xf>
    <xf numFmtId="0" fontId="5" fillId="4" borderId="5" xfId="0" applyFont="1" applyFill="1" applyBorder="1" applyAlignment="1">
      <alignment horizontal="left" vertical="center" wrapText="1"/>
    </xf>
    <xf numFmtId="0" fontId="4" fillId="4" borderId="6" xfId="0" applyFont="1" applyFill="1" applyBorder="1" applyAlignment="1">
      <alignment horizontal="center" vertical="center" wrapText="1"/>
    </xf>
    <xf numFmtId="0" fontId="4" fillId="4" borderId="6" xfId="0" applyFont="1" applyFill="1" applyBorder="1" applyAlignment="1">
      <alignment horizontal="center" wrapText="1"/>
    </xf>
    <xf numFmtId="0" fontId="3" fillId="0" borderId="8" xfId="0" applyFont="1" applyBorder="1" applyAlignment="1">
      <alignment horizontal="center" vertical="center" wrapText="1"/>
    </xf>
    <xf numFmtId="44" fontId="4" fillId="0" borderId="9" xfId="1" applyFont="1" applyBorder="1" applyAlignment="1">
      <alignment vertical="center"/>
    </xf>
    <xf numFmtId="0" fontId="4" fillId="0" borderId="8"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1" xfId="0" applyFont="1" applyBorder="1" applyAlignment="1">
      <alignment horizontal="left" vertical="center" wrapText="1"/>
    </xf>
    <xf numFmtId="0" fontId="2" fillId="0" borderId="11" xfId="0" applyFont="1" applyBorder="1" applyAlignment="1">
      <alignment horizontal="center" vertical="center"/>
    </xf>
    <xf numFmtId="44" fontId="4" fillId="0" borderId="12" xfId="1" applyFont="1" applyBorder="1" applyAlignment="1">
      <alignment vertical="center"/>
    </xf>
    <xf numFmtId="0" fontId="3" fillId="4" borderId="6" xfId="0" applyFont="1" applyFill="1" applyBorder="1" applyAlignment="1">
      <alignment horizontal="left" vertical="center" wrapText="1"/>
    </xf>
    <xf numFmtId="0" fontId="2" fillId="4" borderId="6" xfId="0" applyFont="1" applyFill="1" applyBorder="1" applyAlignment="1">
      <alignment horizontal="center" vertical="center"/>
    </xf>
    <xf numFmtId="44" fontId="4" fillId="4" borderId="7" xfId="1" applyFont="1" applyFill="1" applyBorder="1" applyAlignment="1">
      <alignment vertical="center"/>
    </xf>
    <xf numFmtId="0" fontId="4" fillId="2" borderId="11" xfId="0" applyFont="1" applyFill="1" applyBorder="1" applyAlignment="1">
      <alignment horizontal="left" vertical="center" wrapText="1"/>
    </xf>
    <xf numFmtId="44" fontId="4" fillId="4" borderId="7" xfId="0" applyNumberFormat="1" applyFont="1" applyFill="1" applyBorder="1" applyAlignment="1">
      <alignment vertical="center"/>
    </xf>
    <xf numFmtId="0" fontId="2" fillId="0" borderId="17" xfId="0" applyFont="1" applyBorder="1" applyAlignment="1">
      <alignment horizontal="left"/>
    </xf>
    <xf numFmtId="0" fontId="2" fillId="0" borderId="17" xfId="0" applyFont="1" applyBorder="1"/>
    <xf numFmtId="0" fontId="3" fillId="0" borderId="10" xfId="0" applyFont="1" applyBorder="1" applyAlignment="1">
      <alignment horizontal="center" vertical="center" wrapText="1"/>
    </xf>
    <xf numFmtId="0" fontId="3" fillId="0" borderId="19" xfId="0" applyFont="1" applyBorder="1" applyAlignment="1">
      <alignment horizontal="center" vertical="center" wrapText="1"/>
    </xf>
    <xf numFmtId="0" fontId="4" fillId="2" borderId="3" xfId="0" applyFont="1" applyFill="1" applyBorder="1" applyAlignment="1">
      <alignment horizontal="left" vertical="center" wrapText="1"/>
    </xf>
    <xf numFmtId="0" fontId="2" fillId="0" borderId="3" xfId="0" applyFont="1" applyBorder="1" applyAlignment="1">
      <alignment horizontal="center" vertical="center"/>
    </xf>
    <xf numFmtId="44" fontId="4" fillId="0" borderId="21" xfId="1" applyFont="1" applyBorder="1" applyAlignment="1">
      <alignment vertical="center"/>
    </xf>
    <xf numFmtId="0" fontId="2" fillId="0" borderId="22" xfId="0" applyFont="1" applyBorder="1"/>
    <xf numFmtId="0" fontId="4" fillId="0" borderId="2" xfId="0" applyFont="1" applyBorder="1" applyAlignment="1">
      <alignment horizontal="right" vertical="center" wrapText="1"/>
    </xf>
    <xf numFmtId="0" fontId="4" fillId="4" borderId="13" xfId="0" applyFont="1" applyFill="1" applyBorder="1" applyAlignment="1">
      <alignment horizontal="right" vertical="center" wrapText="1"/>
    </xf>
    <xf numFmtId="0" fontId="4" fillId="4" borderId="6" xfId="0" applyFont="1" applyFill="1" applyBorder="1" applyAlignment="1">
      <alignment horizontal="right" vertical="center" wrapText="1"/>
    </xf>
    <xf numFmtId="0" fontId="6" fillId="5" borderId="14" xfId="0" applyFont="1" applyFill="1" applyBorder="1" applyAlignment="1">
      <alignment horizontal="center" vertical="center" wrapText="1"/>
    </xf>
    <xf numFmtId="0" fontId="6" fillId="5" borderId="15" xfId="0" applyFont="1" applyFill="1" applyBorder="1" applyAlignment="1">
      <alignment horizontal="center" vertical="center" wrapText="1"/>
    </xf>
    <xf numFmtId="9" fontId="6" fillId="5" borderId="15" xfId="0" applyNumberFormat="1" applyFont="1" applyFill="1" applyBorder="1" applyAlignment="1">
      <alignment horizontal="center" vertical="center" wrapText="1"/>
    </xf>
    <xf numFmtId="0" fontId="6" fillId="5" borderId="16" xfId="0" applyFont="1" applyFill="1" applyBorder="1" applyAlignment="1">
      <alignment horizontal="center" vertical="center"/>
    </xf>
    <xf numFmtId="164" fontId="4" fillId="0" borderId="2" xfId="0" applyNumberFormat="1" applyFont="1" applyBorder="1" applyAlignment="1">
      <alignment horizontal="right" vertical="center" wrapText="1"/>
    </xf>
    <xf numFmtId="165" fontId="4" fillId="0" borderId="2" xfId="0" applyNumberFormat="1" applyFont="1" applyBorder="1" applyAlignment="1">
      <alignment horizontal="right" vertical="center" wrapText="1"/>
    </xf>
    <xf numFmtId="165" fontId="4" fillId="0" borderId="20" xfId="0" applyNumberFormat="1" applyFont="1" applyBorder="1" applyAlignment="1">
      <alignment horizontal="right" vertical="center" wrapText="1"/>
    </xf>
    <xf numFmtId="165" fontId="2" fillId="0" borderId="18" xfId="2" applyFont="1" applyBorder="1"/>
    <xf numFmtId="0" fontId="9" fillId="0" borderId="23" xfId="0" applyFont="1" applyBorder="1" applyAlignment="1"/>
    <xf numFmtId="0" fontId="9" fillId="0" borderId="24" xfId="0" applyFont="1" applyBorder="1" applyAlignment="1"/>
    <xf numFmtId="0" fontId="6" fillId="5" borderId="28" xfId="0" applyFont="1" applyFill="1" applyBorder="1" applyAlignment="1">
      <alignment horizontal="center" vertical="center" wrapText="1"/>
    </xf>
    <xf numFmtId="0" fontId="4" fillId="4" borderId="29" xfId="0" applyFont="1" applyFill="1" applyBorder="1" applyAlignment="1">
      <alignment horizontal="center" wrapText="1"/>
    </xf>
    <xf numFmtId="0" fontId="4" fillId="0" borderId="30" xfId="0" applyFont="1" applyBorder="1" applyAlignment="1">
      <alignment horizontal="center" vertical="center" wrapText="1"/>
    </xf>
    <xf numFmtId="0" fontId="4" fillId="0" borderId="23" xfId="0" applyFont="1" applyBorder="1" applyAlignment="1">
      <alignment horizontal="center" vertical="center" wrapText="1"/>
    </xf>
    <xf numFmtId="0" fontId="4" fillId="4" borderId="29" xfId="0" applyFont="1" applyFill="1" applyBorder="1" applyAlignment="1">
      <alignment horizontal="center" vertical="center" wrapText="1"/>
    </xf>
    <xf numFmtId="0" fontId="4" fillId="0" borderId="31" xfId="0" applyFont="1" applyBorder="1" applyAlignment="1">
      <alignment horizontal="center" vertical="center" wrapText="1"/>
    </xf>
    <xf numFmtId="0" fontId="2" fillId="0" borderId="32" xfId="0" applyFont="1" applyBorder="1"/>
    <xf numFmtId="9" fontId="6" fillId="5" borderId="14" xfId="0" applyNumberFormat="1" applyFont="1" applyFill="1" applyBorder="1" applyAlignment="1">
      <alignment horizontal="center" vertical="center" wrapText="1"/>
    </xf>
    <xf numFmtId="0" fontId="4" fillId="4" borderId="4" xfId="0" applyFont="1" applyFill="1" applyBorder="1" applyAlignment="1">
      <alignment horizontal="center" wrapText="1"/>
    </xf>
    <xf numFmtId="164" fontId="4" fillId="0" borderId="8" xfId="0" applyNumberFormat="1" applyFont="1" applyBorder="1" applyAlignment="1">
      <alignment horizontal="right" vertical="center" wrapText="1"/>
    </xf>
    <xf numFmtId="0" fontId="4" fillId="0" borderId="8" xfId="0" applyFont="1" applyBorder="1" applyAlignment="1">
      <alignment horizontal="right" vertical="center" wrapText="1"/>
    </xf>
    <xf numFmtId="165" fontId="4" fillId="0" borderId="8" xfId="0" applyNumberFormat="1" applyFont="1" applyBorder="1" applyAlignment="1">
      <alignment horizontal="right" vertical="center" wrapText="1"/>
    </xf>
    <xf numFmtId="0" fontId="4" fillId="4" borderId="4" xfId="0" applyFont="1" applyFill="1" applyBorder="1" applyAlignment="1">
      <alignment horizontal="right" vertical="center" wrapText="1"/>
    </xf>
    <xf numFmtId="165" fontId="4" fillId="0" borderId="19" xfId="0" applyNumberFormat="1" applyFont="1" applyBorder="1" applyAlignment="1">
      <alignment horizontal="right" vertical="center" wrapText="1"/>
    </xf>
    <xf numFmtId="165" fontId="4" fillId="0" borderId="10" xfId="0" applyNumberFormat="1" applyFont="1" applyBorder="1" applyAlignment="1">
      <alignment horizontal="right" vertical="center" wrapText="1"/>
    </xf>
    <xf numFmtId="165" fontId="4" fillId="0" borderId="3" xfId="0" applyNumberFormat="1" applyFont="1" applyBorder="1" applyAlignment="1">
      <alignment horizontal="right" vertical="center" wrapText="1"/>
    </xf>
    <xf numFmtId="0" fontId="2" fillId="0" borderId="14" xfId="0" applyFont="1" applyBorder="1"/>
    <xf numFmtId="165" fontId="2" fillId="0" borderId="16" xfId="2" applyFont="1" applyBorder="1"/>
    <xf numFmtId="0" fontId="0" fillId="0" borderId="34" xfId="0" applyBorder="1"/>
    <xf numFmtId="44" fontId="4" fillId="4" borderId="35" xfId="0" applyNumberFormat="1" applyFont="1" applyFill="1" applyBorder="1" applyAlignment="1">
      <alignment vertical="center"/>
    </xf>
    <xf numFmtId="44" fontId="0" fillId="0" borderId="34" xfId="0" applyNumberFormat="1" applyBorder="1"/>
    <xf numFmtId="44" fontId="4" fillId="4" borderId="35" xfId="1" applyFont="1" applyFill="1" applyBorder="1" applyAlignment="1">
      <alignment vertical="center"/>
    </xf>
    <xf numFmtId="0" fontId="7" fillId="6" borderId="33" xfId="0" applyFont="1" applyFill="1" applyBorder="1" applyAlignment="1">
      <alignment horizontal="center"/>
    </xf>
    <xf numFmtId="165" fontId="8" fillId="6" borderId="25" xfId="2" applyFont="1" applyFill="1" applyBorder="1"/>
    <xf numFmtId="0" fontId="10" fillId="0" borderId="26" xfId="0" applyFont="1" applyBorder="1" applyAlignment="1">
      <alignment horizontal="center"/>
    </xf>
    <xf numFmtId="0" fontId="10" fillId="0" borderId="27" xfId="0" applyFont="1" applyBorder="1" applyAlignment="1">
      <alignment horizontal="center"/>
    </xf>
    <xf numFmtId="0" fontId="2" fillId="0" borderId="26" xfId="0" applyFont="1" applyBorder="1" applyAlignment="1">
      <alignment horizontal="center"/>
    </xf>
    <xf numFmtId="0" fontId="2" fillId="0" borderId="36" xfId="0" applyFont="1" applyBorder="1" applyAlignment="1">
      <alignment horizontal="center"/>
    </xf>
    <xf numFmtId="0" fontId="2" fillId="0" borderId="27" xfId="0" applyFont="1" applyBorder="1" applyAlignment="1">
      <alignment horizontal="center"/>
    </xf>
  </cellXfs>
  <cellStyles count="3">
    <cellStyle name="Moneda" xfId="1" builtinId="4"/>
    <cellStyle name="Moneda [0]" xfId="2" builtinId="7"/>
    <cellStyle name="Normal" xfId="0" builtinId="0"/>
  </cellStyles>
  <dxfs count="0"/>
  <tableStyles count="0" defaultTableStyle="TableStyleMedium2" defaultPivotStyle="PivotStyleLight16"/>
  <colors>
    <mruColors>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F61EBD-CF21-4513-A555-2744A31A6B48}">
  <dimension ref="A1:J28"/>
  <sheetViews>
    <sheetView tabSelected="1" zoomScale="110" zoomScaleNormal="110" workbookViewId="0"/>
  </sheetViews>
  <sheetFormatPr baseColWidth="10" defaultRowHeight="15" x14ac:dyDescent="0.25"/>
  <cols>
    <col min="1" max="1" width="7.5703125" customWidth="1"/>
    <col min="2" max="2" width="37.7109375" style="1" customWidth="1"/>
    <col min="3" max="3" width="7.28515625" bestFit="1" customWidth="1"/>
    <col min="4" max="4" width="7.7109375" customWidth="1"/>
    <col min="5" max="8" width="15.7109375" customWidth="1"/>
    <col min="9" max="9" width="3.7109375" customWidth="1"/>
    <col min="10" max="10" width="16.7109375" customWidth="1"/>
  </cols>
  <sheetData>
    <row r="1" spans="1:10" x14ac:dyDescent="0.25">
      <c r="A1" t="s">
        <v>3</v>
      </c>
    </row>
    <row r="2" spans="1:10" x14ac:dyDescent="0.25">
      <c r="A2" s="2" t="s">
        <v>32</v>
      </c>
      <c r="B2" s="3"/>
      <c r="C2" s="2"/>
      <c r="D2" s="2"/>
      <c r="E2" s="2"/>
      <c r="F2" s="2"/>
    </row>
    <row r="3" spans="1:10" ht="15.75" thickBot="1" x14ac:dyDescent="0.3">
      <c r="A3" s="2" t="s">
        <v>37</v>
      </c>
      <c r="B3" s="3"/>
      <c r="C3" s="2"/>
      <c r="D3" s="2"/>
      <c r="E3" s="2"/>
      <c r="F3" s="2"/>
    </row>
    <row r="4" spans="1:10" ht="15.75" thickBot="1" x14ac:dyDescent="0.3">
      <c r="A4" s="2"/>
      <c r="B4" s="3"/>
      <c r="C4" s="2"/>
      <c r="D4" s="2"/>
      <c r="E4" s="72" t="s">
        <v>40</v>
      </c>
      <c r="F4" s="73"/>
      <c r="G4" s="73"/>
      <c r="H4" s="74"/>
    </row>
    <row r="5" spans="1:10" ht="15.75" thickBot="1" x14ac:dyDescent="0.3">
      <c r="A5" s="44" t="s">
        <v>36</v>
      </c>
      <c r="B5" s="45"/>
      <c r="C5" s="45"/>
      <c r="D5" s="45"/>
      <c r="E5" s="70" t="s">
        <v>38</v>
      </c>
      <c r="F5" s="71"/>
      <c r="G5" s="70" t="s">
        <v>35</v>
      </c>
      <c r="H5" s="71"/>
      <c r="J5" s="68" t="s">
        <v>39</v>
      </c>
    </row>
    <row r="6" spans="1:10" ht="15.75" thickBot="1" x14ac:dyDescent="0.3">
      <c r="A6" s="36" t="s">
        <v>0</v>
      </c>
      <c r="B6" s="37" t="s">
        <v>1</v>
      </c>
      <c r="C6" s="37" t="s">
        <v>2</v>
      </c>
      <c r="D6" s="46" t="s">
        <v>34</v>
      </c>
      <c r="E6" s="53" t="s">
        <v>4</v>
      </c>
      <c r="F6" s="39" t="s">
        <v>11</v>
      </c>
      <c r="G6" s="38" t="s">
        <v>4</v>
      </c>
      <c r="H6" s="39" t="s">
        <v>11</v>
      </c>
      <c r="J6" s="64"/>
    </row>
    <row r="7" spans="1:10" x14ac:dyDescent="0.25">
      <c r="A7" s="9">
        <v>1</v>
      </c>
      <c r="B7" s="10" t="s">
        <v>12</v>
      </c>
      <c r="C7" s="11"/>
      <c r="D7" s="47"/>
      <c r="E7" s="54"/>
      <c r="F7" s="24">
        <f>F9+F11+F13+F15+F17+F19+F21</f>
        <v>24131058</v>
      </c>
      <c r="G7" s="12"/>
      <c r="H7" s="24">
        <f>H9+H11+H13+H15+H17+H19+H21</f>
        <v>6182130.9199999999</v>
      </c>
      <c r="J7" s="65">
        <f>J9+J11+J13+J15+J17+J19+J21</f>
        <v>15156594.460000001</v>
      </c>
    </row>
    <row r="8" spans="1:10" x14ac:dyDescent="0.25">
      <c r="A8" s="13" t="s">
        <v>6</v>
      </c>
      <c r="B8" s="4" t="s">
        <v>5</v>
      </c>
      <c r="C8" s="5"/>
      <c r="D8" s="48"/>
      <c r="E8" s="15"/>
      <c r="F8" s="14"/>
      <c r="G8" s="6"/>
      <c r="H8" s="14"/>
      <c r="J8" s="64"/>
    </row>
    <row r="9" spans="1:10" ht="51" customHeight="1" x14ac:dyDescent="0.25">
      <c r="A9" s="13"/>
      <c r="B9" s="7" t="s">
        <v>23</v>
      </c>
      <c r="C9" s="5" t="s">
        <v>16</v>
      </c>
      <c r="D9" s="48">
        <v>40</v>
      </c>
      <c r="E9" s="55">
        <v>58905</v>
      </c>
      <c r="F9" s="14">
        <f>E9*D9</f>
        <v>2356200</v>
      </c>
      <c r="G9" s="40">
        <v>11305</v>
      </c>
      <c r="H9" s="14">
        <f>D9*G9</f>
        <v>452200</v>
      </c>
      <c r="J9" s="66">
        <f>(F9+H9)/2</f>
        <v>1404200</v>
      </c>
    </row>
    <row r="10" spans="1:10" x14ac:dyDescent="0.25">
      <c r="A10" s="13" t="s">
        <v>7</v>
      </c>
      <c r="B10" s="4" t="s">
        <v>21</v>
      </c>
      <c r="C10" s="5"/>
      <c r="D10" s="48"/>
      <c r="E10" s="56"/>
      <c r="F10" s="14"/>
      <c r="G10" s="33"/>
      <c r="H10" s="14"/>
      <c r="J10" s="64"/>
    </row>
    <row r="11" spans="1:10" ht="54" customHeight="1" x14ac:dyDescent="0.25">
      <c r="A11" s="13"/>
      <c r="B11" s="8" t="s">
        <v>24</v>
      </c>
      <c r="C11" s="5" t="s">
        <v>16</v>
      </c>
      <c r="D11" s="48">
        <v>120</v>
      </c>
      <c r="E11" s="57">
        <v>58905</v>
      </c>
      <c r="F11" s="14">
        <f>E11*D11</f>
        <v>7068600</v>
      </c>
      <c r="G11" s="41">
        <v>11305</v>
      </c>
      <c r="H11" s="14">
        <f>D11*G11</f>
        <v>1356600</v>
      </c>
      <c r="J11" s="66">
        <f>(F11+H11)/2</f>
        <v>4212600</v>
      </c>
    </row>
    <row r="12" spans="1:10" x14ac:dyDescent="0.25">
      <c r="A12" s="13" t="s">
        <v>22</v>
      </c>
      <c r="B12" s="4" t="s">
        <v>19</v>
      </c>
      <c r="C12" s="5"/>
      <c r="D12" s="48"/>
      <c r="E12" s="56"/>
      <c r="F12" s="14"/>
      <c r="G12" s="33"/>
      <c r="H12" s="14"/>
      <c r="J12" s="64"/>
    </row>
    <row r="13" spans="1:10" ht="45" customHeight="1" x14ac:dyDescent="0.25">
      <c r="A13" s="13"/>
      <c r="B13" s="8" t="s">
        <v>25</v>
      </c>
      <c r="C13" s="5" t="s">
        <v>16</v>
      </c>
      <c r="D13" s="48">
        <v>75</v>
      </c>
      <c r="E13" s="57">
        <v>58905</v>
      </c>
      <c r="F13" s="14">
        <f>E13*D13</f>
        <v>4417875</v>
      </c>
      <c r="G13" s="41">
        <v>12852</v>
      </c>
      <c r="H13" s="14">
        <f>D13*G13</f>
        <v>963900</v>
      </c>
      <c r="J13" s="66">
        <f>(F13+H13)/2</f>
        <v>2690887.5</v>
      </c>
    </row>
    <row r="14" spans="1:10" x14ac:dyDescent="0.25">
      <c r="A14" s="13">
        <v>1.4</v>
      </c>
      <c r="B14" s="4" t="s">
        <v>18</v>
      </c>
      <c r="C14" s="5"/>
      <c r="D14" s="48"/>
      <c r="E14" s="56"/>
      <c r="F14" s="14"/>
      <c r="G14" s="33"/>
      <c r="H14" s="14"/>
      <c r="J14" s="64"/>
    </row>
    <row r="15" spans="1:10" ht="27" x14ac:dyDescent="0.25">
      <c r="A15" s="13"/>
      <c r="B15" s="8" t="s">
        <v>26</v>
      </c>
      <c r="C15" s="5" t="s">
        <v>16</v>
      </c>
      <c r="D15" s="48">
        <v>75</v>
      </c>
      <c r="E15" s="57">
        <v>58905</v>
      </c>
      <c r="F15" s="14">
        <f>E15*D15</f>
        <v>4417875</v>
      </c>
      <c r="G15" s="41">
        <v>11305</v>
      </c>
      <c r="H15" s="14">
        <f>D15*G15</f>
        <v>847875</v>
      </c>
      <c r="J15" s="66">
        <f>(F15+H15)/2</f>
        <v>2632875</v>
      </c>
    </row>
    <row r="16" spans="1:10" x14ac:dyDescent="0.25">
      <c r="A16" s="13">
        <v>1.5</v>
      </c>
      <c r="B16" s="4" t="s">
        <v>20</v>
      </c>
      <c r="C16" s="5"/>
      <c r="D16" s="48"/>
      <c r="E16" s="56"/>
      <c r="F16" s="14"/>
      <c r="G16" s="33"/>
      <c r="H16" s="14"/>
      <c r="J16" s="64"/>
    </row>
    <row r="17" spans="1:10" x14ac:dyDescent="0.25">
      <c r="A17" s="13"/>
      <c r="B17" s="8" t="s">
        <v>27</v>
      </c>
      <c r="C17" s="5" t="s">
        <v>17</v>
      </c>
      <c r="D17" s="48">
        <f>3.84*1.1</f>
        <v>4.2240000000000002</v>
      </c>
      <c r="E17" s="57">
        <v>654500</v>
      </c>
      <c r="F17" s="14">
        <f>E17*D17</f>
        <v>2764608</v>
      </c>
      <c r="G17" s="41">
        <v>424830</v>
      </c>
      <c r="H17" s="14">
        <f>D17*G17</f>
        <v>1794481.9200000002</v>
      </c>
      <c r="J17" s="66">
        <f>(F17+H17)/2</f>
        <v>2279544.96</v>
      </c>
    </row>
    <row r="18" spans="1:10" x14ac:dyDescent="0.25">
      <c r="A18" s="13" t="s">
        <v>9</v>
      </c>
      <c r="B18" s="4" t="s">
        <v>8</v>
      </c>
      <c r="C18" s="5"/>
      <c r="D18" s="48"/>
      <c r="E18" s="56"/>
      <c r="F18" s="14"/>
      <c r="G18" s="33"/>
      <c r="H18" s="14"/>
      <c r="J18" s="64"/>
    </row>
    <row r="19" spans="1:10" ht="45" x14ac:dyDescent="0.25">
      <c r="A19" s="15"/>
      <c r="B19" s="7" t="s">
        <v>23</v>
      </c>
      <c r="C19" s="5" t="s">
        <v>16</v>
      </c>
      <c r="D19" s="48">
        <v>40</v>
      </c>
      <c r="E19" s="56">
        <v>58905</v>
      </c>
      <c r="F19" s="14">
        <f>E19*D19</f>
        <v>2356200</v>
      </c>
      <c r="G19" s="33">
        <v>11305</v>
      </c>
      <c r="H19" s="14">
        <f>D19*G19</f>
        <v>452200</v>
      </c>
      <c r="J19" s="66">
        <f>(F19+H19)/2</f>
        <v>1404200</v>
      </c>
    </row>
    <row r="20" spans="1:10" x14ac:dyDescent="0.25">
      <c r="A20" s="13" t="s">
        <v>31</v>
      </c>
      <c r="B20" s="4" t="s">
        <v>10</v>
      </c>
      <c r="C20" s="5"/>
      <c r="D20" s="48"/>
      <c r="E20" s="56"/>
      <c r="F20" s="14"/>
      <c r="G20" s="33"/>
      <c r="H20" s="14"/>
      <c r="J20" s="64"/>
    </row>
    <row r="21" spans="1:10" ht="15.75" thickBot="1" x14ac:dyDescent="0.3">
      <c r="A21" s="16"/>
      <c r="B21" s="17" t="s">
        <v>33</v>
      </c>
      <c r="C21" s="18" t="s">
        <v>17</v>
      </c>
      <c r="D21" s="49">
        <v>36</v>
      </c>
      <c r="E21" s="57">
        <v>20825</v>
      </c>
      <c r="F21" s="14">
        <f>E21*D21</f>
        <v>749700</v>
      </c>
      <c r="G21" s="41">
        <v>8746.5</v>
      </c>
      <c r="H21" s="14">
        <f>D21*G21</f>
        <v>314874</v>
      </c>
      <c r="J21" s="66">
        <f>(F21+H21)/2</f>
        <v>532287</v>
      </c>
    </row>
    <row r="22" spans="1:10" x14ac:dyDescent="0.25">
      <c r="A22" s="9">
        <v>2</v>
      </c>
      <c r="B22" s="20" t="s">
        <v>14</v>
      </c>
      <c r="C22" s="21"/>
      <c r="D22" s="50"/>
      <c r="E22" s="58"/>
      <c r="F22" s="22">
        <f>SUM(F23)</f>
        <v>1472625</v>
      </c>
      <c r="G22" s="34"/>
      <c r="H22" s="22">
        <f>SUM(H23)</f>
        <v>282625</v>
      </c>
      <c r="J22" s="67">
        <f>SUM(J23)</f>
        <v>877625</v>
      </c>
    </row>
    <row r="23" spans="1:10" ht="45.75" thickBot="1" x14ac:dyDescent="0.3">
      <c r="A23" s="27">
        <v>2.1</v>
      </c>
      <c r="B23" s="23" t="s">
        <v>23</v>
      </c>
      <c r="C23" s="18" t="s">
        <v>16</v>
      </c>
      <c r="D23" s="49">
        <v>25</v>
      </c>
      <c r="E23" s="56">
        <v>58905</v>
      </c>
      <c r="F23" s="14">
        <f>E23*D23</f>
        <v>1472625</v>
      </c>
      <c r="G23" s="33">
        <v>11305</v>
      </c>
      <c r="H23" s="14">
        <f>D23*G23</f>
        <v>282625</v>
      </c>
      <c r="J23" s="66">
        <f>(F23+H23)/2</f>
        <v>877625</v>
      </c>
    </row>
    <row r="24" spans="1:10" x14ac:dyDescent="0.25">
      <c r="A24" s="9">
        <v>3</v>
      </c>
      <c r="B24" s="20" t="s">
        <v>13</v>
      </c>
      <c r="C24" s="21"/>
      <c r="D24" s="50"/>
      <c r="E24" s="58"/>
      <c r="F24" s="22">
        <f>SUM(F25)</f>
        <v>4462500</v>
      </c>
      <c r="G24" s="34"/>
      <c r="H24" s="22">
        <f>SUM(H25)</f>
        <v>496230</v>
      </c>
      <c r="J24" s="67">
        <f>SUM(J25)</f>
        <v>2479365</v>
      </c>
    </row>
    <row r="25" spans="1:10" ht="45.75" thickBot="1" x14ac:dyDescent="0.3">
      <c r="A25" s="28">
        <v>3.1</v>
      </c>
      <c r="B25" s="29" t="s">
        <v>28</v>
      </c>
      <c r="C25" s="30" t="s">
        <v>16</v>
      </c>
      <c r="D25" s="51">
        <v>15</v>
      </c>
      <c r="E25" s="59">
        <v>297500</v>
      </c>
      <c r="F25" s="31">
        <f>E25*D25</f>
        <v>4462500</v>
      </c>
      <c r="G25" s="42">
        <v>33082</v>
      </c>
      <c r="H25" s="14">
        <f>D25*G25</f>
        <v>496230</v>
      </c>
      <c r="J25" s="66">
        <f>(F25+H25)/2</f>
        <v>2479365</v>
      </c>
    </row>
    <row r="26" spans="1:10" x14ac:dyDescent="0.25">
      <c r="A26" s="9">
        <v>4</v>
      </c>
      <c r="B26" s="20" t="s">
        <v>15</v>
      </c>
      <c r="C26" s="21"/>
      <c r="D26" s="50"/>
      <c r="E26" s="58"/>
      <c r="F26" s="22">
        <f>SUM(F27)</f>
        <v>30940000</v>
      </c>
      <c r="G26" s="35"/>
      <c r="H26" s="22">
        <f>SUM(H27)</f>
        <v>6616400</v>
      </c>
      <c r="J26" s="67">
        <f>SUM(J27)</f>
        <v>18778200</v>
      </c>
    </row>
    <row r="27" spans="1:10" ht="45.75" thickBot="1" x14ac:dyDescent="0.3">
      <c r="A27" s="27">
        <v>4.0999999999999996</v>
      </c>
      <c r="B27" s="17" t="s">
        <v>29</v>
      </c>
      <c r="C27" s="18" t="s">
        <v>16</v>
      </c>
      <c r="D27" s="49">
        <v>200</v>
      </c>
      <c r="E27" s="60">
        <v>154700</v>
      </c>
      <c r="F27" s="19">
        <f>E27*D27</f>
        <v>30940000</v>
      </c>
      <c r="G27" s="61">
        <v>33082</v>
      </c>
      <c r="H27" s="31">
        <f>D27*G27</f>
        <v>6616400</v>
      </c>
      <c r="J27" s="66">
        <f>(F27+H27)/2</f>
        <v>18778200</v>
      </c>
    </row>
    <row r="28" spans="1:10" ht="15.75" thickBot="1" x14ac:dyDescent="0.3">
      <c r="A28" s="32"/>
      <c r="B28" s="25" t="s">
        <v>30</v>
      </c>
      <c r="C28" s="26"/>
      <c r="D28" s="52"/>
      <c r="E28" s="32"/>
      <c r="F28" s="43">
        <f>F7+F22+F24+F26</f>
        <v>61006183</v>
      </c>
      <c r="G28" s="62"/>
      <c r="H28" s="63">
        <f>H7+H22+H24+H26</f>
        <v>13577385.92</v>
      </c>
      <c r="J28" s="69">
        <f>J7+J22+J24+J26</f>
        <v>37291784.460000001</v>
      </c>
    </row>
  </sheetData>
  <mergeCells count="3">
    <mergeCell ref="E4:H4"/>
    <mergeCell ref="E5:F5"/>
    <mergeCell ref="G5:H5"/>
  </mergeCells>
  <pageMargins left="0.70866141732283472" right="0.70866141732283472" top="0.74803149606299213" bottom="0.74803149606299213" header="0.31496062992125984" footer="0.31496062992125984"/>
  <pageSetup scale="85"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79A421-2BFB-46A2-90E6-BFC7E5B27B32}">
  <dimension ref="A1:J28"/>
  <sheetViews>
    <sheetView topLeftCell="A22" zoomScale="110" zoomScaleNormal="110" workbookViewId="0">
      <selection activeCell="D21" sqref="D21"/>
    </sheetView>
  </sheetViews>
  <sheetFormatPr baseColWidth="10" defaultRowHeight="15" x14ac:dyDescent="0.25"/>
  <cols>
    <col min="1" max="1" width="7.5703125" customWidth="1"/>
    <col min="2" max="2" width="37.7109375" style="1" customWidth="1"/>
    <col min="3" max="3" width="7.28515625" bestFit="1" customWidth="1"/>
    <col min="4" max="4" width="7.7109375" customWidth="1"/>
    <col min="5" max="8" width="15.7109375" customWidth="1"/>
    <col min="9" max="9" width="3.7109375" customWidth="1"/>
    <col min="10" max="10" width="16.7109375" customWidth="1"/>
  </cols>
  <sheetData>
    <row r="1" spans="1:10" x14ac:dyDescent="0.25">
      <c r="A1" t="s">
        <v>3</v>
      </c>
    </row>
    <row r="2" spans="1:10" x14ac:dyDescent="0.25">
      <c r="A2" s="2" t="s">
        <v>32</v>
      </c>
      <c r="B2" s="3"/>
      <c r="C2" s="2"/>
      <c r="D2" s="2"/>
      <c r="E2" s="2"/>
      <c r="F2" s="2"/>
    </row>
    <row r="3" spans="1:10" ht="15.75" thickBot="1" x14ac:dyDescent="0.3">
      <c r="A3" s="2" t="s">
        <v>37</v>
      </c>
      <c r="B3" s="3"/>
      <c r="C3" s="2"/>
      <c r="D3" s="2"/>
      <c r="E3" s="2"/>
      <c r="F3" s="2"/>
    </row>
    <row r="4" spans="1:10" ht="15.75" thickBot="1" x14ac:dyDescent="0.3">
      <c r="A4" s="2"/>
      <c r="B4" s="3"/>
      <c r="C4" s="2"/>
      <c r="D4" s="2"/>
      <c r="E4" s="72" t="s">
        <v>40</v>
      </c>
      <c r="F4" s="73"/>
      <c r="G4" s="73"/>
      <c r="H4" s="74"/>
    </row>
    <row r="5" spans="1:10" ht="15.75" thickBot="1" x14ac:dyDescent="0.3">
      <c r="A5" s="44" t="s">
        <v>36</v>
      </c>
      <c r="B5" s="45"/>
      <c r="C5" s="45"/>
      <c r="D5" s="45"/>
      <c r="E5" s="70" t="s">
        <v>38</v>
      </c>
      <c r="F5" s="71"/>
      <c r="G5" s="70" t="s">
        <v>35</v>
      </c>
      <c r="H5" s="71"/>
      <c r="J5" s="68" t="s">
        <v>39</v>
      </c>
    </row>
    <row r="6" spans="1:10" ht="15.75" thickBot="1" x14ac:dyDescent="0.3">
      <c r="A6" s="36" t="s">
        <v>0</v>
      </c>
      <c r="B6" s="37" t="s">
        <v>1</v>
      </c>
      <c r="C6" s="37" t="s">
        <v>2</v>
      </c>
      <c r="D6" s="46" t="s">
        <v>34</v>
      </c>
      <c r="E6" s="53" t="s">
        <v>4</v>
      </c>
      <c r="F6" s="39" t="s">
        <v>11</v>
      </c>
      <c r="G6" s="38" t="s">
        <v>4</v>
      </c>
      <c r="H6" s="39" t="s">
        <v>11</v>
      </c>
      <c r="J6" s="64"/>
    </row>
    <row r="7" spans="1:10" x14ac:dyDescent="0.25">
      <c r="A7" s="9">
        <v>1</v>
      </c>
      <c r="B7" s="10" t="s">
        <v>12</v>
      </c>
      <c r="C7" s="11"/>
      <c r="D7" s="47"/>
      <c r="E7" s="54"/>
      <c r="F7" s="24">
        <f>F9+F11+F13+F15+F17+F19+F21</f>
        <v>35834708</v>
      </c>
      <c r="G7" s="12"/>
      <c r="H7" s="24">
        <f>H9+H11+H13+H15+H17+H19+H21</f>
        <v>11097663.92</v>
      </c>
      <c r="J7" s="65">
        <f>J9+J11+J13+J15+J17+J19+J21</f>
        <v>23466185.960000001</v>
      </c>
    </row>
    <row r="8" spans="1:10" x14ac:dyDescent="0.25">
      <c r="A8" s="13" t="s">
        <v>6</v>
      </c>
      <c r="B8" s="4" t="s">
        <v>5</v>
      </c>
      <c r="C8" s="5"/>
      <c r="D8" s="48"/>
      <c r="E8" s="15"/>
      <c r="F8" s="14"/>
      <c r="G8" s="6"/>
      <c r="H8" s="14"/>
      <c r="J8" s="64"/>
    </row>
    <row r="9" spans="1:10" ht="51" customHeight="1" x14ac:dyDescent="0.25">
      <c r="A9" s="13"/>
      <c r="B9" s="7" t="s">
        <v>23</v>
      </c>
      <c r="C9" s="5" t="s">
        <v>16</v>
      </c>
      <c r="D9" s="48">
        <v>40</v>
      </c>
      <c r="E9" s="55">
        <v>58905</v>
      </c>
      <c r="F9" s="14">
        <f>E9*D9</f>
        <v>2356200</v>
      </c>
      <c r="G9" s="40">
        <v>11305</v>
      </c>
      <c r="H9" s="14">
        <f>D9*G9</f>
        <v>452200</v>
      </c>
      <c r="J9" s="66">
        <f>(F9+H9)/2</f>
        <v>1404200</v>
      </c>
    </row>
    <row r="10" spans="1:10" x14ac:dyDescent="0.25">
      <c r="A10" s="13" t="s">
        <v>7</v>
      </c>
      <c r="B10" s="4" t="s">
        <v>21</v>
      </c>
      <c r="C10" s="5"/>
      <c r="D10" s="48"/>
      <c r="E10" s="56"/>
      <c r="F10" s="14"/>
      <c r="G10" s="33"/>
      <c r="H10" s="14"/>
      <c r="J10" s="64"/>
    </row>
    <row r="11" spans="1:10" ht="54" customHeight="1" x14ac:dyDescent="0.25">
      <c r="A11" s="13"/>
      <c r="B11" s="8" t="s">
        <v>24</v>
      </c>
      <c r="C11" s="5" t="s">
        <v>16</v>
      </c>
      <c r="D11" s="48">
        <v>120</v>
      </c>
      <c r="E11" s="57">
        <v>58905</v>
      </c>
      <c r="F11" s="14">
        <f>E11*D11</f>
        <v>7068600</v>
      </c>
      <c r="G11" s="41">
        <v>11305</v>
      </c>
      <c r="H11" s="14">
        <f>D11*G11</f>
        <v>1356600</v>
      </c>
      <c r="J11" s="66">
        <f>(F11+H11)/2</f>
        <v>4212600</v>
      </c>
    </row>
    <row r="12" spans="1:10" x14ac:dyDescent="0.25">
      <c r="A12" s="13" t="s">
        <v>22</v>
      </c>
      <c r="B12" s="4" t="s">
        <v>19</v>
      </c>
      <c r="C12" s="5"/>
      <c r="D12" s="48"/>
      <c r="E12" s="56"/>
      <c r="F12" s="14"/>
      <c r="G12" s="33"/>
      <c r="H12" s="14"/>
      <c r="J12" s="64"/>
    </row>
    <row r="13" spans="1:10" ht="45" customHeight="1" x14ac:dyDescent="0.25">
      <c r="A13" s="13"/>
      <c r="B13" s="8" t="s">
        <v>25</v>
      </c>
      <c r="C13" s="5" t="s">
        <v>16</v>
      </c>
      <c r="D13" s="48">
        <v>75</v>
      </c>
      <c r="E13" s="57">
        <v>58905</v>
      </c>
      <c r="F13" s="14">
        <f>E13*D13</f>
        <v>4417875</v>
      </c>
      <c r="G13" s="41">
        <v>12852</v>
      </c>
      <c r="H13" s="14">
        <f>D13*G13</f>
        <v>963900</v>
      </c>
      <c r="J13" s="66">
        <f>(F13+H13)/2</f>
        <v>2690887.5</v>
      </c>
    </row>
    <row r="14" spans="1:10" x14ac:dyDescent="0.25">
      <c r="A14" s="13">
        <v>1.4</v>
      </c>
      <c r="B14" s="4" t="s">
        <v>18</v>
      </c>
      <c r="C14" s="5"/>
      <c r="D14" s="48"/>
      <c r="E14" s="56"/>
      <c r="F14" s="14"/>
      <c r="G14" s="33"/>
      <c r="H14" s="14"/>
      <c r="J14" s="64"/>
    </row>
    <row r="15" spans="1:10" ht="27" x14ac:dyDescent="0.25">
      <c r="A15" s="13"/>
      <c r="B15" s="8" t="s">
        <v>26</v>
      </c>
      <c r="C15" s="5" t="s">
        <v>16</v>
      </c>
      <c r="D15" s="48">
        <v>75</v>
      </c>
      <c r="E15" s="57">
        <v>58905</v>
      </c>
      <c r="F15" s="14">
        <f>E15*D15</f>
        <v>4417875</v>
      </c>
      <c r="G15" s="41">
        <v>11305</v>
      </c>
      <c r="H15" s="14">
        <f>D15*G15</f>
        <v>847875</v>
      </c>
      <c r="J15" s="66">
        <f>(F15+H15)/2</f>
        <v>2632875</v>
      </c>
    </row>
    <row r="16" spans="1:10" x14ac:dyDescent="0.25">
      <c r="A16" s="13">
        <v>1.5</v>
      </c>
      <c r="B16" s="4" t="s">
        <v>20</v>
      </c>
      <c r="C16" s="5"/>
      <c r="D16" s="48"/>
      <c r="E16" s="56"/>
      <c r="F16" s="14"/>
      <c r="G16" s="33"/>
      <c r="H16" s="14"/>
      <c r="J16" s="64"/>
    </row>
    <row r="17" spans="1:10" x14ac:dyDescent="0.25">
      <c r="A17" s="13"/>
      <c r="B17" s="8" t="s">
        <v>27</v>
      </c>
      <c r="C17" s="5" t="s">
        <v>17</v>
      </c>
      <c r="D17" s="48">
        <f>3.84*1.1</f>
        <v>4.2240000000000002</v>
      </c>
      <c r="E17" s="57">
        <v>654500</v>
      </c>
      <c r="F17" s="14">
        <f>E17*D17</f>
        <v>2764608</v>
      </c>
      <c r="G17" s="41">
        <v>424830</v>
      </c>
      <c r="H17" s="14">
        <f>D17*G17</f>
        <v>1794481.9200000002</v>
      </c>
      <c r="J17" s="66">
        <f>(F17+H17)/2</f>
        <v>2279544.96</v>
      </c>
    </row>
    <row r="18" spans="1:10" x14ac:dyDescent="0.25">
      <c r="A18" s="13" t="s">
        <v>9</v>
      </c>
      <c r="B18" s="4" t="s">
        <v>8</v>
      </c>
      <c r="C18" s="5"/>
      <c r="D18" s="48"/>
      <c r="E18" s="56"/>
      <c r="F18" s="14"/>
      <c r="G18" s="33"/>
      <c r="H18" s="14"/>
      <c r="J18" s="64"/>
    </row>
    <row r="19" spans="1:10" ht="45" x14ac:dyDescent="0.25">
      <c r="A19" s="15"/>
      <c r="B19" s="7" t="s">
        <v>23</v>
      </c>
      <c r="C19" s="5" t="s">
        <v>16</v>
      </c>
      <c r="D19" s="48">
        <v>40</v>
      </c>
      <c r="E19" s="56">
        <v>58905</v>
      </c>
      <c r="F19" s="14">
        <f>E19*D19</f>
        <v>2356200</v>
      </c>
      <c r="G19" s="33">
        <v>11305</v>
      </c>
      <c r="H19" s="14">
        <f>D19*G19</f>
        <v>452200</v>
      </c>
      <c r="J19" s="66">
        <f>(F19+H19)/2</f>
        <v>1404200</v>
      </c>
    </row>
    <row r="20" spans="1:10" x14ac:dyDescent="0.25">
      <c r="A20" s="13" t="s">
        <v>31</v>
      </c>
      <c r="B20" s="4" t="s">
        <v>10</v>
      </c>
      <c r="C20" s="5"/>
      <c r="D20" s="48"/>
      <c r="E20" s="56"/>
      <c r="F20" s="14"/>
      <c r="G20" s="33"/>
      <c r="H20" s="14"/>
      <c r="J20" s="64"/>
    </row>
    <row r="21" spans="1:10" ht="15.75" thickBot="1" x14ac:dyDescent="0.3">
      <c r="A21" s="16"/>
      <c r="B21" s="17" t="s">
        <v>33</v>
      </c>
      <c r="C21" s="18" t="s">
        <v>17</v>
      </c>
      <c r="D21" s="49">
        <f>260*2.3</f>
        <v>598</v>
      </c>
      <c r="E21" s="57">
        <v>20825</v>
      </c>
      <c r="F21" s="14">
        <f>E21*D21</f>
        <v>12453350</v>
      </c>
      <c r="G21" s="41">
        <v>8746.5</v>
      </c>
      <c r="H21" s="14">
        <f>D21*G21</f>
        <v>5230407</v>
      </c>
      <c r="J21" s="66">
        <f>(F21+H21)/2</f>
        <v>8841878.5</v>
      </c>
    </row>
    <row r="22" spans="1:10" x14ac:dyDescent="0.25">
      <c r="A22" s="9">
        <v>2</v>
      </c>
      <c r="B22" s="20" t="s">
        <v>14</v>
      </c>
      <c r="C22" s="21"/>
      <c r="D22" s="50"/>
      <c r="E22" s="58"/>
      <c r="F22" s="22">
        <f>SUM(F23)</f>
        <v>1472625</v>
      </c>
      <c r="G22" s="34"/>
      <c r="H22" s="22">
        <f>SUM(H23)</f>
        <v>282625</v>
      </c>
      <c r="J22" s="67">
        <f>SUM(J23)</f>
        <v>877625</v>
      </c>
    </row>
    <row r="23" spans="1:10" ht="45.75" thickBot="1" x14ac:dyDescent="0.3">
      <c r="A23" s="27">
        <v>2.1</v>
      </c>
      <c r="B23" s="23" t="s">
        <v>23</v>
      </c>
      <c r="C23" s="18" t="s">
        <v>16</v>
      </c>
      <c r="D23" s="49">
        <v>25</v>
      </c>
      <c r="E23" s="56">
        <v>58905</v>
      </c>
      <c r="F23" s="14">
        <f>E23*D23</f>
        <v>1472625</v>
      </c>
      <c r="G23" s="33">
        <v>11305</v>
      </c>
      <c r="H23" s="14">
        <f>D23*G23</f>
        <v>282625</v>
      </c>
      <c r="J23" s="66">
        <f>(F23+H23)/2</f>
        <v>877625</v>
      </c>
    </row>
    <row r="24" spans="1:10" x14ac:dyDescent="0.25">
      <c r="A24" s="9">
        <v>3</v>
      </c>
      <c r="B24" s="20" t="s">
        <v>13</v>
      </c>
      <c r="C24" s="21"/>
      <c r="D24" s="50"/>
      <c r="E24" s="58"/>
      <c r="F24" s="22">
        <f>SUM(F25)</f>
        <v>4462500</v>
      </c>
      <c r="G24" s="34"/>
      <c r="H24" s="22">
        <f>SUM(H25)</f>
        <v>496230</v>
      </c>
      <c r="J24" s="67">
        <f>SUM(J25)</f>
        <v>2479365</v>
      </c>
    </row>
    <row r="25" spans="1:10" ht="45.75" thickBot="1" x14ac:dyDescent="0.3">
      <c r="A25" s="28">
        <v>3.1</v>
      </c>
      <c r="B25" s="29" t="s">
        <v>28</v>
      </c>
      <c r="C25" s="30" t="s">
        <v>16</v>
      </c>
      <c r="D25" s="51">
        <v>15</v>
      </c>
      <c r="E25" s="59">
        <v>297500</v>
      </c>
      <c r="F25" s="31">
        <f>E25*D25</f>
        <v>4462500</v>
      </c>
      <c r="G25" s="42">
        <v>33082</v>
      </c>
      <c r="H25" s="14">
        <f>D25*G25</f>
        <v>496230</v>
      </c>
      <c r="J25" s="66">
        <f>(F25+H25)/2</f>
        <v>2479365</v>
      </c>
    </row>
    <row r="26" spans="1:10" x14ac:dyDescent="0.25">
      <c r="A26" s="9">
        <v>4</v>
      </c>
      <c r="B26" s="20" t="s">
        <v>15</v>
      </c>
      <c r="C26" s="21"/>
      <c r="D26" s="50"/>
      <c r="E26" s="58"/>
      <c r="F26" s="22">
        <f>SUM(F27)</f>
        <v>30940000</v>
      </c>
      <c r="G26" s="35"/>
      <c r="H26" s="22">
        <f>SUM(H27)</f>
        <v>6616400</v>
      </c>
      <c r="J26" s="67">
        <f>SUM(J27)</f>
        <v>18778200</v>
      </c>
    </row>
    <row r="27" spans="1:10" ht="45.75" thickBot="1" x14ac:dyDescent="0.3">
      <c r="A27" s="27">
        <v>4.0999999999999996</v>
      </c>
      <c r="B27" s="17" t="s">
        <v>29</v>
      </c>
      <c r="C27" s="18" t="s">
        <v>16</v>
      </c>
      <c r="D27" s="49">
        <v>200</v>
      </c>
      <c r="E27" s="60">
        <v>154700</v>
      </c>
      <c r="F27" s="19">
        <f>E27*D27</f>
        <v>30940000</v>
      </c>
      <c r="G27" s="61">
        <v>33082</v>
      </c>
      <c r="H27" s="31">
        <f>D27*G27</f>
        <v>6616400</v>
      </c>
      <c r="J27" s="66">
        <f>(F27+H27)/2</f>
        <v>18778200</v>
      </c>
    </row>
    <row r="28" spans="1:10" ht="15.75" thickBot="1" x14ac:dyDescent="0.3">
      <c r="A28" s="32"/>
      <c r="B28" s="25" t="s">
        <v>30</v>
      </c>
      <c r="C28" s="26"/>
      <c r="D28" s="52"/>
      <c r="E28" s="32"/>
      <c r="F28" s="43">
        <f>F7+F22+F24+F26</f>
        <v>72709833</v>
      </c>
      <c r="G28" s="62"/>
      <c r="H28" s="63">
        <f>H7+H22+H24+H26</f>
        <v>18492918.920000002</v>
      </c>
      <c r="J28" s="69">
        <f>J7+J22+J24+J26</f>
        <v>45601375.960000001</v>
      </c>
    </row>
  </sheetData>
  <mergeCells count="3">
    <mergeCell ref="E5:F5"/>
    <mergeCell ref="G5:H5"/>
    <mergeCell ref="E4:H4"/>
  </mergeCells>
  <pageMargins left="0.70866141732283472" right="0.70866141732283472" top="0.74803149606299213" bottom="0.74803149606299213" header="0.31496062992125984" footer="0.31496062992125984"/>
  <pageSetup scale="85" orientation="landscape" horizontalDpi="4294967293"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05641A-1C47-4FAB-9966-B9363020BF57}">
  <dimension ref="A1"/>
  <sheetViews>
    <sheetView workbookViewId="0">
      <selection activeCell="M18" sqref="M18"/>
    </sheetView>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Comparativo (2)</vt:lpstr>
      <vt:lpstr>Comparativo</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Jose Antonino Nino Ramirez</dc:creator>
  <cp:lastModifiedBy>Carlos Martin Patiño Grajales</cp:lastModifiedBy>
  <cp:lastPrinted>2022-05-13T21:48:13Z</cp:lastPrinted>
  <dcterms:created xsi:type="dcterms:W3CDTF">2018-02-21T14:22:41Z</dcterms:created>
  <dcterms:modified xsi:type="dcterms:W3CDTF">2022-05-16T20:55:46Z</dcterms:modified>
</cp:coreProperties>
</file>