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diego_caballero_gobiernobogota_gov_co/Documents/Escritorio/"/>
    </mc:Choice>
  </mc:AlternateContent>
  <bookViews>
    <workbookView xWindow="0" yWindow="0" windowWidth="11295" windowHeight="6405"/>
  </bookViews>
  <sheets>
    <sheet name="ESTUDIO DE MERCADO CON PROMEDIO" sheetId="9" r:id="rId1"/>
    <sheet name="Hoja1" sheetId="10" r:id="rId2"/>
  </sheets>
  <definedNames>
    <definedName name="tdRepliesReferenceCol_lnkViewLinkRepliesReference_1" localSheetId="0">'ESTUDIO DE MERCADO CON PROMEDIO'!#REF!</definedName>
    <definedName name="tdRepliesReferenceCol_lnkViewLinkRepliesReference_2" localSheetId="0">'ESTUDIO DE MERCADO CON PROMEDIO'!#REF!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6" i="9" l="1"/>
  <c r="W36" i="9"/>
  <c r="A33" i="9"/>
  <c r="A34" i="9" s="1"/>
  <c r="A35" i="9" s="1"/>
  <c r="X33" i="9"/>
  <c r="X34" i="9"/>
  <c r="X35" i="9"/>
  <c r="W33" i="9"/>
  <c r="W34" i="9"/>
  <c r="W35" i="9"/>
  <c r="V33" i="9"/>
  <c r="V34" i="9"/>
  <c r="V35" i="9"/>
  <c r="X31" i="9"/>
  <c r="W32" i="9"/>
  <c r="W31" i="9"/>
  <c r="W27" i="9"/>
  <c r="X27" i="9" s="1"/>
  <c r="W28" i="9"/>
  <c r="X28" i="9" s="1"/>
  <c r="W29" i="9"/>
  <c r="X29" i="9" s="1"/>
  <c r="W30" i="9"/>
  <c r="X30" i="9" s="1"/>
  <c r="W26" i="9"/>
  <c r="X26" i="9" s="1"/>
  <c r="W25" i="9"/>
  <c r="W5" i="9"/>
  <c r="V27" i="9"/>
  <c r="V28" i="9"/>
  <c r="V29" i="9"/>
  <c r="V30" i="9"/>
  <c r="V31" i="9"/>
  <c r="V32" i="9"/>
  <c r="V26" i="9"/>
  <c r="X5" i="9"/>
  <c r="A26" i="9"/>
  <c r="A27" i="9"/>
  <c r="A28" i="9" s="1"/>
  <c r="A29" i="9" s="1"/>
  <c r="A30" i="9" s="1"/>
  <c r="A31" i="9" s="1"/>
  <c r="A32" i="9" s="1"/>
  <c r="L6" i="9" l="1"/>
  <c r="M6" i="9"/>
  <c r="N6" i="9"/>
  <c r="N5" i="9"/>
  <c r="R25" i="9" l="1"/>
  <c r="S25" i="9" s="1"/>
  <c r="L25" i="9"/>
  <c r="G17" i="9"/>
  <c r="G16" i="9"/>
  <c r="G15" i="9"/>
  <c r="G5" i="9"/>
  <c r="Q16" i="9" l="1"/>
  <c r="R16" i="9" s="1"/>
  <c r="S16" i="9" s="1"/>
  <c r="Q22" i="9"/>
  <c r="Q18" i="9"/>
  <c r="Q12" i="9"/>
  <c r="Q8" i="9"/>
  <c r="Q6" i="9"/>
  <c r="Q7" i="9"/>
  <c r="Q9" i="9"/>
  <c r="Q10" i="9"/>
  <c r="Q11" i="9"/>
  <c r="Q13" i="9"/>
  <c r="Q14" i="9"/>
  <c r="Q15" i="9"/>
  <c r="Q17" i="9"/>
  <c r="Q19" i="9"/>
  <c r="Q20" i="9"/>
  <c r="Q21" i="9"/>
  <c r="Q23" i="9"/>
  <c r="Q24" i="9"/>
  <c r="Q5" i="9"/>
  <c r="L17" i="9" l="1"/>
  <c r="L16" i="9"/>
  <c r="L7" i="9"/>
  <c r="M7" i="9" s="1"/>
  <c r="N7" i="9" s="1"/>
  <c r="L8" i="9"/>
  <c r="L9" i="9"/>
  <c r="L10" i="9"/>
  <c r="L11" i="9"/>
  <c r="L12" i="9"/>
  <c r="L13" i="9"/>
  <c r="L14" i="9"/>
  <c r="L15" i="9"/>
  <c r="L18" i="9"/>
  <c r="L19" i="9"/>
  <c r="L20" i="9"/>
  <c r="L21" i="9"/>
  <c r="L22" i="9"/>
  <c r="L23" i="9"/>
  <c r="L24" i="9"/>
  <c r="L5" i="9"/>
  <c r="M5" i="9" s="1"/>
  <c r="H16" i="9" l="1"/>
  <c r="G7" i="9"/>
  <c r="G6" i="9"/>
  <c r="H5" i="9"/>
  <c r="I5" i="9" l="1"/>
  <c r="G14" i="9"/>
  <c r="H14" i="9" s="1"/>
  <c r="M14" i="9"/>
  <c r="N14" i="9" s="1"/>
  <c r="R14" i="9"/>
  <c r="S14" i="9" s="1"/>
  <c r="H15" i="9"/>
  <c r="I15" i="9" s="1"/>
  <c r="M15" i="9"/>
  <c r="R15" i="9"/>
  <c r="S15" i="9" s="1"/>
  <c r="M16" i="9"/>
  <c r="N16" i="9" s="1"/>
  <c r="H17" i="9"/>
  <c r="I17" i="9" s="1"/>
  <c r="M17" i="9"/>
  <c r="R17" i="9"/>
  <c r="S17" i="9" s="1"/>
  <c r="G18" i="9"/>
  <c r="H18" i="9" s="1"/>
  <c r="M18" i="9"/>
  <c r="N18" i="9" s="1"/>
  <c r="R18" i="9"/>
  <c r="S18" i="9" s="1"/>
  <c r="G19" i="9"/>
  <c r="H19" i="9" s="1"/>
  <c r="I19" i="9" s="1"/>
  <c r="M19" i="9"/>
  <c r="R19" i="9"/>
  <c r="S19" i="9" s="1"/>
  <c r="G20" i="9"/>
  <c r="H20" i="9" s="1"/>
  <c r="M20" i="9"/>
  <c r="N20" i="9" s="1"/>
  <c r="R20" i="9"/>
  <c r="S20" i="9" s="1"/>
  <c r="G21" i="9"/>
  <c r="H21" i="9" s="1"/>
  <c r="I21" i="9" s="1"/>
  <c r="M21" i="9"/>
  <c r="R21" i="9"/>
  <c r="S21" i="9" s="1"/>
  <c r="G22" i="9"/>
  <c r="H22" i="9" s="1"/>
  <c r="M22" i="9"/>
  <c r="N22" i="9" s="1"/>
  <c r="R22" i="9"/>
  <c r="S22" i="9" s="1"/>
  <c r="G23" i="9"/>
  <c r="H23" i="9" s="1"/>
  <c r="I23" i="9" s="1"/>
  <c r="M23" i="9"/>
  <c r="R23" i="9"/>
  <c r="S23" i="9" s="1"/>
  <c r="G24" i="9"/>
  <c r="H24" i="9" s="1"/>
  <c r="M24" i="9"/>
  <c r="N24" i="9" s="1"/>
  <c r="R24" i="9"/>
  <c r="S24" i="9" s="1"/>
  <c r="H25" i="9"/>
  <c r="I25" i="9" s="1"/>
  <c r="M25" i="9"/>
  <c r="A14" i="9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I22" i="9" l="1"/>
  <c r="W22" i="9"/>
  <c r="X22" i="9" s="1"/>
  <c r="N19" i="9"/>
  <c r="W19" i="9"/>
  <c r="X19" i="9" s="1"/>
  <c r="N15" i="9"/>
  <c r="W15" i="9"/>
  <c r="X15" i="9" s="1"/>
  <c r="N25" i="9"/>
  <c r="X25" i="9"/>
  <c r="W20" i="9"/>
  <c r="X20" i="9" s="1"/>
  <c r="I20" i="9"/>
  <c r="N17" i="9"/>
  <c r="W17" i="9"/>
  <c r="X17" i="9" s="1"/>
  <c r="X32" i="9"/>
  <c r="N23" i="9"/>
  <c r="W23" i="9"/>
  <c r="X23" i="9" s="1"/>
  <c r="I18" i="9"/>
  <c r="W18" i="9"/>
  <c r="X18" i="9" s="1"/>
  <c r="W24" i="9"/>
  <c r="X24" i="9" s="1"/>
  <c r="I24" i="9"/>
  <c r="N21" i="9"/>
  <c r="W21" i="9"/>
  <c r="X21" i="9" s="1"/>
  <c r="W16" i="9"/>
  <c r="X16" i="9" s="1"/>
  <c r="I16" i="9"/>
  <c r="W14" i="9"/>
  <c r="X14" i="9" s="1"/>
  <c r="I14" i="9"/>
  <c r="R13" i="9" l="1"/>
  <c r="R12" i="9"/>
  <c r="S12" i="9" s="1"/>
  <c r="R11" i="9"/>
  <c r="S11" i="9" s="1"/>
  <c r="R10" i="9"/>
  <c r="S10" i="9" s="1"/>
  <c r="R9" i="9"/>
  <c r="S9" i="9" s="1"/>
  <c r="R8" i="9"/>
  <c r="S8" i="9" s="1"/>
  <c r="R7" i="9"/>
  <c r="S7" i="9" s="1"/>
  <c r="R6" i="9"/>
  <c r="R5" i="9"/>
  <c r="S6" i="9" l="1"/>
  <c r="W6" i="9"/>
  <c r="S5" i="9"/>
  <c r="S13" i="9"/>
  <c r="S36" i="9" l="1"/>
  <c r="G13" i="9"/>
  <c r="M12" i="9"/>
  <c r="N12" i="9" s="1"/>
  <c r="G12" i="9"/>
  <c r="H12" i="9" s="1"/>
  <c r="M11" i="9"/>
  <c r="N11" i="9" s="1"/>
  <c r="G11" i="9"/>
  <c r="H11" i="9" s="1"/>
  <c r="M10" i="9"/>
  <c r="N10" i="9" s="1"/>
  <c r="G10" i="9"/>
  <c r="H10" i="9" s="1"/>
  <c r="G9" i="9"/>
  <c r="M8" i="9"/>
  <c r="N8" i="9" s="1"/>
  <c r="G8" i="9"/>
  <c r="H8" i="9" s="1"/>
  <c r="H7" i="9"/>
  <c r="W11" i="9" l="1"/>
  <c r="X11" i="9" s="1"/>
  <c r="W7" i="9"/>
  <c r="X7" i="9" s="1"/>
  <c r="W8" i="9"/>
  <c r="X8" i="9" s="1"/>
  <c r="W10" i="9"/>
  <c r="X10" i="9" s="1"/>
  <c r="W12" i="9"/>
  <c r="X12" i="9" s="1"/>
  <c r="I8" i="9"/>
  <c r="I7" i="9"/>
  <c r="M9" i="9"/>
  <c r="N9" i="9" s="1"/>
  <c r="I11" i="9"/>
  <c r="I10" i="9"/>
  <c r="I12" i="9"/>
  <c r="H9" i="9"/>
  <c r="M13" i="9"/>
  <c r="H13" i="9"/>
  <c r="H6" i="9"/>
  <c r="X6" i="9" l="1"/>
  <c r="W9" i="9"/>
  <c r="X9" i="9" s="1"/>
  <c r="W13" i="9"/>
  <c r="X13" i="9" s="1"/>
  <c r="I6" i="9"/>
  <c r="I36" i="9" s="1"/>
  <c r="N13" i="9"/>
  <c r="N36" i="9" s="1"/>
  <c r="I13" i="9"/>
  <c r="I9" i="9"/>
  <c r="X39" i="9" l="1"/>
</calcChain>
</file>

<file path=xl/sharedStrings.xml><?xml version="1.0" encoding="utf-8"?>
<sst xmlns="http://schemas.openxmlformats.org/spreadsheetml/2006/main" count="136" uniqueCount="55">
  <si>
    <t>ITEM</t>
  </si>
  <si>
    <t>% DE IVA QUE APLICA</t>
  </si>
  <si>
    <t>VALOR UNITARIO ANTES DE IVA</t>
  </si>
  <si>
    <t>VALOR IVA</t>
  </si>
  <si>
    <t xml:space="preserve">VALOR TOTAL </t>
  </si>
  <si>
    <t>VALOR UNITARIO CON IVA</t>
  </si>
  <si>
    <t>TOTALES</t>
  </si>
  <si>
    <t xml:space="preserve">CANTIDAD </t>
  </si>
  <si>
    <t>ESTUDIO DE MERCADO</t>
  </si>
  <si>
    <t>Precio Referencia Unitario - Promedio</t>
  </si>
  <si>
    <t>Precio Referencia total - Promedio</t>
  </si>
  <si>
    <t>Unidad de Medida (Peso Bebida ml; demas componentes g)</t>
  </si>
  <si>
    <t xml:space="preserve">VALOR TOTAL DEL PRESUPUESTO ASIGNADO AL PROCESO </t>
  </si>
  <si>
    <t>Descripción detallada y completa del  Bien y/o Servicio</t>
  </si>
  <si>
    <t>UN</t>
  </si>
  <si>
    <t xml:space="preserve"> METALICAS HS                                                                                                                     NIT: 901109231</t>
  </si>
  <si>
    <t>BASE GRANULAR CLASE A (BG_A)</t>
  </si>
  <si>
    <t>BORDILLO PREFABRICADO A-80</t>
  </si>
  <si>
    <t>EMULSION ASFALTICA CRL-1</t>
  </si>
  <si>
    <t>EMULSION ASFALTICA CRR-1</t>
  </si>
  <si>
    <t>GRAVILLA 1/2"</t>
  </si>
  <si>
    <t>GRAVILLA 3/4"</t>
  </si>
  <si>
    <t xml:space="preserve">MEZCLA ASFÁLTICA DENSA EN CALIENTE MD12 EN PLANTA </t>
  </si>
  <si>
    <t>PLACA CUBIERTA POZO D=1.70m, e=0.25m - EAAB</t>
  </si>
  <si>
    <t>RAJÓN = 6" A 12" (15 - 30 cm)</t>
  </si>
  <si>
    <t>SUBBASE GRANULAR AR_SBG (RECICLADA)</t>
  </si>
  <si>
    <t>SARDINEL PREFABRICADO A-10</t>
  </si>
  <si>
    <t>SUBBASE GRANULAR CLASE A (SBG_A)</t>
  </si>
  <si>
    <t>TAPA PARA POZO D=0.70m</t>
  </si>
  <si>
    <t>TRANSPORTE Y DISPOSICION FINAL DE ESCOMBROS INCLUYE  DERECHOS DE BOTADERO</t>
  </si>
  <si>
    <t>TRITURADO 1-1/2"</t>
  </si>
  <si>
    <t>M3</t>
  </si>
  <si>
    <t>LT</t>
  </si>
  <si>
    <t>TRITURADO 3/4"</t>
  </si>
  <si>
    <t>SARDINEL BAJO A85-RAMPAS (800X200X350)</t>
  </si>
  <si>
    <t>CONCRETO MR 43 PREMEZCLADO</t>
  </si>
  <si>
    <t>TRANSPORTE DE BASES ASFALTICAS</t>
  </si>
  <si>
    <t>M3-KM</t>
  </si>
  <si>
    <t>TRANSPORTE DE PETREOS Y PREFABRICADOS</t>
  </si>
  <si>
    <t>CAÑUELA PREFABRICADA A120 (800x300x225mm)</t>
  </si>
  <si>
    <t>P&amp;P ingenieros asociados SAS                                                                                           NIT: 9014505088</t>
  </si>
  <si>
    <t>DUBILT S.A.S                                                                                                            NIT: 900202214</t>
  </si>
  <si>
    <t>OBJETO: SUMINISTRO DE MATERIALES ASFALTICOS, DE BASE Y SUB-BASE GRANULAR, DISPOSICIÓN FINAL DE ESCOMBROS Y DEMÁS ELEMENTOS REQUERIDOS PARA LA REHABILITACIÓN, MANTENIMIENTO DE LA MALLA VIAL, ESPACIO PÚBLICO Y CICLO-INFRAESTRUCTURA DE LA LOCALIDAD DE SAN CRISTOBAL, A MONTO AGOTABLE</t>
  </si>
  <si>
    <t>GEODREN PLANAR H=1.0 o DRENAFLEX PLANAR H=1.0</t>
  </si>
  <si>
    <t>GEODREN PLANAR H=2.0</t>
  </si>
  <si>
    <t>GEODREN CON TUBERIA CIRCULAR 100mm H=0.5 o DRENAFLEX CON TUBERIA CIRCULAR 100mm H=0.5</t>
  </si>
  <si>
    <t>GEODREN CON TUBERIA CIRCULAR 100mm H=1.0 o DRENAFLEX CON TUBERÍA 100mm H=1.0</t>
  </si>
  <si>
    <t>GEODREN CON TUBERIA CIRCULAR 100mm H=2.0 o DRENAFLEX CON TUBERÍA CIRCULAR 100mm H=2.0</t>
  </si>
  <si>
    <t>GEODREN CON TUBERIA CIRCULAR 160mm H= 1.0m</t>
  </si>
  <si>
    <t>GEODREN CON TUBERIA CIRCULAR 200mm  H= 1.0m</t>
  </si>
  <si>
    <t>ML</t>
  </si>
  <si>
    <t>REJILLA SUMIDERO LATERAL 83.50 X 45</t>
  </si>
  <si>
    <t>MARCO REJILLA SUMIDERO LATERAL 100 X 65</t>
  </si>
  <si>
    <t>REJILLA SUMIDERO TRANSVERSAL 50 X 50</t>
  </si>
  <si>
    <t xml:space="preserve">IDU PRECIOS DE REFERENCIA MO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</si>
</sst>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\$* #,##0_-;&quot;-$&quot;* #,##0_-;_-\$* \-_-;_-@_-"/>
    <numFmt numFmtId="166" formatCode="_-&quot;$&quot;\ * #,##0.00_-;\-&quot;$&quot;\ * #,##0.00_-;_-&quot;$&quot;\ * &quot;-&quot;_-;_-@_-"/>
  </numFmts>
  <fonts count="25" x14ac:knownFonts="1"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name val="Arial Narrow"/>
      <family val="2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22"/>
      <color rgb="FF000000"/>
      <name val="Calibri"/>
      <family val="2"/>
    </font>
    <font>
      <sz val="16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Calibri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sz val="22"/>
      <color rgb="FF000000"/>
      <name val="Calibri"/>
      <family val="2"/>
      <scheme val="minor"/>
    </font>
    <font>
      <b/>
      <sz val="18"/>
      <color rgb="FF000000"/>
      <name val="Times New Roman"/>
      <family val="1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rgb="FF000000"/>
      <name val="Garamond"/>
      <family val="1"/>
    </font>
    <font>
      <sz val="12"/>
      <color rgb="FF000000"/>
      <name val="Garamond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2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49" fontId="20" fillId="0" borderId="0" applyFill="0" applyBorder="0" applyProtection="0">
      <alignment horizontal="left" vertical="center"/>
    </xf>
    <xf numFmtId="3" fontId="20" fillId="0" borderId="0" applyFill="0" applyBorder="0" applyProtection="0">
      <alignment horizontal="right" vertical="center"/>
    </xf>
    <xf numFmtId="164" fontId="21" fillId="0" borderId="0" applyFont="0" applyFill="0" applyBorder="0" applyAlignment="0" applyProtection="0"/>
    <xf numFmtId="165" fontId="22" fillId="0" borderId="0" applyBorder="0" applyProtection="0"/>
  </cellStyleXfs>
  <cellXfs count="59">
    <xf numFmtId="0" fontId="0" fillId="0" borderId="0" xfId="0"/>
    <xf numFmtId="42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42" fontId="5" fillId="8" borderId="1" xfId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42" fontId="7" fillId="8" borderId="1" xfId="1" applyFont="1" applyFill="1" applyBorder="1" applyAlignment="1">
      <alignment horizontal="center" vertical="center"/>
    </xf>
    <xf numFmtId="42" fontId="5" fillId="7" borderId="1" xfId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2" fontId="7" fillId="7" borderId="1" xfId="1" applyFont="1" applyFill="1" applyBorder="1" applyAlignment="1">
      <alignment horizontal="center" vertical="center"/>
    </xf>
    <xf numFmtId="42" fontId="5" fillId="4" borderId="1" xfId="1" applyFont="1" applyFill="1" applyBorder="1" applyAlignment="1">
      <alignment horizontal="center" vertical="center"/>
    </xf>
    <xf numFmtId="9" fontId="5" fillId="4" borderId="1" xfId="0" applyNumberFormat="1" applyFont="1" applyFill="1" applyBorder="1" applyAlignment="1">
      <alignment horizontal="center" vertical="center"/>
    </xf>
    <xf numFmtId="42" fontId="7" fillId="4" borderId="1" xfId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left" vertical="top" wrapText="1"/>
    </xf>
    <xf numFmtId="42" fontId="11" fillId="9" borderId="1" xfId="0" applyNumberFormat="1" applyFont="1" applyFill="1" applyBorder="1" applyAlignment="1">
      <alignment horizontal="center" vertical="center"/>
    </xf>
    <xf numFmtId="42" fontId="11" fillId="9" borderId="1" xfId="1" applyFont="1" applyFill="1" applyBorder="1" applyAlignment="1">
      <alignment horizontal="center" vertical="center"/>
    </xf>
    <xf numFmtId="9" fontId="11" fillId="9" borderId="1" xfId="0" applyNumberFormat="1" applyFont="1" applyFill="1" applyBorder="1" applyAlignment="1">
      <alignment horizontal="center" vertical="center"/>
    </xf>
    <xf numFmtId="0" fontId="4" fillId="0" borderId="0" xfId="0" applyFont="1"/>
    <xf numFmtId="42" fontId="13" fillId="10" borderId="1" xfId="0" applyNumberFormat="1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42" fontId="14" fillId="10" borderId="1" xfId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vertical="top" wrapText="1"/>
    </xf>
    <xf numFmtId="42" fontId="19" fillId="10" borderId="1" xfId="0" applyNumberFormat="1" applyFont="1" applyFill="1" applyBorder="1" applyAlignment="1">
      <alignment vertical="center"/>
    </xf>
    <xf numFmtId="0" fontId="10" fillId="9" borderId="2" xfId="0" applyFont="1" applyFill="1" applyBorder="1" applyAlignment="1">
      <alignment horizontal="left" vertical="center" wrapText="1"/>
    </xf>
    <xf numFmtId="0" fontId="5" fillId="0" borderId="1" xfId="0" applyFont="1" applyBorder="1"/>
    <xf numFmtId="0" fontId="6" fillId="3" borderId="1" xfId="0" applyFont="1" applyFill="1" applyBorder="1" applyAlignment="1">
      <alignment vertical="center" wrapText="1"/>
    </xf>
    <xf numFmtId="166" fontId="0" fillId="0" borderId="0" xfId="0" applyNumberFormat="1"/>
    <xf numFmtId="164" fontId="0" fillId="0" borderId="0" xfId="0" applyNumberFormat="1"/>
    <xf numFmtId="0" fontId="23" fillId="11" borderId="6" xfId="0" applyFont="1" applyFill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5" fillId="10" borderId="4" xfId="0" applyFont="1" applyFill="1" applyBorder="1" applyAlignment="1">
      <alignment horizontal="center" vertical="center" wrapText="1"/>
    </xf>
    <xf numFmtId="0" fontId="15" fillId="10" borderId="3" xfId="0" applyFont="1" applyFill="1" applyBorder="1" applyAlignment="1">
      <alignment horizontal="center" vertical="center" wrapText="1"/>
    </xf>
    <xf numFmtId="0" fontId="16" fillId="10" borderId="4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 wrapText="1"/>
    </xf>
  </cellXfs>
  <cellStyles count="11">
    <cellStyle name="BodyStyle" xfId="7"/>
    <cellStyle name="Currency" xfId="9"/>
    <cellStyle name="Excel Built-in Currency [0]" xfId="10"/>
    <cellStyle name="Moneda [0]" xfId="1" builtinId="7"/>
    <cellStyle name="Normal" xfId="0" builtinId="0"/>
    <cellStyle name="Normal 2" xfId="5"/>
    <cellStyle name="Normal 2 2" xfId="2"/>
    <cellStyle name="Normal 2 2 2" xfId="4"/>
    <cellStyle name="Normal 2 2 3" xfId="6"/>
    <cellStyle name="Normal 5" xfId="3"/>
    <cellStyle name="Numeric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tabSelected="1" topLeftCell="A7" zoomScale="25" zoomScaleNormal="25" workbookViewId="0">
      <selection activeCell="T33" sqref="T33:T35"/>
    </sheetView>
  </sheetViews>
  <sheetFormatPr baseColWidth="10" defaultColWidth="44" defaultRowHeight="15.75" x14ac:dyDescent="0.25"/>
  <cols>
    <col min="1" max="1" width="9.125" customWidth="1"/>
    <col min="2" max="2" width="34.25" customWidth="1"/>
    <col min="3" max="3" width="17" customWidth="1"/>
    <col min="4" max="4" width="20" customWidth="1"/>
    <col min="5" max="5" width="18.125" customWidth="1"/>
    <col min="6" max="6" width="8.375" customWidth="1"/>
    <col min="7" max="7" width="16" customWidth="1"/>
    <col min="8" max="8" width="17" customWidth="1"/>
    <col min="9" max="9" width="24.125" customWidth="1"/>
    <col min="10" max="10" width="19.5" customWidth="1"/>
    <col min="11" max="11" width="9.125" customWidth="1"/>
    <col min="12" max="12" width="18.375" customWidth="1"/>
    <col min="13" max="14" width="21.25" customWidth="1"/>
    <col min="15" max="15" width="19.25" customWidth="1"/>
    <col min="16" max="16" width="9" customWidth="1"/>
    <col min="17" max="17" width="17.25" bestFit="1" customWidth="1"/>
    <col min="18" max="18" width="19.375" bestFit="1" customWidth="1"/>
    <col min="19" max="19" width="20.625" bestFit="1" customWidth="1"/>
    <col min="20" max="22" width="20.625" customWidth="1"/>
    <col min="23" max="23" width="39.125" customWidth="1"/>
    <col min="24" max="24" width="28.875" customWidth="1"/>
  </cols>
  <sheetData>
    <row r="1" spans="1:25" ht="45.75" customHeight="1" x14ac:dyDescent="0.25">
      <c r="A1" s="42" t="s">
        <v>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25" ht="45.75" customHeight="1" x14ac:dyDescent="0.25">
      <c r="A2" s="47" t="s">
        <v>42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9"/>
      <c r="W2" s="38" t="s">
        <v>9</v>
      </c>
      <c r="X2" s="40" t="s">
        <v>10</v>
      </c>
    </row>
    <row r="3" spans="1:25" ht="63" customHeight="1" x14ac:dyDescent="0.25">
      <c r="A3" s="45" t="s">
        <v>0</v>
      </c>
      <c r="B3" s="45" t="s">
        <v>13</v>
      </c>
      <c r="C3" s="43" t="s">
        <v>11</v>
      </c>
      <c r="D3" s="46" t="s">
        <v>7</v>
      </c>
      <c r="E3" s="52" t="s">
        <v>15</v>
      </c>
      <c r="F3" s="53"/>
      <c r="G3" s="53"/>
      <c r="H3" s="53"/>
      <c r="I3" s="53"/>
      <c r="J3" s="54" t="s">
        <v>40</v>
      </c>
      <c r="K3" s="55"/>
      <c r="L3" s="55"/>
      <c r="M3" s="55"/>
      <c r="N3" s="55"/>
      <c r="O3" s="56" t="s">
        <v>41</v>
      </c>
      <c r="P3" s="57"/>
      <c r="Q3" s="57"/>
      <c r="R3" s="57"/>
      <c r="S3" s="57"/>
      <c r="T3" s="58" t="s">
        <v>54</v>
      </c>
      <c r="U3" s="58"/>
      <c r="V3" s="58"/>
      <c r="W3" s="38"/>
      <c r="X3" s="40"/>
    </row>
    <row r="4" spans="1:25" ht="75.75" customHeight="1" x14ac:dyDescent="0.25">
      <c r="A4" s="45"/>
      <c r="B4" s="45"/>
      <c r="C4" s="44"/>
      <c r="D4" s="46"/>
      <c r="E4" s="22" t="s">
        <v>2</v>
      </c>
      <c r="F4" s="22" t="s">
        <v>1</v>
      </c>
      <c r="G4" s="22" t="s">
        <v>3</v>
      </c>
      <c r="H4" s="22" t="s">
        <v>5</v>
      </c>
      <c r="I4" s="22" t="s">
        <v>4</v>
      </c>
      <c r="J4" s="23" t="s">
        <v>2</v>
      </c>
      <c r="K4" s="23" t="s">
        <v>1</v>
      </c>
      <c r="L4" s="23" t="s">
        <v>3</v>
      </c>
      <c r="M4" s="23" t="s">
        <v>5</v>
      </c>
      <c r="N4" s="23" t="s">
        <v>4</v>
      </c>
      <c r="O4" s="24" t="s">
        <v>2</v>
      </c>
      <c r="P4" s="24" t="s">
        <v>1</v>
      </c>
      <c r="Q4" s="24" t="s">
        <v>3</v>
      </c>
      <c r="R4" s="24" t="s">
        <v>5</v>
      </c>
      <c r="S4" s="24" t="s">
        <v>4</v>
      </c>
      <c r="T4" s="50" t="s">
        <v>2</v>
      </c>
      <c r="U4" s="50" t="s">
        <v>1</v>
      </c>
      <c r="V4" s="50" t="s">
        <v>5</v>
      </c>
      <c r="W4" s="39"/>
      <c r="X4" s="41"/>
    </row>
    <row r="5" spans="1:25" ht="37.5" x14ac:dyDescent="0.25">
      <c r="A5" s="2">
        <v>1</v>
      </c>
      <c r="B5" s="12" t="s">
        <v>16</v>
      </c>
      <c r="C5" s="20" t="s">
        <v>31</v>
      </c>
      <c r="D5" s="19">
        <v>1</v>
      </c>
      <c r="E5" s="15">
        <v>76500</v>
      </c>
      <c r="F5" s="16">
        <v>0.19</v>
      </c>
      <c r="G5" s="15">
        <f>+E5*19%</f>
        <v>14535</v>
      </c>
      <c r="H5" s="15">
        <f>+E5+G5</f>
        <v>91035</v>
      </c>
      <c r="I5" s="14">
        <f>+H5*D5</f>
        <v>91035</v>
      </c>
      <c r="J5" s="15">
        <v>75500</v>
      </c>
      <c r="K5" s="16">
        <v>0.19</v>
      </c>
      <c r="L5" s="15">
        <f>+J5*K5</f>
        <v>14345</v>
      </c>
      <c r="M5" s="15">
        <f>+J5+L5</f>
        <v>89845</v>
      </c>
      <c r="N5" s="14">
        <f>+M5*D5</f>
        <v>89845</v>
      </c>
      <c r="O5" s="15">
        <v>77000</v>
      </c>
      <c r="P5" s="16">
        <v>0.19</v>
      </c>
      <c r="Q5" s="15">
        <f>+P5*O5</f>
        <v>14630</v>
      </c>
      <c r="R5" s="15">
        <f>+O5+Q5</f>
        <v>91630</v>
      </c>
      <c r="S5" s="14">
        <f>+R5*D5</f>
        <v>91630</v>
      </c>
      <c r="T5" s="14"/>
      <c r="U5" s="14"/>
      <c r="V5" s="14"/>
      <c r="W5" s="18">
        <f>ROUND(AVERAGE(H5,M5,R5),0)</f>
        <v>90837</v>
      </c>
      <c r="X5" s="18">
        <f>W5*D5</f>
        <v>90837</v>
      </c>
      <c r="Y5" s="1"/>
    </row>
    <row r="6" spans="1:25" ht="37.5" x14ac:dyDescent="0.25">
      <c r="A6" s="2">
        <v>2</v>
      </c>
      <c r="B6" s="12" t="s">
        <v>17</v>
      </c>
      <c r="C6" s="20" t="s">
        <v>14</v>
      </c>
      <c r="D6" s="19">
        <v>1</v>
      </c>
      <c r="E6" s="15">
        <v>39500</v>
      </c>
      <c r="F6" s="16">
        <v>0.19</v>
      </c>
      <c r="G6" s="15">
        <f>+E6*19%</f>
        <v>7505</v>
      </c>
      <c r="H6" s="15">
        <f t="shared" ref="H6:H8" si="0">+E6+G6</f>
        <v>47005</v>
      </c>
      <c r="I6" s="14">
        <f>+H6*D6</f>
        <v>47005</v>
      </c>
      <c r="J6" s="15">
        <v>38500</v>
      </c>
      <c r="K6" s="16">
        <v>0.19</v>
      </c>
      <c r="L6" s="15">
        <f>+J6*K6</f>
        <v>7315</v>
      </c>
      <c r="M6" s="15">
        <f>+J6+L6</f>
        <v>45815</v>
      </c>
      <c r="N6" s="14">
        <f>+M6*D6</f>
        <v>45815</v>
      </c>
      <c r="O6" s="15">
        <v>39250</v>
      </c>
      <c r="P6" s="16">
        <v>0.19</v>
      </c>
      <c r="Q6" s="15">
        <f t="shared" ref="Q6:Q24" si="1">+P6*O6</f>
        <v>7457.5</v>
      </c>
      <c r="R6" s="15">
        <f t="shared" ref="R6:R7" si="2">+O6+Q6</f>
        <v>46707.5</v>
      </c>
      <c r="S6" s="14">
        <f t="shared" ref="S6:S7" si="3">+R6*D6</f>
        <v>46707.5</v>
      </c>
      <c r="T6" s="14"/>
      <c r="U6" s="14"/>
      <c r="V6" s="14"/>
      <c r="W6" s="18">
        <f>ROUND(AVERAGE(H6,M6,R6),0)</f>
        <v>46509</v>
      </c>
      <c r="X6" s="18">
        <f t="shared" ref="X6:X13" si="4">W6*D6</f>
        <v>46509</v>
      </c>
    </row>
    <row r="7" spans="1:25" ht="37.5" x14ac:dyDescent="0.25">
      <c r="A7" s="2">
        <v>3</v>
      </c>
      <c r="B7" s="12" t="s">
        <v>18</v>
      </c>
      <c r="C7" s="20" t="s">
        <v>32</v>
      </c>
      <c r="D7" s="19">
        <v>1</v>
      </c>
      <c r="E7" s="15">
        <v>4450</v>
      </c>
      <c r="F7" s="16">
        <v>0.19</v>
      </c>
      <c r="G7" s="15">
        <f>+E7*19%</f>
        <v>845.5</v>
      </c>
      <c r="H7" s="15">
        <f t="shared" si="0"/>
        <v>5295.5</v>
      </c>
      <c r="I7" s="14">
        <f>+H7*D7</f>
        <v>5295.5</v>
      </c>
      <c r="J7" s="15">
        <v>4250</v>
      </c>
      <c r="K7" s="16">
        <v>0.19</v>
      </c>
      <c r="L7" s="15">
        <f t="shared" ref="L7:L24" si="5">+J7*K7</f>
        <v>807.5</v>
      </c>
      <c r="M7" s="15">
        <f>+J7+L7</f>
        <v>5057.5</v>
      </c>
      <c r="N7" s="14">
        <f>+M7*D7</f>
        <v>5057.5</v>
      </c>
      <c r="O7" s="15">
        <v>4500</v>
      </c>
      <c r="P7" s="16">
        <v>0.19</v>
      </c>
      <c r="Q7" s="15">
        <f t="shared" si="1"/>
        <v>855</v>
      </c>
      <c r="R7" s="15">
        <f t="shared" si="2"/>
        <v>5355</v>
      </c>
      <c r="S7" s="14">
        <f t="shared" si="3"/>
        <v>5355</v>
      </c>
      <c r="T7" s="14"/>
      <c r="U7" s="14"/>
      <c r="V7" s="14"/>
      <c r="W7" s="18">
        <f t="shared" ref="W7:W12" si="6">ROUND(AVERAGE(H7,M7,R7),0)</f>
        <v>5236</v>
      </c>
      <c r="X7" s="18">
        <f t="shared" si="4"/>
        <v>5236</v>
      </c>
    </row>
    <row r="8" spans="1:25" ht="30" customHeight="1" x14ac:dyDescent="0.25">
      <c r="A8" s="2">
        <v>4</v>
      </c>
      <c r="B8" s="13" t="s">
        <v>19</v>
      </c>
      <c r="C8" s="20" t="s">
        <v>32</v>
      </c>
      <c r="D8" s="19">
        <v>1</v>
      </c>
      <c r="E8" s="15">
        <v>4500</v>
      </c>
      <c r="F8" s="16">
        <v>0.19</v>
      </c>
      <c r="G8" s="15">
        <f t="shared" ref="G8" si="7">+E8*19%</f>
        <v>855</v>
      </c>
      <c r="H8" s="15">
        <f t="shared" si="0"/>
        <v>5355</v>
      </c>
      <c r="I8" s="14">
        <f>+H8*D8</f>
        <v>5355</v>
      </c>
      <c r="J8" s="15">
        <v>4250</v>
      </c>
      <c r="K8" s="16">
        <v>0.19</v>
      </c>
      <c r="L8" s="15">
        <f t="shared" si="5"/>
        <v>807.5</v>
      </c>
      <c r="M8" s="15">
        <f t="shared" ref="M8" si="8">+J8+L8</f>
        <v>5057.5</v>
      </c>
      <c r="N8" s="14">
        <f t="shared" ref="N8" si="9">+M8*D8</f>
        <v>5057.5</v>
      </c>
      <c r="O8" s="15">
        <v>4500</v>
      </c>
      <c r="P8" s="16">
        <v>0.19</v>
      </c>
      <c r="Q8" s="15">
        <f t="shared" si="1"/>
        <v>855</v>
      </c>
      <c r="R8" s="15">
        <f>+O8+Q8</f>
        <v>5355</v>
      </c>
      <c r="S8" s="14">
        <f>+R8*D8</f>
        <v>5355</v>
      </c>
      <c r="T8" s="14"/>
      <c r="U8" s="14"/>
      <c r="V8" s="14"/>
      <c r="W8" s="18">
        <f>ROUND(AVERAGE(H8,M8,R8),0)</f>
        <v>5256</v>
      </c>
      <c r="X8" s="18">
        <f t="shared" si="4"/>
        <v>5256</v>
      </c>
      <c r="Y8" s="17"/>
    </row>
    <row r="9" spans="1:25" ht="20.25" x14ac:dyDescent="0.25">
      <c r="A9" s="2">
        <v>5</v>
      </c>
      <c r="B9" s="13" t="s">
        <v>20</v>
      </c>
      <c r="C9" s="20" t="s">
        <v>31</v>
      </c>
      <c r="D9" s="19">
        <v>1</v>
      </c>
      <c r="E9" s="15">
        <v>88150</v>
      </c>
      <c r="F9" s="16">
        <v>0.19</v>
      </c>
      <c r="G9" s="15">
        <f>+E9*19%</f>
        <v>16748.5</v>
      </c>
      <c r="H9" s="15">
        <f>+E9+G9</f>
        <v>104898.5</v>
      </c>
      <c r="I9" s="14">
        <f>H9*D9</f>
        <v>104898.5</v>
      </c>
      <c r="J9" s="15">
        <v>87200</v>
      </c>
      <c r="K9" s="16">
        <v>0.19</v>
      </c>
      <c r="L9" s="15">
        <f t="shared" si="5"/>
        <v>16568</v>
      </c>
      <c r="M9" s="15">
        <f>+J9+L9</f>
        <v>103768</v>
      </c>
      <c r="N9" s="14">
        <f>+M9*D9</f>
        <v>103768</v>
      </c>
      <c r="O9" s="15">
        <v>88500</v>
      </c>
      <c r="P9" s="16">
        <v>0.19</v>
      </c>
      <c r="Q9" s="15">
        <f t="shared" si="1"/>
        <v>16815</v>
      </c>
      <c r="R9" s="15">
        <f>+O9+Q9</f>
        <v>105315</v>
      </c>
      <c r="S9" s="14">
        <f>+R9*D9</f>
        <v>105315</v>
      </c>
      <c r="T9" s="14"/>
      <c r="U9" s="14"/>
      <c r="V9" s="14"/>
      <c r="W9" s="18">
        <f>ROUND(AVERAGE(H9,M9,R9),0)</f>
        <v>104661</v>
      </c>
      <c r="X9" s="18">
        <f t="shared" si="4"/>
        <v>104661</v>
      </c>
    </row>
    <row r="10" spans="1:25" ht="20.25" x14ac:dyDescent="0.25">
      <c r="A10" s="2">
        <v>6</v>
      </c>
      <c r="B10" s="13" t="s">
        <v>21</v>
      </c>
      <c r="C10" s="20" t="s">
        <v>31</v>
      </c>
      <c r="D10" s="19">
        <v>1</v>
      </c>
      <c r="E10" s="15">
        <v>88600</v>
      </c>
      <c r="F10" s="16">
        <v>0.19</v>
      </c>
      <c r="G10" s="15">
        <f t="shared" ref="G10:G12" si="10">+E10*19%</f>
        <v>16834</v>
      </c>
      <c r="H10" s="15">
        <f t="shared" ref="H10:H12" si="11">+E10+G10</f>
        <v>105434</v>
      </c>
      <c r="I10" s="14">
        <f t="shared" ref="I10:I12" si="12">H10*D10</f>
        <v>105434</v>
      </c>
      <c r="J10" s="15">
        <v>87900</v>
      </c>
      <c r="K10" s="16">
        <v>0.19</v>
      </c>
      <c r="L10" s="15">
        <f t="shared" si="5"/>
        <v>16701</v>
      </c>
      <c r="M10" s="15">
        <f t="shared" ref="M10:M12" si="13">+J10+L10</f>
        <v>104601</v>
      </c>
      <c r="N10" s="14">
        <f t="shared" ref="N10:N12" si="14">+M10*D10</f>
        <v>104601</v>
      </c>
      <c r="O10" s="15">
        <v>88500</v>
      </c>
      <c r="P10" s="16">
        <v>0.19</v>
      </c>
      <c r="Q10" s="15">
        <f t="shared" si="1"/>
        <v>16815</v>
      </c>
      <c r="R10" s="15">
        <f t="shared" ref="R10:R12" si="15">+O10+Q10</f>
        <v>105315</v>
      </c>
      <c r="S10" s="14">
        <f t="shared" ref="S10:S12" si="16">+R10*D10</f>
        <v>105315</v>
      </c>
      <c r="T10" s="14"/>
      <c r="U10" s="14"/>
      <c r="V10" s="14"/>
      <c r="W10" s="18">
        <f>ROUND(AVERAGE(H10,M10,R10),0)</f>
        <v>105117</v>
      </c>
      <c r="X10" s="18">
        <f>W10*D10</f>
        <v>105117</v>
      </c>
    </row>
    <row r="11" spans="1:25" ht="56.25" x14ac:dyDescent="0.25">
      <c r="A11" s="2">
        <v>7</v>
      </c>
      <c r="B11" s="26" t="s">
        <v>22</v>
      </c>
      <c r="C11" s="20" t="s">
        <v>31</v>
      </c>
      <c r="D11" s="19">
        <v>1</v>
      </c>
      <c r="E11" s="15">
        <v>495000</v>
      </c>
      <c r="F11" s="16">
        <v>0.19</v>
      </c>
      <c r="G11" s="15">
        <f t="shared" si="10"/>
        <v>94050</v>
      </c>
      <c r="H11" s="15">
        <f t="shared" si="11"/>
        <v>589050</v>
      </c>
      <c r="I11" s="14">
        <f t="shared" si="12"/>
        <v>589050</v>
      </c>
      <c r="J11" s="15">
        <v>485000</v>
      </c>
      <c r="K11" s="16">
        <v>0.19</v>
      </c>
      <c r="L11" s="15">
        <f t="shared" si="5"/>
        <v>92150</v>
      </c>
      <c r="M11" s="15">
        <f t="shared" si="13"/>
        <v>577150</v>
      </c>
      <c r="N11" s="14">
        <f t="shared" si="14"/>
        <v>577150</v>
      </c>
      <c r="O11" s="15">
        <v>493500</v>
      </c>
      <c r="P11" s="16">
        <v>0.19</v>
      </c>
      <c r="Q11" s="15">
        <f t="shared" si="1"/>
        <v>93765</v>
      </c>
      <c r="R11" s="15">
        <f t="shared" si="15"/>
        <v>587265</v>
      </c>
      <c r="S11" s="14">
        <f t="shared" si="16"/>
        <v>587265</v>
      </c>
      <c r="T11" s="14"/>
      <c r="U11" s="14"/>
      <c r="V11" s="14"/>
      <c r="W11" s="18">
        <f>ROUND(AVERAGE(H11,M11,R11),0)</f>
        <v>584488</v>
      </c>
      <c r="X11" s="18">
        <f t="shared" si="4"/>
        <v>584488</v>
      </c>
    </row>
    <row r="12" spans="1:25" ht="37.5" x14ac:dyDescent="0.25">
      <c r="A12" s="2">
        <v>8</v>
      </c>
      <c r="B12" s="13" t="s">
        <v>23</v>
      </c>
      <c r="C12" s="20" t="s">
        <v>14</v>
      </c>
      <c r="D12" s="19">
        <v>1</v>
      </c>
      <c r="E12" s="15">
        <v>950000</v>
      </c>
      <c r="F12" s="16">
        <v>0.19</v>
      </c>
      <c r="G12" s="15">
        <f t="shared" si="10"/>
        <v>180500</v>
      </c>
      <c r="H12" s="15">
        <f t="shared" si="11"/>
        <v>1130500</v>
      </c>
      <c r="I12" s="14">
        <f t="shared" si="12"/>
        <v>1130500</v>
      </c>
      <c r="J12" s="15">
        <v>895000</v>
      </c>
      <c r="K12" s="16">
        <v>0.19</v>
      </c>
      <c r="L12" s="15">
        <f t="shared" si="5"/>
        <v>170050</v>
      </c>
      <c r="M12" s="15">
        <f t="shared" si="13"/>
        <v>1065050</v>
      </c>
      <c r="N12" s="14">
        <f t="shared" si="14"/>
        <v>1065050</v>
      </c>
      <c r="O12" s="15">
        <v>925000</v>
      </c>
      <c r="P12" s="16">
        <v>0.19</v>
      </c>
      <c r="Q12" s="15">
        <f t="shared" si="1"/>
        <v>175750</v>
      </c>
      <c r="R12" s="15">
        <f t="shared" si="15"/>
        <v>1100750</v>
      </c>
      <c r="S12" s="14">
        <f t="shared" si="16"/>
        <v>1100750</v>
      </c>
      <c r="T12" s="14"/>
      <c r="U12" s="14"/>
      <c r="V12" s="14"/>
      <c r="W12" s="18">
        <f t="shared" si="6"/>
        <v>1098767</v>
      </c>
      <c r="X12" s="18">
        <f t="shared" si="4"/>
        <v>1098767</v>
      </c>
    </row>
    <row r="13" spans="1:25" ht="20.25" x14ac:dyDescent="0.25">
      <c r="A13" s="2">
        <v>9</v>
      </c>
      <c r="B13" s="12" t="s">
        <v>24</v>
      </c>
      <c r="C13" s="20" t="s">
        <v>31</v>
      </c>
      <c r="D13" s="19">
        <v>1</v>
      </c>
      <c r="E13" s="15">
        <v>61000</v>
      </c>
      <c r="F13" s="16">
        <v>0.19</v>
      </c>
      <c r="G13" s="15">
        <f>+E13*19%</f>
        <v>11590</v>
      </c>
      <c r="H13" s="15">
        <f>+E13+G13</f>
        <v>72590</v>
      </c>
      <c r="I13" s="14">
        <f>H13*D13</f>
        <v>72590</v>
      </c>
      <c r="J13" s="15">
        <v>58500</v>
      </c>
      <c r="K13" s="16">
        <v>0.19</v>
      </c>
      <c r="L13" s="15">
        <f t="shared" si="5"/>
        <v>11115</v>
      </c>
      <c r="M13" s="15">
        <f>+J13+L13</f>
        <v>69615</v>
      </c>
      <c r="N13" s="14">
        <f>+M13*D13</f>
        <v>69615</v>
      </c>
      <c r="O13" s="15">
        <v>59850</v>
      </c>
      <c r="P13" s="16">
        <v>0.19</v>
      </c>
      <c r="Q13" s="15">
        <f t="shared" si="1"/>
        <v>11371.5</v>
      </c>
      <c r="R13" s="15">
        <f>+O13+Q13</f>
        <v>71221.5</v>
      </c>
      <c r="S13" s="14">
        <f>+R13*D13</f>
        <v>71221.5</v>
      </c>
      <c r="T13" s="14"/>
      <c r="U13" s="14"/>
      <c r="V13" s="14"/>
      <c r="W13" s="18">
        <f>ROUND(AVERAGE(H13,M13,R13),0)</f>
        <v>71142</v>
      </c>
      <c r="X13" s="18">
        <f t="shared" si="4"/>
        <v>71142</v>
      </c>
    </row>
    <row r="14" spans="1:25" ht="37.5" x14ac:dyDescent="0.25">
      <c r="A14" s="2">
        <f>+A13+1</f>
        <v>10</v>
      </c>
      <c r="B14" s="28" t="s">
        <v>25</v>
      </c>
      <c r="C14" s="20" t="s">
        <v>31</v>
      </c>
      <c r="D14" s="19">
        <v>1</v>
      </c>
      <c r="E14" s="15">
        <v>72000</v>
      </c>
      <c r="F14" s="16">
        <v>0.19</v>
      </c>
      <c r="G14" s="15">
        <f t="shared" ref="G14:G24" si="17">+E14*19%</f>
        <v>13680</v>
      </c>
      <c r="H14" s="15">
        <f t="shared" ref="H14:H25" si="18">+E14+G14</f>
        <v>85680</v>
      </c>
      <c r="I14" s="14">
        <f t="shared" ref="I14:I25" si="19">H14*D14</f>
        <v>85680</v>
      </c>
      <c r="J14" s="15">
        <v>68500</v>
      </c>
      <c r="K14" s="16">
        <v>0.19</v>
      </c>
      <c r="L14" s="15">
        <f t="shared" si="5"/>
        <v>13015</v>
      </c>
      <c r="M14" s="15">
        <f t="shared" ref="M14:M25" si="20">+J14+L14</f>
        <v>81515</v>
      </c>
      <c r="N14" s="14">
        <f t="shared" ref="N14:N25" si="21">+M14*D14</f>
        <v>81515</v>
      </c>
      <c r="O14" s="15">
        <v>71200</v>
      </c>
      <c r="P14" s="16">
        <v>0.19</v>
      </c>
      <c r="Q14" s="15">
        <f t="shared" si="1"/>
        <v>13528</v>
      </c>
      <c r="R14" s="15">
        <f t="shared" ref="R14:R24" si="22">+O14+Q14</f>
        <v>84728</v>
      </c>
      <c r="S14" s="14">
        <f t="shared" ref="S14:S24" si="23">+R14*D14</f>
        <v>84728</v>
      </c>
      <c r="T14" s="14"/>
      <c r="U14" s="14"/>
      <c r="V14" s="14"/>
      <c r="W14" s="18">
        <f t="shared" ref="W14:W24" si="24">ROUND(AVERAGE(H14,M14,R14),0)</f>
        <v>83974</v>
      </c>
      <c r="X14" s="18">
        <f t="shared" ref="X14:X35" si="25">W14*D14</f>
        <v>83974</v>
      </c>
    </row>
    <row r="15" spans="1:25" ht="37.5" x14ac:dyDescent="0.25">
      <c r="A15" s="2">
        <f t="shared" ref="A15:A35" si="26">+A14+1</f>
        <v>11</v>
      </c>
      <c r="B15" s="28" t="s">
        <v>26</v>
      </c>
      <c r="C15" s="20" t="s">
        <v>14</v>
      </c>
      <c r="D15" s="19">
        <v>1</v>
      </c>
      <c r="E15" s="15">
        <v>34500</v>
      </c>
      <c r="F15" s="16">
        <v>0.19</v>
      </c>
      <c r="G15" s="15">
        <f>+E15*19%</f>
        <v>6555</v>
      </c>
      <c r="H15" s="15">
        <f t="shared" si="18"/>
        <v>41055</v>
      </c>
      <c r="I15" s="14">
        <f t="shared" si="19"/>
        <v>41055</v>
      </c>
      <c r="J15" s="15">
        <v>33500</v>
      </c>
      <c r="K15" s="16">
        <v>0.19</v>
      </c>
      <c r="L15" s="15">
        <f t="shared" si="5"/>
        <v>6365</v>
      </c>
      <c r="M15" s="15">
        <f t="shared" si="20"/>
        <v>39865</v>
      </c>
      <c r="N15" s="14">
        <f t="shared" si="21"/>
        <v>39865</v>
      </c>
      <c r="O15" s="15">
        <v>35000</v>
      </c>
      <c r="P15" s="16">
        <v>0.19</v>
      </c>
      <c r="Q15" s="15">
        <f t="shared" si="1"/>
        <v>6650</v>
      </c>
      <c r="R15" s="15">
        <f t="shared" si="22"/>
        <v>41650</v>
      </c>
      <c r="S15" s="14">
        <f t="shared" si="23"/>
        <v>41650</v>
      </c>
      <c r="T15" s="14"/>
      <c r="U15" s="14"/>
      <c r="V15" s="14"/>
      <c r="W15" s="18">
        <f t="shared" si="24"/>
        <v>40857</v>
      </c>
      <c r="X15" s="18">
        <f t="shared" si="25"/>
        <v>40857</v>
      </c>
    </row>
    <row r="16" spans="1:25" ht="37.5" x14ac:dyDescent="0.25">
      <c r="A16" s="2">
        <f t="shared" si="26"/>
        <v>12</v>
      </c>
      <c r="B16" s="28" t="s">
        <v>27</v>
      </c>
      <c r="C16" s="20" t="s">
        <v>31</v>
      </c>
      <c r="D16" s="19">
        <v>1</v>
      </c>
      <c r="E16" s="15">
        <v>77950</v>
      </c>
      <c r="F16" s="16">
        <v>0.19</v>
      </c>
      <c r="G16" s="15">
        <f>+E16*19%</f>
        <v>14810.5</v>
      </c>
      <c r="H16" s="15">
        <f>+E16+G16</f>
        <v>92760.5</v>
      </c>
      <c r="I16" s="14">
        <f t="shared" si="19"/>
        <v>92760.5</v>
      </c>
      <c r="J16" s="15">
        <v>78500</v>
      </c>
      <c r="K16" s="16">
        <v>0.19</v>
      </c>
      <c r="L16" s="15">
        <f>+J16*K16</f>
        <v>14915</v>
      </c>
      <c r="M16" s="15">
        <f t="shared" si="20"/>
        <v>93415</v>
      </c>
      <c r="N16" s="14">
        <f t="shared" si="21"/>
        <v>93415</v>
      </c>
      <c r="O16" s="15">
        <v>79500</v>
      </c>
      <c r="P16" s="16">
        <v>0.19</v>
      </c>
      <c r="Q16" s="15">
        <f>+P16*O16</f>
        <v>15105</v>
      </c>
      <c r="R16" s="15">
        <f>+O16+Q16</f>
        <v>94605</v>
      </c>
      <c r="S16" s="14">
        <f>+R16*D16</f>
        <v>94605</v>
      </c>
      <c r="T16" s="14"/>
      <c r="U16" s="14"/>
      <c r="V16" s="14"/>
      <c r="W16" s="18">
        <f t="shared" si="24"/>
        <v>93594</v>
      </c>
      <c r="X16" s="18">
        <f t="shared" si="25"/>
        <v>93594</v>
      </c>
    </row>
    <row r="17" spans="1:24" ht="20.25" x14ac:dyDescent="0.25">
      <c r="A17" s="2">
        <f t="shared" si="26"/>
        <v>13</v>
      </c>
      <c r="B17" s="28" t="s">
        <v>28</v>
      </c>
      <c r="C17" s="20" t="s">
        <v>14</v>
      </c>
      <c r="D17" s="19">
        <v>1</v>
      </c>
      <c r="E17" s="15">
        <v>212000</v>
      </c>
      <c r="F17" s="16">
        <v>0.19</v>
      </c>
      <c r="G17" s="15">
        <f>+E17*19%</f>
        <v>40280</v>
      </c>
      <c r="H17" s="15">
        <f t="shared" si="18"/>
        <v>252280</v>
      </c>
      <c r="I17" s="14">
        <f t="shared" si="19"/>
        <v>252280</v>
      </c>
      <c r="J17" s="15">
        <v>190000</v>
      </c>
      <c r="K17" s="16">
        <v>0.19</v>
      </c>
      <c r="L17" s="15">
        <f>+J17*K17</f>
        <v>36100</v>
      </c>
      <c r="M17" s="15">
        <f t="shared" si="20"/>
        <v>226100</v>
      </c>
      <c r="N17" s="14">
        <f t="shared" si="21"/>
        <v>226100</v>
      </c>
      <c r="O17" s="15">
        <v>215000</v>
      </c>
      <c r="P17" s="16">
        <v>0.19</v>
      </c>
      <c r="Q17" s="15">
        <f t="shared" si="1"/>
        <v>40850</v>
      </c>
      <c r="R17" s="15">
        <f t="shared" si="22"/>
        <v>255850</v>
      </c>
      <c r="S17" s="14">
        <f t="shared" si="23"/>
        <v>255850</v>
      </c>
      <c r="T17" s="14"/>
      <c r="U17" s="14"/>
      <c r="V17" s="14"/>
      <c r="W17" s="18">
        <f t="shared" si="24"/>
        <v>244743</v>
      </c>
      <c r="X17" s="18">
        <f t="shared" si="25"/>
        <v>244743</v>
      </c>
    </row>
    <row r="18" spans="1:24" ht="75" x14ac:dyDescent="0.25">
      <c r="A18" s="2">
        <f t="shared" si="26"/>
        <v>14</v>
      </c>
      <c r="B18" s="28" t="s">
        <v>29</v>
      </c>
      <c r="C18" s="20" t="s">
        <v>31</v>
      </c>
      <c r="D18" s="19">
        <v>1</v>
      </c>
      <c r="E18" s="15">
        <v>93500</v>
      </c>
      <c r="F18" s="16">
        <v>0.19</v>
      </c>
      <c r="G18" s="15">
        <f t="shared" si="17"/>
        <v>17765</v>
      </c>
      <c r="H18" s="15">
        <f t="shared" si="18"/>
        <v>111265</v>
      </c>
      <c r="I18" s="14">
        <f t="shared" si="19"/>
        <v>111265</v>
      </c>
      <c r="J18" s="15">
        <v>43500</v>
      </c>
      <c r="K18" s="16">
        <v>0.19</v>
      </c>
      <c r="L18" s="15">
        <f t="shared" si="5"/>
        <v>8265</v>
      </c>
      <c r="M18" s="15">
        <f t="shared" si="20"/>
        <v>51765</v>
      </c>
      <c r="N18" s="14">
        <f t="shared" si="21"/>
        <v>51765</v>
      </c>
      <c r="O18" s="15">
        <v>44500</v>
      </c>
      <c r="P18" s="16">
        <v>0.19</v>
      </c>
      <c r="Q18" s="15">
        <f t="shared" si="1"/>
        <v>8455</v>
      </c>
      <c r="R18" s="15">
        <f t="shared" si="22"/>
        <v>52955</v>
      </c>
      <c r="S18" s="14">
        <f t="shared" si="23"/>
        <v>52955</v>
      </c>
      <c r="T18" s="14"/>
      <c r="U18" s="14"/>
      <c r="V18" s="14"/>
      <c r="W18" s="18">
        <f t="shared" si="24"/>
        <v>71995</v>
      </c>
      <c r="X18" s="18">
        <f t="shared" si="25"/>
        <v>71995</v>
      </c>
    </row>
    <row r="19" spans="1:24" ht="20.25" x14ac:dyDescent="0.25">
      <c r="A19" s="2">
        <f t="shared" si="26"/>
        <v>15</v>
      </c>
      <c r="B19" s="28" t="s">
        <v>30</v>
      </c>
      <c r="C19" s="20" t="s">
        <v>31</v>
      </c>
      <c r="D19" s="19">
        <v>1</v>
      </c>
      <c r="E19" s="15">
        <v>90000</v>
      </c>
      <c r="F19" s="16">
        <v>0.19</v>
      </c>
      <c r="G19" s="15">
        <f t="shared" si="17"/>
        <v>17100</v>
      </c>
      <c r="H19" s="15">
        <f t="shared" si="18"/>
        <v>107100</v>
      </c>
      <c r="I19" s="14">
        <f t="shared" si="19"/>
        <v>107100</v>
      </c>
      <c r="J19" s="15">
        <v>87200</v>
      </c>
      <c r="K19" s="16">
        <v>0.19</v>
      </c>
      <c r="L19" s="15">
        <f t="shared" si="5"/>
        <v>16568</v>
      </c>
      <c r="M19" s="15">
        <f t="shared" si="20"/>
        <v>103768</v>
      </c>
      <c r="N19" s="14">
        <f t="shared" si="21"/>
        <v>103768</v>
      </c>
      <c r="O19" s="15">
        <v>89850</v>
      </c>
      <c r="P19" s="16">
        <v>0.19</v>
      </c>
      <c r="Q19" s="15">
        <f t="shared" si="1"/>
        <v>17071.5</v>
      </c>
      <c r="R19" s="15">
        <f t="shared" si="22"/>
        <v>106921.5</v>
      </c>
      <c r="S19" s="14">
        <f t="shared" si="23"/>
        <v>106921.5</v>
      </c>
      <c r="T19" s="14"/>
      <c r="U19" s="14"/>
      <c r="V19" s="14"/>
      <c r="W19" s="18">
        <f t="shared" si="24"/>
        <v>105930</v>
      </c>
      <c r="X19" s="18">
        <f t="shared" si="25"/>
        <v>105930</v>
      </c>
    </row>
    <row r="20" spans="1:24" ht="20.25" x14ac:dyDescent="0.25">
      <c r="A20" s="2">
        <f t="shared" si="26"/>
        <v>16</v>
      </c>
      <c r="B20" s="28" t="s">
        <v>33</v>
      </c>
      <c r="C20" s="20" t="s">
        <v>31</v>
      </c>
      <c r="D20" s="19">
        <v>1</v>
      </c>
      <c r="E20" s="15">
        <v>90000</v>
      </c>
      <c r="F20" s="16">
        <v>0.19</v>
      </c>
      <c r="G20" s="15">
        <f t="shared" si="17"/>
        <v>17100</v>
      </c>
      <c r="H20" s="15">
        <f t="shared" si="18"/>
        <v>107100</v>
      </c>
      <c r="I20" s="14">
        <f t="shared" si="19"/>
        <v>107100</v>
      </c>
      <c r="J20" s="15">
        <v>87900</v>
      </c>
      <c r="K20" s="16">
        <v>0.19</v>
      </c>
      <c r="L20" s="15">
        <f t="shared" si="5"/>
        <v>16701</v>
      </c>
      <c r="M20" s="15">
        <f t="shared" si="20"/>
        <v>104601</v>
      </c>
      <c r="N20" s="14">
        <f t="shared" si="21"/>
        <v>104601</v>
      </c>
      <c r="O20" s="15">
        <v>89850</v>
      </c>
      <c r="P20" s="16">
        <v>0.19</v>
      </c>
      <c r="Q20" s="15">
        <f t="shared" si="1"/>
        <v>17071.5</v>
      </c>
      <c r="R20" s="15">
        <f t="shared" si="22"/>
        <v>106921.5</v>
      </c>
      <c r="S20" s="14">
        <f t="shared" si="23"/>
        <v>106921.5</v>
      </c>
      <c r="T20" s="14"/>
      <c r="U20" s="14"/>
      <c r="V20" s="14"/>
      <c r="W20" s="18">
        <f t="shared" si="24"/>
        <v>106208</v>
      </c>
      <c r="X20" s="18">
        <f t="shared" si="25"/>
        <v>106208</v>
      </c>
    </row>
    <row r="21" spans="1:24" ht="37.5" x14ac:dyDescent="0.25">
      <c r="A21" s="2">
        <f t="shared" si="26"/>
        <v>17</v>
      </c>
      <c r="B21" s="28" t="s">
        <v>34</v>
      </c>
      <c r="C21" s="20" t="s">
        <v>14</v>
      </c>
      <c r="D21" s="19">
        <v>1</v>
      </c>
      <c r="E21" s="15">
        <v>37500</v>
      </c>
      <c r="F21" s="16">
        <v>0.19</v>
      </c>
      <c r="G21" s="15">
        <f t="shared" si="17"/>
        <v>7125</v>
      </c>
      <c r="H21" s="15">
        <f t="shared" si="18"/>
        <v>44625</v>
      </c>
      <c r="I21" s="14">
        <f t="shared" si="19"/>
        <v>44625</v>
      </c>
      <c r="J21" s="15">
        <v>34500</v>
      </c>
      <c r="K21" s="16">
        <v>0.19</v>
      </c>
      <c r="L21" s="15">
        <f t="shared" si="5"/>
        <v>6555</v>
      </c>
      <c r="M21" s="15">
        <f t="shared" si="20"/>
        <v>41055</v>
      </c>
      <c r="N21" s="14">
        <f t="shared" si="21"/>
        <v>41055</v>
      </c>
      <c r="O21" s="15">
        <v>36800</v>
      </c>
      <c r="P21" s="16">
        <v>0.19</v>
      </c>
      <c r="Q21" s="15">
        <f t="shared" si="1"/>
        <v>6992</v>
      </c>
      <c r="R21" s="15">
        <f t="shared" si="22"/>
        <v>43792</v>
      </c>
      <c r="S21" s="14">
        <f t="shared" si="23"/>
        <v>43792</v>
      </c>
      <c r="T21" s="14"/>
      <c r="U21" s="14"/>
      <c r="V21" s="14"/>
      <c r="W21" s="18">
        <f t="shared" si="24"/>
        <v>43157</v>
      </c>
      <c r="X21" s="18">
        <f t="shared" si="25"/>
        <v>43157</v>
      </c>
    </row>
    <row r="22" spans="1:24" ht="37.5" x14ac:dyDescent="0.25">
      <c r="A22" s="2">
        <f t="shared" si="26"/>
        <v>18</v>
      </c>
      <c r="B22" s="28" t="s">
        <v>35</v>
      </c>
      <c r="C22" s="20" t="s">
        <v>31</v>
      </c>
      <c r="D22" s="19">
        <v>1</v>
      </c>
      <c r="E22" s="15">
        <v>525000</v>
      </c>
      <c r="F22" s="16">
        <v>0.19</v>
      </c>
      <c r="G22" s="15">
        <f t="shared" si="17"/>
        <v>99750</v>
      </c>
      <c r="H22" s="15">
        <f t="shared" si="18"/>
        <v>624750</v>
      </c>
      <c r="I22" s="14">
        <f t="shared" si="19"/>
        <v>624750</v>
      </c>
      <c r="J22" s="15">
        <v>495000</v>
      </c>
      <c r="K22" s="16">
        <v>0.19</v>
      </c>
      <c r="L22" s="15">
        <f t="shared" si="5"/>
        <v>94050</v>
      </c>
      <c r="M22" s="15">
        <f t="shared" si="20"/>
        <v>589050</v>
      </c>
      <c r="N22" s="14">
        <f t="shared" si="21"/>
        <v>589050</v>
      </c>
      <c r="O22" s="15">
        <v>515000</v>
      </c>
      <c r="P22" s="16">
        <v>0.19</v>
      </c>
      <c r="Q22" s="15">
        <f t="shared" si="1"/>
        <v>97850</v>
      </c>
      <c r="R22" s="15">
        <f t="shared" si="22"/>
        <v>612850</v>
      </c>
      <c r="S22" s="14">
        <f t="shared" si="23"/>
        <v>612850</v>
      </c>
      <c r="T22" s="14"/>
      <c r="U22" s="14"/>
      <c r="V22" s="14"/>
      <c r="W22" s="18">
        <f t="shared" si="24"/>
        <v>608883</v>
      </c>
      <c r="X22" s="18">
        <f t="shared" si="25"/>
        <v>608883</v>
      </c>
    </row>
    <row r="23" spans="1:24" ht="37.5" x14ac:dyDescent="0.25">
      <c r="A23" s="2">
        <f t="shared" si="26"/>
        <v>19</v>
      </c>
      <c r="B23" s="28" t="s">
        <v>36</v>
      </c>
      <c r="C23" s="20" t="s">
        <v>37</v>
      </c>
      <c r="D23" s="19">
        <v>1</v>
      </c>
      <c r="E23" s="15">
        <v>2300</v>
      </c>
      <c r="F23" s="16">
        <v>0.19</v>
      </c>
      <c r="G23" s="15">
        <f t="shared" si="17"/>
        <v>437</v>
      </c>
      <c r="H23" s="15">
        <f t="shared" si="18"/>
        <v>2737</v>
      </c>
      <c r="I23" s="14">
        <f t="shared" si="19"/>
        <v>2737</v>
      </c>
      <c r="J23" s="15">
        <v>1980</v>
      </c>
      <c r="K23" s="16">
        <v>0.19</v>
      </c>
      <c r="L23" s="15">
        <f t="shared" si="5"/>
        <v>376.2</v>
      </c>
      <c r="M23" s="15">
        <f t="shared" si="20"/>
        <v>2356.1999999999998</v>
      </c>
      <c r="N23" s="14">
        <f t="shared" si="21"/>
        <v>2356.1999999999998</v>
      </c>
      <c r="O23" s="15">
        <v>2250</v>
      </c>
      <c r="P23" s="16">
        <v>0.19</v>
      </c>
      <c r="Q23" s="15">
        <f t="shared" si="1"/>
        <v>427.5</v>
      </c>
      <c r="R23" s="15">
        <f t="shared" si="22"/>
        <v>2677.5</v>
      </c>
      <c r="S23" s="14">
        <f t="shared" si="23"/>
        <v>2677.5</v>
      </c>
      <c r="T23" s="14"/>
      <c r="U23" s="14"/>
      <c r="V23" s="14"/>
      <c r="W23" s="18">
        <f t="shared" si="24"/>
        <v>2590</v>
      </c>
      <c r="X23" s="18">
        <f t="shared" si="25"/>
        <v>2590</v>
      </c>
    </row>
    <row r="24" spans="1:24" ht="37.5" x14ac:dyDescent="0.25">
      <c r="A24" s="2">
        <f t="shared" si="26"/>
        <v>20</v>
      </c>
      <c r="B24" s="28" t="s">
        <v>38</v>
      </c>
      <c r="C24" s="20" t="s">
        <v>37</v>
      </c>
      <c r="D24" s="19">
        <v>1</v>
      </c>
      <c r="E24" s="15">
        <v>2250</v>
      </c>
      <c r="F24" s="16">
        <v>0.19</v>
      </c>
      <c r="G24" s="15">
        <f t="shared" si="17"/>
        <v>427.5</v>
      </c>
      <c r="H24" s="15">
        <f t="shared" si="18"/>
        <v>2677.5</v>
      </c>
      <c r="I24" s="14">
        <f t="shared" si="19"/>
        <v>2677.5</v>
      </c>
      <c r="J24" s="15">
        <v>1850</v>
      </c>
      <c r="K24" s="16">
        <v>0.19</v>
      </c>
      <c r="L24" s="15">
        <f t="shared" si="5"/>
        <v>351.5</v>
      </c>
      <c r="M24" s="15">
        <f t="shared" si="20"/>
        <v>2201.5</v>
      </c>
      <c r="N24" s="14">
        <f t="shared" si="21"/>
        <v>2201.5</v>
      </c>
      <c r="O24" s="15">
        <v>2150</v>
      </c>
      <c r="P24" s="16">
        <v>0.19</v>
      </c>
      <c r="Q24" s="15">
        <f t="shared" si="1"/>
        <v>408.5</v>
      </c>
      <c r="R24" s="15">
        <f t="shared" si="22"/>
        <v>2558.5</v>
      </c>
      <c r="S24" s="14">
        <f t="shared" si="23"/>
        <v>2558.5</v>
      </c>
      <c r="T24" s="14"/>
      <c r="U24" s="14"/>
      <c r="V24" s="14"/>
      <c r="W24" s="18">
        <f t="shared" si="24"/>
        <v>2479</v>
      </c>
      <c r="X24" s="18">
        <f t="shared" si="25"/>
        <v>2479</v>
      </c>
    </row>
    <row r="25" spans="1:24" ht="37.5" x14ac:dyDescent="0.25">
      <c r="A25" s="2">
        <f t="shared" si="26"/>
        <v>21</v>
      </c>
      <c r="B25" s="28" t="s">
        <v>39</v>
      </c>
      <c r="C25" s="20" t="s">
        <v>14</v>
      </c>
      <c r="D25" s="19">
        <v>1</v>
      </c>
      <c r="E25" s="15">
        <v>26399</v>
      </c>
      <c r="F25" s="16">
        <v>0.19</v>
      </c>
      <c r="G25" s="15">
        <v>86</v>
      </c>
      <c r="H25" s="15">
        <f t="shared" si="18"/>
        <v>26485</v>
      </c>
      <c r="I25" s="14">
        <f t="shared" si="19"/>
        <v>26485</v>
      </c>
      <c r="J25" s="15">
        <v>26399</v>
      </c>
      <c r="K25" s="16">
        <v>0.19</v>
      </c>
      <c r="L25" s="15">
        <f>+J25*K25</f>
        <v>5015.8100000000004</v>
      </c>
      <c r="M25" s="15">
        <f t="shared" si="20"/>
        <v>31414.81</v>
      </c>
      <c r="N25" s="14">
        <f t="shared" si="21"/>
        <v>31414.81</v>
      </c>
      <c r="O25" s="15">
        <v>26399</v>
      </c>
      <c r="P25" s="16">
        <v>0.19</v>
      </c>
      <c r="Q25" s="15">
        <v>86</v>
      </c>
      <c r="R25" s="15">
        <f>+O25+Q25</f>
        <v>26485</v>
      </c>
      <c r="S25" s="14">
        <f>+R25*D25</f>
        <v>26485</v>
      </c>
      <c r="T25" s="14"/>
      <c r="U25" s="14"/>
      <c r="V25" s="14"/>
      <c r="W25" s="18">
        <f>ROUND(AVERAGE(H25,M25,R25),0)</f>
        <v>28128</v>
      </c>
      <c r="X25" s="18">
        <f t="shared" si="25"/>
        <v>28128</v>
      </c>
    </row>
    <row r="26" spans="1:24" ht="96" customHeight="1" x14ac:dyDescent="0.25">
      <c r="A26" s="2">
        <f t="shared" si="26"/>
        <v>22</v>
      </c>
      <c r="B26" s="28" t="s">
        <v>43</v>
      </c>
      <c r="C26" s="20" t="s">
        <v>50</v>
      </c>
      <c r="D26" s="19">
        <v>1</v>
      </c>
      <c r="E26" s="51"/>
      <c r="F26" s="51"/>
      <c r="G26" s="15"/>
      <c r="H26" s="15"/>
      <c r="I26" s="14"/>
      <c r="J26" s="15"/>
      <c r="K26" s="16"/>
      <c r="L26" s="15"/>
      <c r="M26" s="15"/>
      <c r="N26" s="14"/>
      <c r="O26" s="15"/>
      <c r="P26" s="16"/>
      <c r="Q26" s="15"/>
      <c r="R26" s="15"/>
      <c r="S26" s="14"/>
      <c r="T26" s="15">
        <v>32457</v>
      </c>
      <c r="U26" s="16">
        <v>0.19</v>
      </c>
      <c r="V26" s="15">
        <f>+T26*1.19</f>
        <v>38623.83</v>
      </c>
      <c r="W26" s="18">
        <f>+V26</f>
        <v>38623.83</v>
      </c>
      <c r="X26" s="18">
        <f t="shared" si="25"/>
        <v>38623.83</v>
      </c>
    </row>
    <row r="27" spans="1:24" ht="96" customHeight="1" x14ac:dyDescent="0.25">
      <c r="A27" s="2">
        <f t="shared" si="26"/>
        <v>23</v>
      </c>
      <c r="B27" s="28" t="s">
        <v>44</v>
      </c>
      <c r="C27" s="20" t="s">
        <v>50</v>
      </c>
      <c r="D27" s="19">
        <v>1</v>
      </c>
      <c r="E27" s="51"/>
      <c r="F27" s="51"/>
      <c r="G27" s="15"/>
      <c r="H27" s="15"/>
      <c r="I27" s="14"/>
      <c r="J27" s="15"/>
      <c r="K27" s="16"/>
      <c r="L27" s="15"/>
      <c r="M27" s="15"/>
      <c r="N27" s="14"/>
      <c r="O27" s="15"/>
      <c r="P27" s="16"/>
      <c r="Q27" s="15"/>
      <c r="R27" s="15"/>
      <c r="S27" s="14"/>
      <c r="T27" s="15">
        <v>56062</v>
      </c>
      <c r="U27" s="16">
        <v>0.19</v>
      </c>
      <c r="V27" s="15">
        <f t="shared" ref="V27:V35" si="27">+T27*1.19</f>
        <v>66713.78</v>
      </c>
      <c r="W27" s="18">
        <f t="shared" ref="W27:X30" si="28">+V27</f>
        <v>66713.78</v>
      </c>
      <c r="X27" s="18">
        <f>+W27</f>
        <v>66713.78</v>
      </c>
    </row>
    <row r="28" spans="1:24" ht="96" customHeight="1" x14ac:dyDescent="0.25">
      <c r="A28" s="2">
        <f t="shared" si="26"/>
        <v>24</v>
      </c>
      <c r="B28" s="28" t="s">
        <v>45</v>
      </c>
      <c r="C28" s="20" t="s">
        <v>50</v>
      </c>
      <c r="D28" s="19">
        <v>1</v>
      </c>
      <c r="E28" s="51"/>
      <c r="F28" s="51"/>
      <c r="G28" s="15"/>
      <c r="H28" s="15"/>
      <c r="I28" s="14"/>
      <c r="J28" s="15"/>
      <c r="K28" s="16"/>
      <c r="L28" s="15"/>
      <c r="M28" s="15"/>
      <c r="N28" s="14"/>
      <c r="O28" s="15"/>
      <c r="P28" s="16"/>
      <c r="Q28" s="15"/>
      <c r="R28" s="15"/>
      <c r="S28" s="14"/>
      <c r="T28" s="15">
        <v>33957</v>
      </c>
      <c r="U28" s="16">
        <v>0.19</v>
      </c>
      <c r="V28" s="15">
        <f t="shared" si="27"/>
        <v>40408.83</v>
      </c>
      <c r="W28" s="18">
        <f t="shared" si="28"/>
        <v>40408.83</v>
      </c>
      <c r="X28" s="18">
        <f t="shared" si="28"/>
        <v>40408.83</v>
      </c>
    </row>
    <row r="29" spans="1:24" ht="96" customHeight="1" x14ac:dyDescent="0.25">
      <c r="A29" s="2">
        <f t="shared" si="26"/>
        <v>25</v>
      </c>
      <c r="B29" s="28" t="s">
        <v>46</v>
      </c>
      <c r="C29" s="20" t="s">
        <v>50</v>
      </c>
      <c r="D29" s="19">
        <v>1</v>
      </c>
      <c r="E29" s="51"/>
      <c r="F29" s="51"/>
      <c r="G29" s="15"/>
      <c r="H29" s="15"/>
      <c r="I29" s="14"/>
      <c r="J29" s="15"/>
      <c r="K29" s="16"/>
      <c r="L29" s="15"/>
      <c r="M29" s="15"/>
      <c r="N29" s="14"/>
      <c r="O29" s="15"/>
      <c r="P29" s="16"/>
      <c r="Q29" s="15"/>
      <c r="R29" s="15"/>
      <c r="S29" s="14"/>
      <c r="T29" s="15">
        <v>43409</v>
      </c>
      <c r="U29" s="16">
        <v>0.19</v>
      </c>
      <c r="V29" s="15">
        <f t="shared" si="27"/>
        <v>51656.71</v>
      </c>
      <c r="W29" s="18">
        <f t="shared" si="28"/>
        <v>51656.71</v>
      </c>
      <c r="X29" s="18">
        <f t="shared" si="28"/>
        <v>51656.71</v>
      </c>
    </row>
    <row r="30" spans="1:24" ht="96" customHeight="1" x14ac:dyDescent="0.25">
      <c r="A30" s="2">
        <f t="shared" si="26"/>
        <v>26</v>
      </c>
      <c r="B30" s="28" t="s">
        <v>47</v>
      </c>
      <c r="C30" s="20" t="s">
        <v>50</v>
      </c>
      <c r="D30" s="19">
        <v>1</v>
      </c>
      <c r="E30" s="51"/>
      <c r="F30" s="51"/>
      <c r="G30" s="15"/>
      <c r="H30" s="15"/>
      <c r="I30" s="14"/>
      <c r="J30" s="15"/>
      <c r="K30" s="16"/>
      <c r="L30" s="15"/>
      <c r="M30" s="15"/>
      <c r="N30" s="14"/>
      <c r="O30" s="15"/>
      <c r="P30" s="16"/>
      <c r="Q30" s="15"/>
      <c r="R30" s="15"/>
      <c r="S30" s="14"/>
      <c r="T30" s="15">
        <v>81171</v>
      </c>
      <c r="U30" s="16">
        <v>0.19</v>
      </c>
      <c r="V30" s="15">
        <f t="shared" si="27"/>
        <v>96593.489999999991</v>
      </c>
      <c r="W30" s="18">
        <f t="shared" si="28"/>
        <v>96593.489999999991</v>
      </c>
      <c r="X30" s="18">
        <f t="shared" si="28"/>
        <v>96593.489999999991</v>
      </c>
    </row>
    <row r="31" spans="1:24" ht="96" customHeight="1" x14ac:dyDescent="0.25">
      <c r="A31" s="2">
        <f t="shared" si="26"/>
        <v>27</v>
      </c>
      <c r="B31" s="28" t="s">
        <v>48</v>
      </c>
      <c r="C31" s="20" t="s">
        <v>50</v>
      </c>
      <c r="D31" s="19">
        <v>1</v>
      </c>
      <c r="E31" s="51"/>
      <c r="F31" s="51"/>
      <c r="G31" s="15"/>
      <c r="H31" s="15"/>
      <c r="I31" s="14"/>
      <c r="J31" s="15"/>
      <c r="K31" s="16"/>
      <c r="L31" s="15"/>
      <c r="M31" s="15"/>
      <c r="N31" s="14"/>
      <c r="O31" s="15"/>
      <c r="P31" s="16"/>
      <c r="Q31" s="15"/>
      <c r="R31" s="15"/>
      <c r="S31" s="14"/>
      <c r="T31" s="15">
        <v>71519</v>
      </c>
      <c r="U31" s="16">
        <v>0.19</v>
      </c>
      <c r="V31" s="15">
        <f t="shared" si="27"/>
        <v>85107.61</v>
      </c>
      <c r="W31" s="18">
        <f>+V31</f>
        <v>85107.61</v>
      </c>
      <c r="X31" s="18">
        <f t="shared" ref="X31" si="29">+W31</f>
        <v>85107.61</v>
      </c>
    </row>
    <row r="32" spans="1:24" ht="96" customHeight="1" x14ac:dyDescent="0.25">
      <c r="A32" s="2">
        <f t="shared" si="26"/>
        <v>28</v>
      </c>
      <c r="B32" s="28" t="s">
        <v>49</v>
      </c>
      <c r="C32" s="20" t="s">
        <v>50</v>
      </c>
      <c r="D32" s="19">
        <v>1</v>
      </c>
      <c r="E32" s="51"/>
      <c r="F32" s="51"/>
      <c r="G32" s="15"/>
      <c r="H32" s="15"/>
      <c r="I32" s="14"/>
      <c r="J32" s="15"/>
      <c r="K32" s="16"/>
      <c r="L32" s="15"/>
      <c r="M32" s="15"/>
      <c r="N32" s="14"/>
      <c r="O32" s="15"/>
      <c r="P32" s="16"/>
      <c r="Q32" s="15"/>
      <c r="R32" s="15"/>
      <c r="S32" s="14"/>
      <c r="T32" s="15">
        <v>81556</v>
      </c>
      <c r="U32" s="16">
        <v>0.19</v>
      </c>
      <c r="V32" s="15">
        <f t="shared" si="27"/>
        <v>97051.64</v>
      </c>
      <c r="W32" s="18">
        <f>+V32</f>
        <v>97051.64</v>
      </c>
      <c r="X32" s="18">
        <f t="shared" si="25"/>
        <v>97051.64</v>
      </c>
    </row>
    <row r="33" spans="1:24" ht="96" customHeight="1" x14ac:dyDescent="0.25">
      <c r="A33" s="2">
        <f t="shared" si="26"/>
        <v>29</v>
      </c>
      <c r="B33" s="28" t="s">
        <v>51</v>
      </c>
      <c r="C33" s="20" t="s">
        <v>14</v>
      </c>
      <c r="D33" s="19">
        <v>1</v>
      </c>
      <c r="E33" s="51"/>
      <c r="F33" s="51"/>
      <c r="G33" s="15"/>
      <c r="H33" s="15"/>
      <c r="I33" s="14"/>
      <c r="J33" s="15"/>
      <c r="K33" s="16"/>
      <c r="L33" s="15"/>
      <c r="M33" s="15"/>
      <c r="N33" s="14"/>
      <c r="O33" s="15"/>
      <c r="P33" s="16"/>
      <c r="Q33" s="15"/>
      <c r="R33" s="15"/>
      <c r="S33" s="14"/>
      <c r="T33" s="15">
        <v>189424</v>
      </c>
      <c r="U33" s="16">
        <v>0.19</v>
      </c>
      <c r="V33" s="15">
        <f t="shared" si="27"/>
        <v>225414.56</v>
      </c>
      <c r="W33" s="18">
        <f t="shared" ref="W33:W35" si="30">+V33</f>
        <v>225414.56</v>
      </c>
      <c r="X33" s="18">
        <f t="shared" si="25"/>
        <v>225414.56</v>
      </c>
    </row>
    <row r="34" spans="1:24" ht="96" customHeight="1" x14ac:dyDescent="0.25">
      <c r="A34" s="2">
        <f t="shared" si="26"/>
        <v>30</v>
      </c>
      <c r="B34" s="28" t="s">
        <v>52</v>
      </c>
      <c r="C34" s="20" t="s">
        <v>14</v>
      </c>
      <c r="D34" s="19">
        <v>1</v>
      </c>
      <c r="E34" s="51"/>
      <c r="F34" s="51"/>
      <c r="G34" s="15"/>
      <c r="H34" s="15"/>
      <c r="I34" s="14"/>
      <c r="J34" s="15"/>
      <c r="K34" s="16"/>
      <c r="L34" s="15"/>
      <c r="M34" s="15"/>
      <c r="N34" s="14"/>
      <c r="O34" s="15"/>
      <c r="P34" s="16"/>
      <c r="Q34" s="15"/>
      <c r="R34" s="15"/>
      <c r="S34" s="14"/>
      <c r="T34" s="15">
        <v>90381</v>
      </c>
      <c r="U34" s="16">
        <v>0.19</v>
      </c>
      <c r="V34" s="15">
        <f t="shared" si="27"/>
        <v>107553.39</v>
      </c>
      <c r="W34" s="18">
        <f t="shared" si="30"/>
        <v>107553.39</v>
      </c>
      <c r="X34" s="18">
        <f t="shared" si="25"/>
        <v>107553.39</v>
      </c>
    </row>
    <row r="35" spans="1:24" ht="96" customHeight="1" x14ac:dyDescent="0.25">
      <c r="A35" s="2">
        <f t="shared" si="26"/>
        <v>31</v>
      </c>
      <c r="B35" s="28" t="s">
        <v>53</v>
      </c>
      <c r="C35" s="20" t="s">
        <v>14</v>
      </c>
      <c r="D35" s="19">
        <v>1</v>
      </c>
      <c r="E35" s="51"/>
      <c r="F35" s="51"/>
      <c r="G35" s="15"/>
      <c r="H35" s="15"/>
      <c r="I35" s="14"/>
      <c r="J35" s="15"/>
      <c r="K35" s="16"/>
      <c r="L35" s="15"/>
      <c r="M35" s="15"/>
      <c r="N35" s="14"/>
      <c r="O35" s="15"/>
      <c r="P35" s="16"/>
      <c r="Q35" s="15"/>
      <c r="R35" s="15"/>
      <c r="S35" s="14"/>
      <c r="T35" s="15">
        <v>152272</v>
      </c>
      <c r="U35" s="16">
        <v>0.19</v>
      </c>
      <c r="V35" s="15">
        <f t="shared" si="27"/>
        <v>181203.68</v>
      </c>
      <c r="W35" s="18">
        <f t="shared" si="30"/>
        <v>181203.68</v>
      </c>
      <c r="X35" s="18">
        <f t="shared" si="25"/>
        <v>181203.68</v>
      </c>
    </row>
    <row r="36" spans="1:24" ht="26.25" customHeight="1" x14ac:dyDescent="0.25">
      <c r="A36" s="29"/>
      <c r="B36" s="25" t="s">
        <v>6</v>
      </c>
      <c r="C36" s="30"/>
      <c r="D36" s="29"/>
      <c r="E36" s="9"/>
      <c r="F36" s="10"/>
      <c r="G36" s="9"/>
      <c r="H36" s="9"/>
      <c r="I36" s="11">
        <f>SUM(I5:I32)</f>
        <v>3649678</v>
      </c>
      <c r="J36" s="6"/>
      <c r="K36" s="7"/>
      <c r="L36" s="6"/>
      <c r="M36" s="6"/>
      <c r="N36" s="8">
        <f>SUM(N5:N32)</f>
        <v>3433065.5100000002</v>
      </c>
      <c r="O36" s="3"/>
      <c r="P36" s="4"/>
      <c r="Q36" s="3"/>
      <c r="R36" s="3"/>
      <c r="S36" s="5">
        <f>SUM(S5:S32)</f>
        <v>3550908</v>
      </c>
      <c r="T36" s="5"/>
      <c r="U36" s="5"/>
      <c r="V36" s="5"/>
      <c r="W36" s="21">
        <f>SUM(W5:W35)</f>
        <v>4534878.5199999986</v>
      </c>
      <c r="X36" s="21">
        <f>SUM(X5:X35)</f>
        <v>4534878.5199999986</v>
      </c>
    </row>
    <row r="38" spans="1:24" x14ac:dyDescent="0.25">
      <c r="I38" s="1"/>
      <c r="W38" s="1"/>
    </row>
    <row r="39" spans="1:24" ht="49.5" customHeight="1" x14ac:dyDescent="0.25">
      <c r="I39" s="31"/>
      <c r="M39" s="31"/>
      <c r="P39" s="37" t="s">
        <v>12</v>
      </c>
      <c r="Q39" s="37"/>
      <c r="R39" s="37"/>
      <c r="S39" s="37"/>
      <c r="T39" s="37"/>
      <c r="U39" s="37"/>
      <c r="V39" s="37"/>
      <c r="W39" s="37"/>
      <c r="X39" s="27">
        <f>X36</f>
        <v>4534878.5199999986</v>
      </c>
    </row>
    <row r="41" spans="1:24" x14ac:dyDescent="0.25">
      <c r="I41" s="32"/>
      <c r="O41" s="31"/>
      <c r="R41" s="31"/>
    </row>
    <row r="42" spans="1:24" x14ac:dyDescent="0.25">
      <c r="X42" s="1"/>
    </row>
  </sheetData>
  <mergeCells count="13">
    <mergeCell ref="A1:X1"/>
    <mergeCell ref="C3:C4"/>
    <mergeCell ref="E3:I3"/>
    <mergeCell ref="A3:A4"/>
    <mergeCell ref="B3:B4"/>
    <mergeCell ref="D3:D4"/>
    <mergeCell ref="J3:N3"/>
    <mergeCell ref="T3:V3"/>
    <mergeCell ref="A2:V2"/>
    <mergeCell ref="P39:W39"/>
    <mergeCell ref="O3:S3"/>
    <mergeCell ref="W2:W4"/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workbookViewId="0">
      <selection activeCell="C1" sqref="C1:C21"/>
    </sheetView>
  </sheetViews>
  <sheetFormatPr baseColWidth="10" defaultRowHeight="15.75" x14ac:dyDescent="0.25"/>
  <cols>
    <col min="2" max="2" width="55.375" customWidth="1"/>
  </cols>
  <sheetData>
    <row r="1" spans="1:4" ht="16.5" thickBot="1" x14ac:dyDescent="0.3">
      <c r="A1" s="33">
        <v>1</v>
      </c>
      <c r="B1" s="34" t="s">
        <v>16</v>
      </c>
      <c r="C1" s="35" t="s">
        <v>31</v>
      </c>
      <c r="D1" s="36">
        <v>1</v>
      </c>
    </row>
    <row r="2" spans="1:4" ht="16.5" thickBot="1" x14ac:dyDescent="0.3">
      <c r="A2" s="33">
        <v>2</v>
      </c>
      <c r="B2" s="34" t="s">
        <v>17</v>
      </c>
      <c r="C2" s="35" t="s">
        <v>14</v>
      </c>
      <c r="D2" s="36">
        <v>1</v>
      </c>
    </row>
    <row r="3" spans="1:4" ht="16.5" thickBot="1" x14ac:dyDescent="0.3">
      <c r="A3" s="33">
        <v>3</v>
      </c>
      <c r="B3" s="34" t="s">
        <v>18</v>
      </c>
      <c r="C3" s="35" t="s">
        <v>32</v>
      </c>
      <c r="D3" s="36">
        <v>1</v>
      </c>
    </row>
    <row r="4" spans="1:4" ht="16.5" thickBot="1" x14ac:dyDescent="0.3">
      <c r="A4" s="33">
        <v>4</v>
      </c>
      <c r="B4" s="34" t="s">
        <v>19</v>
      </c>
      <c r="C4" s="35" t="s">
        <v>32</v>
      </c>
      <c r="D4" s="36">
        <v>1</v>
      </c>
    </row>
    <row r="5" spans="1:4" ht="16.5" thickBot="1" x14ac:dyDescent="0.3">
      <c r="A5" s="33">
        <v>5</v>
      </c>
      <c r="B5" s="34" t="s">
        <v>20</v>
      </c>
      <c r="C5" s="35" t="s">
        <v>31</v>
      </c>
      <c r="D5" s="36">
        <v>1</v>
      </c>
    </row>
    <row r="6" spans="1:4" ht="16.5" thickBot="1" x14ac:dyDescent="0.3">
      <c r="A6" s="33">
        <v>6</v>
      </c>
      <c r="B6" s="34" t="s">
        <v>21</v>
      </c>
      <c r="C6" s="35" t="s">
        <v>31</v>
      </c>
      <c r="D6" s="36">
        <v>1</v>
      </c>
    </row>
    <row r="7" spans="1:4" ht="16.5" thickBot="1" x14ac:dyDescent="0.3">
      <c r="A7" s="33">
        <v>7</v>
      </c>
      <c r="B7" s="34" t="s">
        <v>22</v>
      </c>
      <c r="C7" s="35" t="s">
        <v>31</v>
      </c>
      <c r="D7" s="36">
        <v>1</v>
      </c>
    </row>
    <row r="8" spans="1:4" ht="16.5" thickBot="1" x14ac:dyDescent="0.3">
      <c r="A8" s="33">
        <v>8</v>
      </c>
      <c r="B8" s="34" t="s">
        <v>23</v>
      </c>
      <c r="C8" s="35" t="s">
        <v>14</v>
      </c>
      <c r="D8" s="36">
        <v>1</v>
      </c>
    </row>
    <row r="9" spans="1:4" ht="16.5" thickBot="1" x14ac:dyDescent="0.3">
      <c r="A9" s="33">
        <v>9</v>
      </c>
      <c r="B9" s="34" t="s">
        <v>24</v>
      </c>
      <c r="C9" s="35" t="s">
        <v>31</v>
      </c>
      <c r="D9" s="36">
        <v>1</v>
      </c>
    </row>
    <row r="10" spans="1:4" ht="16.5" thickBot="1" x14ac:dyDescent="0.3">
      <c r="A10" s="33">
        <v>10</v>
      </c>
      <c r="B10" s="34" t="s">
        <v>25</v>
      </c>
      <c r="C10" s="35" t="s">
        <v>31</v>
      </c>
      <c r="D10" s="36">
        <v>1</v>
      </c>
    </row>
    <row r="11" spans="1:4" ht="16.5" thickBot="1" x14ac:dyDescent="0.3">
      <c r="A11" s="33">
        <v>11</v>
      </c>
      <c r="B11" s="34" t="s">
        <v>26</v>
      </c>
      <c r="C11" s="35" t="s">
        <v>14</v>
      </c>
      <c r="D11" s="36">
        <v>1</v>
      </c>
    </row>
    <row r="12" spans="1:4" ht="16.5" thickBot="1" x14ac:dyDescent="0.3">
      <c r="A12" s="33">
        <v>12</v>
      </c>
      <c r="B12" s="34" t="s">
        <v>27</v>
      </c>
      <c r="C12" s="35" t="s">
        <v>31</v>
      </c>
      <c r="D12" s="36">
        <v>1</v>
      </c>
    </row>
    <row r="13" spans="1:4" ht="16.5" thickBot="1" x14ac:dyDescent="0.3">
      <c r="A13" s="33">
        <v>13</v>
      </c>
      <c r="B13" s="34" t="s">
        <v>28</v>
      </c>
      <c r="C13" s="35" t="s">
        <v>14</v>
      </c>
      <c r="D13" s="36">
        <v>1</v>
      </c>
    </row>
    <row r="14" spans="1:4" ht="16.5" thickBot="1" x14ac:dyDescent="0.3">
      <c r="A14" s="33">
        <v>14</v>
      </c>
      <c r="B14" s="34" t="s">
        <v>29</v>
      </c>
      <c r="C14" s="35" t="s">
        <v>31</v>
      </c>
      <c r="D14" s="36">
        <v>1</v>
      </c>
    </row>
    <row r="15" spans="1:4" ht="16.5" thickBot="1" x14ac:dyDescent="0.3">
      <c r="A15" s="33">
        <v>15</v>
      </c>
      <c r="B15" s="34" t="s">
        <v>30</v>
      </c>
      <c r="C15" s="35" t="s">
        <v>31</v>
      </c>
      <c r="D15" s="36"/>
    </row>
    <row r="16" spans="1:4" ht="16.5" thickBot="1" x14ac:dyDescent="0.3">
      <c r="A16" s="33">
        <v>16</v>
      </c>
      <c r="B16" s="34" t="s">
        <v>33</v>
      </c>
      <c r="C16" s="35" t="s">
        <v>31</v>
      </c>
      <c r="D16" s="36">
        <v>1</v>
      </c>
    </row>
    <row r="17" spans="1:4" ht="16.5" thickBot="1" x14ac:dyDescent="0.3">
      <c r="A17" s="33">
        <v>17</v>
      </c>
      <c r="B17" s="34" t="s">
        <v>34</v>
      </c>
      <c r="C17" s="35" t="s">
        <v>14</v>
      </c>
      <c r="D17" s="36">
        <v>1</v>
      </c>
    </row>
    <row r="18" spans="1:4" ht="16.5" thickBot="1" x14ac:dyDescent="0.3">
      <c r="A18" s="33">
        <v>18</v>
      </c>
      <c r="B18" s="34" t="s">
        <v>35</v>
      </c>
      <c r="C18" s="35" t="s">
        <v>31</v>
      </c>
      <c r="D18" s="35">
        <v>1</v>
      </c>
    </row>
    <row r="19" spans="1:4" ht="16.5" thickBot="1" x14ac:dyDescent="0.3">
      <c r="A19" s="33">
        <v>19</v>
      </c>
      <c r="B19" s="34" t="s">
        <v>36</v>
      </c>
      <c r="C19" s="35" t="s">
        <v>37</v>
      </c>
      <c r="D19" s="35">
        <v>1</v>
      </c>
    </row>
    <row r="20" spans="1:4" ht="16.5" thickBot="1" x14ac:dyDescent="0.3">
      <c r="A20" s="33">
        <v>20</v>
      </c>
      <c r="B20" s="34" t="s">
        <v>38</v>
      </c>
      <c r="C20" s="35" t="s">
        <v>37</v>
      </c>
      <c r="D20" s="35">
        <v>1</v>
      </c>
    </row>
    <row r="21" spans="1:4" ht="16.5" thickBot="1" x14ac:dyDescent="0.3">
      <c r="A21" s="33">
        <v>21</v>
      </c>
      <c r="B21" s="34" t="s">
        <v>39</v>
      </c>
      <c r="C21" s="35" t="s">
        <v>14</v>
      </c>
      <c r="D21" s="35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CON PROMEDIO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Diego Caballero Rojas</cp:lastModifiedBy>
  <dcterms:created xsi:type="dcterms:W3CDTF">2020-08-10T23:59:28Z</dcterms:created>
  <dcterms:modified xsi:type="dcterms:W3CDTF">2022-05-24T22:45:00Z</dcterms:modified>
</cp:coreProperties>
</file>