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\1. BIENES Y SERVICIOS\CUMPLEAÑOS 65 SENA\DOCUMENTOS DEL PROCESO\"/>
    </mc:Choice>
  </mc:AlternateContent>
  <xr:revisionPtr revIDLastSave="0" documentId="8_{86C190D8-AC09-4A34-BDDB-D02C0F9AE0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IVIDADES DE BIENESTAR" sheetId="1" r:id="rId1"/>
  </sheets>
  <definedNames>
    <definedName name="OLE_LINK1" localSheetId="0">'ACTIVIDADES DE BIENESTAR'!$A$4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1" l="1"/>
  <c r="P11" i="1"/>
  <c r="D54" i="1"/>
  <c r="C54" i="1"/>
  <c r="P46" i="1" l="1"/>
  <c r="O46" i="1"/>
  <c r="P45" i="1"/>
  <c r="O45" i="1"/>
  <c r="P44" i="1"/>
  <c r="O44" i="1"/>
  <c r="P43" i="1"/>
  <c r="O43" i="1"/>
  <c r="M46" i="1"/>
  <c r="N46" i="1" s="1"/>
  <c r="L46" i="1"/>
  <c r="M45" i="1"/>
  <c r="L45" i="1"/>
  <c r="M44" i="1"/>
  <c r="N44" i="1" s="1"/>
  <c r="L44" i="1"/>
  <c r="M43" i="1"/>
  <c r="L43" i="1"/>
  <c r="P28" i="1"/>
  <c r="O28" i="1"/>
  <c r="P24" i="1"/>
  <c r="O24" i="1"/>
  <c r="P19" i="1"/>
  <c r="O19" i="1"/>
  <c r="P16" i="1"/>
  <c r="M8" i="1"/>
  <c r="N45" i="1"/>
  <c r="N43" i="1" l="1"/>
  <c r="M40" i="1"/>
  <c r="N40" i="1" s="1"/>
  <c r="M37" i="1"/>
  <c r="N38" i="1" s="1"/>
  <c r="M35" i="1"/>
  <c r="N35" i="1" s="1"/>
  <c r="M34" i="1"/>
  <c r="N34" i="1" s="1"/>
  <c r="M32" i="1"/>
  <c r="N32" i="1" s="1"/>
  <c r="M31" i="1"/>
  <c r="N31" i="1" s="1"/>
  <c r="M29" i="1"/>
  <c r="N29" i="1" s="1"/>
  <c r="M28" i="1"/>
  <c r="N28" i="1" s="1"/>
  <c r="M25" i="1"/>
  <c r="N25" i="1" s="1"/>
  <c r="M24" i="1"/>
  <c r="N24" i="1" s="1"/>
  <c r="M22" i="1"/>
  <c r="N22" i="1" s="1"/>
  <c r="M21" i="1"/>
  <c r="N21" i="1" s="1"/>
  <c r="M19" i="1"/>
  <c r="N19" i="1" s="1"/>
  <c r="M18" i="1"/>
  <c r="N18" i="1" s="1"/>
  <c r="M16" i="1" l="1"/>
  <c r="N16" i="1" s="1"/>
  <c r="L14" i="1"/>
  <c r="N14" i="1" s="1"/>
  <c r="M11" i="1"/>
  <c r="N11" i="1" s="1"/>
  <c r="N8" i="1"/>
  <c r="M14" i="1" l="1"/>
  <c r="H46" i="1"/>
  <c r="I46" i="1" s="1"/>
  <c r="J46" i="1" s="1"/>
  <c r="H45" i="1"/>
  <c r="I45" i="1" s="1"/>
  <c r="J45" i="1" s="1"/>
  <c r="H44" i="1"/>
  <c r="I44" i="1" s="1"/>
  <c r="J44" i="1" s="1"/>
  <c r="H43" i="1"/>
  <c r="I43" i="1" s="1"/>
  <c r="J43" i="1" s="1"/>
  <c r="I39" i="1"/>
  <c r="I37" i="1"/>
  <c r="H35" i="1"/>
  <c r="I35" i="1" s="1"/>
  <c r="I33" i="1"/>
  <c r="H32" i="1"/>
  <c r="I32" i="1" s="1"/>
  <c r="H31" i="1"/>
  <c r="I31" i="1" s="1"/>
  <c r="I29" i="1"/>
  <c r="H28" i="1"/>
  <c r="I28" i="1" s="1"/>
  <c r="J28" i="1" s="1"/>
  <c r="I25" i="1"/>
  <c r="H24" i="1"/>
  <c r="I24" i="1" s="1"/>
  <c r="J24" i="1" s="1"/>
  <c r="H22" i="1"/>
  <c r="I22" i="1" s="1"/>
  <c r="H21" i="1"/>
  <c r="I21" i="1" s="1"/>
  <c r="I19" i="1"/>
  <c r="J19" i="1" s="1"/>
  <c r="H18" i="1"/>
  <c r="I18" i="1" s="1"/>
  <c r="I16" i="1"/>
  <c r="H14" i="1"/>
  <c r="I14" i="1" s="1"/>
  <c r="I11" i="1"/>
  <c r="I8" i="1"/>
  <c r="J39" i="1" l="1"/>
  <c r="P40" i="1" s="1"/>
  <c r="O40" i="1"/>
  <c r="J37" i="1"/>
  <c r="P37" i="1" s="1"/>
  <c r="O37" i="1"/>
  <c r="J35" i="1"/>
  <c r="P35" i="1" s="1"/>
  <c r="O35" i="1"/>
  <c r="J33" i="1"/>
  <c r="P33" i="1" s="1"/>
  <c r="O33" i="1"/>
  <c r="J32" i="1"/>
  <c r="P32" i="1" s="1"/>
  <c r="O32" i="1"/>
  <c r="J31" i="1"/>
  <c r="P31" i="1" s="1"/>
  <c r="O31" i="1"/>
  <c r="J29" i="1"/>
  <c r="P29" i="1" s="1"/>
  <c r="O29" i="1"/>
  <c r="J25" i="1"/>
  <c r="P25" i="1" s="1"/>
  <c r="O25" i="1"/>
  <c r="J22" i="1"/>
  <c r="P22" i="1" s="1"/>
  <c r="O22" i="1"/>
  <c r="J21" i="1"/>
  <c r="P21" i="1" s="1"/>
  <c r="O21" i="1"/>
  <c r="J18" i="1"/>
  <c r="P18" i="1" s="1"/>
  <c r="O18" i="1"/>
  <c r="J14" i="1"/>
  <c r="P14" i="1" s="1"/>
  <c r="O14" i="1"/>
  <c r="J16" i="1"/>
  <c r="O16" i="1"/>
  <c r="J8" i="1"/>
  <c r="P8" i="1" s="1"/>
  <c r="O8" i="1"/>
  <c r="J11" i="1"/>
  <c r="O11" i="1"/>
  <c r="C57" i="1" l="1"/>
</calcChain>
</file>

<file path=xl/sharedStrings.xml><?xml version="1.0" encoding="utf-8"?>
<sst xmlns="http://schemas.openxmlformats.org/spreadsheetml/2006/main" count="115" uniqueCount="65">
  <si>
    <t>ACTIVIDAD</t>
  </si>
  <si>
    <t>VALOR UNITARIO</t>
  </si>
  <si>
    <t>IVA</t>
  </si>
  <si>
    <t>VALOR TOTAL</t>
  </si>
  <si>
    <t>MESES</t>
  </si>
  <si>
    <t>OBSERVACIONES SENA</t>
  </si>
  <si>
    <t>ÍTEM</t>
  </si>
  <si>
    <t>Observaciones SENA</t>
  </si>
  <si>
    <t>Se paga por bus requerido</t>
  </si>
  <si>
    <t>Alquiler de pistas de bolos 16 líneas por semana, para un total de sesenta y cuatro (64) líneas por mes, por dos (2) meses. En el presente item en valor se debe   cotizar el valor de las 64 líneas mensuales</t>
  </si>
  <si>
    <t>Se paga por línea ejecutada.</t>
  </si>
  <si>
    <t>Un (1) entrenador de tejo y mini tejo (4 horas a la semana, 16 horas al mes, por tres (3) meses.</t>
  </si>
  <si>
    <t>Alquiler de canchas de tejo y mini tejo cubierta (4 horas a la semana, 16 horas al mes, por tres (3) meses.</t>
  </si>
  <si>
    <t>Se paga por mes ejecutado.</t>
  </si>
  <si>
    <t>Alquiler de lugar y  2 mesas de tenis de mesa (4 horas a la semana, 16 horas al mes, por tres (3) meses. Una en la ciudad de Sogamoso y otra en la ciudad de paipa.</t>
  </si>
  <si>
    <t>Alquiler de 2 carriles de natación (cuatro (4) horas semanales, por cuatro (4) semanas, por dos (2) meses. Piscina semiolímpica en la ciudad de Duitama.</t>
  </si>
  <si>
    <t>Se paga por mes, entrenador debe contar con dos (2) años de experiencia.</t>
  </si>
  <si>
    <t>Alquiler de una (1) mesa de billar de tres bandas y carambola libre cuatro (4) horas semanales, por cuatro (4) semanas, por tres (3) meses)</t>
  </si>
  <si>
    <t>Un (1) entrenador de ajedrez cuatro (4) horas semanales, por cuatro (4) semanas, por tres (3) meses)</t>
  </si>
  <si>
    <t>Alquiler de lugar y  2 tableros de ajedrez (4 horas a la semana, 16 horas al mes, por tres (3) meses. En la ciudad de Sogamoso.</t>
  </si>
  <si>
    <t>Alquiler cancha cubierta de baloncesto (4) horas semanales, por cuatro (4) semanas, por tres (3) meses). Se requieren 2 canchas una en la ciudad de paipa y otra en la ciudad de Sogamoso o sus alrededores.</t>
  </si>
  <si>
    <t>Alquiler cancha cubierta de voleibol (4) horas semanales, por cuatro (4) semanas, por tres (3) meses). Se requieren 2 canchas una en la ciudad de paipa y otra en la ciudad de Sogamoso o sus alrededores.</t>
  </si>
  <si>
    <t>Un (1) director de teatro (ocho (8) horas semanales, por cuatro (4) semanas, por tres (3) meses). El director de teatro debe acompañar a los funcionarios al encuentro cultural a realizarse en la ciudad de Armenia del 26 al 31 de Julio. El operador se encargará de los ticketes aéreos, logística de pernoctación del instructor y ropa de evento inaugural (según modelo SENA).</t>
  </si>
  <si>
    <t>Se paga por mes, el director (a) debe contar con dos (2) años de experiencia.</t>
  </si>
  <si>
    <t>Inscripción de dos (2) torneos al año de fútbol inter-empresas (Uno en cada semestre).</t>
  </si>
  <si>
    <t>Se paga por el torneo realizado</t>
  </si>
  <si>
    <t>Inscripción de dos (2) torneos al año de voleibol Inter empresas (Uno en   cada semestre).</t>
  </si>
  <si>
    <t>SERVICIOS SOLICITADOS</t>
  </si>
  <si>
    <t>NUMERO REQUERIDO</t>
  </si>
  <si>
    <t>TOTAL DE ASISTENTES</t>
  </si>
  <si>
    <t>ACTIVIDADES DEPORTIVAS ENTRENAMIENTOS</t>
  </si>
  <si>
    <t>HORAS POR MES</t>
  </si>
  <si>
    <t>TOTAL HORAS</t>
  </si>
  <si>
    <t xml:space="preserve">ACTIVIDADES DEPORTIVAS TORNEOS </t>
  </si>
  <si>
    <t># DE TORNEOS</t>
  </si>
  <si>
    <t>ASISTENTES</t>
  </si>
  <si>
    <t>FUNCIONARIOS</t>
  </si>
  <si>
    <t>Se paga por mes, entrenador debe
contar	con	dos	(2)	años	de experiencia.</t>
  </si>
  <si>
    <t>Un (1) entrenador de bolos (dieciséis (16) horas por mes, por dos (2) meses
El entrenador debe acompañar a los deportistas en los juegos deportivos zonales a realizarse en la ciudad de Cali del 30 de junio al 4 de julio del 2022. El operador se encargará de los ticketes aéreos, logística de pernoctación del instructor y ropa deportiva del entrenador (Sudadera según modelo SENA).</t>
  </si>
  <si>
    <t>Alquiler de pista de atletismo (2) horas quincenales, por dos (2) meses). Ciudad Paipa</t>
  </si>
  <si>
    <t>Un (1) entrenador de billar (cuatro (4) horas semanales, por cuatro (4) semanas. Por tres (3) meses</t>
  </si>
  <si>
    <t>Un (1) entrenador de baloncesto (ocho (8) horas semanales, por cuatro (4) semanas, por tres (3) meses). El entrenador de baloncesto debe acompañar a los deportistas de baloncesto a los juegos zonales a realizarse en Bucaramanga del 3 al 7 de agosto. El operador se encargará de los gastos de transporte, logística de pernoctación del instructor y ropa deportiva del entrenador ( sudadera según modelo SENA).</t>
  </si>
  <si>
    <t>Un (1) entrenador de voleibol (ocho (8) horas semanales, por cuatro (4) semanas, por tres (3) meses). El entrenador de voleibol debe acompañar a los deportistas de baloncesto a los juegos zonales a realizarse en Bucaramanga del 3 al 7 de agosto. El operador se encargará de los gastos de transporte, logística de pernoctación del instructor y ropa deportiva del entrenador ( Sudadera según modelo SENA )</t>
  </si>
  <si>
    <t>Inscripción de dos (2) torneos al año de bolos Inter empresas (Uno en cada semestre.</t>
  </si>
  <si>
    <t>Inscripción de dos (2) torneos al año de baloncesto inter-empresas (Uno en cada semestre)</t>
  </si>
  <si>
    <t xml:space="preserve"> Objeto: Contratar la prestación del servicio logístico, para la conmemoración del cumpleaños No. 65 del Servicio Nacional de Aprendizaje-SENA y para la realización de actividades deportivas en el marco de la participación de los funcionarios en el XXII juegos deportivos nacionales, culturales y zonales del 2022.</t>
  </si>
  <si>
    <t>128 lineas</t>
  </si>
  <si>
    <t>256 lineas</t>
  </si>
  <si>
    <t xml:space="preserve">Un (1) entrenador de tenis de mesa (4 horas a la semana, 16 horas al mes, por tres (3) meses. </t>
  </si>
  <si>
    <t>VALOR TOTAL UNITARIO</t>
  </si>
  <si>
    <t>ACTIVIDADES *(Las actividades serán presenciales, con transmisión en vivo para los no 
asistentes - cuando aplique)</t>
  </si>
  <si>
    <t xml:space="preserve">OBSERVACIONES </t>
  </si>
  <si>
    <t>TOTAL</t>
  </si>
  <si>
    <t>TRANSPORTE</t>
  </si>
  <si>
    <t>JUEGOS NAL SENA</t>
  </si>
  <si>
    <t>JUEGOS INTEREMPRESAS</t>
  </si>
  <si>
    <t>Servicio de dos (2) buses como mínimo modelo 2018, con capacidad de cincuenta (50) pasajeros cada uno con recorrido desde la ciudad de Sogamoso- Hasta la ciudad de Bucaramanga - Sogamoso.  y Sogamoso-Bogota- Sogamoso para el desplazamiento a la actividad de Juegos Zonales, Juegos Nacionales y Encuentro cultural.</t>
  </si>
  <si>
    <t>REMA</t>
  </si>
  <si>
    <t>PROMEDIO VALOR UNITARIO</t>
  </si>
  <si>
    <t>PROMEDIO VALOR TOTAL</t>
  </si>
  <si>
    <t>COMFABOY</t>
  </si>
  <si>
    <t xml:space="preserve">SE TOMA EL VALOR DEL MERCADO DE LA COTIZACION DE REMA SAS, DEBIDO A QUE COMFABOY CUENTA CON CANCHAS PROPIAS POR LO CUAL SU VALOR NO SE TENDRA EN CUENTA </t>
  </si>
  <si>
    <t xml:space="preserve">CUMPLEAÑOS </t>
  </si>
  <si>
    <t>ANEXO No. 3 - B ESTUDIO DEL MERCADO</t>
  </si>
  <si>
    <t xml:space="preserve">SE TOMA EL VALOR DEL MERCADO DE LA COTIZACION DE REMA SAS, DEBIDO A QUE COMFABOY CUENTA CON CANCHAS PROPIAS POR LO CUAL SU VALOR NO SE TENDRA EN CUENTA  PARA PROMEDIAR EL VALOR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</si>
</sst>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Aparajita"/>
      <family val="1"/>
    </font>
    <font>
      <sz val="9"/>
      <color theme="1"/>
      <name val="Aparajita"/>
      <family val="1"/>
    </font>
    <font>
      <sz val="9"/>
      <color rgb="FF000000"/>
      <name val="Aparajita"/>
      <family val="1"/>
    </font>
    <font>
      <sz val="12"/>
      <color theme="1"/>
      <name val="Arial"/>
      <family val="2"/>
    </font>
    <font>
      <b/>
      <sz val="9"/>
      <color rgb="FF000000"/>
      <name val="Aparajita"/>
      <family val="1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90">
    <xf numFmtId="0" fontId="0" fillId="0" borderId="0" xfId="0"/>
    <xf numFmtId="0" fontId="2" fillId="0" borderId="0" xfId="0" applyFont="1" applyFill="1"/>
    <xf numFmtId="0" fontId="3" fillId="2" borderId="6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vertical="center" textRotation="90" wrapText="1"/>
    </xf>
    <xf numFmtId="0" fontId="1" fillId="5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2" fillId="0" borderId="1" xfId="0" applyFont="1" applyFill="1" applyBorder="1"/>
    <xf numFmtId="0" fontId="3" fillId="4" borderId="20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wrapText="1"/>
    </xf>
    <xf numFmtId="164" fontId="1" fillId="5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164" fontId="1" fillId="5" borderId="23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164" fontId="4" fillId="0" borderId="1" xfId="0" applyNumberFormat="1" applyFont="1" applyFill="1" applyBorder="1"/>
    <xf numFmtId="164" fontId="1" fillId="5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5" borderId="23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right" vertical="center" wrapText="1"/>
    </xf>
    <xf numFmtId="0" fontId="5" fillId="5" borderId="13" xfId="0" applyFont="1" applyFill="1" applyBorder="1" applyAlignment="1">
      <alignment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 wrapText="1"/>
    </xf>
    <xf numFmtId="164" fontId="1" fillId="7" borderId="23" xfId="0" applyNumberFormat="1" applyFont="1" applyFill="1" applyBorder="1" applyAlignment="1">
      <alignment horizontal="center" vertical="center"/>
    </xf>
    <xf numFmtId="164" fontId="2" fillId="8" borderId="2" xfId="0" applyNumberFormat="1" applyFont="1" applyFill="1" applyBorder="1" applyAlignment="1">
      <alignment horizontal="center" vertical="center"/>
    </xf>
    <xf numFmtId="164" fontId="2" fillId="8" borderId="27" xfId="0" applyNumberFormat="1" applyFont="1" applyFill="1" applyBorder="1" applyAlignment="1">
      <alignment horizontal="center" vertical="center"/>
    </xf>
    <xf numFmtId="164" fontId="2" fillId="8" borderId="17" xfId="0" applyNumberFormat="1" applyFont="1" applyFill="1" applyBorder="1" applyAlignment="1">
      <alignment horizontal="center" vertical="center"/>
    </xf>
    <xf numFmtId="164" fontId="2" fillId="8" borderId="19" xfId="0" applyNumberFormat="1" applyFont="1" applyFill="1" applyBorder="1" applyAlignment="1">
      <alignment horizontal="center" vertical="center"/>
    </xf>
    <xf numFmtId="164" fontId="2" fillId="8" borderId="23" xfId="0" applyNumberFormat="1" applyFont="1" applyFill="1" applyBorder="1" applyAlignment="1">
      <alignment horizontal="center" vertical="center"/>
    </xf>
    <xf numFmtId="164" fontId="2" fillId="8" borderId="26" xfId="0" applyNumberFormat="1" applyFont="1" applyFill="1" applyBorder="1" applyAlignment="1">
      <alignment horizontal="center" vertical="center"/>
    </xf>
    <xf numFmtId="164" fontId="2" fillId="12" borderId="23" xfId="0" applyNumberFormat="1" applyFont="1" applyFill="1" applyBorder="1" applyAlignment="1">
      <alignment horizontal="center" vertical="center"/>
    </xf>
    <xf numFmtId="164" fontId="2" fillId="12" borderId="2" xfId="0" applyNumberFormat="1" applyFont="1" applyFill="1" applyBorder="1" applyAlignment="1">
      <alignment horizontal="center" vertical="center"/>
    </xf>
    <xf numFmtId="164" fontId="2" fillId="12" borderId="27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center" vertical="center"/>
    </xf>
    <xf numFmtId="164" fontId="1" fillId="11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164" fontId="8" fillId="0" borderId="1" xfId="0" applyNumberFormat="1" applyFont="1" applyFill="1" applyBorder="1"/>
    <xf numFmtId="165" fontId="8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Border="1"/>
    <xf numFmtId="165" fontId="4" fillId="0" borderId="1" xfId="2" applyNumberFormat="1" applyFont="1" applyBorder="1"/>
    <xf numFmtId="165" fontId="4" fillId="0" borderId="1" xfId="2" applyNumberFormat="1" applyFont="1" applyFill="1" applyBorder="1"/>
    <xf numFmtId="0" fontId="2" fillId="0" borderId="17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64" fontId="2" fillId="12" borderId="17" xfId="0" applyNumberFormat="1" applyFont="1" applyFill="1" applyBorder="1" applyAlignment="1">
      <alignment horizontal="center" vertical="center"/>
    </xf>
    <xf numFmtId="164" fontId="2" fillId="12" borderId="18" xfId="0" applyNumberFormat="1" applyFont="1" applyFill="1" applyBorder="1" applyAlignment="1">
      <alignment horizontal="center" vertical="center"/>
    </xf>
    <xf numFmtId="164" fontId="2" fillId="12" borderId="19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8" borderId="17" xfId="0" applyNumberFormat="1" applyFont="1" applyFill="1" applyBorder="1" applyAlignment="1">
      <alignment horizontal="center" vertical="center"/>
    </xf>
    <xf numFmtId="164" fontId="2" fillId="8" borderId="19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center" wrapText="1"/>
    </xf>
    <xf numFmtId="164" fontId="1" fillId="10" borderId="1" xfId="0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 wrapText="1"/>
    </xf>
    <xf numFmtId="164" fontId="1" fillId="10" borderId="23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164" fontId="2" fillId="2" borderId="23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2" fillId="0" borderId="12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3" borderId="14" xfId="0" applyFont="1" applyFill="1" applyBorder="1" applyAlignment="1">
      <alignment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3" borderId="5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2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5" borderId="23" xfId="0" applyNumberFormat="1" applyFont="1" applyFill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/>
    </xf>
    <xf numFmtId="164" fontId="2" fillId="8" borderId="1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justify" vertical="center" wrapText="1"/>
    </xf>
    <xf numFmtId="0" fontId="3" fillId="3" borderId="15" xfId="0" applyFont="1" applyFill="1" applyBorder="1" applyAlignment="1">
      <alignment horizontal="justify" vertical="center" wrapText="1"/>
    </xf>
    <xf numFmtId="0" fontId="3" fillId="3" borderId="16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3" fillId="4" borderId="6" xfId="0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wrapText="1"/>
    </xf>
    <xf numFmtId="0" fontId="2" fillId="5" borderId="10" xfId="0" applyFont="1" applyFill="1" applyBorder="1" applyAlignment="1">
      <alignment wrapText="1"/>
    </xf>
    <xf numFmtId="0" fontId="3" fillId="4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64" fontId="1" fillId="11" borderId="17" xfId="0" applyNumberFormat="1" applyFont="1" applyFill="1" applyBorder="1" applyAlignment="1">
      <alignment horizontal="center" vertical="center" wrapText="1"/>
    </xf>
    <xf numFmtId="164" fontId="1" fillId="11" borderId="19" xfId="0" applyNumberFormat="1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7"/>
  <sheetViews>
    <sheetView tabSelected="1" topLeftCell="A43" zoomScale="60" zoomScaleNormal="60" workbookViewId="0">
      <selection activeCell="Q39" sqref="Q39:Q40"/>
    </sheetView>
  </sheetViews>
  <sheetFormatPr baseColWidth="10" defaultRowHeight="13.5" x14ac:dyDescent="0.3"/>
  <cols>
    <col min="1" max="1" width="10.7109375" style="1" customWidth="1"/>
    <col min="2" max="2" width="23" style="1" customWidth="1"/>
    <col min="3" max="3" width="30.85546875" style="1" customWidth="1"/>
    <col min="4" max="4" width="24.42578125" style="1" customWidth="1"/>
    <col min="5" max="5" width="34.28515625" style="1" customWidth="1"/>
    <col min="6" max="6" width="27.5703125" style="1" customWidth="1"/>
    <col min="7" max="7" width="19.140625" style="23" customWidth="1"/>
    <col min="8" max="8" width="23" style="21" customWidth="1"/>
    <col min="9" max="9" width="22.140625" style="23" customWidth="1"/>
    <col min="10" max="16" width="23.28515625" style="23" customWidth="1"/>
    <col min="17" max="17" width="27.85546875" style="1" customWidth="1"/>
    <col min="18" max="16384" width="11.42578125" style="1"/>
  </cols>
  <sheetData>
    <row r="1" spans="1:17" ht="33" customHeight="1" x14ac:dyDescent="0.3">
      <c r="A1" s="77" t="s">
        <v>63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ht="40.5" customHeight="1" x14ac:dyDescent="0.3">
      <c r="A2" s="81" t="s">
        <v>45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ht="17.25" customHeight="1" x14ac:dyDescent="0.3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7.25" customHeight="1" x14ac:dyDescent="0.3">
      <c r="A4" s="109" t="s">
        <v>6</v>
      </c>
      <c r="B4" s="112" t="s">
        <v>50</v>
      </c>
      <c r="C4" s="84"/>
      <c r="D4" s="84"/>
      <c r="E4" s="84"/>
      <c r="F4" s="84"/>
      <c r="G4" s="84"/>
      <c r="H4" s="84"/>
      <c r="I4" s="84"/>
      <c r="J4" s="84"/>
      <c r="K4" s="42"/>
      <c r="L4" s="42"/>
      <c r="M4" s="42"/>
      <c r="N4" s="42"/>
      <c r="O4" s="43"/>
      <c r="P4" s="43"/>
      <c r="Q4" s="179" t="s">
        <v>51</v>
      </c>
    </row>
    <row r="5" spans="1:17" ht="18.75" customHeight="1" x14ac:dyDescent="0.3">
      <c r="A5" s="109"/>
      <c r="B5" s="113"/>
      <c r="C5" s="114"/>
      <c r="D5" s="114"/>
      <c r="E5" s="114"/>
      <c r="F5" s="114"/>
      <c r="G5" s="114"/>
      <c r="H5" s="114"/>
      <c r="I5" s="114"/>
      <c r="J5" s="114"/>
      <c r="K5" s="42"/>
      <c r="L5" s="42"/>
      <c r="M5" s="42"/>
      <c r="N5" s="42"/>
      <c r="O5" s="43"/>
      <c r="P5" s="43"/>
      <c r="Q5" s="180"/>
    </row>
    <row r="6" spans="1:17" ht="18.75" customHeight="1" x14ac:dyDescent="0.3">
      <c r="A6" s="45"/>
      <c r="B6" s="44"/>
      <c r="C6" s="44"/>
      <c r="D6" s="44"/>
      <c r="E6" s="44"/>
      <c r="F6" s="44"/>
      <c r="G6" s="85" t="s">
        <v>57</v>
      </c>
      <c r="H6" s="86"/>
      <c r="I6" s="86"/>
      <c r="J6" s="87"/>
      <c r="K6" s="88" t="s">
        <v>60</v>
      </c>
      <c r="L6" s="89"/>
      <c r="M6" s="89"/>
      <c r="N6" s="89"/>
      <c r="O6" s="43"/>
      <c r="P6" s="43"/>
      <c r="Q6" s="180"/>
    </row>
    <row r="7" spans="1:17" ht="30" customHeight="1" x14ac:dyDescent="0.3">
      <c r="A7" s="12"/>
      <c r="B7" s="13" t="s">
        <v>27</v>
      </c>
      <c r="C7" s="13" t="s">
        <v>28</v>
      </c>
      <c r="D7" s="13" t="s">
        <v>36</v>
      </c>
      <c r="E7" s="13" t="s">
        <v>29</v>
      </c>
      <c r="F7" s="13" t="s">
        <v>7</v>
      </c>
      <c r="G7" s="22" t="s">
        <v>1</v>
      </c>
      <c r="H7" s="20" t="s">
        <v>2</v>
      </c>
      <c r="I7" s="20" t="s">
        <v>49</v>
      </c>
      <c r="J7" s="24" t="s">
        <v>3</v>
      </c>
      <c r="K7" s="46" t="s">
        <v>1</v>
      </c>
      <c r="L7" s="47" t="s">
        <v>2</v>
      </c>
      <c r="M7" s="47" t="s">
        <v>49</v>
      </c>
      <c r="N7" s="48" t="s">
        <v>3</v>
      </c>
      <c r="O7" s="64" t="s">
        <v>58</v>
      </c>
      <c r="P7" s="64" t="s">
        <v>59</v>
      </c>
      <c r="Q7" s="181"/>
    </row>
    <row r="8" spans="1:17" ht="172.5" customHeight="1" x14ac:dyDescent="0.3">
      <c r="A8" s="130">
        <v>1</v>
      </c>
      <c r="B8" s="110" t="s">
        <v>56</v>
      </c>
      <c r="C8" s="97">
        <v>2</v>
      </c>
      <c r="D8" s="97">
        <v>80</v>
      </c>
      <c r="E8" s="97">
        <v>80</v>
      </c>
      <c r="F8" s="97" t="s">
        <v>8</v>
      </c>
      <c r="G8" s="107">
        <v>1300000</v>
      </c>
      <c r="H8" s="141"/>
      <c r="I8" s="107">
        <f>H8+G8</f>
        <v>1300000</v>
      </c>
      <c r="J8" s="108">
        <f>I8*C8</f>
        <v>2600000</v>
      </c>
      <c r="K8" s="93">
        <v>1560000</v>
      </c>
      <c r="L8" s="93"/>
      <c r="M8" s="93">
        <f>K8</f>
        <v>1560000</v>
      </c>
      <c r="N8" s="93">
        <f>K8*C8</f>
        <v>3120000</v>
      </c>
      <c r="O8" s="74">
        <f>(I8+M8)/2</f>
        <v>1430000</v>
      </c>
      <c r="P8" s="74">
        <f>(J8+N8)/2</f>
        <v>2860000</v>
      </c>
      <c r="Q8" s="90"/>
    </row>
    <row r="9" spans="1:17" ht="40.5" customHeight="1" x14ac:dyDescent="0.3">
      <c r="A9" s="99"/>
      <c r="B9" s="110"/>
      <c r="C9" s="98"/>
      <c r="D9" s="98"/>
      <c r="E9" s="98"/>
      <c r="F9" s="99"/>
      <c r="G9" s="107"/>
      <c r="H9" s="141"/>
      <c r="I9" s="107"/>
      <c r="J9" s="108"/>
      <c r="K9" s="94"/>
      <c r="L9" s="94"/>
      <c r="M9" s="94"/>
      <c r="N9" s="94"/>
      <c r="O9" s="76"/>
      <c r="P9" s="76"/>
      <c r="Q9" s="91"/>
    </row>
    <row r="10" spans="1:17" ht="45" customHeight="1" thickBot="1" x14ac:dyDescent="0.35">
      <c r="A10" s="34"/>
      <c r="B10" s="35" t="s">
        <v>30</v>
      </c>
      <c r="C10" s="36" t="s">
        <v>4</v>
      </c>
      <c r="D10" s="35" t="s">
        <v>31</v>
      </c>
      <c r="E10" s="36" t="s">
        <v>32</v>
      </c>
      <c r="F10" s="37" t="s">
        <v>7</v>
      </c>
      <c r="G10" s="31" t="s">
        <v>1</v>
      </c>
      <c r="H10" s="32" t="s">
        <v>2</v>
      </c>
      <c r="I10" s="32" t="s">
        <v>49</v>
      </c>
      <c r="J10" s="33" t="s">
        <v>3</v>
      </c>
      <c r="K10" s="46" t="s">
        <v>1</v>
      </c>
      <c r="L10" s="47" t="s">
        <v>2</v>
      </c>
      <c r="M10" s="47" t="s">
        <v>49</v>
      </c>
      <c r="N10" s="48" t="s">
        <v>3</v>
      </c>
      <c r="O10" s="64" t="s">
        <v>58</v>
      </c>
      <c r="P10" s="64" t="s">
        <v>59</v>
      </c>
      <c r="Q10" s="17"/>
    </row>
    <row r="11" spans="1:17" x14ac:dyDescent="0.3">
      <c r="A11" s="118">
        <v>5</v>
      </c>
      <c r="B11" s="127" t="s">
        <v>38</v>
      </c>
      <c r="C11" s="121">
        <v>2</v>
      </c>
      <c r="D11" s="121">
        <v>16</v>
      </c>
      <c r="E11" s="121">
        <v>32</v>
      </c>
      <c r="F11" s="124" t="s">
        <v>37</v>
      </c>
      <c r="G11" s="107">
        <v>1800000</v>
      </c>
      <c r="H11" s="111">
        <v>0</v>
      </c>
      <c r="I11" s="107">
        <f>G11+H11</f>
        <v>1800000</v>
      </c>
      <c r="J11" s="108">
        <f>I11*C11</f>
        <v>3600000</v>
      </c>
      <c r="K11" s="142">
        <v>2640000</v>
      </c>
      <c r="L11" s="100"/>
      <c r="M11" s="100">
        <f>K11</f>
        <v>2640000</v>
      </c>
      <c r="N11" s="100">
        <f>M11*C11</f>
        <v>5280000</v>
      </c>
      <c r="O11" s="74">
        <f>(I11+M11)/2</f>
        <v>2220000</v>
      </c>
      <c r="P11" s="74">
        <f>(J11+N11)/2</f>
        <v>4440000</v>
      </c>
      <c r="Q11" s="72"/>
    </row>
    <row r="12" spans="1:17" x14ac:dyDescent="0.3">
      <c r="A12" s="119"/>
      <c r="B12" s="128"/>
      <c r="C12" s="122"/>
      <c r="D12" s="122"/>
      <c r="E12" s="122"/>
      <c r="F12" s="125"/>
      <c r="G12" s="107"/>
      <c r="H12" s="111"/>
      <c r="I12" s="107"/>
      <c r="J12" s="108"/>
      <c r="K12" s="142"/>
      <c r="L12" s="143"/>
      <c r="M12" s="143"/>
      <c r="N12" s="143"/>
      <c r="O12" s="75"/>
      <c r="P12" s="75"/>
      <c r="Q12" s="92"/>
    </row>
    <row r="13" spans="1:17" ht="267" customHeight="1" thickBot="1" x14ac:dyDescent="0.35">
      <c r="A13" s="120"/>
      <c r="B13" s="129"/>
      <c r="C13" s="123"/>
      <c r="D13" s="123"/>
      <c r="E13" s="123"/>
      <c r="F13" s="126"/>
      <c r="G13" s="107"/>
      <c r="H13" s="111"/>
      <c r="I13" s="107"/>
      <c r="J13" s="108"/>
      <c r="K13" s="142"/>
      <c r="L13" s="101"/>
      <c r="M13" s="101"/>
      <c r="N13" s="101"/>
      <c r="O13" s="76"/>
      <c r="P13" s="76"/>
      <c r="Q13" s="73"/>
    </row>
    <row r="14" spans="1:17" ht="125.25" customHeight="1" x14ac:dyDescent="0.3">
      <c r="A14" s="182">
        <v>6</v>
      </c>
      <c r="B14" s="160" t="s">
        <v>9</v>
      </c>
      <c r="C14" s="186">
        <v>2</v>
      </c>
      <c r="D14" s="148" t="s">
        <v>46</v>
      </c>
      <c r="E14" s="148" t="s">
        <v>47</v>
      </c>
      <c r="F14" s="183" t="s">
        <v>10</v>
      </c>
      <c r="G14" s="138">
        <v>90000</v>
      </c>
      <c r="H14" s="139">
        <f>G14*19%</f>
        <v>17100</v>
      </c>
      <c r="I14" s="138">
        <f>G14+H14</f>
        <v>107100</v>
      </c>
      <c r="J14" s="115">
        <f>I14*C14</f>
        <v>214200</v>
      </c>
      <c r="K14" s="138">
        <v>6500</v>
      </c>
      <c r="L14" s="79">
        <f>K14*19%</f>
        <v>1235</v>
      </c>
      <c r="M14" s="79">
        <f>K14+L14</f>
        <v>7735</v>
      </c>
      <c r="N14" s="79">
        <f>L14</f>
        <v>1235</v>
      </c>
      <c r="O14" s="79">
        <f>I14</f>
        <v>107100</v>
      </c>
      <c r="P14" s="79">
        <f>J14</f>
        <v>214200</v>
      </c>
      <c r="Q14" s="95" t="s">
        <v>61</v>
      </c>
    </row>
    <row r="15" spans="1:17" ht="14.25" thickBot="1" x14ac:dyDescent="0.35">
      <c r="A15" s="129"/>
      <c r="B15" s="161"/>
      <c r="C15" s="187"/>
      <c r="D15" s="187"/>
      <c r="E15" s="187"/>
      <c r="F15" s="184"/>
      <c r="G15" s="138"/>
      <c r="H15" s="139"/>
      <c r="I15" s="138"/>
      <c r="J15" s="115"/>
      <c r="K15" s="138"/>
      <c r="L15" s="80"/>
      <c r="M15" s="80"/>
      <c r="N15" s="80"/>
      <c r="O15" s="80"/>
      <c r="P15" s="80"/>
      <c r="Q15" s="96"/>
    </row>
    <row r="16" spans="1:17" ht="62.25" customHeight="1" x14ac:dyDescent="0.3">
      <c r="A16" s="118">
        <v>7</v>
      </c>
      <c r="B16" s="144" t="s">
        <v>11</v>
      </c>
      <c r="C16" s="121">
        <v>2</v>
      </c>
      <c r="D16" s="121">
        <v>16</v>
      </c>
      <c r="E16" s="121">
        <v>48</v>
      </c>
      <c r="F16" s="124" t="s">
        <v>16</v>
      </c>
      <c r="G16" s="93">
        <v>1800000</v>
      </c>
      <c r="H16" s="116">
        <v>0</v>
      </c>
      <c r="I16" s="93">
        <f>H16+G16</f>
        <v>1800000</v>
      </c>
      <c r="J16" s="93">
        <f>I16*C16</f>
        <v>3600000</v>
      </c>
      <c r="K16" s="100">
        <v>2360000</v>
      </c>
      <c r="L16" s="51"/>
      <c r="M16" s="51">
        <f>K16</f>
        <v>2360000</v>
      </c>
      <c r="N16" s="51">
        <f>M16*C16</f>
        <v>4720000</v>
      </c>
      <c r="O16" s="74">
        <f>(I16+M16)/2</f>
        <v>2080000</v>
      </c>
      <c r="P16" s="74">
        <f>(N16+J16)/2</f>
        <v>4160000</v>
      </c>
      <c r="Q16" s="72"/>
    </row>
    <row r="17" spans="1:17" ht="14.25" thickBot="1" x14ac:dyDescent="0.35">
      <c r="A17" s="129"/>
      <c r="B17" s="145"/>
      <c r="C17" s="147"/>
      <c r="D17" s="147"/>
      <c r="E17" s="147"/>
      <c r="F17" s="185"/>
      <c r="G17" s="94"/>
      <c r="H17" s="117"/>
      <c r="I17" s="94"/>
      <c r="J17" s="94"/>
      <c r="K17" s="101"/>
      <c r="L17" s="52"/>
      <c r="M17" s="52"/>
      <c r="N17" s="52"/>
      <c r="O17" s="76"/>
      <c r="P17" s="76"/>
      <c r="Q17" s="73"/>
    </row>
    <row r="18" spans="1:17" ht="99.75" customHeight="1" thickBot="1" x14ac:dyDescent="0.35">
      <c r="A18" s="4">
        <v>7</v>
      </c>
      <c r="B18" s="5" t="s">
        <v>12</v>
      </c>
      <c r="C18" s="25">
        <v>2</v>
      </c>
      <c r="D18" s="25">
        <v>16</v>
      </c>
      <c r="E18" s="25">
        <v>48</v>
      </c>
      <c r="F18" s="14" t="s">
        <v>13</v>
      </c>
      <c r="G18" s="58">
        <v>500000</v>
      </c>
      <c r="H18" s="59">
        <f>G18*19%</f>
        <v>95000</v>
      </c>
      <c r="I18" s="60">
        <f>G18+H18</f>
        <v>595000</v>
      </c>
      <c r="J18" s="61">
        <f>I18*C18</f>
        <v>1190000</v>
      </c>
      <c r="K18" s="58">
        <v>2500</v>
      </c>
      <c r="L18" s="61"/>
      <c r="M18" s="61">
        <f>K18</f>
        <v>2500</v>
      </c>
      <c r="N18" s="61">
        <f>M18*C18</f>
        <v>5000</v>
      </c>
      <c r="O18" s="61">
        <f>I18</f>
        <v>595000</v>
      </c>
      <c r="P18" s="61">
        <f>J18</f>
        <v>1190000</v>
      </c>
      <c r="Q18" s="65" t="s">
        <v>64</v>
      </c>
    </row>
    <row r="19" spans="1:17" ht="108" customHeight="1" x14ac:dyDescent="0.3">
      <c r="A19" s="118">
        <v>8</v>
      </c>
      <c r="B19" s="144" t="s">
        <v>48</v>
      </c>
      <c r="C19" s="121">
        <v>2</v>
      </c>
      <c r="D19" s="121">
        <v>16</v>
      </c>
      <c r="E19" s="121">
        <v>48</v>
      </c>
      <c r="F19" s="124" t="s">
        <v>16</v>
      </c>
      <c r="G19" s="107">
        <v>1800000</v>
      </c>
      <c r="H19" s="111">
        <v>0</v>
      </c>
      <c r="I19" s="107">
        <f>G19+H19</f>
        <v>1800000</v>
      </c>
      <c r="J19" s="108">
        <f>I19*C19</f>
        <v>3600000</v>
      </c>
      <c r="K19" s="142">
        <v>2360000</v>
      </c>
      <c r="L19" s="49"/>
      <c r="M19" s="100">
        <f>K19</f>
        <v>2360000</v>
      </c>
      <c r="N19" s="100">
        <f>M19*C19</f>
        <v>4720000</v>
      </c>
      <c r="O19" s="74">
        <f>(I19+M19)/2</f>
        <v>2080000</v>
      </c>
      <c r="P19" s="74">
        <f>(J19+N19)/2</f>
        <v>4160000</v>
      </c>
      <c r="Q19" s="72"/>
    </row>
    <row r="20" spans="1:17" ht="14.25" thickBot="1" x14ac:dyDescent="0.35">
      <c r="A20" s="129"/>
      <c r="B20" s="145"/>
      <c r="C20" s="147"/>
      <c r="D20" s="147"/>
      <c r="E20" s="147"/>
      <c r="F20" s="185"/>
      <c r="G20" s="107"/>
      <c r="H20" s="111"/>
      <c r="I20" s="107"/>
      <c r="J20" s="108"/>
      <c r="K20" s="142"/>
      <c r="L20" s="50"/>
      <c r="M20" s="101"/>
      <c r="N20" s="101"/>
      <c r="O20" s="76"/>
      <c r="P20" s="76"/>
      <c r="Q20" s="73"/>
    </row>
    <row r="21" spans="1:17" ht="105" customHeight="1" thickBot="1" x14ac:dyDescent="0.35">
      <c r="A21" s="2">
        <v>9</v>
      </c>
      <c r="B21" s="5" t="s">
        <v>14</v>
      </c>
      <c r="C21" s="25">
        <v>2</v>
      </c>
      <c r="D21" s="25">
        <v>16</v>
      </c>
      <c r="E21" s="25">
        <v>48</v>
      </c>
      <c r="F21" s="15" t="s">
        <v>13</v>
      </c>
      <c r="G21" s="58">
        <v>520000</v>
      </c>
      <c r="H21" s="59">
        <f>G21*19%</f>
        <v>98800</v>
      </c>
      <c r="I21" s="60">
        <f>G21+H21</f>
        <v>618800</v>
      </c>
      <c r="J21" s="61">
        <f>I21*C21</f>
        <v>1237600</v>
      </c>
      <c r="K21" s="58">
        <v>1500</v>
      </c>
      <c r="L21" s="61"/>
      <c r="M21" s="61">
        <f>K21</f>
        <v>1500</v>
      </c>
      <c r="N21" s="61">
        <f>M21*C21</f>
        <v>3000</v>
      </c>
      <c r="O21" s="61">
        <f>I21</f>
        <v>618800</v>
      </c>
      <c r="P21" s="61">
        <f>J21</f>
        <v>1237600</v>
      </c>
      <c r="Q21" s="65" t="s">
        <v>64</v>
      </c>
    </row>
    <row r="22" spans="1:17" ht="50.25" customHeight="1" x14ac:dyDescent="0.3">
      <c r="A22" s="158">
        <v>10</v>
      </c>
      <c r="B22" s="160" t="s">
        <v>39</v>
      </c>
      <c r="C22" s="148">
        <v>1</v>
      </c>
      <c r="D22" s="148">
        <v>4</v>
      </c>
      <c r="E22" s="148">
        <v>8</v>
      </c>
      <c r="F22" s="150" t="s">
        <v>13</v>
      </c>
      <c r="G22" s="138">
        <v>900000</v>
      </c>
      <c r="H22" s="139">
        <f>G22*19%</f>
        <v>171000</v>
      </c>
      <c r="I22" s="138">
        <f>G22+H22</f>
        <v>1071000</v>
      </c>
      <c r="J22" s="115">
        <f>I22*C22</f>
        <v>1071000</v>
      </c>
      <c r="K22" s="138">
        <v>5000</v>
      </c>
      <c r="L22" s="62"/>
      <c r="M22" s="79">
        <f>K22</f>
        <v>5000</v>
      </c>
      <c r="N22" s="79">
        <f>M22*C22</f>
        <v>5000</v>
      </c>
      <c r="O22" s="79">
        <f>I22</f>
        <v>1071000</v>
      </c>
      <c r="P22" s="79">
        <f>J22</f>
        <v>1071000</v>
      </c>
      <c r="Q22" s="95" t="s">
        <v>64</v>
      </c>
    </row>
    <row r="23" spans="1:17" ht="57" customHeight="1" thickBot="1" x14ac:dyDescent="0.35">
      <c r="A23" s="159"/>
      <c r="B23" s="129"/>
      <c r="C23" s="149"/>
      <c r="D23" s="149"/>
      <c r="E23" s="149"/>
      <c r="F23" s="151"/>
      <c r="G23" s="138"/>
      <c r="H23" s="139"/>
      <c r="I23" s="138"/>
      <c r="J23" s="115"/>
      <c r="K23" s="138"/>
      <c r="L23" s="63"/>
      <c r="M23" s="80"/>
      <c r="N23" s="80"/>
      <c r="O23" s="80"/>
      <c r="P23" s="80"/>
      <c r="Q23" s="96"/>
    </row>
    <row r="24" spans="1:17" ht="110.25" customHeight="1" thickBot="1" x14ac:dyDescent="0.35">
      <c r="A24" s="2">
        <v>11</v>
      </c>
      <c r="B24" s="5" t="s">
        <v>15</v>
      </c>
      <c r="C24" s="25">
        <v>1</v>
      </c>
      <c r="D24" s="25">
        <v>16</v>
      </c>
      <c r="E24" s="25">
        <v>32</v>
      </c>
      <c r="F24" s="15" t="s">
        <v>13</v>
      </c>
      <c r="G24" s="58">
        <v>500000</v>
      </c>
      <c r="H24" s="59">
        <f>G24*19%</f>
        <v>95000</v>
      </c>
      <c r="I24" s="60">
        <f>G24+H24</f>
        <v>595000</v>
      </c>
      <c r="J24" s="61">
        <f>I24*C24</f>
        <v>595000</v>
      </c>
      <c r="K24" s="58">
        <v>10504</v>
      </c>
      <c r="L24" s="61"/>
      <c r="M24" s="61">
        <f>K24</f>
        <v>10504</v>
      </c>
      <c r="N24" s="61">
        <f>M24*C24</f>
        <v>10504</v>
      </c>
      <c r="O24" s="61">
        <f>I24</f>
        <v>595000</v>
      </c>
      <c r="P24" s="61">
        <f>J24</f>
        <v>595000</v>
      </c>
      <c r="Q24" s="65" t="s">
        <v>64</v>
      </c>
    </row>
    <row r="25" spans="1:17" x14ac:dyDescent="0.3">
      <c r="A25" s="118">
        <v>12</v>
      </c>
      <c r="B25" s="127" t="s">
        <v>40</v>
      </c>
      <c r="C25" s="121">
        <v>2</v>
      </c>
      <c r="D25" s="121">
        <v>16</v>
      </c>
      <c r="E25" s="121">
        <v>48</v>
      </c>
      <c r="F25" s="152" t="s">
        <v>16</v>
      </c>
      <c r="G25" s="93">
        <v>1950000</v>
      </c>
      <c r="H25" s="116">
        <v>0</v>
      </c>
      <c r="I25" s="93">
        <f>G25+H25</f>
        <v>1950000</v>
      </c>
      <c r="J25" s="131">
        <f>I25*C25</f>
        <v>3900000</v>
      </c>
      <c r="K25" s="100">
        <v>2360000</v>
      </c>
      <c r="L25" s="49"/>
      <c r="M25" s="100">
        <f>K25</f>
        <v>2360000</v>
      </c>
      <c r="N25" s="100">
        <f>M25*C25</f>
        <v>4720000</v>
      </c>
      <c r="O25" s="74">
        <f>(I25+M25)/2</f>
        <v>2155000</v>
      </c>
      <c r="P25" s="74">
        <f>(J25+N25)/2</f>
        <v>4310000</v>
      </c>
      <c r="Q25" s="72"/>
    </row>
    <row r="26" spans="1:17" ht="53.25" customHeight="1" x14ac:dyDescent="0.3">
      <c r="A26" s="119"/>
      <c r="B26" s="128"/>
      <c r="C26" s="156"/>
      <c r="D26" s="156"/>
      <c r="E26" s="156"/>
      <c r="F26" s="153"/>
      <c r="G26" s="133"/>
      <c r="H26" s="134"/>
      <c r="I26" s="133"/>
      <c r="J26" s="135"/>
      <c r="K26" s="143"/>
      <c r="L26" s="54"/>
      <c r="M26" s="143"/>
      <c r="N26" s="143"/>
      <c r="O26" s="75"/>
      <c r="P26" s="75"/>
      <c r="Q26" s="92"/>
    </row>
    <row r="27" spans="1:17" ht="52.5" customHeight="1" thickBot="1" x14ac:dyDescent="0.35">
      <c r="A27" s="120"/>
      <c r="B27" s="129"/>
      <c r="C27" s="157"/>
      <c r="D27" s="157"/>
      <c r="E27" s="157"/>
      <c r="F27" s="154"/>
      <c r="G27" s="94"/>
      <c r="H27" s="117"/>
      <c r="I27" s="94"/>
      <c r="J27" s="132"/>
      <c r="K27" s="101"/>
      <c r="L27" s="50"/>
      <c r="M27" s="101"/>
      <c r="N27" s="101"/>
      <c r="O27" s="76"/>
      <c r="P27" s="76"/>
      <c r="Q27" s="73"/>
    </row>
    <row r="28" spans="1:17" ht="84" customHeight="1" thickBot="1" x14ac:dyDescent="0.35">
      <c r="A28" s="2">
        <v>13</v>
      </c>
      <c r="B28" s="5" t="s">
        <v>17</v>
      </c>
      <c r="C28" s="25">
        <v>2</v>
      </c>
      <c r="D28" s="25">
        <v>16</v>
      </c>
      <c r="E28" s="25">
        <v>48</v>
      </c>
      <c r="F28" s="15" t="s">
        <v>13</v>
      </c>
      <c r="G28" s="58">
        <v>480000</v>
      </c>
      <c r="H28" s="59">
        <f>G28*19%</f>
        <v>91200</v>
      </c>
      <c r="I28" s="60">
        <f>G28+H28</f>
        <v>571200</v>
      </c>
      <c r="J28" s="61">
        <f>I28*C28</f>
        <v>1142400</v>
      </c>
      <c r="K28" s="58">
        <v>2500</v>
      </c>
      <c r="L28" s="61"/>
      <c r="M28" s="61">
        <f>K28</f>
        <v>2500</v>
      </c>
      <c r="N28" s="61">
        <f>M28*C28</f>
        <v>5000</v>
      </c>
      <c r="O28" s="61">
        <f>I28</f>
        <v>571200</v>
      </c>
      <c r="P28" s="61">
        <f>J28</f>
        <v>1142400</v>
      </c>
      <c r="Q28" s="65" t="s">
        <v>64</v>
      </c>
    </row>
    <row r="29" spans="1:17" x14ac:dyDescent="0.3">
      <c r="A29" s="118">
        <v>14</v>
      </c>
      <c r="B29" s="127" t="s">
        <v>18</v>
      </c>
      <c r="C29" s="6"/>
      <c r="D29" s="6"/>
      <c r="E29" s="6"/>
      <c r="F29" s="152" t="s">
        <v>16</v>
      </c>
      <c r="G29" s="107">
        <v>1800000</v>
      </c>
      <c r="H29" s="111">
        <v>0</v>
      </c>
      <c r="I29" s="107">
        <f>H29+G29</f>
        <v>1800000</v>
      </c>
      <c r="J29" s="108">
        <f>I29*C30</f>
        <v>3600000</v>
      </c>
      <c r="K29" s="142">
        <v>2360000</v>
      </c>
      <c r="L29" s="49"/>
      <c r="M29" s="100">
        <f>K29</f>
        <v>2360000</v>
      </c>
      <c r="N29" s="100">
        <f>M29*C30</f>
        <v>4720000</v>
      </c>
      <c r="O29" s="74">
        <f>(M29+I29)/2</f>
        <v>2080000</v>
      </c>
      <c r="P29" s="74">
        <f>(N29+J29)/2</f>
        <v>4160000</v>
      </c>
      <c r="Q29" s="72"/>
    </row>
    <row r="30" spans="1:17" ht="82.5" customHeight="1" thickBot="1" x14ac:dyDescent="0.35">
      <c r="A30" s="129"/>
      <c r="B30" s="129"/>
      <c r="C30" s="26">
        <v>2</v>
      </c>
      <c r="D30" s="26">
        <v>16</v>
      </c>
      <c r="E30" s="26">
        <v>48</v>
      </c>
      <c r="F30" s="154"/>
      <c r="G30" s="107"/>
      <c r="H30" s="111"/>
      <c r="I30" s="107"/>
      <c r="J30" s="108"/>
      <c r="K30" s="142"/>
      <c r="L30" s="50"/>
      <c r="M30" s="101"/>
      <c r="N30" s="101"/>
      <c r="O30" s="76"/>
      <c r="P30" s="76"/>
      <c r="Q30" s="73"/>
    </row>
    <row r="31" spans="1:17" ht="96.75" customHeight="1" thickBot="1" x14ac:dyDescent="0.35">
      <c r="A31" s="2">
        <v>15</v>
      </c>
      <c r="B31" s="5" t="s">
        <v>19</v>
      </c>
      <c r="C31" s="25">
        <v>2</v>
      </c>
      <c r="D31" s="25">
        <v>16</v>
      </c>
      <c r="E31" s="25">
        <v>48</v>
      </c>
      <c r="F31" s="16" t="s">
        <v>13</v>
      </c>
      <c r="G31" s="58">
        <v>850000</v>
      </c>
      <c r="H31" s="59">
        <f>G31*19%</f>
        <v>161500</v>
      </c>
      <c r="I31" s="60">
        <f>G31+H31</f>
        <v>1011500</v>
      </c>
      <c r="J31" s="61">
        <f>I31*C31</f>
        <v>2023000</v>
      </c>
      <c r="K31" s="58">
        <v>5000</v>
      </c>
      <c r="L31" s="61"/>
      <c r="M31" s="61">
        <f>K31</f>
        <v>5000</v>
      </c>
      <c r="N31" s="61">
        <f>M31*C31</f>
        <v>10000</v>
      </c>
      <c r="O31" s="61">
        <f>I31</f>
        <v>1011500</v>
      </c>
      <c r="P31" s="61">
        <f>J31</f>
        <v>2023000</v>
      </c>
      <c r="Q31" s="65" t="s">
        <v>64</v>
      </c>
    </row>
    <row r="32" spans="1:17" ht="129.75" customHeight="1" thickBot="1" x14ac:dyDescent="0.35">
      <c r="A32" s="2">
        <v>16</v>
      </c>
      <c r="B32" s="5" t="s">
        <v>20</v>
      </c>
      <c r="C32" s="38">
        <v>3</v>
      </c>
      <c r="D32" s="38">
        <v>16</v>
      </c>
      <c r="E32" s="38">
        <v>24</v>
      </c>
      <c r="F32" s="15" t="s">
        <v>13</v>
      </c>
      <c r="G32" s="58">
        <v>650000</v>
      </c>
      <c r="H32" s="59">
        <f>G32*19%</f>
        <v>123500</v>
      </c>
      <c r="I32" s="60">
        <f>H32+G32</f>
        <v>773500</v>
      </c>
      <c r="J32" s="61">
        <f>I32*C32</f>
        <v>2320500</v>
      </c>
      <c r="K32" s="58">
        <v>5000</v>
      </c>
      <c r="L32" s="61"/>
      <c r="M32" s="61">
        <f>K32</f>
        <v>5000</v>
      </c>
      <c r="N32" s="61">
        <f>M32*C32</f>
        <v>15000</v>
      </c>
      <c r="O32" s="61">
        <f>I32</f>
        <v>773500</v>
      </c>
      <c r="P32" s="61">
        <f>J32</f>
        <v>2320500</v>
      </c>
      <c r="Q32" s="65" t="s">
        <v>64</v>
      </c>
    </row>
    <row r="33" spans="1:19" x14ac:dyDescent="0.3">
      <c r="A33" s="144">
        <v>17</v>
      </c>
      <c r="B33" s="127" t="s">
        <v>41</v>
      </c>
      <c r="C33" s="121">
        <v>3</v>
      </c>
      <c r="D33" s="121">
        <v>32</v>
      </c>
      <c r="E33" s="121">
        <v>96</v>
      </c>
      <c r="F33" s="124" t="s">
        <v>16</v>
      </c>
      <c r="G33" s="107">
        <v>1800000</v>
      </c>
      <c r="H33" s="111">
        <v>0</v>
      </c>
      <c r="I33" s="107">
        <f>G33+H33</f>
        <v>1800000</v>
      </c>
      <c r="J33" s="108">
        <f>I33*C33</f>
        <v>5400000</v>
      </c>
      <c r="K33" s="142">
        <v>2360000</v>
      </c>
      <c r="L33" s="49"/>
      <c r="M33" s="49"/>
      <c r="N33" s="49"/>
      <c r="O33" s="74">
        <f>(M34+I33)/2</f>
        <v>2080000</v>
      </c>
      <c r="P33" s="74">
        <f>(N34+J33)/2</f>
        <v>6240000</v>
      </c>
      <c r="Q33" s="72"/>
    </row>
    <row r="34" spans="1:19" ht="256.5" customHeight="1" thickBot="1" x14ac:dyDescent="0.35">
      <c r="A34" s="145"/>
      <c r="B34" s="129"/>
      <c r="C34" s="155"/>
      <c r="D34" s="155"/>
      <c r="E34" s="155"/>
      <c r="F34" s="146"/>
      <c r="G34" s="107"/>
      <c r="H34" s="111"/>
      <c r="I34" s="107"/>
      <c r="J34" s="108"/>
      <c r="K34" s="142"/>
      <c r="L34" s="50"/>
      <c r="M34" s="50">
        <f>K33</f>
        <v>2360000</v>
      </c>
      <c r="N34" s="50">
        <f>M34*C33</f>
        <v>7080000</v>
      </c>
      <c r="O34" s="76"/>
      <c r="P34" s="76"/>
      <c r="Q34" s="73"/>
    </row>
    <row r="35" spans="1:19" ht="143.25" customHeight="1" x14ac:dyDescent="0.3">
      <c r="A35" s="160">
        <v>18</v>
      </c>
      <c r="B35" s="160" t="s">
        <v>21</v>
      </c>
      <c r="C35" s="173">
        <v>3</v>
      </c>
      <c r="D35" s="173">
        <v>16</v>
      </c>
      <c r="E35" s="173">
        <v>48</v>
      </c>
      <c r="F35" s="150" t="s">
        <v>13</v>
      </c>
      <c r="G35" s="138">
        <v>550000</v>
      </c>
      <c r="H35" s="139">
        <f>G35*19%</f>
        <v>104500</v>
      </c>
      <c r="I35" s="138">
        <f>G35+H35</f>
        <v>654500</v>
      </c>
      <c r="J35" s="115">
        <f>I35*C35</f>
        <v>1963500</v>
      </c>
      <c r="K35" s="138">
        <v>5000</v>
      </c>
      <c r="L35" s="62"/>
      <c r="M35" s="79">
        <f>K35</f>
        <v>5000</v>
      </c>
      <c r="N35" s="79">
        <f>M35*C35</f>
        <v>15000</v>
      </c>
      <c r="O35" s="79">
        <f>I35</f>
        <v>654500</v>
      </c>
      <c r="P35" s="79">
        <f>J35</f>
        <v>1963500</v>
      </c>
      <c r="Q35" s="95" t="s">
        <v>64</v>
      </c>
    </row>
    <row r="36" spans="1:19" ht="14.25" thickBot="1" x14ac:dyDescent="0.35">
      <c r="A36" s="161"/>
      <c r="B36" s="161"/>
      <c r="C36" s="174"/>
      <c r="D36" s="174"/>
      <c r="E36" s="174"/>
      <c r="F36" s="151"/>
      <c r="G36" s="138"/>
      <c r="H36" s="139"/>
      <c r="I36" s="138"/>
      <c r="J36" s="115"/>
      <c r="K36" s="138"/>
      <c r="L36" s="63"/>
      <c r="M36" s="80"/>
      <c r="N36" s="80"/>
      <c r="O36" s="80"/>
      <c r="P36" s="80"/>
      <c r="Q36" s="96"/>
    </row>
    <row r="37" spans="1:19" x14ac:dyDescent="0.3">
      <c r="A37" s="144">
        <v>19</v>
      </c>
      <c r="B37" s="127" t="s">
        <v>42</v>
      </c>
      <c r="C37" s="121">
        <v>3</v>
      </c>
      <c r="D37" s="121">
        <v>32</v>
      </c>
      <c r="E37" s="121">
        <v>96</v>
      </c>
      <c r="F37" s="124" t="s">
        <v>16</v>
      </c>
      <c r="G37" s="107">
        <v>1800000</v>
      </c>
      <c r="H37" s="111">
        <v>0</v>
      </c>
      <c r="I37" s="107">
        <f>G37+H37</f>
        <v>1800000</v>
      </c>
      <c r="J37" s="108">
        <f>I37*C37</f>
        <v>5400000</v>
      </c>
      <c r="K37" s="142">
        <v>2360000</v>
      </c>
      <c r="L37" s="49"/>
      <c r="M37" s="142">
        <f>K37</f>
        <v>2360000</v>
      </c>
      <c r="N37" s="49"/>
      <c r="O37" s="74">
        <f>(M37+I37)/2</f>
        <v>2080000</v>
      </c>
      <c r="P37" s="74">
        <f>(N38+J37)/2</f>
        <v>6240000</v>
      </c>
      <c r="Q37" s="72"/>
    </row>
    <row r="38" spans="1:19" ht="240" customHeight="1" thickBot="1" x14ac:dyDescent="0.35">
      <c r="A38" s="145"/>
      <c r="B38" s="162"/>
      <c r="C38" s="147"/>
      <c r="D38" s="147"/>
      <c r="E38" s="147"/>
      <c r="F38" s="146"/>
      <c r="G38" s="107"/>
      <c r="H38" s="111"/>
      <c r="I38" s="107"/>
      <c r="J38" s="108"/>
      <c r="K38" s="142"/>
      <c r="L38" s="50"/>
      <c r="M38" s="142"/>
      <c r="N38" s="50">
        <f>M37*C37</f>
        <v>7080000</v>
      </c>
      <c r="O38" s="76"/>
      <c r="P38" s="76"/>
      <c r="Q38" s="73"/>
    </row>
    <row r="39" spans="1:19" ht="18" customHeight="1" x14ac:dyDescent="0.3">
      <c r="A39" s="127">
        <v>20</v>
      </c>
      <c r="B39" s="127" t="s">
        <v>22</v>
      </c>
      <c r="C39" s="3"/>
      <c r="D39" s="3"/>
      <c r="E39" s="3"/>
      <c r="F39" s="124" t="s">
        <v>23</v>
      </c>
      <c r="G39" s="107">
        <v>1800000</v>
      </c>
      <c r="H39" s="111">
        <v>0</v>
      </c>
      <c r="I39" s="107">
        <f>H39+G39</f>
        <v>1800000</v>
      </c>
      <c r="J39" s="108">
        <f>I39*C40</f>
        <v>3600000</v>
      </c>
      <c r="K39" s="142">
        <v>3900000</v>
      </c>
      <c r="L39" s="49"/>
      <c r="M39" s="49"/>
      <c r="N39" s="49"/>
      <c r="O39" s="56"/>
      <c r="P39" s="56"/>
      <c r="Q39" s="72"/>
    </row>
    <row r="40" spans="1:19" ht="251.25" customHeight="1" thickBot="1" x14ac:dyDescent="0.35">
      <c r="A40" s="163"/>
      <c r="B40" s="162"/>
      <c r="C40" s="26">
        <v>2</v>
      </c>
      <c r="D40" s="26">
        <v>32</v>
      </c>
      <c r="E40" s="26">
        <v>96</v>
      </c>
      <c r="F40" s="146"/>
      <c r="G40" s="107"/>
      <c r="H40" s="111"/>
      <c r="I40" s="107"/>
      <c r="J40" s="108"/>
      <c r="K40" s="142"/>
      <c r="L40" s="50"/>
      <c r="M40" s="50">
        <f>K39</f>
        <v>3900000</v>
      </c>
      <c r="N40" s="50">
        <f>M40*C40</f>
        <v>7800000</v>
      </c>
      <c r="O40" s="57">
        <f>(I39+M40)/2</f>
        <v>2850000</v>
      </c>
      <c r="P40" s="57">
        <f>(N40+J39)/2</f>
        <v>5700000</v>
      </c>
      <c r="Q40" s="73"/>
      <c r="R40" s="23"/>
      <c r="S40" s="23"/>
    </row>
    <row r="41" spans="1:19" ht="18" customHeight="1" x14ac:dyDescent="0.3">
      <c r="A41" s="170"/>
      <c r="B41" s="170" t="s">
        <v>33</v>
      </c>
      <c r="C41" s="170" t="s">
        <v>34</v>
      </c>
      <c r="D41" s="170" t="s">
        <v>35</v>
      </c>
      <c r="E41" s="170" t="s">
        <v>29</v>
      </c>
      <c r="F41" s="170" t="s">
        <v>5</v>
      </c>
      <c r="G41" s="136" t="s">
        <v>1</v>
      </c>
      <c r="H41" s="137" t="s">
        <v>2</v>
      </c>
      <c r="I41" s="137" t="s">
        <v>49</v>
      </c>
      <c r="J41" s="140" t="s">
        <v>3</v>
      </c>
      <c r="K41" s="104" t="s">
        <v>1</v>
      </c>
      <c r="L41" s="105" t="s">
        <v>2</v>
      </c>
      <c r="M41" s="105" t="s">
        <v>49</v>
      </c>
      <c r="N41" s="106" t="s">
        <v>3</v>
      </c>
      <c r="O41" s="188" t="s">
        <v>58</v>
      </c>
      <c r="P41" s="188" t="s">
        <v>59</v>
      </c>
      <c r="Q41" s="72"/>
    </row>
    <row r="42" spans="1:19" ht="14.25" thickBot="1" x14ac:dyDescent="0.35">
      <c r="A42" s="171"/>
      <c r="B42" s="171"/>
      <c r="C42" s="171"/>
      <c r="D42" s="171"/>
      <c r="E42" s="171"/>
      <c r="F42" s="171"/>
      <c r="G42" s="136"/>
      <c r="H42" s="137"/>
      <c r="I42" s="137"/>
      <c r="J42" s="140"/>
      <c r="K42" s="104"/>
      <c r="L42" s="105"/>
      <c r="M42" s="105"/>
      <c r="N42" s="106"/>
      <c r="O42" s="189"/>
      <c r="P42" s="189"/>
      <c r="Q42" s="73"/>
    </row>
    <row r="43" spans="1:19" ht="74.25" customHeight="1" thickBot="1" x14ac:dyDescent="0.35">
      <c r="A43" s="7">
        <v>21</v>
      </c>
      <c r="B43" s="8" t="s">
        <v>24</v>
      </c>
      <c r="C43" s="27">
        <v>1</v>
      </c>
      <c r="D43" s="27">
        <v>18</v>
      </c>
      <c r="E43" s="27">
        <v>36</v>
      </c>
      <c r="F43" s="18" t="s">
        <v>25</v>
      </c>
      <c r="G43" s="39">
        <v>250000</v>
      </c>
      <c r="H43" s="40">
        <f>G43*19%</f>
        <v>47500</v>
      </c>
      <c r="I43" s="39">
        <f>G43+H43</f>
        <v>297500</v>
      </c>
      <c r="J43" s="41">
        <f>I43*C43</f>
        <v>297500</v>
      </c>
      <c r="K43" s="53">
        <v>230500</v>
      </c>
      <c r="L43" s="53">
        <f>K43*19%</f>
        <v>43795</v>
      </c>
      <c r="M43" s="53">
        <f>L43+K43</f>
        <v>274295</v>
      </c>
      <c r="N43" s="53">
        <f>M43*C43</f>
        <v>274295</v>
      </c>
      <c r="O43" s="55">
        <f>(M43+I43)/2</f>
        <v>285897.5</v>
      </c>
      <c r="P43" s="55">
        <f>(J43+N43)/2</f>
        <v>285897.5</v>
      </c>
      <c r="Q43" s="29"/>
    </row>
    <row r="44" spans="1:19" ht="84" customHeight="1" thickBot="1" x14ac:dyDescent="0.35">
      <c r="A44" s="9">
        <v>22</v>
      </c>
      <c r="B44" s="10" t="s">
        <v>44</v>
      </c>
      <c r="C44" s="28">
        <v>1</v>
      </c>
      <c r="D44" s="28">
        <v>10</v>
      </c>
      <c r="E44" s="28">
        <v>20</v>
      </c>
      <c r="F44" s="19" t="s">
        <v>25</v>
      </c>
      <c r="G44" s="39">
        <v>300000</v>
      </c>
      <c r="H44" s="40">
        <f>G44*19%</f>
        <v>57000</v>
      </c>
      <c r="I44" s="39">
        <f>G44+H44</f>
        <v>357000</v>
      </c>
      <c r="J44" s="41">
        <f>I44*C44</f>
        <v>357000</v>
      </c>
      <c r="K44" s="53">
        <v>230500</v>
      </c>
      <c r="L44" s="53">
        <f>K44*19%</f>
        <v>43795</v>
      </c>
      <c r="M44" s="53">
        <f>L44+K44</f>
        <v>274295</v>
      </c>
      <c r="N44" s="53">
        <f>M44*C44</f>
        <v>274295</v>
      </c>
      <c r="O44" s="55">
        <f>(I44+M44)/2</f>
        <v>315647.5</v>
      </c>
      <c r="P44" s="55">
        <f>(N44+J44)/2</f>
        <v>315647.5</v>
      </c>
      <c r="Q44" s="29"/>
    </row>
    <row r="45" spans="1:19" ht="72" customHeight="1" thickBot="1" x14ac:dyDescent="0.35">
      <c r="A45" s="11">
        <v>23</v>
      </c>
      <c r="B45" s="8" t="s">
        <v>26</v>
      </c>
      <c r="C45" s="27">
        <v>1</v>
      </c>
      <c r="D45" s="27">
        <v>10</v>
      </c>
      <c r="E45" s="27">
        <v>20</v>
      </c>
      <c r="F45" s="18" t="s">
        <v>25</v>
      </c>
      <c r="G45" s="39">
        <v>320000</v>
      </c>
      <c r="H45" s="40">
        <f>G45*19%</f>
        <v>60800</v>
      </c>
      <c r="I45" s="39">
        <f>G45+H45</f>
        <v>380800</v>
      </c>
      <c r="J45" s="41">
        <f>I45*C45</f>
        <v>380800</v>
      </c>
      <c r="K45" s="53">
        <v>231500</v>
      </c>
      <c r="L45" s="53">
        <f>K45*19%</f>
        <v>43985</v>
      </c>
      <c r="M45" s="53">
        <f>K45+L45</f>
        <v>275485</v>
      </c>
      <c r="N45" s="53">
        <f>M45*C45</f>
        <v>275485</v>
      </c>
      <c r="O45" s="55">
        <f>(M45+I45)/2</f>
        <v>328142.5</v>
      </c>
      <c r="P45" s="55">
        <f>(N45+J45)/2</f>
        <v>328142.5</v>
      </c>
      <c r="Q45" s="29"/>
    </row>
    <row r="46" spans="1:19" ht="48.75" customHeight="1" x14ac:dyDescent="0.3">
      <c r="A46" s="164">
        <v>24</v>
      </c>
      <c r="B46" s="172" t="s">
        <v>43</v>
      </c>
      <c r="C46" s="166">
        <v>1</v>
      </c>
      <c r="D46" s="166">
        <v>8</v>
      </c>
      <c r="E46" s="166">
        <v>16</v>
      </c>
      <c r="F46" s="168" t="s">
        <v>25</v>
      </c>
      <c r="G46" s="93">
        <v>250000</v>
      </c>
      <c r="H46" s="116">
        <f>G46*19%</f>
        <v>47500</v>
      </c>
      <c r="I46" s="93">
        <f>G46+H46</f>
        <v>297500</v>
      </c>
      <c r="J46" s="131">
        <f>I46*C46</f>
        <v>297500</v>
      </c>
      <c r="K46" s="100">
        <v>168500</v>
      </c>
      <c r="L46" s="100">
        <f>K46*19%</f>
        <v>32015</v>
      </c>
      <c r="M46" s="100">
        <f>K46+L46</f>
        <v>200515</v>
      </c>
      <c r="N46" s="100">
        <f>M46*C46</f>
        <v>200515</v>
      </c>
      <c r="O46" s="74">
        <f>(M46+I46)/2</f>
        <v>249007.5</v>
      </c>
      <c r="P46" s="74">
        <f>(N46+J46)/2</f>
        <v>249007.5</v>
      </c>
      <c r="Q46" s="102"/>
    </row>
    <row r="47" spans="1:19" ht="54" customHeight="1" thickBot="1" x14ac:dyDescent="0.35">
      <c r="A47" s="165"/>
      <c r="B47" s="129"/>
      <c r="C47" s="167"/>
      <c r="D47" s="167"/>
      <c r="E47" s="167"/>
      <c r="F47" s="169"/>
      <c r="G47" s="94"/>
      <c r="H47" s="117"/>
      <c r="I47" s="94"/>
      <c r="J47" s="132"/>
      <c r="K47" s="101"/>
      <c r="L47" s="101"/>
      <c r="M47" s="101"/>
      <c r="N47" s="101"/>
      <c r="O47" s="76"/>
      <c r="P47" s="76"/>
      <c r="Q47" s="103"/>
    </row>
    <row r="49" spans="1:5" ht="36.75" customHeight="1" x14ac:dyDescent="0.3"/>
    <row r="50" spans="1:5" ht="36.75" customHeight="1" x14ac:dyDescent="0.3"/>
    <row r="51" spans="1:5" ht="36.75" customHeight="1" x14ac:dyDescent="0.3"/>
    <row r="52" spans="1:5" ht="16.5" x14ac:dyDescent="0.3">
      <c r="A52" s="175" t="s">
        <v>0</v>
      </c>
      <c r="B52" s="176"/>
      <c r="C52" s="68" t="s">
        <v>1</v>
      </c>
      <c r="D52" s="68" t="s">
        <v>3</v>
      </c>
    </row>
    <row r="53" spans="1:5" ht="16.5" x14ac:dyDescent="0.3">
      <c r="A53" s="175" t="s">
        <v>62</v>
      </c>
      <c r="B53" s="176"/>
      <c r="C53" s="69">
        <v>13497500</v>
      </c>
      <c r="D53" s="70">
        <v>35174964</v>
      </c>
    </row>
    <row r="54" spans="1:5" ht="16.5" x14ac:dyDescent="0.3">
      <c r="A54" s="175" t="s">
        <v>53</v>
      </c>
      <c r="B54" s="176"/>
      <c r="C54" s="30">
        <f>O8</f>
        <v>1430000</v>
      </c>
      <c r="D54" s="71">
        <f>P8</f>
        <v>2860000</v>
      </c>
      <c r="E54" s="23"/>
    </row>
    <row r="55" spans="1:5" ht="16.5" x14ac:dyDescent="0.3">
      <c r="A55" s="175" t="s">
        <v>54</v>
      </c>
      <c r="B55" s="176"/>
      <c r="C55" s="30">
        <v>23226000</v>
      </c>
      <c r="D55" s="71">
        <v>51167200</v>
      </c>
    </row>
    <row r="56" spans="1:5" ht="16.5" x14ac:dyDescent="0.3">
      <c r="A56" s="175" t="s">
        <v>55</v>
      </c>
      <c r="B56" s="176"/>
      <c r="C56" s="30">
        <v>1178695</v>
      </c>
      <c r="D56" s="71">
        <v>1178695</v>
      </c>
    </row>
    <row r="57" spans="1:5" ht="20.25" x14ac:dyDescent="0.3">
      <c r="A57" s="177" t="s">
        <v>52</v>
      </c>
      <c r="B57" s="178"/>
      <c r="C57" s="66">
        <f>SUM(C53:C56)</f>
        <v>39332195</v>
      </c>
      <c r="D57" s="67">
        <f>SUM(D53:D56)</f>
        <v>90380859</v>
      </c>
    </row>
  </sheetData>
  <mergeCells count="227">
    <mergeCell ref="K19:K20"/>
    <mergeCell ref="K22:K23"/>
    <mergeCell ref="K25:K27"/>
    <mergeCell ref="K29:K30"/>
    <mergeCell ref="K33:K34"/>
    <mergeCell ref="M29:M30"/>
    <mergeCell ref="N29:N30"/>
    <mergeCell ref="O41:O42"/>
    <mergeCell ref="P41:P42"/>
    <mergeCell ref="K35:K36"/>
    <mergeCell ref="K37:K38"/>
    <mergeCell ref="K39:K40"/>
    <mergeCell ref="Q33:Q34"/>
    <mergeCell ref="Q35:Q36"/>
    <mergeCell ref="Q37:Q38"/>
    <mergeCell ref="N22:N23"/>
    <mergeCell ref="M22:M23"/>
    <mergeCell ref="M25:M27"/>
    <mergeCell ref="N25:N27"/>
    <mergeCell ref="M14:M15"/>
    <mergeCell ref="L14:L15"/>
    <mergeCell ref="N14:N15"/>
    <mergeCell ref="M19:M20"/>
    <mergeCell ref="N19:N20"/>
    <mergeCell ref="M35:M36"/>
    <mergeCell ref="N35:N36"/>
    <mergeCell ref="M37:M38"/>
    <mergeCell ref="O35:O36"/>
    <mergeCell ref="P35:P36"/>
    <mergeCell ref="O37:O38"/>
    <mergeCell ref="P37:P38"/>
    <mergeCell ref="P29:P30"/>
    <mergeCell ref="O33:O34"/>
    <mergeCell ref="P33:P34"/>
    <mergeCell ref="A54:B54"/>
    <mergeCell ref="A55:B55"/>
    <mergeCell ref="A56:B56"/>
    <mergeCell ref="A57:B57"/>
    <mergeCell ref="Q4:Q7"/>
    <mergeCell ref="A52:B52"/>
    <mergeCell ref="A53:B53"/>
    <mergeCell ref="A14:A15"/>
    <mergeCell ref="F14:F15"/>
    <mergeCell ref="A16:A17"/>
    <mergeCell ref="F16:F17"/>
    <mergeCell ref="A19:A20"/>
    <mergeCell ref="F19:F20"/>
    <mergeCell ref="C14:C15"/>
    <mergeCell ref="D14:D15"/>
    <mergeCell ref="E14:E15"/>
    <mergeCell ref="C16:C17"/>
    <mergeCell ref="D16:D17"/>
    <mergeCell ref="E16:E17"/>
    <mergeCell ref="C19:C20"/>
    <mergeCell ref="D19:D20"/>
    <mergeCell ref="E19:E20"/>
    <mergeCell ref="B14:B15"/>
    <mergeCell ref="K14:K15"/>
    <mergeCell ref="C37:C38"/>
    <mergeCell ref="D37:D38"/>
    <mergeCell ref="E35:E36"/>
    <mergeCell ref="B16:B17"/>
    <mergeCell ref="B19:B20"/>
    <mergeCell ref="C25:C27"/>
    <mergeCell ref="C35:C36"/>
    <mergeCell ref="D35:D36"/>
    <mergeCell ref="D25:D27"/>
    <mergeCell ref="D22:D23"/>
    <mergeCell ref="B22:B23"/>
    <mergeCell ref="A39:A40"/>
    <mergeCell ref="F39:F40"/>
    <mergeCell ref="A46:A47"/>
    <mergeCell ref="C46:C47"/>
    <mergeCell ref="D46:D47"/>
    <mergeCell ref="E46:E47"/>
    <mergeCell ref="F46:F47"/>
    <mergeCell ref="A41:A42"/>
    <mergeCell ref="B46:B47"/>
    <mergeCell ref="B39:B40"/>
    <mergeCell ref="B41:B42"/>
    <mergeCell ref="C41:C42"/>
    <mergeCell ref="D41:D42"/>
    <mergeCell ref="E41:E42"/>
    <mergeCell ref="F41:F42"/>
    <mergeCell ref="A37:A38"/>
    <mergeCell ref="F37:F38"/>
    <mergeCell ref="E37:E38"/>
    <mergeCell ref="E22:E23"/>
    <mergeCell ref="F22:F23"/>
    <mergeCell ref="F25:F27"/>
    <mergeCell ref="F29:F30"/>
    <mergeCell ref="A33:A34"/>
    <mergeCell ref="F33:F34"/>
    <mergeCell ref="A29:A30"/>
    <mergeCell ref="C33:C34"/>
    <mergeCell ref="D33:D34"/>
    <mergeCell ref="E33:E34"/>
    <mergeCell ref="E25:E27"/>
    <mergeCell ref="A22:A23"/>
    <mergeCell ref="C22:C23"/>
    <mergeCell ref="A35:A36"/>
    <mergeCell ref="B35:B36"/>
    <mergeCell ref="A25:A27"/>
    <mergeCell ref="B25:B27"/>
    <mergeCell ref="F35:F36"/>
    <mergeCell ref="B29:B30"/>
    <mergeCell ref="B33:B34"/>
    <mergeCell ref="B37:B38"/>
    <mergeCell ref="G22:G23"/>
    <mergeCell ref="H22:H23"/>
    <mergeCell ref="I22:I23"/>
    <mergeCell ref="J22:J23"/>
    <mergeCell ref="G29:G30"/>
    <mergeCell ref="H29:H30"/>
    <mergeCell ref="I29:I30"/>
    <mergeCell ref="Q19:Q20"/>
    <mergeCell ref="G8:G9"/>
    <mergeCell ref="H8:H9"/>
    <mergeCell ref="I8:I9"/>
    <mergeCell ref="J8:J9"/>
    <mergeCell ref="K8:K9"/>
    <mergeCell ref="L8:L9"/>
    <mergeCell ref="M8:M9"/>
    <mergeCell ref="N8:N9"/>
    <mergeCell ref="K11:K13"/>
    <mergeCell ref="L11:L13"/>
    <mergeCell ref="M11:M13"/>
    <mergeCell ref="N11:N13"/>
    <mergeCell ref="Q22:Q23"/>
    <mergeCell ref="Q25:Q27"/>
    <mergeCell ref="Q29:Q30"/>
    <mergeCell ref="K16:K17"/>
    <mergeCell ref="J41:J42"/>
    <mergeCell ref="G33:G34"/>
    <mergeCell ref="H33:H34"/>
    <mergeCell ref="I33:I34"/>
    <mergeCell ref="J33:J34"/>
    <mergeCell ref="G35:G36"/>
    <mergeCell ref="H35:H36"/>
    <mergeCell ref="I35:I36"/>
    <mergeCell ref="J35:J36"/>
    <mergeCell ref="G37:G38"/>
    <mergeCell ref="H37:H38"/>
    <mergeCell ref="I37:I38"/>
    <mergeCell ref="J37:J38"/>
    <mergeCell ref="O8:O9"/>
    <mergeCell ref="P8:P9"/>
    <mergeCell ref="O11:O13"/>
    <mergeCell ref="G46:G47"/>
    <mergeCell ref="H46:H47"/>
    <mergeCell ref="I46:I47"/>
    <mergeCell ref="J46:J47"/>
    <mergeCell ref="G39:G40"/>
    <mergeCell ref="H39:H40"/>
    <mergeCell ref="I39:I40"/>
    <mergeCell ref="J39:J40"/>
    <mergeCell ref="G25:G27"/>
    <mergeCell ref="H25:H27"/>
    <mergeCell ref="I25:I27"/>
    <mergeCell ref="J25:J27"/>
    <mergeCell ref="G41:G42"/>
    <mergeCell ref="H41:H42"/>
    <mergeCell ref="I41:I42"/>
    <mergeCell ref="J29:J30"/>
    <mergeCell ref="G14:G15"/>
    <mergeCell ref="H14:H15"/>
    <mergeCell ref="I14:I15"/>
    <mergeCell ref="G19:G20"/>
    <mergeCell ref="H19:H20"/>
    <mergeCell ref="I19:I20"/>
    <mergeCell ref="J19:J20"/>
    <mergeCell ref="A4:A5"/>
    <mergeCell ref="B8:B9"/>
    <mergeCell ref="C8:C9"/>
    <mergeCell ref="D8:D9"/>
    <mergeCell ref="G11:G13"/>
    <mergeCell ref="H11:H13"/>
    <mergeCell ref="I11:I13"/>
    <mergeCell ref="J11:J13"/>
    <mergeCell ref="B4:J5"/>
    <mergeCell ref="J14:J15"/>
    <mergeCell ref="G16:G17"/>
    <mergeCell ref="H16:H17"/>
    <mergeCell ref="I16:I17"/>
    <mergeCell ref="A11:A13"/>
    <mergeCell ref="C11:C13"/>
    <mergeCell ref="D11:D13"/>
    <mergeCell ref="E11:E13"/>
    <mergeCell ref="F11:F13"/>
    <mergeCell ref="B11:B13"/>
    <mergeCell ref="A8:A9"/>
    <mergeCell ref="K46:K47"/>
    <mergeCell ref="L46:L47"/>
    <mergeCell ref="M46:M47"/>
    <mergeCell ref="N46:N47"/>
    <mergeCell ref="Q46:Q47"/>
    <mergeCell ref="K41:K42"/>
    <mergeCell ref="L41:L42"/>
    <mergeCell ref="M41:M42"/>
    <mergeCell ref="N41:N42"/>
    <mergeCell ref="O46:O47"/>
    <mergeCell ref="P46:P47"/>
    <mergeCell ref="Q41:Q42"/>
    <mergeCell ref="Q39:Q40"/>
    <mergeCell ref="P11:P13"/>
    <mergeCell ref="A1:Q1"/>
    <mergeCell ref="O14:O15"/>
    <mergeCell ref="P14:P15"/>
    <mergeCell ref="O16:O17"/>
    <mergeCell ref="P16:P17"/>
    <mergeCell ref="A2:Q3"/>
    <mergeCell ref="G6:J6"/>
    <mergeCell ref="K6:N6"/>
    <mergeCell ref="Q8:Q9"/>
    <mergeCell ref="Q11:Q13"/>
    <mergeCell ref="J16:J17"/>
    <mergeCell ref="Q14:Q15"/>
    <mergeCell ref="Q16:Q17"/>
    <mergeCell ref="E8:E9"/>
    <mergeCell ref="F8:F9"/>
    <mergeCell ref="O19:O20"/>
    <mergeCell ref="P19:P20"/>
    <mergeCell ref="O22:O23"/>
    <mergeCell ref="P22:P23"/>
    <mergeCell ref="O25:O27"/>
    <mergeCell ref="P25:P27"/>
    <mergeCell ref="O29:O30"/>
  </mergeCells>
  <pageMargins left="0.31496062992125984" right="0.31496062992125984" top="0.35433070866141736" bottom="0.35433070866141736" header="0.31496062992125984" footer="0.31496062992125984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ACTIVIDADES DE BIENESTAR</vt:lpstr>
      <vt:lpstr>'ACTIVIDADES DE BIENESTAR'!OLE_LINK1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Anderson Valderrama Lombana</dc:creator>
  <cp:lastModifiedBy>Astrid Johana Baez Rincon</cp:lastModifiedBy>
  <cp:lastPrinted>2022-05-24T19:58:31Z</cp:lastPrinted>
  <dcterms:created xsi:type="dcterms:W3CDTF">2022-02-15T20:25:55Z</dcterms:created>
  <dcterms:modified xsi:type="dcterms:W3CDTF">2022-06-02T19:59:33Z</dcterms:modified>
</cp:coreProperties>
</file>