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defaultThemeVersion="124226"/>
  <mc:AlternateContent xmlns:mc="http://schemas.openxmlformats.org/markup-compatibility/2006">
    <mc:Choice Requires="x15">
      <x15ac:absPath xmlns:x15ac="http://schemas.microsoft.com/office/spreadsheetml/2010/11/ac" url="C:\Users\apoyo.contratacion\Desktop\CONTRATOS 2022\interventorias\cancha\"/>
    </mc:Choice>
  </mc:AlternateContent>
  <xr:revisionPtr revIDLastSave="0" documentId="8_{046AA91A-FCBE-4CDD-A18D-C44E9DB35B15}" xr6:coauthVersionLast="36" xr6:coauthVersionMax="36" xr10:uidLastSave="{00000000-0000-0000-0000-000000000000}"/>
  <bookViews>
    <workbookView xWindow="0" yWindow="0" windowWidth="28800" windowHeight="12225" firstSheet="2" activeTab="2" xr2:uid="{00000000-000D-0000-FFFF-FFFF00000000}"/>
  </bookViews>
  <sheets>
    <sheet name="Salarios" sheetId="29" state="hidden" r:id="rId1"/>
    <sheet name="INDICE" sheetId="32" state="hidden" r:id="rId2"/>
    <sheet name="Formulario No 1" sheetId="41" r:id="rId3"/>
    <sheet name="Formulario No 1.2" sheetId="40" r:id="rId4"/>
    <sheet name="Formulario No. 2" sheetId="26" state="hidden" r:id="rId5"/>
    <sheet name="Formulario No. 3" sheetId="28" state="hidden" r:id="rId6"/>
    <sheet name="EXPERIENCIA REQUERIDA 2" sheetId="4" state="hidden" r:id="rId7"/>
    <sheet name="Formulario No. 4" sheetId="30" state="hidden" r:id="rId8"/>
    <sheet name="Formulario No. 5" sheetId="31" state="hidden" r:id="rId9"/>
    <sheet name="Formulario No. 6" sheetId="23" state="hidden" r:id="rId10"/>
    <sheet name="Formulario No. 7" sheetId="24" state="hidden" r:id="rId11"/>
    <sheet name="Formulario No. 8" sheetId="18" state="hidden" r:id="rId12"/>
    <sheet name="Hoja2" sheetId="34" state="hidden" r:id="rId13"/>
    <sheet name="analisis de precios unitarios " sheetId="20" state="hidden" r:id="rId14"/>
    <sheet name="programa de inversion " sheetId="22" state="hidden" r:id="rId15"/>
    <sheet name="Formulario No.9" sheetId="21" state="hidden" r:id="rId16"/>
    <sheet name="Hoja3" sheetId="27" state="hidden" r:id="rId17"/>
    <sheet name="RUP" sheetId="37" state="hidden" r:id="rId18"/>
    <sheet name="MONTOS" sheetId="38" state="hidden" r:id="rId19"/>
  </sheets>
  <externalReferences>
    <externalReference r:id="rId20"/>
  </externalReferences>
  <definedNames>
    <definedName name="_xlnm._FilterDatabase" localSheetId="17" hidden="1">RUP!$E$1:$E$103</definedName>
    <definedName name="_xlnm.Print_Area" localSheetId="6">'EXPERIENCIA REQUERIDA 2'!$B$1:$O$34</definedName>
    <definedName name="_xlnm.Print_Area" localSheetId="2">'Formulario No 1'!$A$1:$F$62</definedName>
    <definedName name="_xlnm.Print_Area" localSheetId="3">'Formulario No 1.2'!$A$1:$E$48</definedName>
    <definedName name="_xlnm.Print_Area" localSheetId="4">'Formulario No. 2'!$A:$M</definedName>
    <definedName name="_xlnm.Print_Area" localSheetId="5">'Formulario No. 3'!$A$1:$K$19</definedName>
    <definedName name="_xlnm.Print_Area" localSheetId="7">'Formulario No. 4'!$A:$M</definedName>
    <definedName name="_xlnm.Print_Area" localSheetId="8">'Formulario No. 5'!$A$1:$H$8</definedName>
    <definedName name="_xlnm.Print_Area" localSheetId="9">'Formulario No. 6'!$B$1:$E$40</definedName>
    <definedName name="_xlnm.Print_Area" localSheetId="10">'Formulario No. 7'!$B$1:$K$35</definedName>
    <definedName name="_xlnm.Print_Area" localSheetId="11">'Formulario No. 8'!$B$1:$J$33</definedName>
    <definedName name="_xlnm.Print_Area" localSheetId="15">'Formulario No.9'!$B$1:$L$38</definedName>
    <definedName name="_xlnm.Print_Area" localSheetId="1">INDICE!$A:$I</definedName>
    <definedName name="_xlnm.Print_Area" localSheetId="14">'programa de inversion '!$B$1:$M$45</definedName>
    <definedName name="Plazo">'[1]AUI ALIVIADERO'!$D$15</definedName>
    <definedName name="solver_adj" localSheetId="2" hidden="1">'Formulario No 1'!$D$37</definedName>
    <definedName name="solver_cvg" localSheetId="2" hidden="1">0.0001</definedName>
    <definedName name="solver_drv" localSheetId="2" hidden="1">1</definedName>
    <definedName name="solver_eng" localSheetId="2" hidden="1">1</definedName>
    <definedName name="solver_est" localSheetId="2" hidden="1">1</definedName>
    <definedName name="solver_itr" localSheetId="2" hidden="1">2147483647</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2" hidden="1">1</definedName>
    <definedName name="solver_nod" localSheetId="2" hidden="1">2147483647</definedName>
    <definedName name="solver_num" localSheetId="2" hidden="1">0</definedName>
    <definedName name="solver_nwt" localSheetId="2" hidden="1">1</definedName>
    <definedName name="solver_opt" localSheetId="2" hidden="1">'Formulario No 1'!$F$50</definedName>
    <definedName name="solver_pre" localSheetId="2" hidden="1">0.000001</definedName>
    <definedName name="solver_rbv" localSheetId="2" hidden="1">1</definedName>
    <definedName name="solver_rlx" localSheetId="2" hidden="1">2</definedName>
    <definedName name="solver_rsd" localSheetId="2" hidden="1">0</definedName>
    <definedName name="solver_scl" localSheetId="2" hidden="1">1</definedName>
    <definedName name="solver_sho" localSheetId="2" hidden="1">2</definedName>
    <definedName name="solver_ssz" localSheetId="2" hidden="1">100</definedName>
    <definedName name="solver_tim" localSheetId="2" hidden="1">2147483647</definedName>
    <definedName name="solver_tol" localSheetId="2" hidden="1">0.01</definedName>
    <definedName name="solver_typ" localSheetId="2" hidden="1">3</definedName>
    <definedName name="solver_val" localSheetId="2" hidden="1">72198595</definedName>
    <definedName name="solver_ver" localSheetId="2" hidden="1">3</definedName>
  </definedNames>
  <calcPr calcId="191029" iterate="1"/>
</workbook>
</file>

<file path=xl/calcChain.xml><?xml version="1.0" encoding="utf-8"?>
<calcChain xmlns="http://schemas.openxmlformats.org/spreadsheetml/2006/main">
  <c r="D37" i="41" l="1"/>
  <c r="F26" i="41"/>
  <c r="C16" i="41" l="1"/>
  <c r="C17" i="41"/>
  <c r="A46" i="40" l="1"/>
  <c r="A47" i="40"/>
  <c r="C19" i="41"/>
  <c r="F19" i="41" s="1"/>
  <c r="C20" i="41"/>
  <c r="F20" i="41" s="1"/>
  <c r="C18" i="41"/>
  <c r="F18" i="41" s="1"/>
  <c r="E35" i="40"/>
  <c r="C34" i="41" l="1"/>
  <c r="C35" i="41"/>
  <c r="C36" i="41"/>
  <c r="C37" i="41"/>
  <c r="C33" i="41"/>
  <c r="C21" i="41"/>
  <c r="F21" i="41" l="1"/>
  <c r="E23" i="40"/>
  <c r="F36" i="41" l="1"/>
  <c r="F34" i="41"/>
  <c r="F35" i="41"/>
  <c r="D10" i="40"/>
  <c r="A9" i="40" l="1"/>
  <c r="F22" i="41"/>
  <c r="F23" i="41"/>
  <c r="F24" i="41"/>
  <c r="F27" i="41"/>
  <c r="B7" i="32" l="1"/>
  <c r="E25" i="40" l="1"/>
  <c r="E24" i="40"/>
  <c r="E14" i="40" s="1"/>
  <c r="G11" i="41" l="1"/>
  <c r="F37" i="41" l="1"/>
  <c r="F33" i="41"/>
  <c r="F17" i="41"/>
  <c r="F16" i="41"/>
  <c r="E33" i="40"/>
  <c r="F10" i="40"/>
  <c r="F38" i="41" l="1"/>
  <c r="E40" i="40"/>
  <c r="E42" i="40" s="1"/>
  <c r="F28" i="41"/>
  <c r="K15" i="24" l="1"/>
  <c r="K16" i="24"/>
  <c r="K17" i="24"/>
  <c r="K18" i="24"/>
  <c r="K19" i="24"/>
  <c r="K20" i="24"/>
  <c r="K14" i="24"/>
  <c r="F29" i="41" l="1"/>
  <c r="F30" i="41" s="1"/>
  <c r="K21" i="24"/>
  <c r="G24" i="24" s="1"/>
  <c r="B5" i="24" l="1"/>
  <c r="I14" i="24"/>
  <c r="I15" i="24"/>
  <c r="I16" i="24"/>
  <c r="I17" i="24"/>
  <c r="I18" i="24"/>
  <c r="I19" i="24"/>
  <c r="I20" i="24"/>
  <c r="C11" i="21"/>
  <c r="C10" i="21"/>
  <c r="C6" i="18"/>
  <c r="B3" i="18"/>
  <c r="C5" i="18"/>
  <c r="B6" i="23"/>
  <c r="B9" i="32"/>
  <c r="C5" i="38"/>
  <c r="A8" i="38" s="1"/>
  <c r="D13" i="38"/>
  <c r="D14" i="38"/>
  <c r="D15" i="38"/>
  <c r="D16" i="38"/>
  <c r="D12" i="38"/>
  <c r="D96" i="37"/>
  <c r="D97" i="37"/>
  <c r="D98" i="37"/>
  <c r="D99" i="37"/>
  <c r="D100" i="37"/>
  <c r="D95" i="37"/>
  <c r="D86" i="37"/>
  <c r="D87" i="37"/>
  <c r="D88" i="37"/>
  <c r="D89" i="37"/>
  <c r="D90" i="37"/>
  <c r="D91" i="37"/>
  <c r="D92" i="37"/>
  <c r="D85" i="37"/>
  <c r="D74" i="37"/>
  <c r="D75" i="37"/>
  <c r="D76" i="37"/>
  <c r="D77" i="37"/>
  <c r="D78" i="37"/>
  <c r="D79" i="37"/>
  <c r="D80" i="37"/>
  <c r="D81" i="37"/>
  <c r="D82" i="37"/>
  <c r="D73" i="37"/>
  <c r="D58" i="37"/>
  <c r="D59" i="37"/>
  <c r="D60" i="37"/>
  <c r="D61" i="37"/>
  <c r="D62" i="37"/>
  <c r="D63" i="37"/>
  <c r="D64" i="37"/>
  <c r="D65" i="37"/>
  <c r="D66" i="37"/>
  <c r="D67" i="37"/>
  <c r="D68" i="37"/>
  <c r="D69" i="37"/>
  <c r="D70" i="37"/>
  <c r="D57" i="37"/>
  <c r="D48" i="37"/>
  <c r="D49" i="37"/>
  <c r="D50" i="37"/>
  <c r="D51" i="37"/>
  <c r="D52" i="37"/>
  <c r="D53" i="37"/>
  <c r="D54" i="37"/>
  <c r="D47" i="37"/>
  <c r="D36" i="37"/>
  <c r="D37" i="37"/>
  <c r="D38" i="37"/>
  <c r="D39" i="37"/>
  <c r="D40" i="37"/>
  <c r="D41" i="37"/>
  <c r="D42" i="37"/>
  <c r="D43" i="37"/>
  <c r="D44" i="37"/>
  <c r="D35" i="37"/>
  <c r="D29" i="37"/>
  <c r="D30" i="37"/>
  <c r="D31" i="37"/>
  <c r="D32" i="37"/>
  <c r="D28" i="37"/>
  <c r="D5" i="37"/>
  <c r="D6" i="37"/>
  <c r="D7" i="37"/>
  <c r="D8" i="37"/>
  <c r="D9" i="37"/>
  <c r="D10" i="37"/>
  <c r="D4" i="37"/>
  <c r="D21" i="37"/>
  <c r="D22" i="37"/>
  <c r="D23" i="37"/>
  <c r="D24" i="37"/>
  <c r="D25" i="37"/>
  <c r="D13" i="37"/>
  <c r="D14" i="37"/>
  <c r="D15" i="37"/>
  <c r="D16" i="37"/>
  <c r="D17" i="37"/>
  <c r="D18" i="37"/>
  <c r="D19" i="37"/>
  <c r="D20" i="37"/>
  <c r="F8" i="34"/>
  <c r="F7" i="34"/>
  <c r="F6" i="34"/>
  <c r="D12" i="34" s="1"/>
  <c r="F12" i="34" s="1"/>
  <c r="F13" i="34" s="1"/>
  <c r="C2" i="32"/>
  <c r="A3" i="31"/>
  <c r="D2" i="31"/>
  <c r="A3" i="30"/>
  <c r="E2" i="30"/>
  <c r="A3" i="28"/>
  <c r="E2" i="28"/>
  <c r="E2" i="26"/>
  <c r="A3" i="26"/>
  <c r="F9" i="34" l="1"/>
  <c r="F14" i="34" s="1"/>
  <c r="D41" i="41"/>
  <c r="F41" i="41"/>
  <c r="D42" i="41"/>
  <c r="F42" i="41"/>
  <c r="D43" i="41"/>
  <c r="F43" i="41"/>
  <c r="D44" i="41"/>
  <c r="F44" i="41"/>
  <c r="D45" i="41"/>
  <c r="F45" i="41"/>
  <c r="D46" i="41"/>
  <c r="F46" i="41"/>
  <c r="F48" i="41"/>
  <c r="F50" i="41"/>
  <c r="F51" i="41"/>
  <c r="F52" i="4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JHON</author>
  </authors>
  <commentList>
    <comment ref="M5" authorId="0" shapeId="0" xr:uid="{00000000-0006-0000-0400-000001000000}">
      <text>
        <r>
          <rPr>
            <b/>
            <sz val="9"/>
            <color indexed="81"/>
            <rFont val="Tahoma"/>
            <family val="2"/>
          </rPr>
          <t xml:space="preserve">Valor total FACTURADO (Basico Facturado+IVA) DE QUIEN APORTA EXPERIENCIA a partir del 1° de enero de 1995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JHON</author>
  </authors>
  <commentList>
    <comment ref="M5" authorId="0" shapeId="0" xr:uid="{00000000-0006-0000-0700-000001000000}">
      <text>
        <r>
          <rPr>
            <b/>
            <sz val="9"/>
            <color indexed="81"/>
            <rFont val="Tahoma"/>
            <family val="2"/>
          </rPr>
          <t xml:space="preserve">Valor total FACTURADO (Basico Facturado+IVA) DE QUIEN APORTA EXPERIENCIA a partir del 1° de enero de 1995
</t>
        </r>
      </text>
    </comment>
  </commentList>
</comments>
</file>

<file path=xl/sharedStrings.xml><?xml version="1.0" encoding="utf-8"?>
<sst xmlns="http://schemas.openxmlformats.org/spreadsheetml/2006/main" count="789" uniqueCount="529">
  <si>
    <t>Señores</t>
  </si>
  <si>
    <t>INSTITUTO NACIONAL DE VÍAS</t>
  </si>
  <si>
    <t xml:space="preserve">Fecha: </t>
  </si>
  <si>
    <t>Entidad Contratante</t>
  </si>
  <si>
    <t>La información aquí presentada, es veraz y se presenta bajo la gravedad de juramento, que se entiende prestada con la suscripción del mismo.</t>
  </si>
  <si>
    <t>Atentamente,</t>
  </si>
  <si>
    <t>Nombre Persona Natural o Representante Legal-Persona Jurídica:</t>
  </si>
  <si>
    <t>Firma</t>
  </si>
  <si>
    <t>MINISTERIO DE TRANSPORTE</t>
  </si>
  <si>
    <t>xxxxxxxxxxxxxxxxxxxxxxxxxxxx</t>
  </si>
  <si>
    <t xml:space="preserve">OBJETO: </t>
  </si>
  <si>
    <t>No. de</t>
  </si>
  <si>
    <t>Contrato o Resolución</t>
  </si>
  <si>
    <t>FORMAS DE EJECUCION</t>
  </si>
  <si>
    <t xml:space="preserve">Experiencia </t>
  </si>
  <si>
    <t>Integrante que aporta experiencia</t>
  </si>
  <si>
    <t>Tiempo de Suspension en Meses</t>
  </si>
  <si>
    <t>Tiempo Total de ejecucion del contrato (Meses)</t>
  </si>
  <si>
    <t>Valor total del Contrato (Bas+ Adicion+Ajs+IVA) DE QUIEN APORTA EXPERIENCIA</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</si>
  <si>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</si>
  <si>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</si>
  <si>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</si>
  <si>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</si>
  <si>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</si>
  <si>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</si>
  <si>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</si>
  <si>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</si>
  <si>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NOTA No. 5: PARA LA ACREDITACION DEL CRITERIO DE EXPERIENCIA SE TOMARAN UNICAMENTE HASTA MAXIMO SEIS CONTRATOS RELACIONADOS EN EL PRESENTE FORMULARIO.</t>
  </si>
  <si>
    <t>NOTA No. 6: PARA CONSORCIO O UNIONES TEMPORALES SE DEBE INFORMAR QUE INTEGRANTE APORTA LA EXPERIENCIA.</t>
  </si>
  <si>
    <t>RAZON SOCIAL DEL PROPONENTE   _____________________________</t>
  </si>
  <si>
    <t>REPRESENTANTE LEGAL DEL PROPONENTE  (nombre y firma): _____________________________</t>
  </si>
  <si>
    <t xml:space="preserve">NOTA: Toda la información suministrada por el proponente deberá ser veraz y estará sujeta a verificación de acuerdo con lo estipulado en estos pliegos de condiciones, el Artículo No. 83 de la Constitución Nacional y en los Artículos 286 a 296 del  Código </t>
  </si>
  <si>
    <t>OBJETO</t>
  </si>
  <si>
    <t>PROPONENTE</t>
  </si>
  <si>
    <t>RELACIÓN DEL EQUIPO</t>
  </si>
  <si>
    <t>IDENTIFICACIÓN DEL OFRECIMIENTO DEL EQUIPO</t>
  </si>
  <si>
    <t>NUMERO DE FACTURA DE COMPRA</t>
  </si>
  <si>
    <t>SI ES ALQUILADO NUMERO DEL FOLIO DE LA CARTA DEL PROPIETARIO</t>
  </si>
  <si>
    <t>TIPO</t>
  </si>
  <si>
    <t>MARCA</t>
  </si>
  <si>
    <t xml:space="preserve">MODELO </t>
  </si>
  <si>
    <t>CAPACIDAD</t>
  </si>
  <si>
    <t>NUMERO SERIAL</t>
  </si>
  <si>
    <t>AÑO DE FABRICACIÓN</t>
  </si>
  <si>
    <t>NUMERO DE FOLIO</t>
  </si>
  <si>
    <t>NOMBRE Y FIRMA DEL REPRESENTANTE LEGAL:________________________________</t>
  </si>
  <si>
    <t>FECHA:____________________</t>
  </si>
  <si>
    <t>ANÁLISIS DE PRECIOS UNITARIOS</t>
  </si>
  <si>
    <t>OBJETO :___________________________________________________</t>
  </si>
  <si>
    <t>ITEM  :______________________________</t>
  </si>
  <si>
    <t>CARRETERA :_______________________________________________</t>
  </si>
  <si>
    <t>UNIDAD  :__________________</t>
  </si>
  <si>
    <t>I. EQUIPO</t>
  </si>
  <si>
    <t>Descripción</t>
  </si>
  <si>
    <t>Tipo</t>
  </si>
  <si>
    <t>Tarifa/Hora</t>
  </si>
  <si>
    <t>Rendimiento</t>
  </si>
  <si>
    <t>Valor-Unit.</t>
  </si>
  <si>
    <t>Sub-Total</t>
  </si>
  <si>
    <t>II. MATERIALES EN OBRA</t>
  </si>
  <si>
    <t>Unidad</t>
  </si>
  <si>
    <t>Precio-Unit.</t>
  </si>
  <si>
    <t>Cantidad</t>
  </si>
  <si>
    <t>III. TRANSPORTES</t>
  </si>
  <si>
    <t>Material</t>
  </si>
  <si>
    <t>Vol-peso ó Cant.</t>
  </si>
  <si>
    <t>Distancia</t>
  </si>
  <si>
    <t>Tarifa</t>
  </si>
  <si>
    <t>IV. MANO DE OBRA</t>
  </si>
  <si>
    <t>Trabajador</t>
  </si>
  <si>
    <t>Jornal</t>
  </si>
  <si>
    <t>Prestaciones</t>
  </si>
  <si>
    <t>Jornal Total</t>
  </si>
  <si>
    <t>Total Costo Directo</t>
  </si>
  <si>
    <t>V. COSTOS INDIRECTOS</t>
  </si>
  <si>
    <t>Porcentaje</t>
  </si>
  <si>
    <t>Valor Total</t>
  </si>
  <si>
    <t>Precio unitario total aproximado al peso</t>
  </si>
  <si>
    <t>NOMBRE DEL CONTRATISTA:______________________________________</t>
  </si>
  <si>
    <t>NOMBRE Y FIRMA DEL REPRESENTANTE LEGAL:______________________</t>
  </si>
  <si>
    <t>PROGRAMA DE GENERACION DE EMPLEO</t>
  </si>
  <si>
    <t>ACTIVIDAD</t>
  </si>
  <si>
    <t>EMPLEOS GENERADOS</t>
  </si>
  <si>
    <t>Mes 1</t>
  </si>
  <si>
    <t>Mes 2</t>
  </si>
  <si>
    <t>Mes 3</t>
  </si>
  <si>
    <t>Mes ...n</t>
  </si>
  <si>
    <t>calificados</t>
  </si>
  <si>
    <t>No calific.</t>
  </si>
  <si>
    <t>TOTAL (mensual)</t>
  </si>
  <si>
    <t>ANEXO No 6. PROGRAMA DE  INVERSIONES</t>
  </si>
  <si>
    <t>Carretera: _____________________________</t>
  </si>
  <si>
    <t xml:space="preserve"> </t>
  </si>
  <si>
    <t>Fecha inicio</t>
  </si>
  <si>
    <t>fecha Vencimiento</t>
  </si>
  <si>
    <t>CONTRATO DE OBRA</t>
  </si>
  <si>
    <t>Contratista Obra: ____</t>
  </si>
  <si>
    <t>Sector: _______________________________</t>
  </si>
  <si>
    <t>Contrato No. ____</t>
  </si>
  <si>
    <t>Abscisa:______________________________</t>
  </si>
  <si>
    <t>Valor</t>
  </si>
  <si>
    <t>PROGRAMA DE INVERSIONES</t>
  </si>
  <si>
    <t>INSTITUTO NACIONAL DE VIAS</t>
  </si>
  <si>
    <t>Ruta - Tramo:________</t>
  </si>
  <si>
    <t>Longitud en Kms:</t>
  </si>
  <si>
    <t>Interventor: _____</t>
  </si>
  <si>
    <t>Mes: ______</t>
  </si>
  <si>
    <t>Contratista:___________________________</t>
  </si>
  <si>
    <t>Contrato No: _____</t>
  </si>
  <si>
    <t>Territorial: _______</t>
  </si>
  <si>
    <t>Interventoría:__________________________</t>
  </si>
  <si>
    <t>Fecha: ___________</t>
  </si>
  <si>
    <t>ITEMS</t>
  </si>
  <si>
    <t>UNIDAD</t>
  </si>
  <si>
    <t>CANTIDAD</t>
  </si>
  <si>
    <t>PRECIO</t>
  </si>
  <si>
    <t>TOTAL</t>
  </si>
  <si>
    <t>% sobre el Valor del Contrato</t>
  </si>
  <si>
    <t>% Ejecutado sobre el Valor del Contrato</t>
  </si>
  <si>
    <t>Acta del Mes ______</t>
  </si>
  <si>
    <t>VALOR BÁSICO TOTAL</t>
  </si>
  <si>
    <t xml:space="preserve">INVERSION </t>
  </si>
  <si>
    <t>Miles de $</t>
  </si>
  <si>
    <t>PROGRAMADA MES</t>
  </si>
  <si>
    <t>EJECUTADA MES</t>
  </si>
  <si>
    <t>PROGRAMADA ACUMUL.</t>
  </si>
  <si>
    <t>EJECUTADA ACUMUL.</t>
  </si>
  <si>
    <t>Nombre y Firma del Director de Obra ________________________________________</t>
  </si>
  <si>
    <t>Nombre y Firma del Director de la Interventoría ________________________________________</t>
  </si>
  <si>
    <t>Nombre y Firma del Supervisor Contrato________________________________________</t>
  </si>
  <si>
    <t>Nombre y Firma del Subdirector ________________________________________</t>
  </si>
  <si>
    <t>INFORMACIÓN FINANCIERA</t>
  </si>
  <si>
    <t>(EN PESOS COLOMBIANOS)</t>
  </si>
  <si>
    <t>RAZON SOCIAL:</t>
  </si>
  <si>
    <t>NIT O C.C:</t>
  </si>
  <si>
    <t>FECHA DE CORTE  A    DIA       MES       AÑO</t>
  </si>
  <si>
    <t>ACTIVO</t>
  </si>
  <si>
    <t>PASIVO Y PATRIMONIO</t>
  </si>
  <si>
    <t>ACTIVO CORRIENTE</t>
  </si>
  <si>
    <t>$</t>
  </si>
  <si>
    <t>PASIVO CORRIENTE</t>
  </si>
  <si>
    <t>ACTIVO FIJO</t>
  </si>
  <si>
    <t>PASIVO MEDIANO Y LARGO PLAZO</t>
  </si>
  <si>
    <t>OTROS ACTIVOS</t>
  </si>
  <si>
    <t>TOTAL PASIVO</t>
  </si>
  <si>
    <t>PATRIMONIO</t>
  </si>
  <si>
    <t>TOTAL ACTIVO</t>
  </si>
  <si>
    <t>TOTAL PASIVO MAS PATRIMONIO</t>
  </si>
  <si>
    <t>UTILIDAD ANTES DE IMPUESTOS</t>
  </si>
  <si>
    <t>UTILIDAD NETA</t>
  </si>
  <si>
    <t>ASÍ MISMO MANIFESTAMOS QUE TANTO EL CONTADOR COMO EL REVISOR FISCAL NO HAN SIDO SANCIONADOS POR LA JUNTA CENTRAL DE CONTADORES Y CUENTAN CON EL CERTIFICADO DE INSCRIPCIÓN VIGENTE A LA FECHA DE CIERRE DE LA CONTRATACIÓN.</t>
  </si>
  <si>
    <t>REPRESENTANTE LEGAL</t>
  </si>
  <si>
    <t xml:space="preserve">CONTADOR </t>
  </si>
  <si>
    <t>NOMBRE:</t>
  </si>
  <si>
    <t>T.P. N°</t>
  </si>
  <si>
    <t>REVISOR FISCAL</t>
  </si>
  <si>
    <t>T.P.N°</t>
  </si>
  <si>
    <t>SE RECOMIENDA DILIGENCIAR EN COMPUTADOR O A MAQUINA</t>
  </si>
  <si>
    <r>
      <t>M</t>
    </r>
    <r>
      <rPr>
        <vertAlign val="superscript"/>
        <sz val="8"/>
        <rFont val="Arial"/>
        <family val="2"/>
      </rPr>
      <t>3</t>
    </r>
    <r>
      <rPr>
        <sz val="8"/>
        <rFont val="Arial"/>
        <family val="2"/>
      </rPr>
      <t>-Km</t>
    </r>
  </si>
  <si>
    <t>NOTA: 
DEBE IDENTIFICARSE CLARAMENTE EL EQUIPO QUE EL PROPONENTE PRESENTA PARA EVALUACION DE CONFORMIDAD CON LOS PLIEGOS DE          
CONDICIONES.
El adjudicatario deberá aportar este formulario dentro de los tres (3) días siguientes a la suscripción del contrato y antes de la orden de inicio.</t>
  </si>
  <si>
    <t>LOS  ABAJO  FIRMANTES  HACEMOS CONSTAR  QUE  LOS  DATOS CONSIGNADOS EN EL PRESENTE FORMATO  SON   VERIDICOS  POR  CUANTO  LA  EMPRESA   CUMPLE CON  LO  DISPUESTO EN LAS NORMAS CONTABLES QUE LA REGULAN Y NOS SOMETEMOS A LO DISPUESTO EN  EL ARTICULO 43 DE LA LEY 222 DE 1995, SIN PERJUICIO DE LAS SANCIONES PENALES A QUE HAYA LUGAR.</t>
  </si>
  <si>
    <t>MÍNIMO</t>
  </si>
  <si>
    <t>ANEXO 5</t>
  </si>
  <si>
    <t>En caso que el (los) contrato (s) relacionado (s) en el formulario sea ejecutado por Consorcio o Union Temporal, el valor consignado sera el correspondiente al porcentaje de participacion del integrante.</t>
  </si>
  <si>
    <t>FORMULARIO DE  EXPERIENCIA REQUERIDA PARA EL PROYECTO  (Para determinar el Promedio de Facturacion Mensual (PFM))</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</si>
  <si>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</si>
  <si>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</si>
  <si>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</si>
  <si>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NOTA No. 7: PARA EL VALOR TOTAL FACTURADO SE TOMARA EL VALOR BASICO FACTURADO MAS EL IVA, MÁS AJUSTES.</t>
  </si>
  <si>
    <t xml:space="preserve">Valor total FACTURADO (Basico Facturado+IVA) DE QUIEN APORTA EXPERIENCIA a partir del 1° de enero de 1995
</t>
  </si>
  <si>
    <t>I,C,UT, OTRA</t>
  </si>
  <si>
    <t>NOTA No. 4:  SI EL CONTRATO SE INICIÓ CON ANTERIORIDAD AL 1 DE ENERO DE 1995, SE DEBE INDICAR EL VALOR FACTURADO A PARTIR DE ESTA FECHA, ASÍ MISMO DEBE INDICARSE EL TIEMPO TOTAL DE EJECUCIÓN, EN MESES, ÚNICAMENTE CONTADO A PARTIR DEL PRIMERO DE ENERO DE 1995.</t>
  </si>
  <si>
    <t xml:space="preserve">SUBDIRECCION DE </t>
  </si>
  <si>
    <t>SUBDIRECCION DE</t>
  </si>
  <si>
    <t>Objeto:</t>
  </si>
  <si>
    <t>contratante</t>
  </si>
  <si>
    <t>CONTRATO</t>
  </si>
  <si>
    <t>Plazo de Ejecución</t>
  </si>
  <si>
    <t>Plazo de ejecución</t>
  </si>
  <si>
    <t>Valor del contrato</t>
  </si>
  <si>
    <t>Valor del contrato facturado</t>
  </si>
  <si>
    <t>Num.</t>
  </si>
  <si>
    <t>I - C - UT
(nota 1)</t>
  </si>
  <si>
    <t>Meses</t>
  </si>
  <si>
    <t>Iniciación
(DD/MM/AA)</t>
  </si>
  <si>
    <t>tiempo de suspención
Dias</t>
  </si>
  <si>
    <t>Terminación
(DD/MM/AA)</t>
  </si>
  <si>
    <t>Incluido el IVA
(5)</t>
  </si>
  <si>
    <t xml:space="preserve">RELACION DEL CONTRATO PARA LA ACREDITACIÓN DE LA EXPERIENCIA GENERAL </t>
  </si>
  <si>
    <t xml:space="preserve">RAZON SOCIAL DEL INTERESADO </t>
  </si>
  <si>
    <t>NOMBRE Y FIRMA DEL PROPONENTE O REPRESENTANTE LEGAL</t>
  </si>
  <si>
    <r>
      <rPr>
        <b/>
        <sz val="7"/>
        <color indexed="8"/>
        <rFont val="Arial"/>
        <family val="2"/>
      </rPr>
      <t xml:space="preserve">NOTA No. 1: </t>
    </r>
    <r>
      <rPr>
        <sz val="7"/>
        <color indexed="8"/>
        <rFont val="Arial"/>
        <family val="2"/>
      </rPr>
      <t>PARA CADA CONTRATO SE DEBE INDICAR LA RAZÓN SOCIAL DEL CONTRATANTE, EL NÚMERO Y/O OBJETO Y SI SE HA EJECUTADO EN FORMA INDIVIDUAL (I), CONSORCIO (C), UNIÓN TEMPORAL (UT) O BAJO CUALQUIER OTRA MODALIDAD DE ASOCIACIÓN Y EL PORCENTAJE DE PARTICIPACIÓN</t>
    </r>
  </si>
  <si>
    <r>
      <rPr>
        <b/>
        <sz val="7"/>
        <color indexed="8"/>
        <rFont val="Arial"/>
        <family val="2"/>
      </rPr>
      <t>NOTA No. 2:</t>
    </r>
    <r>
      <rPr>
        <sz val="7"/>
        <color indexed="8"/>
        <rFont val="Arial"/>
        <family val="2"/>
      </rPr>
      <t xml:space="preserve"> EN EL CASO DE CONTRATOS SUSCRITOS EN CONSORCIO, UNIÓN TEMPORAL U OTRA MODALIDAD DE ASOCIACIÓN, INDICAR EN LAS COLUMNAS (3) A (7) ÚNICAMENTE EL VALOR QUE CORRESPONDE SEGÚN LA PARTICIPACIÓN</t>
    </r>
  </si>
  <si>
    <r>
      <rPr>
        <b/>
        <sz val="7"/>
        <color indexed="8"/>
        <rFont val="Arial"/>
        <family val="2"/>
      </rPr>
      <t>NOTA No. 3:</t>
    </r>
    <r>
      <rPr>
        <sz val="7"/>
        <color indexed="8"/>
        <rFont val="Arial"/>
        <family val="2"/>
      </rPr>
      <t xml:space="preserve"> LOS VALORES CONSIGNADOS EN LAS COLUMNAS (3) A (7) DEBEN EXPRESARSE EN PESOS COLOMBIANOS.</t>
    </r>
  </si>
  <si>
    <t>PROCESO:</t>
  </si>
  <si>
    <t>OBJETO:</t>
  </si>
  <si>
    <t>Tiempo total de ejecución del contrato en meses</t>
  </si>
  <si>
    <t>Incluidas sus adiciones y el IVA (4)</t>
  </si>
  <si>
    <t>ALCALDIA MUNICIPAL</t>
  </si>
  <si>
    <t>Oficina de Asesoría Jurídica</t>
  </si>
  <si>
    <t>Cra. 6 No 10-02, Tercer Piso Alcaldía Municipal.</t>
  </si>
  <si>
    <t>SMMLV</t>
  </si>
  <si>
    <t>VALOR</t>
  </si>
  <si>
    <t>SUB. DE TRANS.</t>
  </si>
  <si>
    <t>ITEM</t>
  </si>
  <si>
    <t>No. CONTRATO</t>
  </si>
  <si>
    <t>CONTRATANTE</t>
  </si>
  <si>
    <t>PLAZO</t>
  </si>
  <si>
    <t>FECHA INICIACIÓN</t>
  </si>
  <si>
    <t>VALORES EN PESOS</t>
  </si>
  <si>
    <t>INICIAL</t>
  </si>
  <si>
    <t>ACTUAL</t>
  </si>
  <si>
    <t>VALOR EJECUTADO EN PESOS</t>
  </si>
  <si>
    <t>VALORES POR EJECUTAR</t>
  </si>
  <si>
    <t>PESOS</t>
  </si>
  <si>
    <t>FIRMA AUTORIZADA</t>
  </si>
  <si>
    <t>MUNICIPIO DE NORCASIA CALDAS – SECRETARIA DE PLANEACIÓN Y DESARROLLO SOSTENIBLE
FORMATO No 2. CONTRATOS ADJUDICADOS, SIN INICIAR Y/O CONTRATOS EN EJECUCIÓN</t>
  </si>
  <si>
    <t>NOMBRE DEL PROPONENTE
PERSONA NATURAL, JURÍDICA O CONTRACTUAL (CONSORCIO O UNIÓN TEMPORAL)</t>
  </si>
  <si>
    <t>NOMBRE DEL REPRESENTANTE LEGAL (PERSONA JURÍDICA, CONSORCIO O UNIÓN TEMPORAL)</t>
  </si>
  <si>
    <t>IDENTIFICACIÓN (NIT O CÉDULA DE CIUDADANÍA)</t>
  </si>
  <si>
    <t>NOMBRE E IDENTIFICACIÓN DE LOS INTEGRANTES DEL CONSORCIO O UNIÓN TEMPORAL</t>
  </si>
  <si>
    <t>CORREO ELECTRÓNICO</t>
  </si>
  <si>
    <t>TELÉFONO
FIJO – CELULAR</t>
  </si>
  <si>
    <t>FAX</t>
  </si>
  <si>
    <t>DIRECCIÓN DE CORRESPONDENCIA</t>
  </si>
  <si>
    <t>Mediante el diligenciamiento del presente formato y envío al correo electrónico juridica@norcasia-caldas.gov.co, manifiesto mi interés en participar en el presente proceso de Selección Abreviada de Menor Cuantía.</t>
  </si>
  <si>
    <r>
      <rPr>
        <b/>
        <u/>
        <sz val="11"/>
        <color indexed="8"/>
        <rFont val="Arial"/>
        <family val="2"/>
      </rPr>
      <t>FORMULARIO 2.</t>
    </r>
    <r>
      <rPr>
        <u/>
        <sz val="11"/>
        <color indexed="8"/>
        <rFont val="Arial"/>
        <family val="2"/>
      </rPr>
      <t xml:space="preserve"> CONTRATOS ADJUDICADOS, SIN INICIAR Y/O CONTRATOS EN EJECUCIÓN</t>
    </r>
  </si>
  <si>
    <r>
      <rPr>
        <b/>
        <u/>
        <sz val="11"/>
        <color indexed="8"/>
        <rFont val="Arial"/>
        <family val="2"/>
      </rPr>
      <t>FORMULARIO 3.</t>
    </r>
    <r>
      <rPr>
        <u/>
        <sz val="11"/>
        <color indexed="8"/>
        <rFont val="Arial"/>
        <family val="2"/>
      </rPr>
      <t xml:space="preserve"> EXPERIENCIA GENERAL </t>
    </r>
  </si>
  <si>
    <r>
      <rPr>
        <b/>
        <u/>
        <sz val="11"/>
        <color indexed="8"/>
        <rFont val="Arial"/>
        <family val="2"/>
      </rPr>
      <t>FORMULARIO 4.</t>
    </r>
    <r>
      <rPr>
        <u/>
        <sz val="11"/>
        <color indexed="8"/>
        <rFont val="Arial"/>
        <family val="2"/>
      </rPr>
      <t xml:space="preserve"> EXPERIENCIA ESPECIFICA </t>
    </r>
  </si>
  <si>
    <r>
      <rPr>
        <b/>
        <u/>
        <sz val="11"/>
        <color indexed="8"/>
        <rFont val="Arial"/>
        <family val="2"/>
      </rPr>
      <t>FORMULARIO 5.</t>
    </r>
    <r>
      <rPr>
        <u/>
        <sz val="11"/>
        <color indexed="8"/>
        <rFont val="Arial"/>
        <family val="2"/>
      </rPr>
      <t xml:space="preserve"> MANIFESTACIÓN DE INTERÉS</t>
    </r>
  </si>
  <si>
    <t>Norcasia Caldas</t>
  </si>
  <si>
    <t>NORCASIA CALDAS</t>
  </si>
  <si>
    <t>FORMULARIO No. 6 - INFORMACIÓN FINANCIERA</t>
  </si>
  <si>
    <t>DESCRIPCION</t>
  </si>
  <si>
    <t>UN</t>
  </si>
  <si>
    <t>CANT</t>
  </si>
  <si>
    <t>VR UNIT</t>
  </si>
  <si>
    <t>VR PARCIAL</t>
  </si>
  <si>
    <t>1.1.1</t>
  </si>
  <si>
    <t>MANO DE  OBRA</t>
  </si>
  <si>
    <t>CUADA</t>
  </si>
  <si>
    <t>MANO DE OBRA CUADRILLA  A</t>
  </si>
  <si>
    <t>HORA</t>
  </si>
  <si>
    <t>ACA</t>
  </si>
  <si>
    <t>ACARREO INTERNO S/ CUADRILLA A</t>
  </si>
  <si>
    <t>COSPENDI</t>
  </si>
  <si>
    <t>COSTO POR PENDIENTE</t>
  </si>
  <si>
    <t>SUBT</t>
  </si>
  <si>
    <t>SUBTOTAL MANO DE OBRA</t>
  </si>
  <si>
    <t>EQUIPO</t>
  </si>
  <si>
    <t>HEMEN</t>
  </si>
  <si>
    <t>HERRAMIENTA MENOR</t>
  </si>
  <si>
    <t>SUBTE</t>
  </si>
  <si>
    <t xml:space="preserve">SUBTOTAL EQUIPO </t>
  </si>
  <si>
    <t xml:space="preserve">COSTO DIRECTO </t>
  </si>
  <si>
    <r>
      <rPr>
        <b/>
        <u/>
        <sz val="11"/>
        <color indexed="8"/>
        <rFont val="Arial"/>
        <family val="2"/>
      </rPr>
      <t>FORMULARIO 1</t>
    </r>
    <r>
      <rPr>
        <u/>
        <sz val="11"/>
        <color indexed="8"/>
        <rFont val="Arial"/>
        <family val="2"/>
      </rPr>
      <t>. PRESUPUESTO Y CANTIDADES DE OBRA</t>
    </r>
  </si>
  <si>
    <t>FORMATO DE ETIQUETA DEL SOBRE.</t>
  </si>
  <si>
    <r>
      <rPr>
        <b/>
        <u/>
        <sz val="11"/>
        <color indexed="8"/>
        <rFont val="Arial"/>
        <family val="2"/>
      </rPr>
      <t>FORMULARIO 1.2</t>
    </r>
    <r>
      <rPr>
        <u/>
        <sz val="11"/>
        <color indexed="8"/>
        <rFont val="Arial"/>
        <family val="2"/>
      </rPr>
      <t>. FORMATO DE PRECIOS UNITARIOS</t>
    </r>
  </si>
  <si>
    <r>
      <rPr>
        <b/>
        <u/>
        <sz val="11"/>
        <color indexed="8"/>
        <rFont val="Arial"/>
        <family val="2"/>
      </rPr>
      <t>FORMULARIO 1.3</t>
    </r>
    <r>
      <rPr>
        <u/>
        <sz val="11"/>
        <color indexed="8"/>
        <rFont val="Arial"/>
        <family val="2"/>
      </rPr>
      <t>. CRONOGRAMA Y FLUJO DE INVERSIONES</t>
    </r>
  </si>
  <si>
    <r>
      <rPr>
        <b/>
        <u/>
        <sz val="11"/>
        <color indexed="8"/>
        <rFont val="Arial"/>
        <family val="2"/>
      </rPr>
      <t>FORMULARIO 6.</t>
    </r>
    <r>
      <rPr>
        <u/>
        <sz val="11"/>
        <color indexed="8"/>
        <rFont val="Arial"/>
        <family val="2"/>
      </rPr>
      <t xml:space="preserve"> CAPACIDAD FINANCIERA</t>
    </r>
  </si>
  <si>
    <r>
      <rPr>
        <b/>
        <u/>
        <sz val="11"/>
        <color indexed="8"/>
        <rFont val="Arial"/>
        <family val="2"/>
      </rPr>
      <t>FORMULARIO 7.</t>
    </r>
    <r>
      <rPr>
        <u/>
        <sz val="11"/>
        <color indexed="8"/>
        <rFont val="Arial"/>
        <family val="2"/>
      </rPr>
      <t xml:space="preserve"> CAPACIDAD RESIDUAL DE CONTRATACION</t>
    </r>
  </si>
  <si>
    <t>► CUADRO DE SALARIOS MINIMOS</t>
  </si>
  <si>
    <t>Forma de Ejecución</t>
  </si>
  <si>
    <t>MUNICIPIO DE NORCASIA CALDAS – SECRETARIA DE PLANEACIÓN Y DESARROLLO SOSTENIBLE
FORMATO No 4.  EXPERIENCIA ESPECIFICA</t>
  </si>
  <si>
    <t>MUNICIPIO DE NORCASIA CALDAS – SECRETARIA DE PLANEACIÓN Y DESARROLLO SOSTENIBLE
FORMATO No 5.  MANIFESTACIÓN DE INTERÉS</t>
  </si>
  <si>
    <t>01 CONSTRUCTOR</t>
  </si>
  <si>
    <t>CODIGO</t>
  </si>
  <si>
    <t>ESPECIALIDAD</t>
  </si>
  <si>
    <t>01</t>
  </si>
  <si>
    <t>OBRAS SANITARIAS Y AMBIENTALES</t>
  </si>
  <si>
    <t>0102</t>
  </si>
  <si>
    <t>Grupo</t>
  </si>
  <si>
    <t>Nombre</t>
  </si>
  <si>
    <t>06</t>
  </si>
  <si>
    <t>Protección y control de erosiones.</t>
  </si>
  <si>
    <t>09</t>
  </si>
  <si>
    <t>Revegetalización o formación de cobertura vegetal.</t>
  </si>
  <si>
    <t>04</t>
  </si>
  <si>
    <t>EDIFICACIONES Y OBRAS DE URBANISMO</t>
  </si>
  <si>
    <t>0104</t>
  </si>
  <si>
    <t>07</t>
  </si>
  <si>
    <t>Estructuras especiales de concreto.</t>
  </si>
  <si>
    <t>05</t>
  </si>
  <si>
    <t>08</t>
  </si>
  <si>
    <t>02</t>
  </si>
  <si>
    <t>03</t>
  </si>
  <si>
    <t>10</t>
  </si>
  <si>
    <t>11</t>
  </si>
  <si>
    <t>12</t>
  </si>
  <si>
    <t>13</t>
  </si>
  <si>
    <t>14</t>
  </si>
  <si>
    <t>Redes de distribución de agua potable.</t>
  </si>
  <si>
    <t>Redes de distribución de aguas servidas.</t>
  </si>
  <si>
    <t>Estaciones de bombeo.</t>
  </si>
  <si>
    <t>Plantas de tratamiento.</t>
  </si>
  <si>
    <t>Tanques de almacenamiento.</t>
  </si>
  <si>
    <t>Recuperación ecológica y morfológica.</t>
  </si>
  <si>
    <t>Empradización.</t>
  </si>
  <si>
    <t>Rellenos Sanitarios.</t>
  </si>
  <si>
    <t>Pozos sépticos.</t>
  </si>
  <si>
    <t>Manejo y control ambiental.</t>
  </si>
  <si>
    <t>Explotación de los recursos naturales.</t>
  </si>
  <si>
    <t>OBRAS CIVILES HIDRAULICAS</t>
  </si>
  <si>
    <t>0101</t>
  </si>
  <si>
    <t>Presas, diques y muelles.</t>
  </si>
  <si>
    <t>Regulación y control de ríos.</t>
  </si>
  <si>
    <t>Sistemas de irrigación y drenaje.</t>
  </si>
  <si>
    <t>Dragados y canales.</t>
  </si>
  <si>
    <t>Aguas subterráneas y pozos profundos.</t>
  </si>
  <si>
    <t>Generación y modificación de playas.</t>
  </si>
  <si>
    <t>Conducción de aguas.</t>
  </si>
  <si>
    <t>0103</t>
  </si>
  <si>
    <t>SISTEMAS DE COMUNICACIÓN Y OBRAS COMPLEMENTARIAS</t>
  </si>
  <si>
    <t>Centrales telefónicas.</t>
  </si>
  <si>
    <t>Redes de fibra óptica.</t>
  </si>
  <si>
    <t>Redes de transmisión de datos.</t>
  </si>
  <si>
    <t>Antenas y equipos de repetición.</t>
  </si>
  <si>
    <t>Redes de computación y conmutación.</t>
  </si>
  <si>
    <t>Edificaciones sencillas hasta 500m2 y de alturas menores de 15 metros.</t>
  </si>
  <si>
    <t>Edificaciones mayores de 500m2 y de alturas mayores de 15 metros.</t>
  </si>
  <si>
    <t>Remodelaciones, conservación y mantenimiento.</t>
  </si>
  <si>
    <t>Restauración de edificaciones.</t>
  </si>
  <si>
    <t>Parques, obras de urbanismo, paisajismo y complementarias.</t>
  </si>
  <si>
    <t>Estructuras de concreto convencionales.</t>
  </si>
  <si>
    <t>Estructuras metálicas.</t>
  </si>
  <si>
    <t>Estructuras de madera.</t>
  </si>
  <si>
    <t>Instalaciones interiores para edificaciones.</t>
  </si>
  <si>
    <t>0105</t>
  </si>
  <si>
    <t>MONTAJES ELECTROMECANICOS Y OBRAS COMPLEMENTARIAS</t>
  </si>
  <si>
    <t>Montajes para centrales hidráulicas.</t>
  </si>
  <si>
    <t>Montajes para centrales térmicas.</t>
  </si>
  <si>
    <t>Subestaciones de energía.</t>
  </si>
  <si>
    <t>Sistemas de calefacción, refrigeración y enfriamiento.</t>
  </si>
  <si>
    <t>Montaje de ascensores, montacargas y puente- grúas.</t>
  </si>
  <si>
    <t>Líneas de transmisión y subtransmisión de energía.</t>
  </si>
  <si>
    <t>Redes de distribución aéreas y subterráneas.</t>
  </si>
  <si>
    <t>Montajes de tuberías de presión.</t>
  </si>
  <si>
    <t>0106</t>
  </si>
  <si>
    <t>Unidades de proceso.</t>
  </si>
  <si>
    <t>Servicios industriales.</t>
  </si>
  <si>
    <t>Alimenticios.</t>
  </si>
  <si>
    <t>Farmacéuticos.</t>
  </si>
  <si>
    <t>Químicos.</t>
  </si>
  <si>
    <t>Vidrios, acrílicos y similares.</t>
  </si>
  <si>
    <t>Frigoríficos.</t>
  </si>
  <si>
    <t>Siderúrgicos.</t>
  </si>
  <si>
    <t>Madereros.</t>
  </si>
  <si>
    <t>Papeleros.</t>
  </si>
  <si>
    <t>Zonas Francas.</t>
  </si>
  <si>
    <t>Astilleros.</t>
  </si>
  <si>
    <t>Mataderos.</t>
  </si>
  <si>
    <t>Bodegas.</t>
  </si>
  <si>
    <t>0107</t>
  </si>
  <si>
    <t>SISTEMAS Y SERVICIOS INDUSTRIALES</t>
  </si>
  <si>
    <t>OBRAS PARA MINERÍA E HIDROCARBUROS</t>
  </si>
  <si>
    <t>Explotación minera.</t>
  </si>
  <si>
    <t>Ductos para transporte de hidrocarburos.</t>
  </si>
  <si>
    <t>Cruces subfluviales de líneas.</t>
  </si>
  <si>
    <t>Estructuras marinas, plataformas y monoboyas.</t>
  </si>
  <si>
    <t>Refinerías y plantas petroquímicas.</t>
  </si>
  <si>
    <t>Tanques y recipientes metálicos para almacenamiento.</t>
  </si>
  <si>
    <t>Vasijas de proceso.</t>
  </si>
  <si>
    <t>Estaciones de recolección y/o de bombeo.</t>
  </si>
  <si>
    <t>Líneas regulares</t>
  </si>
  <si>
    <t>Salvamento y seguridad minera.</t>
  </si>
  <si>
    <t>0108</t>
  </si>
  <si>
    <t>Vías de comunicación en superficie.</t>
  </si>
  <si>
    <t>Pavimentos rígidos.</t>
  </si>
  <si>
    <t>Pavimentos flexibles.</t>
  </si>
  <si>
    <t>Puentes atirantados y cables aéreos.</t>
  </si>
  <si>
    <t>Perforaciones, túneles y excavaciones subterráneas.</t>
  </si>
  <si>
    <t>Puertos marítimos y fluviales.</t>
  </si>
  <si>
    <t>Señalización y semaforización.</t>
  </si>
  <si>
    <t>Seguridad aérea.</t>
  </si>
  <si>
    <t>0109</t>
  </si>
  <si>
    <t>Sistemas de seguridad industrial.</t>
  </si>
  <si>
    <t>Sistemas de instrumentación y control.</t>
  </si>
  <si>
    <t>Sistemas contra incendio.</t>
  </si>
  <si>
    <t>Sistemas de seguridad y vigilancia.</t>
  </si>
  <si>
    <t>Sistemas de distribución y/o evacuación de productos industriales.</t>
  </si>
  <si>
    <t>Cercas eléctricas de seguridad.</t>
  </si>
  <si>
    <t>OBRAS DE TRANSPORTE  Y COMPLEMENTARIOS</t>
  </si>
  <si>
    <t>SERVICIOS GENERALES</t>
  </si>
  <si>
    <t>0110</t>
  </si>
  <si>
    <t>DEMOLICION</t>
  </si>
  <si>
    <t>No reporta</t>
  </si>
  <si>
    <t>Ley 1150 de 2007 ARTÍCULO 2. De las modalidades de selección</t>
  </si>
  <si>
    <t>Presupuesto Municipio:</t>
  </si>
  <si>
    <t>SMMLV (2012):</t>
  </si>
  <si>
    <t>Ppto en SMMLV:</t>
  </si>
  <si>
    <t>MONTO PARA LA MENOR CUANTIA DEL MUNICIPIO</t>
  </si>
  <si>
    <t>DESDE</t>
  </si>
  <si>
    <t>HASTA</t>
  </si>
  <si>
    <t>VALOR EN PESOS</t>
  </si>
  <si>
    <t>COSTOS DIRECTOS</t>
  </si>
  <si>
    <t>OBRA:</t>
  </si>
  <si>
    <t>Plazo estimado de ejecución (meses)=</t>
  </si>
  <si>
    <t>mes</t>
  </si>
  <si>
    <t>Estampilla pro-cultura</t>
  </si>
  <si>
    <r>
      <rPr>
        <b/>
        <u/>
        <sz val="11"/>
        <color indexed="8"/>
        <rFont val="Arial"/>
        <family val="2"/>
      </rPr>
      <t>FORMULARIO 1.4.</t>
    </r>
    <r>
      <rPr>
        <u/>
        <sz val="11"/>
        <color indexed="8"/>
        <rFont val="Arial"/>
        <family val="2"/>
      </rPr>
      <t xml:space="preserve"> ANALISIS DEL AIU</t>
    </r>
  </si>
  <si>
    <t>* Solo aplica para contratación por menor cuantía</t>
  </si>
  <si>
    <r>
      <rPr>
        <b/>
        <u/>
        <sz val="11"/>
        <rFont val="Arial"/>
        <family val="2"/>
      </rPr>
      <t>FORMULARIO 8.</t>
    </r>
    <r>
      <rPr>
        <u/>
        <sz val="11"/>
        <rFont val="Arial"/>
        <family val="2"/>
      </rPr>
      <t xml:space="preserve"> RELACION DE EQUIPOS</t>
    </r>
  </si>
  <si>
    <t>Mes 4</t>
  </si>
  <si>
    <t>OBJETO :</t>
  </si>
  <si>
    <t>PROPONENTE :</t>
  </si>
  <si>
    <r>
      <rPr>
        <b/>
        <u/>
        <sz val="11"/>
        <rFont val="Arial"/>
        <family val="2"/>
      </rPr>
      <t>FORMULARIO 9</t>
    </r>
    <r>
      <rPr>
        <u/>
        <sz val="11"/>
        <rFont val="Arial"/>
        <family val="2"/>
      </rPr>
      <t>. GENERACIÓN DE EMPLEO</t>
    </r>
  </si>
  <si>
    <t>Entidad contratante</t>
  </si>
  <si>
    <t>Con el fin de acreditar la Capacidad de Contratación Residual (Kr) en SMMLV de acuerdo a lo establecido en el Decreto 1397 de 2012, a continuación nos permitimos relacionar los contratos en ejecución que afectan mi capacidad, en los siguientes términos:</t>
  </si>
  <si>
    <t>SUMATORIAS</t>
  </si>
  <si>
    <t>Filtro</t>
  </si>
  <si>
    <t>FORMULARIO No. 9</t>
  </si>
  <si>
    <r>
      <t xml:space="preserve">I - C - UT
</t>
    </r>
    <r>
      <rPr>
        <b/>
        <sz val="8"/>
        <rFont val="Arial"/>
        <family val="2"/>
      </rPr>
      <t>(nota 1)</t>
    </r>
  </si>
  <si>
    <t xml:space="preserve">Capital de Trabajo (CTi)*: </t>
  </si>
  <si>
    <r>
      <t xml:space="preserve">Saldo del Contrato
</t>
    </r>
    <r>
      <rPr>
        <b/>
        <i/>
        <sz val="10"/>
        <rFont val="Arial"/>
        <family val="2"/>
      </rPr>
      <t xml:space="preserve"> -</t>
    </r>
    <r>
      <rPr>
        <b/>
        <sz val="10"/>
        <rFont val="Arial"/>
        <family val="2"/>
      </rPr>
      <t>SCi</t>
    </r>
    <r>
      <rPr>
        <b/>
        <i/>
        <sz val="10"/>
        <rFont val="Arial"/>
        <family val="2"/>
      </rPr>
      <t>-</t>
    </r>
  </si>
  <si>
    <t>Objeto del Contrato en Ejecución (i)</t>
  </si>
  <si>
    <t>CRj=</t>
  </si>
  <si>
    <t>Pi%</t>
  </si>
  <si>
    <t>&gt;</t>
  </si>
  <si>
    <t>FORMULARIO No. 7</t>
  </si>
  <si>
    <t>CAPACIDAD RESIDUAL</t>
  </si>
  <si>
    <r>
      <t>Termino pendiente de ejecucion (Mes)
- n</t>
    </r>
    <r>
      <rPr>
        <b/>
        <i/>
        <sz val="10"/>
        <rFont val="Arial"/>
        <family val="2"/>
      </rPr>
      <t>i</t>
    </r>
    <r>
      <rPr>
        <b/>
        <sz val="10"/>
        <rFont val="Arial"/>
        <family val="2"/>
      </rPr>
      <t xml:space="preserve"> -</t>
    </r>
  </si>
  <si>
    <t>PORCENTAJE DE PARTICIPACION:</t>
  </si>
  <si>
    <t>INTEGRANTE:</t>
  </si>
  <si>
    <t>ANALISIS DE INTERVENTORIA</t>
  </si>
  <si>
    <t>FACTOR MULTIPLICADOR</t>
  </si>
  <si>
    <t>días</t>
  </si>
  <si>
    <t>FACTOR MULTIPLICADOR PARA PERSONAL PROFESIONAL, ADMINISTRATIVO Y TÉCNICO</t>
  </si>
  <si>
    <t>A.</t>
  </si>
  <si>
    <t>B.</t>
  </si>
  <si>
    <t>PRESTACIONES SOCIALES</t>
  </si>
  <si>
    <t>a.</t>
  </si>
  <si>
    <t>Caja de Compensación</t>
  </si>
  <si>
    <t>% A</t>
  </si>
  <si>
    <t>b.</t>
  </si>
  <si>
    <t>SENA</t>
  </si>
  <si>
    <t>c.</t>
  </si>
  <si>
    <t>ICBF</t>
  </si>
  <si>
    <t>d.</t>
  </si>
  <si>
    <t>Sistema de seguridad social : Salud</t>
  </si>
  <si>
    <t>e.</t>
  </si>
  <si>
    <t>Sistema de seguridad social : Pensiòn</t>
  </si>
  <si>
    <t>f.</t>
  </si>
  <si>
    <t>ARP personal en obra</t>
  </si>
  <si>
    <t>Vacaciones</t>
  </si>
  <si>
    <t>(15/360*100)</t>
  </si>
  <si>
    <t>Ausencias justificadas</t>
  </si>
  <si>
    <t>(3/360*100)</t>
  </si>
  <si>
    <t>Indemnizaciones</t>
  </si>
  <si>
    <t>Otros</t>
  </si>
  <si>
    <t>C.</t>
  </si>
  <si>
    <t>SUMA (A + B)</t>
  </si>
  <si>
    <t>D.</t>
  </si>
  <si>
    <t>COSTOS INDIRECTOS</t>
  </si>
  <si>
    <t>Gastos bancarios  y costos financieros</t>
  </si>
  <si>
    <t>Perfeccionamiento (póliza única, publicación)</t>
  </si>
  <si>
    <t>F.</t>
  </si>
  <si>
    <t>FACTOR MULTIPLICADOR FINAL</t>
  </si>
  <si>
    <t>CARGO / OFICIO</t>
  </si>
  <si>
    <t>Dedicacion        (% mes)</t>
  </si>
  <si>
    <t>Vr. Salario Mensual ($)</t>
  </si>
  <si>
    <t>VALOR PARCIAL</t>
  </si>
  <si>
    <t>COSTOS DIRECTOS DE PERSONAL</t>
  </si>
  <si>
    <t>PERSONAL PROFESIONAL</t>
  </si>
  <si>
    <t>SUBTOTAL COSTOS DE PERSONAL (1)</t>
  </si>
  <si>
    <t>FACTOR MULTIPLICADOR (2)</t>
  </si>
  <si>
    <t>(A) TOTAL COSTOS DE PERSONAL = (1)*(2)</t>
  </si>
  <si>
    <t>Valor Parcial ($)</t>
  </si>
  <si>
    <t>Tiempo Utilización (%)</t>
  </si>
  <si>
    <t>VALOR TOTAL ($)</t>
  </si>
  <si>
    <t>Viajes y Viaticos</t>
  </si>
  <si>
    <t>Gastos de Oficina (Papelería, fotocopias, etc)</t>
  </si>
  <si>
    <t xml:space="preserve">(B) TOTAL COSTOS DIRECTOS </t>
  </si>
  <si>
    <t>IMPUESTOS Y RETENCIONES</t>
  </si>
  <si>
    <t>Estampilla pro-anciano</t>
  </si>
  <si>
    <t>(C) TOTAL COSTOS IMPUESTOS Y RETENCIONES</t>
  </si>
  <si>
    <t>Honorarios</t>
  </si>
  <si>
    <t>Prima de Servicios</t>
  </si>
  <si>
    <t>(30/360*100)</t>
  </si>
  <si>
    <t>Cesantias</t>
  </si>
  <si>
    <t>Intereses a las cesantias</t>
  </si>
  <si>
    <t>(0,12*30/360)</t>
  </si>
  <si>
    <t>h.</t>
  </si>
  <si>
    <t>i.</t>
  </si>
  <si>
    <t>j.</t>
  </si>
  <si>
    <t>k.</t>
  </si>
  <si>
    <t>MUNICIPIO DE NORCASIA CALDAS  – SECRETARIA DE PLANEACIÓN Y DESARROLLO SOSTENIBLE
FORMATO No 2.  EXPERIENCIA ESPECIFICA</t>
  </si>
  <si>
    <t>l.</t>
  </si>
  <si>
    <t>m.</t>
  </si>
  <si>
    <t>n.</t>
  </si>
  <si>
    <t>o.</t>
  </si>
  <si>
    <t>Dotación</t>
  </si>
  <si>
    <t>%A</t>
  </si>
  <si>
    <t>Incapacidad no cubierta seguridad social</t>
  </si>
  <si>
    <t>Participacion (meses)</t>
  </si>
  <si>
    <t>Residente de interventoría - Ing Civil o Arquitecto</t>
  </si>
  <si>
    <t>Auxiliar Administrativo</t>
  </si>
  <si>
    <t>PERSONAL AUXILIAR</t>
  </si>
  <si>
    <t>Estampilla pro-Universidad</t>
  </si>
  <si>
    <t>Ensayos de Laboratorio e informes</t>
  </si>
  <si>
    <t>Equipos de topografía</t>
  </si>
  <si>
    <t>Alquiler de oficina y servicios públicos</t>
  </si>
  <si>
    <t>SALARIO BÁSICO (Nómina total mensual)</t>
  </si>
  <si>
    <t>SEGURIDAD SOCIAL Y APORTES PARAFISCALES</t>
  </si>
  <si>
    <t>g</t>
  </si>
  <si>
    <t>OTROS</t>
  </si>
  <si>
    <t>SUBTOTAL (C + D + E)</t>
  </si>
  <si>
    <t>Municipio de Barbosa - Antioquia</t>
  </si>
  <si>
    <t>Barbosa Social - Es la Gente!</t>
  </si>
  <si>
    <t>Director de Interventoría - Ing Civil o Arquitecto</t>
  </si>
  <si>
    <t>Residente SST - Tecnologo</t>
  </si>
  <si>
    <t>Estampilla pro-Hospital</t>
  </si>
  <si>
    <t>Estampilla pro-Deporte</t>
  </si>
  <si>
    <t>Residente Ambiental - Ing. Ambiental</t>
  </si>
  <si>
    <t>Asesor especialista - Ing. Estructural</t>
  </si>
  <si>
    <t>Asesor - Ing. Electricista</t>
  </si>
  <si>
    <t>INTERVENTORÍA TECNICA, ADMINISTRATIVA AMBIENTAL, FINANCIERA Y JURÍDICA PARA LA OBRA DE CONSTRUCCIÓN Y MEJORAMIENTO DEL ESCENARIO DEPORTIVO CANCHA AUXILIAR EN ARENILLA DE FUTBOL 11 EN LA UNIDAD DEPORTIVA LOS BÚCAROS EN EL MUNICIPIO DE BARBOSA, ANTIOQUIA.</t>
  </si>
  <si>
    <t>CAROLINA SOSSA ARANGO</t>
  </si>
  <si>
    <t>Secretaria de obras públicas (E)</t>
  </si>
  <si>
    <t>Secretaria de obras públicas (E )</t>
  </si>
  <si>
    <t>Proyectó y elaboro:</t>
  </si>
  <si>
    <t>P.U Juan Pablo Montaña F.</t>
  </si>
  <si>
    <t>Revisó:</t>
  </si>
  <si>
    <t>Carlos Arturo Herrera Mosquera</t>
  </si>
  <si>
    <t>Subsecretario de Construcción y Mantenimiento</t>
  </si>
  <si>
    <t xml:space="preserve">Aprobó: </t>
  </si>
  <si>
    <t>Carolina Sossa Arango</t>
  </si>
  <si>
    <t>IVA</t>
  </si>
  <si>
    <t>COSTO = (A)+(B)+(C)</t>
  </si>
  <si>
    <t>COSTO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</si>
</sst>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0_-;\-&quot;$&quot;* #,##0_-;_-&quot;$&quot;* &quot;-&quot;_-;_-@_-"/>
    <numFmt numFmtId="164" formatCode="_(&quot;$&quot;\ * #,##0.00_);_(&quot;$&quot;\ * \(#,##0.00\);_(&quot;$&quot;\ * &quot;-&quot;??_);_(@_)"/>
    <numFmt numFmtId="165" formatCode="_(* #,##0.00_);_(* \(#,##0.00\);_(* &quot;-&quot;??_);_(@_)"/>
    <numFmt numFmtId="166" formatCode="_-* #,##0\ _€_-;\-* #,##0\ _€_-;_-* &quot;-&quot;\ _€_-;_-@_-"/>
    <numFmt numFmtId="167" formatCode="_-* #,##0.00\ &quot;€&quot;_-;\-* #,##0.00\ &quot;€&quot;_-;_-* &quot;-&quot;??\ &quot;€&quot;_-;_-@_-"/>
    <numFmt numFmtId="168" formatCode="_-* #,##0.00\ _€_-;\-* #,##0.00\ _€_-;_-* &quot;-&quot;??\ _€_-;_-@_-"/>
    <numFmt numFmtId="169" formatCode="_ &quot;$&quot;\ * #,##0.00_ ;_ &quot;$&quot;\ * \-#,##0.00_ ;_ &quot;$&quot;\ * &quot;-&quot;??_ ;_ @_ "/>
    <numFmt numFmtId="170" formatCode="&quot;No. &quot;#,##0"/>
    <numFmt numFmtId="171" formatCode="0.0"/>
    <numFmt numFmtId="172" formatCode="#,##0.0"/>
    <numFmt numFmtId="173" formatCode="[$-C0A]dd\-mmm\-yy;@"/>
    <numFmt numFmtId="174" formatCode="&quot;$&quot;\ #,##0.00"/>
    <numFmt numFmtId="175" formatCode="_([$$-240A]\ * #,##0.00_);_([$$-240A]\ * \(#,##0.00\);_([$$-240A]\ * &quot;-&quot;??_);_(@_)"/>
    <numFmt numFmtId="176" formatCode="_-[$$-240A]\ * #,##0.00_ ;_-[$$-240A]\ * \-#,##0.00\ ;_-[$$-240A]\ * &quot;-&quot;??_ ;_-@_ "/>
    <numFmt numFmtId="177" formatCode="_-* #,##0\ _€_-;\-* #,##0\ _€_-;_-* &quot;-&quot;??\ _€_-;_-@_-"/>
    <numFmt numFmtId="178" formatCode="0.000"/>
    <numFmt numFmtId="179" formatCode="_(* #,##0_);_(* \(#,##0\);_(* &quot;-&quot;??_);_(@_)"/>
    <numFmt numFmtId="180" formatCode="[$$-500A]#,##0.00"/>
    <numFmt numFmtId="181" formatCode="[$$-500A]\ #,##0.00"/>
    <numFmt numFmtId="182" formatCode="_ &quot;$&quot;\ * #,##0_ ;_ &quot;$&quot;\ * \-#,##0_ ;_ &quot;$&quot;\ * &quot;-&quot;??_ ;_ @_ "/>
    <numFmt numFmtId="183" formatCode="0.0000"/>
  </numFmts>
  <fonts count="103">
    <font>
      <sz val="10"/>
      <name val="Arial"/>
    </font>
    <font>
      <sz val="11"/>
      <color theme="1"/>
      <name val="Calibri"/>
      <family val="2"/>
      <scheme val="minor"/>
    </font>
    <font>
      <sz val="10"/>
      <name val="Arial"/>
      <family val="2"/>
    </font>
    <font>
      <sz val="11"/>
      <name val="Arial"/>
      <family val="2"/>
    </font>
    <font>
      <sz val="10"/>
      <name val="Arial"/>
      <family val="2"/>
    </font>
    <font>
      <b/>
      <sz val="9"/>
      <name val="Arial"/>
      <family val="2"/>
    </font>
    <font>
      <sz val="9"/>
      <name val="Arial"/>
      <family val="2"/>
    </font>
    <font>
      <b/>
      <sz val="14"/>
      <name val="Arial"/>
      <family val="2"/>
    </font>
    <font>
      <b/>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sz val="10"/>
      <name val="Geneva"/>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b/>
      <sz val="10"/>
      <name val="Arial"/>
      <family val="2"/>
    </font>
    <font>
      <sz val="12"/>
      <name val="Arial"/>
      <family val="2"/>
    </font>
    <font>
      <b/>
      <sz val="16"/>
      <name val="Arial"/>
      <family val="2"/>
    </font>
    <font>
      <b/>
      <sz val="20"/>
      <name val="Arial"/>
      <family val="2"/>
    </font>
    <font>
      <sz val="10"/>
      <color indexed="9"/>
      <name val="Arial"/>
      <family val="2"/>
    </font>
    <font>
      <b/>
      <sz val="8"/>
      <name val="Arial"/>
      <family val="2"/>
    </font>
    <font>
      <b/>
      <sz val="12"/>
      <name val="Arial"/>
      <family val="2"/>
    </font>
    <font>
      <b/>
      <sz val="10"/>
      <color indexed="10"/>
      <name val="Arial"/>
      <family val="2"/>
    </font>
    <font>
      <b/>
      <u/>
      <sz val="16"/>
      <name val="Arial"/>
      <family val="2"/>
    </font>
    <font>
      <sz val="16"/>
      <name val="Arial"/>
      <family val="2"/>
    </font>
    <font>
      <vertAlign val="superscript"/>
      <sz val="8"/>
      <name val="Arial"/>
      <family val="2"/>
    </font>
    <font>
      <sz val="14"/>
      <name val="Arial"/>
      <family val="2"/>
    </font>
    <font>
      <b/>
      <u/>
      <sz val="14"/>
      <name val="Arial"/>
      <family val="2"/>
    </font>
    <font>
      <b/>
      <sz val="6"/>
      <name val="Arial"/>
      <family val="2"/>
    </font>
    <font>
      <b/>
      <sz val="10"/>
      <color indexed="17"/>
      <name val="Arial"/>
      <family val="2"/>
    </font>
    <font>
      <sz val="10"/>
      <color indexed="10"/>
      <name val="Arial"/>
      <family val="2"/>
    </font>
    <font>
      <sz val="8"/>
      <color indexed="10"/>
      <name val="Times New Roman"/>
      <family val="1"/>
    </font>
    <font>
      <sz val="10"/>
      <color indexed="10"/>
      <name val="Times New Roman"/>
      <family val="1"/>
    </font>
    <font>
      <sz val="10"/>
      <name val="Times New Roman"/>
      <family val="1"/>
    </font>
    <font>
      <sz val="12"/>
      <name val="Times New Roman"/>
      <family val="1"/>
    </font>
    <font>
      <b/>
      <sz val="10"/>
      <name val="Tahoma"/>
      <family val="2"/>
    </font>
    <font>
      <sz val="10"/>
      <name val="Tahoma"/>
      <family val="2"/>
    </font>
    <font>
      <b/>
      <u/>
      <sz val="12"/>
      <name val="Arial"/>
      <family val="2"/>
    </font>
    <font>
      <b/>
      <sz val="5"/>
      <name val="Arial"/>
      <family val="2"/>
    </font>
    <font>
      <sz val="7"/>
      <color indexed="8"/>
      <name val="Arial"/>
      <family val="2"/>
    </font>
    <font>
      <b/>
      <sz val="7"/>
      <color indexed="8"/>
      <name val="Arial"/>
      <family val="2"/>
    </font>
    <font>
      <sz val="7"/>
      <name val="Arial"/>
      <family val="2"/>
    </font>
    <font>
      <b/>
      <sz val="9"/>
      <color indexed="81"/>
      <name val="Tahoma"/>
      <family val="2"/>
    </font>
    <font>
      <u/>
      <sz val="11"/>
      <color indexed="8"/>
      <name val="Arial"/>
      <family val="2"/>
    </font>
    <font>
      <b/>
      <u/>
      <sz val="11"/>
      <color indexed="8"/>
      <name val="Arial"/>
      <family val="2"/>
    </font>
    <font>
      <sz val="10"/>
      <name val="Arial"/>
      <family val="2"/>
    </font>
    <font>
      <b/>
      <u/>
      <sz val="11"/>
      <name val="Arial"/>
      <family val="2"/>
    </font>
    <font>
      <u/>
      <sz val="11"/>
      <name val="Arial"/>
      <family val="2"/>
    </font>
    <font>
      <b/>
      <i/>
      <sz val="11"/>
      <name val="Arial"/>
      <family val="2"/>
    </font>
    <font>
      <b/>
      <i/>
      <sz val="10"/>
      <name val="Arial"/>
      <family val="2"/>
    </font>
    <font>
      <u/>
      <sz val="10"/>
      <color theme="10"/>
      <name val="Arial"/>
      <family val="2"/>
    </font>
    <font>
      <b/>
      <sz val="11"/>
      <color theme="1"/>
      <name val="Calibri"/>
      <family val="2"/>
      <scheme val="minor"/>
    </font>
    <font>
      <sz val="8"/>
      <color theme="1"/>
      <name val="Calibri"/>
      <family val="2"/>
      <scheme val="minor"/>
    </font>
    <font>
      <sz val="9"/>
      <color theme="1"/>
      <name val="Calibri"/>
      <family val="2"/>
      <scheme val="minor"/>
    </font>
    <font>
      <sz val="10"/>
      <color theme="1"/>
      <name val="Calibri"/>
      <family val="2"/>
      <scheme val="minor"/>
    </font>
    <font>
      <b/>
      <sz val="10"/>
      <color theme="1"/>
      <name val="Arial"/>
      <family val="2"/>
    </font>
    <font>
      <sz val="10"/>
      <color theme="1"/>
      <name val="Arial"/>
      <family val="2"/>
    </font>
    <font>
      <b/>
      <sz val="14"/>
      <color theme="1"/>
      <name val="Calibri"/>
      <family val="2"/>
      <scheme val="minor"/>
    </font>
    <font>
      <b/>
      <sz val="11"/>
      <color theme="1" tint="4.9989318521683403E-2"/>
      <name val="Calibri"/>
      <family val="2"/>
      <scheme val="minor"/>
    </font>
    <font>
      <b/>
      <sz val="9"/>
      <color theme="1" tint="4.9989318521683403E-2"/>
      <name val="Calibri"/>
      <family val="2"/>
      <scheme val="minor"/>
    </font>
    <font>
      <b/>
      <sz val="8"/>
      <color theme="1"/>
      <name val="Calibri"/>
      <family val="2"/>
      <scheme val="minor"/>
    </font>
    <font>
      <b/>
      <sz val="10"/>
      <color theme="1"/>
      <name val="Calibri"/>
      <family val="2"/>
      <scheme val="minor"/>
    </font>
    <font>
      <sz val="12"/>
      <color theme="1"/>
      <name val="Calibri"/>
      <family val="2"/>
      <scheme val="minor"/>
    </font>
    <font>
      <b/>
      <sz val="12"/>
      <color theme="1"/>
      <name val="Calibri"/>
      <family val="2"/>
      <scheme val="minor"/>
    </font>
    <font>
      <b/>
      <sz val="9"/>
      <color theme="1"/>
      <name val="Calibri"/>
      <family val="2"/>
      <scheme val="minor"/>
    </font>
    <font>
      <sz val="8"/>
      <color theme="1" tint="4.9989318521683403E-2"/>
      <name val="Arial"/>
      <family val="2"/>
    </font>
    <font>
      <u/>
      <sz val="11"/>
      <color theme="1" tint="4.9989318521683403E-2"/>
      <name val="Arial"/>
      <family val="2"/>
    </font>
    <font>
      <b/>
      <u/>
      <sz val="12"/>
      <color theme="1" tint="4.9989318521683403E-2"/>
      <name val="Arial"/>
      <family val="2"/>
    </font>
    <font>
      <b/>
      <sz val="18"/>
      <color theme="1" tint="4.9989318521683403E-2"/>
      <name val="Arial"/>
      <family val="2"/>
    </font>
    <font>
      <b/>
      <sz val="16"/>
      <color theme="1" tint="4.9989318521683403E-2"/>
      <name val="Cambria"/>
      <family val="1"/>
      <scheme val="major"/>
    </font>
    <font>
      <sz val="11"/>
      <color theme="1" tint="4.9989318521683403E-2"/>
      <name val="Arial"/>
      <family val="2"/>
    </font>
    <font>
      <b/>
      <sz val="11"/>
      <color theme="1" tint="4.9989318521683403E-2"/>
      <name val="BankGothic Md BT"/>
      <family val="2"/>
    </font>
    <font>
      <sz val="7"/>
      <color theme="1"/>
      <name val="Arial"/>
      <family val="2"/>
    </font>
    <font>
      <sz val="12"/>
      <color theme="1" tint="4.9989318521683403E-2"/>
      <name val="Hobo"/>
    </font>
    <font>
      <sz val="10"/>
      <name val="Arial"/>
      <family val="2"/>
    </font>
    <font>
      <sz val="11"/>
      <name val="Arial Narrow"/>
      <family val="2"/>
    </font>
    <font>
      <b/>
      <sz val="11"/>
      <name val="Arial Narrow"/>
      <family val="2"/>
    </font>
    <font>
      <sz val="11"/>
      <color indexed="8"/>
      <name val="Arial Narrow"/>
      <family val="2"/>
    </font>
    <font>
      <b/>
      <sz val="11"/>
      <color indexed="8"/>
      <name val="Arial Narrow"/>
      <family val="2"/>
    </font>
    <font>
      <b/>
      <u/>
      <sz val="10"/>
      <color theme="1" tint="4.9989318521683403E-2"/>
      <name val="Arial Narrow"/>
      <family val="2"/>
    </font>
    <font>
      <sz val="10"/>
      <name val="Arial Narrow"/>
      <family val="2"/>
    </font>
    <font>
      <sz val="10"/>
      <color theme="1" tint="4.9989318521683403E-2"/>
      <name val="Arial Narrow"/>
      <family val="2"/>
    </font>
    <font>
      <u/>
      <sz val="10"/>
      <color theme="1" tint="4.9989318521683403E-2"/>
      <name val="Arial Narrow"/>
      <family val="2"/>
    </font>
    <font>
      <b/>
      <sz val="10"/>
      <name val="Arial Narrow"/>
      <family val="2"/>
    </font>
    <font>
      <b/>
      <sz val="11"/>
      <color indexed="8"/>
      <name val="Arial"/>
      <family val="2"/>
    </font>
    <font>
      <sz val="11"/>
      <color indexed="8"/>
      <name val="Arial"/>
      <family val="2"/>
    </font>
    <font>
      <b/>
      <sz val="10"/>
      <color theme="1" tint="4.9989318521683403E-2"/>
      <name val="Arial Narrow"/>
      <family val="2"/>
    </font>
    <font>
      <b/>
      <sz val="10"/>
      <color theme="1"/>
      <name val="Arial Narrow"/>
      <family val="2"/>
    </font>
    <font>
      <sz val="9"/>
      <name val="Arial Narrow"/>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6" tint="0.59999389629810485"/>
        <bgColor indexed="64"/>
      </patternFill>
    </fill>
    <fill>
      <patternFill patternType="solid">
        <fgColor theme="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1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double">
        <color indexed="64"/>
      </left>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double">
        <color indexed="64"/>
      </left>
      <right/>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tted">
        <color indexed="64"/>
      </bottom>
      <diagonal/>
    </border>
    <border>
      <left style="medium">
        <color indexed="64"/>
      </left>
      <right style="thin">
        <color indexed="64"/>
      </right>
      <top style="double">
        <color indexed="64"/>
      </top>
      <bottom style="dotted">
        <color indexed="64"/>
      </bottom>
      <diagonal/>
    </border>
    <border>
      <left style="thin">
        <color indexed="64"/>
      </left>
      <right style="medium">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top style="double">
        <color indexed="64"/>
      </top>
      <bottom style="dotted">
        <color indexed="64"/>
      </bottom>
      <diagonal/>
    </border>
    <border>
      <left style="thin">
        <color indexed="64"/>
      </left>
      <right style="double">
        <color indexed="64"/>
      </right>
      <top style="double">
        <color indexed="64"/>
      </top>
      <bottom style="dotted">
        <color indexed="64"/>
      </bottom>
      <diagonal/>
    </border>
    <border>
      <left style="double">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medium">
        <color indexed="64"/>
      </left>
      <right style="thin">
        <color indexed="64"/>
      </right>
      <top style="dotted">
        <color indexed="64"/>
      </top>
      <bottom style="double">
        <color indexed="64"/>
      </bottom>
      <diagonal/>
    </border>
    <border>
      <left style="thin">
        <color indexed="64"/>
      </left>
      <right style="medium">
        <color indexed="64"/>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double">
        <color indexed="64"/>
      </right>
      <top style="double">
        <color indexed="64"/>
      </top>
      <bottom/>
      <diagonal/>
    </border>
    <border>
      <left style="thin">
        <color indexed="64"/>
      </left>
      <right/>
      <top/>
      <bottom/>
      <diagonal/>
    </border>
    <border>
      <left/>
      <right style="thin">
        <color indexed="64"/>
      </right>
      <top/>
      <bottom/>
      <diagonal/>
    </border>
    <border>
      <left/>
      <right style="double">
        <color indexed="64"/>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ck">
        <color indexed="64"/>
      </top>
      <bottom/>
      <diagonal/>
    </border>
    <border>
      <left/>
      <right/>
      <top/>
      <bottom style="thin">
        <color indexed="64"/>
      </bottom>
      <diagonal/>
    </border>
    <border>
      <left/>
      <right/>
      <top/>
      <bottom style="thick">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medium">
        <color indexed="64"/>
      </left>
      <right/>
      <top/>
      <bottom style="thick">
        <color indexed="64"/>
      </bottom>
      <diagonal/>
    </border>
    <border>
      <left/>
      <right style="medium">
        <color indexed="64"/>
      </right>
      <top/>
      <bottom style="thick">
        <color indexed="64"/>
      </bottom>
      <diagonal/>
    </border>
    <border>
      <left style="medium">
        <color indexed="64"/>
      </left>
      <right/>
      <top style="thick">
        <color indexed="64"/>
      </top>
      <bottom/>
      <diagonal/>
    </border>
    <border>
      <left/>
      <right style="medium">
        <color indexed="64"/>
      </right>
      <top/>
      <bottom style="thin">
        <color indexed="64"/>
      </bottom>
      <diagonal/>
    </border>
    <border>
      <left/>
      <right style="medium">
        <color indexed="64"/>
      </right>
      <top/>
      <bottom style="double">
        <color indexed="64"/>
      </bottom>
      <diagonal/>
    </border>
    <border>
      <left/>
      <right style="medium">
        <color indexed="64"/>
      </right>
      <top style="thick">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dotted">
        <color indexed="64"/>
      </top>
      <bottom style="double">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s>
  <cellStyleXfs count="54">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64" fillId="0" borderId="0" applyNumberFormat="0" applyFill="0" applyBorder="0" applyAlignment="0" applyProtection="0"/>
    <xf numFmtId="0" fontId="17" fillId="3" borderId="0" applyNumberFormat="0" applyBorder="0" applyAlignment="0" applyProtection="0"/>
    <xf numFmtId="168" fontId="59" fillId="0" borderId="0" applyFont="0" applyFill="0" applyBorder="0" applyAlignment="0" applyProtection="0"/>
    <xf numFmtId="166" fontId="2" fillId="0" borderId="0" applyFont="0" applyFill="0" applyBorder="0" applyAlignment="0" applyProtection="0"/>
    <xf numFmtId="169" fontId="2" fillId="0" borderId="0" applyFont="0" applyFill="0" applyBorder="0" applyAlignment="0" applyProtection="0"/>
    <xf numFmtId="0" fontId="18" fillId="22" borderId="0" applyNumberFormat="0" applyBorder="0" applyAlignment="0" applyProtection="0"/>
    <xf numFmtId="0" fontId="4" fillId="0" borderId="0"/>
    <xf numFmtId="0" fontId="19" fillId="0" borderId="0"/>
    <xf numFmtId="0" fontId="20" fillId="0" borderId="0"/>
    <xf numFmtId="0" fontId="4" fillId="23" borderId="4" applyNumberFormat="0" applyFont="0" applyAlignment="0" applyProtection="0"/>
    <xf numFmtId="9" fontId="2" fillId="0" borderId="0" applyFont="0" applyFill="0" applyBorder="0" applyAlignment="0" applyProtection="0"/>
    <xf numFmtId="9" fontId="4" fillId="0" borderId="0" applyFont="0" applyFill="0" applyBorder="0" applyAlignment="0" applyProtection="0"/>
    <xf numFmtId="0" fontId="21" fillId="16" borderId="5"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6" applyNumberFormat="0" applyFill="0" applyAlignment="0" applyProtection="0"/>
    <xf numFmtId="0" fontId="26" fillId="0" borderId="7" applyNumberFormat="0" applyFill="0" applyAlignment="0" applyProtection="0"/>
    <xf numFmtId="0" fontId="15" fillId="0" borderId="8" applyNumberFormat="0" applyFill="0" applyAlignment="0" applyProtection="0"/>
    <xf numFmtId="0" fontId="27" fillId="0" borderId="9" applyNumberFormat="0" applyFill="0" applyAlignment="0" applyProtection="0"/>
    <xf numFmtId="167" fontId="2" fillId="0" borderId="0" applyFont="0" applyFill="0" applyBorder="0" applyAlignment="0" applyProtection="0"/>
    <xf numFmtId="42" fontId="88" fillId="0" borderId="0" applyFont="0" applyFill="0" applyBorder="0" applyAlignment="0" applyProtection="0"/>
    <xf numFmtId="0" fontId="1" fillId="0" borderId="0"/>
  </cellStyleXfs>
  <cellXfs count="810">
    <xf numFmtId="0" fontId="0" fillId="0" borderId="0" xfId="0"/>
    <xf numFmtId="0" fontId="3" fillId="0" borderId="0" xfId="0" applyFont="1"/>
    <xf numFmtId="0" fontId="4" fillId="0" borderId="0" xfId="0" applyFont="1"/>
    <xf numFmtId="0" fontId="4" fillId="0" borderId="10" xfId="0" applyFont="1" applyBorder="1"/>
    <xf numFmtId="0" fontId="29" fillId="0" borderId="0" xfId="38" applyFont="1" applyAlignment="1">
      <alignment horizontal="centerContinuous" vertical="center" wrapText="1"/>
    </xf>
    <xf numFmtId="0" fontId="19" fillId="0" borderId="0" xfId="38" applyAlignment="1">
      <alignment horizontal="centerContinuous" wrapText="1"/>
    </xf>
    <xf numFmtId="0" fontId="19" fillId="0" borderId="0" xfId="38"/>
    <xf numFmtId="0" fontId="7" fillId="0" borderId="0" xfId="38" applyFont="1" applyAlignment="1">
      <alignment horizontal="centerContinuous" vertical="center" wrapText="1"/>
    </xf>
    <xf numFmtId="0" fontId="30" fillId="0" borderId="0" xfId="38" applyFont="1" applyAlignment="1">
      <alignment horizontal="centerContinuous" vertical="center" wrapText="1"/>
    </xf>
    <xf numFmtId="0" fontId="31" fillId="0" borderId="0" xfId="38" applyFont="1" applyAlignment="1">
      <alignment horizontal="centerContinuous" vertical="center" wrapText="1"/>
    </xf>
    <xf numFmtId="170" fontId="32" fillId="0" borderId="0" xfId="37" applyNumberFormat="1" applyFont="1" applyFill="1" applyAlignment="1">
      <alignment horizontal="centerContinuous" wrapText="1"/>
    </xf>
    <xf numFmtId="0" fontId="31" fillId="0" borderId="0" xfId="37" applyFont="1" applyFill="1" applyAlignment="1">
      <alignment horizontal="centerContinuous" vertical="center" wrapText="1"/>
    </xf>
    <xf numFmtId="0" fontId="33" fillId="0" borderId="0" xfId="37" applyFont="1" applyFill="1" applyAlignment="1">
      <alignment horizontal="centerContinuous" wrapText="1"/>
    </xf>
    <xf numFmtId="0" fontId="33" fillId="0" borderId="0" xfId="37" applyFont="1" applyAlignment="1">
      <alignment horizontal="centerContinuous" wrapText="1"/>
    </xf>
    <xf numFmtId="0" fontId="33" fillId="0" borderId="0" xfId="37" applyFont="1" applyAlignment="1">
      <alignment horizontal="centerContinuous" vertical="center" wrapText="1"/>
    </xf>
    <xf numFmtId="0" fontId="33" fillId="0" borderId="0" xfId="37" applyFont="1" applyAlignment="1">
      <alignment horizontal="centerContinuous" vertical="center"/>
    </xf>
    <xf numFmtId="0" fontId="33" fillId="0" borderId="0" xfId="37" applyFont="1"/>
    <xf numFmtId="0" fontId="4" fillId="0" borderId="0" xfId="37"/>
    <xf numFmtId="0" fontId="4" fillId="0" borderId="0" xfId="37" applyAlignment="1">
      <alignment vertical="center"/>
    </xf>
    <xf numFmtId="0" fontId="19" fillId="0" borderId="0" xfId="38" applyBorder="1"/>
    <xf numFmtId="0" fontId="19" fillId="0" borderId="0" xfId="38" applyAlignment="1">
      <alignment horizontal="left" vertical="center"/>
    </xf>
    <xf numFmtId="0" fontId="6" fillId="0" borderId="0" xfId="38" applyFont="1" applyAlignment="1"/>
    <xf numFmtId="0" fontId="6" fillId="0" borderId="0" xfId="38" applyFont="1"/>
    <xf numFmtId="0" fontId="19" fillId="0" borderId="0" xfId="38" applyAlignment="1">
      <alignment horizontal="centerContinuous" vertical="center" wrapText="1"/>
    </xf>
    <xf numFmtId="0" fontId="29" fillId="0" borderId="0" xfId="0" applyFont="1" applyAlignment="1">
      <alignment horizontal="centerContinuous" vertical="center"/>
    </xf>
    <xf numFmtId="0" fontId="0" fillId="0" borderId="0" xfId="0" applyAlignment="1">
      <alignment horizontal="centerContinuous"/>
    </xf>
    <xf numFmtId="0" fontId="5" fillId="0" borderId="0" xfId="0" applyFont="1" applyBorder="1" applyAlignment="1">
      <alignment horizontal="left"/>
    </xf>
    <xf numFmtId="0" fontId="36" fillId="0" borderId="0" xfId="0" applyFont="1" applyAlignment="1">
      <alignment horizontal="centerContinuous" vertical="center"/>
    </xf>
    <xf numFmtId="0" fontId="28" fillId="0" borderId="0" xfId="0" applyFont="1"/>
    <xf numFmtId="0" fontId="28" fillId="0" borderId="11" xfId="0" applyFont="1" applyBorder="1" applyAlignment="1">
      <alignment horizontal="center" vertical="center" wrapText="1"/>
    </xf>
    <xf numFmtId="0" fontId="28" fillId="0" borderId="11" xfId="0" applyFont="1" applyBorder="1" applyAlignment="1">
      <alignment horizontal="center" vertical="center"/>
    </xf>
    <xf numFmtId="0" fontId="28" fillId="0" borderId="12" xfId="0" applyFont="1" applyBorder="1"/>
    <xf numFmtId="0" fontId="28" fillId="0" borderId="13" xfId="0" applyFont="1" applyBorder="1"/>
    <xf numFmtId="0" fontId="34" fillId="0" borderId="0" xfId="0" applyFont="1"/>
    <xf numFmtId="0" fontId="38" fillId="0" borderId="0" xfId="0" applyFont="1" applyAlignment="1">
      <alignment horizontal="centerContinuous"/>
    </xf>
    <xf numFmtId="0" fontId="28" fillId="0" borderId="0" xfId="0" applyFont="1" applyAlignment="1">
      <alignment horizontal="centerContinuous"/>
    </xf>
    <xf numFmtId="0" fontId="34" fillId="0" borderId="0" xfId="0" applyFont="1" applyBorder="1"/>
    <xf numFmtId="0" fontId="35" fillId="0" borderId="14" xfId="0" applyFont="1" applyBorder="1" applyAlignment="1">
      <alignment horizontal="centerContinuous"/>
    </xf>
    <xf numFmtId="0" fontId="0" fillId="0" borderId="15" xfId="0" applyBorder="1" applyAlignment="1">
      <alignment horizontal="centerContinuous"/>
    </xf>
    <xf numFmtId="0" fontId="0" fillId="0" borderId="10" xfId="0" applyBorder="1"/>
    <xf numFmtId="0" fontId="0" fillId="0" borderId="15" xfId="0" applyBorder="1"/>
    <xf numFmtId="0" fontId="29" fillId="0" borderId="16" xfId="0" applyFont="1" applyBorder="1" applyAlignment="1">
      <alignment horizontal="centerContinuous"/>
    </xf>
    <xf numFmtId="0" fontId="28" fillId="0" borderId="17" xfId="0" applyFont="1" applyBorder="1" applyAlignment="1">
      <alignment horizontal="centerContinuous"/>
    </xf>
    <xf numFmtId="0" fontId="28" fillId="0" borderId="0" xfId="0" applyFont="1" applyBorder="1"/>
    <xf numFmtId="0" fontId="29" fillId="0" borderId="0" xfId="0" applyFont="1" applyBorder="1"/>
    <xf numFmtId="0" fontId="28" fillId="0" borderId="17" xfId="0" applyFont="1" applyBorder="1"/>
    <xf numFmtId="0" fontId="35" fillId="0" borderId="16" xfId="0" applyFont="1" applyBorder="1" applyAlignment="1">
      <alignment horizontal="centerContinuous"/>
    </xf>
    <xf numFmtId="0" fontId="30" fillId="0" borderId="0" xfId="0" applyFont="1" applyBorder="1"/>
    <xf numFmtId="0" fontId="34" fillId="0" borderId="16" xfId="0" applyFont="1" applyBorder="1" applyAlignment="1">
      <alignment horizontal="centerContinuous"/>
    </xf>
    <xf numFmtId="0" fontId="34" fillId="0" borderId="18" xfId="0" applyFont="1" applyBorder="1" applyAlignment="1">
      <alignment horizontal="centerContinuous"/>
    </xf>
    <xf numFmtId="0" fontId="28" fillId="0" borderId="19" xfId="0" applyFont="1" applyBorder="1" applyAlignment="1">
      <alignment horizontal="centerContinuous"/>
    </xf>
    <xf numFmtId="0" fontId="28" fillId="0" borderId="20" xfId="0" applyFont="1" applyBorder="1"/>
    <xf numFmtId="0" fontId="28" fillId="0" borderId="19" xfId="0" applyFont="1" applyBorder="1"/>
    <xf numFmtId="0" fontId="29" fillId="0" borderId="0" xfId="0" applyFont="1"/>
    <xf numFmtId="0" fontId="28" fillId="0" borderId="14" xfId="0" applyFont="1" applyBorder="1" applyAlignment="1">
      <alignment horizontal="centerContinuous"/>
    </xf>
    <xf numFmtId="0" fontId="28" fillId="0" borderId="21" xfId="0" applyFont="1" applyBorder="1" applyAlignment="1">
      <alignment horizontal="centerContinuous"/>
    </xf>
    <xf numFmtId="0" fontId="28" fillId="0" borderId="21" xfId="0" applyFont="1" applyBorder="1" applyAlignment="1">
      <alignment horizontal="center"/>
    </xf>
    <xf numFmtId="0" fontId="28" fillId="0" borderId="22" xfId="0" applyFont="1" applyBorder="1" applyAlignment="1">
      <alignment horizontal="center"/>
    </xf>
    <xf numFmtId="0" fontId="28" fillId="0" borderId="16" xfId="0" applyFont="1" applyBorder="1"/>
    <xf numFmtId="0" fontId="28" fillId="0" borderId="23" xfId="0" applyFont="1" applyBorder="1"/>
    <xf numFmtId="0" fontId="28" fillId="0" borderId="24" xfId="0" applyFont="1" applyBorder="1"/>
    <xf numFmtId="0" fontId="28" fillId="0" borderId="25" xfId="0" applyFont="1" applyBorder="1"/>
    <xf numFmtId="0" fontId="28" fillId="0" borderId="18" xfId="0" applyFont="1" applyBorder="1"/>
    <xf numFmtId="0" fontId="28" fillId="0" borderId="26" xfId="0" applyFont="1" applyBorder="1"/>
    <xf numFmtId="0" fontId="34" fillId="0" borderId="0" xfId="0" applyFont="1" applyAlignment="1">
      <alignment horizontal="center"/>
    </xf>
    <xf numFmtId="0" fontId="28" fillId="0" borderId="11" xfId="0" applyFont="1" applyBorder="1"/>
    <xf numFmtId="0" fontId="28" fillId="0" borderId="14" xfId="0" applyFont="1" applyBorder="1" applyAlignment="1">
      <alignment horizontal="center"/>
    </xf>
    <xf numFmtId="0" fontId="28" fillId="0" borderId="27" xfId="0" applyFont="1" applyBorder="1" applyAlignment="1">
      <alignment horizontal="center"/>
    </xf>
    <xf numFmtId="0" fontId="28" fillId="0" borderId="28" xfId="0" applyFont="1" applyBorder="1"/>
    <xf numFmtId="0" fontId="28" fillId="0" borderId="29" xfId="0" applyFont="1" applyBorder="1"/>
    <xf numFmtId="0" fontId="28" fillId="0" borderId="30" xfId="0" applyFont="1" applyBorder="1"/>
    <xf numFmtId="0" fontId="28" fillId="0" borderId="31" xfId="0" applyFont="1" applyBorder="1"/>
    <xf numFmtId="0" fontId="28" fillId="0" borderId="32" xfId="0" applyFont="1" applyBorder="1" applyAlignment="1">
      <alignment horizontal="center"/>
    </xf>
    <xf numFmtId="0" fontId="28" fillId="0" borderId="21" xfId="0" quotePrefix="1" applyFont="1" applyBorder="1" applyAlignment="1">
      <alignment horizontal="center"/>
    </xf>
    <xf numFmtId="0" fontId="28" fillId="0" borderId="0" xfId="0" applyFont="1" applyAlignment="1">
      <alignment horizontal="center"/>
    </xf>
    <xf numFmtId="0" fontId="34" fillId="0" borderId="0" xfId="0" applyFont="1" applyAlignment="1">
      <alignment horizontal="centerContinuous"/>
    </xf>
    <xf numFmtId="0" fontId="28" fillId="0" borderId="32" xfId="0" applyFont="1" applyBorder="1" applyAlignment="1">
      <alignment horizontal="centerContinuous"/>
    </xf>
    <xf numFmtId="0" fontId="28" fillId="0" borderId="10" xfId="0" applyFont="1" applyBorder="1" applyAlignment="1">
      <alignment horizontal="centerContinuous"/>
    </xf>
    <xf numFmtId="0" fontId="28" fillId="0" borderId="33" xfId="0" applyFont="1" applyBorder="1" applyAlignment="1">
      <alignment horizontal="centerContinuous"/>
    </xf>
    <xf numFmtId="0" fontId="28" fillId="0" borderId="33" xfId="0" applyFont="1" applyBorder="1" applyAlignment="1">
      <alignment horizontal="center"/>
    </xf>
    <xf numFmtId="0" fontId="28" fillId="0" borderId="10" xfId="0" applyFont="1" applyBorder="1" applyAlignment="1">
      <alignment horizontal="center"/>
    </xf>
    <xf numFmtId="0" fontId="28" fillId="0" borderId="34" xfId="0" applyFont="1" applyBorder="1"/>
    <xf numFmtId="0" fontId="28" fillId="0" borderId="35" xfId="0" applyFont="1" applyBorder="1"/>
    <xf numFmtId="0" fontId="28" fillId="0" borderId="36" xfId="0" applyFont="1" applyBorder="1"/>
    <xf numFmtId="0" fontId="28" fillId="0" borderId="37" xfId="0" applyFont="1" applyBorder="1"/>
    <xf numFmtId="0" fontId="40" fillId="0" borderId="0" xfId="0" applyFont="1"/>
    <xf numFmtId="0" fontId="0" fillId="0" borderId="10" xfId="0" applyBorder="1" applyAlignment="1">
      <alignment horizontal="centerContinuous"/>
    </xf>
    <xf numFmtId="0" fontId="28" fillId="0" borderId="0" xfId="0" applyFont="1" applyBorder="1" applyAlignment="1">
      <alignment horizontal="centerContinuous"/>
    </xf>
    <xf numFmtId="0" fontId="7" fillId="0" borderId="0" xfId="0" applyFont="1" applyBorder="1"/>
    <xf numFmtId="0" fontId="28" fillId="0" borderId="20" xfId="0" applyFont="1" applyBorder="1" applyAlignment="1">
      <alignment horizontal="centerContinuous"/>
    </xf>
    <xf numFmtId="0" fontId="29" fillId="0" borderId="38" xfId="0" applyFont="1" applyBorder="1" applyAlignment="1">
      <alignment horizontal="centerContinuous" vertical="center"/>
    </xf>
    <xf numFmtId="0" fontId="29" fillId="0" borderId="39" xfId="0" applyFont="1" applyBorder="1" applyAlignment="1">
      <alignment horizontal="centerContinuous"/>
    </xf>
    <xf numFmtId="0" fontId="29" fillId="0" borderId="40" xfId="0" applyFont="1" applyBorder="1" applyAlignment="1">
      <alignment horizontal="centerContinuous"/>
    </xf>
    <xf numFmtId="0" fontId="29" fillId="0" borderId="41" xfId="0" applyFont="1" applyBorder="1" applyAlignment="1">
      <alignment horizontal="centerContinuous"/>
    </xf>
    <xf numFmtId="0" fontId="29" fillId="0" borderId="42" xfId="0" applyFont="1" applyBorder="1" applyAlignment="1">
      <alignment horizontal="centerContinuous" vertical="center"/>
    </xf>
    <xf numFmtId="0" fontId="29" fillId="0" borderId="43" xfId="0" applyFont="1" applyBorder="1" applyAlignment="1">
      <alignment horizontal="centerContinuous" vertical="center"/>
    </xf>
    <xf numFmtId="0" fontId="29" fillId="0" borderId="44" xfId="0" applyFont="1" applyBorder="1" applyAlignment="1">
      <alignment horizontal="centerContinuous" vertical="center"/>
    </xf>
    <xf numFmtId="0" fontId="29" fillId="0" borderId="45" xfId="0" applyFont="1" applyBorder="1" applyAlignment="1">
      <alignment horizontal="centerContinuous" vertical="center"/>
    </xf>
    <xf numFmtId="0" fontId="29" fillId="0" borderId="43" xfId="0" applyFont="1" applyBorder="1" applyAlignment="1">
      <alignment horizontal="centerContinuous" vertical="center" wrapText="1"/>
    </xf>
    <xf numFmtId="0" fontId="29" fillId="0" borderId="46" xfId="0" applyFont="1" applyBorder="1" applyAlignment="1">
      <alignment horizontal="centerContinuous" vertical="center" wrapText="1"/>
    </xf>
    <xf numFmtId="0" fontId="29" fillId="0" borderId="47" xfId="0" applyFont="1" applyBorder="1" applyAlignment="1">
      <alignment horizontal="centerContinuous" vertical="center"/>
    </xf>
    <xf numFmtId="0" fontId="29" fillId="0" borderId="48" xfId="0" applyFont="1" applyBorder="1" applyAlignment="1">
      <alignment horizontal="center" vertical="center"/>
    </xf>
    <xf numFmtId="0" fontId="29" fillId="0" borderId="49" xfId="0" applyFont="1" applyBorder="1" applyAlignment="1">
      <alignment horizontal="center" vertical="center"/>
    </xf>
    <xf numFmtId="0" fontId="29" fillId="0" borderId="50" xfId="0" applyFont="1" applyBorder="1" applyAlignment="1">
      <alignment horizontal="center" vertical="center"/>
    </xf>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0" fillId="0" borderId="58" xfId="0" applyBorder="1"/>
    <xf numFmtId="0" fontId="0" fillId="0" borderId="59" xfId="0" applyBorder="1"/>
    <xf numFmtId="0" fontId="0" fillId="0" borderId="60" xfId="0" applyBorder="1"/>
    <xf numFmtId="0" fontId="0" fillId="0" borderId="61" xfId="0" applyBorder="1"/>
    <xf numFmtId="0" fontId="0" fillId="0" borderId="62" xfId="0" applyBorder="1"/>
    <xf numFmtId="0" fontId="0" fillId="0" borderId="63" xfId="0" applyBorder="1"/>
    <xf numFmtId="0" fontId="0" fillId="0" borderId="64" xfId="0" applyBorder="1"/>
    <xf numFmtId="0" fontId="0" fillId="0" borderId="65" xfId="0" applyBorder="1"/>
    <xf numFmtId="0" fontId="0" fillId="0" borderId="66" xfId="0" applyBorder="1"/>
    <xf numFmtId="0" fontId="0" fillId="0" borderId="67" xfId="0" applyBorder="1"/>
    <xf numFmtId="0" fontId="0" fillId="0" borderId="68" xfId="0" applyBorder="1"/>
    <xf numFmtId="0" fontId="0" fillId="0" borderId="69" xfId="0" applyBorder="1"/>
    <xf numFmtId="0" fontId="0" fillId="0" borderId="48" xfId="0" applyBorder="1"/>
    <xf numFmtId="0" fontId="0" fillId="0" borderId="49" xfId="0" applyBorder="1"/>
    <xf numFmtId="0" fontId="0" fillId="0" borderId="70" xfId="0" applyBorder="1"/>
    <xf numFmtId="0" fontId="0" fillId="0" borderId="71" xfId="0" applyBorder="1"/>
    <xf numFmtId="0" fontId="0" fillId="0" borderId="50" xfId="0" applyBorder="1"/>
    <xf numFmtId="0" fontId="29" fillId="0" borderId="38" xfId="0" applyFont="1" applyBorder="1" applyAlignment="1">
      <alignment horizontal="centerContinuous"/>
    </xf>
    <xf numFmtId="0" fontId="5" fillId="0" borderId="72" xfId="0" applyFont="1" applyBorder="1" applyAlignment="1">
      <alignment horizontal="left"/>
    </xf>
    <xf numFmtId="0" fontId="5" fillId="0" borderId="73" xfId="0" applyFont="1" applyBorder="1" applyAlignment="1">
      <alignment horizontal="centerContinuous"/>
    </xf>
    <xf numFmtId="0" fontId="5" fillId="0" borderId="74" xfId="0" applyFont="1" applyBorder="1" applyAlignment="1">
      <alignment horizontal="centerContinuous"/>
    </xf>
    <xf numFmtId="0" fontId="0" fillId="0" borderId="72" xfId="0" applyBorder="1"/>
    <xf numFmtId="0" fontId="0" fillId="0" borderId="73" xfId="0" applyBorder="1"/>
    <xf numFmtId="0" fontId="5" fillId="0" borderId="72" xfId="0" applyFont="1" applyBorder="1" applyAlignment="1">
      <alignment horizontal="center"/>
    </xf>
    <xf numFmtId="0" fontId="5" fillId="0" borderId="73" xfId="0" applyFont="1" applyBorder="1" applyAlignment="1">
      <alignment horizontal="center"/>
    </xf>
    <xf numFmtId="0" fontId="34" fillId="0" borderId="75" xfId="0" applyFont="1" applyBorder="1" applyAlignment="1">
      <alignment horizontal="center"/>
    </xf>
    <xf numFmtId="0" fontId="29" fillId="0" borderId="42" xfId="0" applyFont="1" applyBorder="1" applyAlignment="1">
      <alignment horizontal="centerContinuous"/>
    </xf>
    <xf numFmtId="0" fontId="5" fillId="0" borderId="76" xfId="0" applyFont="1" applyBorder="1" applyAlignment="1">
      <alignment horizontal="left"/>
    </xf>
    <xf numFmtId="0" fontId="5" fillId="0" borderId="0" xfId="0" applyFont="1" applyBorder="1" applyAlignment="1">
      <alignment horizontal="centerContinuous"/>
    </xf>
    <xf numFmtId="0" fontId="5" fillId="0" borderId="77" xfId="0" applyFont="1" applyBorder="1" applyAlignment="1">
      <alignment horizontal="centerContinuous"/>
    </xf>
    <xf numFmtId="0" fontId="0" fillId="0" borderId="0" xfId="0" applyBorder="1"/>
    <xf numFmtId="0" fontId="5" fillId="0" borderId="76" xfId="0" applyFont="1" applyBorder="1" applyAlignment="1">
      <alignment horizontal="center"/>
    </xf>
    <xf numFmtId="0" fontId="5" fillId="0" borderId="0" xfId="0" applyFont="1" applyBorder="1" applyAlignment="1">
      <alignment horizontal="center"/>
    </xf>
    <xf numFmtId="0" fontId="34" fillId="0" borderId="78" xfId="0" applyFont="1" applyBorder="1" applyAlignment="1">
      <alignment horizontal="center"/>
    </xf>
    <xf numFmtId="0" fontId="0" fillId="0" borderId="76" xfId="0" applyBorder="1" applyAlignment="1">
      <alignment horizontal="left"/>
    </xf>
    <xf numFmtId="0" fontId="0" fillId="0" borderId="76" xfId="0" applyBorder="1"/>
    <xf numFmtId="0" fontId="42" fillId="0" borderId="42" xfId="0" applyFont="1" applyBorder="1" applyAlignment="1">
      <alignment horizontal="centerContinuous"/>
    </xf>
    <xf numFmtId="0" fontId="29" fillId="0" borderId="47" xfId="0" applyFont="1" applyBorder="1" applyAlignment="1">
      <alignment horizontal="centerContinuous" wrapText="1"/>
    </xf>
    <xf numFmtId="0" fontId="5" fillId="0" borderId="79" xfId="0" applyFont="1" applyBorder="1" applyAlignment="1">
      <alignment horizontal="left"/>
    </xf>
    <xf numFmtId="0" fontId="5" fillId="0" borderId="80" xfId="0" applyFont="1" applyBorder="1" applyAlignment="1">
      <alignment horizontal="centerContinuous"/>
    </xf>
    <xf numFmtId="0" fontId="5" fillId="0" borderId="81" xfId="0" applyFont="1" applyBorder="1" applyAlignment="1">
      <alignment horizontal="centerContinuous"/>
    </xf>
    <xf numFmtId="0" fontId="0" fillId="0" borderId="80" xfId="0" applyBorder="1"/>
    <xf numFmtId="0" fontId="5" fillId="0" borderId="80" xfId="0" applyFont="1" applyBorder="1" applyAlignment="1">
      <alignment horizontal="center"/>
    </xf>
    <xf numFmtId="0" fontId="34" fillId="0" borderId="82" xfId="0" applyFont="1" applyBorder="1" applyAlignment="1">
      <alignment horizontal="center"/>
    </xf>
    <xf numFmtId="0" fontId="0" fillId="0" borderId="0" xfId="0" applyBorder="1" applyAlignment="1">
      <alignment horizontal="left"/>
    </xf>
    <xf numFmtId="0" fontId="34" fillId="0" borderId="72" xfId="0" applyFont="1" applyBorder="1" applyAlignment="1">
      <alignment horizontal="center" vertical="justify"/>
    </xf>
    <xf numFmtId="0" fontId="34" fillId="0" borderId="41" xfId="0" applyFont="1" applyBorder="1" applyAlignment="1">
      <alignment horizontal="center" vertical="justify"/>
    </xf>
    <xf numFmtId="0" fontId="34" fillId="0" borderId="74" xfId="0" applyFont="1" applyBorder="1" applyAlignment="1">
      <alignment horizontal="center" vertical="justify"/>
    </xf>
    <xf numFmtId="0" fontId="34" fillId="0" borderId="79" xfId="0" applyFont="1" applyBorder="1" applyAlignment="1">
      <alignment horizontal="center" vertical="justify"/>
    </xf>
    <xf numFmtId="0" fontId="34" fillId="0" borderId="83" xfId="0" applyFont="1" applyBorder="1" applyAlignment="1">
      <alignment horizontal="center" vertical="justify"/>
    </xf>
    <xf numFmtId="49" fontId="34" fillId="0" borderId="81" xfId="0" applyNumberFormat="1" applyFont="1" applyBorder="1" applyAlignment="1">
      <alignment horizontal="center" vertical="justify"/>
    </xf>
    <xf numFmtId="49" fontId="34" fillId="0" borderId="84" xfId="0" applyNumberFormat="1" applyFont="1" applyBorder="1" applyAlignment="1">
      <alignment horizontal="center" vertical="justify"/>
    </xf>
    <xf numFmtId="49" fontId="34" fillId="0" borderId="83" xfId="0" applyNumberFormat="1" applyFont="1" applyBorder="1" applyAlignment="1">
      <alignment horizontal="center" vertical="justify"/>
    </xf>
    <xf numFmtId="0" fontId="43" fillId="0" borderId="0" xfId="0" applyFont="1" applyAlignment="1">
      <alignment horizontal="center"/>
    </xf>
    <xf numFmtId="0" fontId="0" fillId="0" borderId="75" xfId="0" applyBorder="1"/>
    <xf numFmtId="0" fontId="0" fillId="0" borderId="85" xfId="0" applyBorder="1"/>
    <xf numFmtId="0" fontId="0" fillId="0" borderId="86" xfId="0" applyBorder="1" applyAlignment="1">
      <alignment horizontal="center"/>
    </xf>
    <xf numFmtId="14" fontId="0" fillId="0" borderId="86" xfId="0" applyNumberFormat="1" applyBorder="1" applyAlignment="1">
      <alignment horizontal="center"/>
    </xf>
    <xf numFmtId="14" fontId="0" fillId="0" borderId="87" xfId="0" applyNumberFormat="1" applyBorder="1" applyAlignment="1">
      <alignment horizontal="center"/>
    </xf>
    <xf numFmtId="14" fontId="0" fillId="0" borderId="88" xfId="0" applyNumberFormat="1" applyBorder="1" applyAlignment="1">
      <alignment horizontal="center"/>
    </xf>
    <xf numFmtId="0" fontId="0" fillId="0" borderId="89" xfId="0" applyBorder="1"/>
    <xf numFmtId="0" fontId="0" fillId="0" borderId="86" xfId="0" applyBorder="1"/>
    <xf numFmtId="0" fontId="0" fillId="0" borderId="88" xfId="0" applyBorder="1"/>
    <xf numFmtId="0" fontId="44" fillId="0" borderId="90" xfId="0" applyFont="1" applyBorder="1" applyAlignment="1">
      <alignment horizontal="left" vertical="justify"/>
    </xf>
    <xf numFmtId="0" fontId="44" fillId="0" borderId="91" xfId="0" applyFont="1" applyBorder="1" applyAlignment="1">
      <alignment horizontal="center"/>
    </xf>
    <xf numFmtId="14" fontId="0" fillId="0" borderId="91" xfId="0" applyNumberFormat="1" applyBorder="1" applyAlignment="1">
      <alignment horizontal="center"/>
    </xf>
    <xf numFmtId="3" fontId="0" fillId="0" borderId="91" xfId="0" applyNumberFormat="1" applyBorder="1" applyAlignment="1">
      <alignment horizontal="center"/>
    </xf>
    <xf numFmtId="3" fontId="0" fillId="0" borderId="92" xfId="0" applyNumberFormat="1" applyBorder="1" applyAlignment="1">
      <alignment horizontal="center"/>
    </xf>
    <xf numFmtId="3" fontId="0" fillId="0" borderId="93" xfId="0" applyNumberFormat="1" applyBorder="1" applyAlignment="1">
      <alignment horizontal="center"/>
    </xf>
    <xf numFmtId="0" fontId="0" fillId="0" borderId="94" xfId="0" applyBorder="1"/>
    <xf numFmtId="0" fontId="0" fillId="0" borderId="95" xfId="0" applyBorder="1"/>
    <xf numFmtId="0" fontId="0" fillId="0" borderId="91" xfId="0" applyBorder="1"/>
    <xf numFmtId="0" fontId="0" fillId="0" borderId="96" xfId="0" applyBorder="1"/>
    <xf numFmtId="3" fontId="0" fillId="0" borderId="97" xfId="0" applyNumberFormat="1" applyBorder="1" applyAlignment="1">
      <alignment horizontal="center"/>
    </xf>
    <xf numFmtId="3" fontId="0" fillId="0" borderId="96" xfId="0" applyNumberFormat="1" applyBorder="1" applyAlignment="1">
      <alignment horizontal="center"/>
    </xf>
    <xf numFmtId="0" fontId="0" fillId="0" borderId="24" xfId="0" applyBorder="1"/>
    <xf numFmtId="0" fontId="36" fillId="0" borderId="90" xfId="0" applyFont="1" applyBorder="1" applyAlignment="1">
      <alignment horizontal="left" vertical="justify"/>
    </xf>
    <xf numFmtId="0" fontId="0" fillId="0" borderId="98" xfId="0" applyBorder="1"/>
    <xf numFmtId="0" fontId="0" fillId="0" borderId="99" xfId="0" applyBorder="1"/>
    <xf numFmtId="0" fontId="0" fillId="0" borderId="100" xfId="0" applyBorder="1"/>
    <xf numFmtId="0" fontId="0" fillId="0" borderId="101" xfId="0" applyBorder="1"/>
    <xf numFmtId="0" fontId="0" fillId="0" borderId="102" xfId="0" applyBorder="1"/>
    <xf numFmtId="0" fontId="29" fillId="0" borderId="69" xfId="0" applyFont="1" applyBorder="1" applyAlignment="1">
      <alignment horizontal="left" vertical="justify"/>
    </xf>
    <xf numFmtId="0" fontId="0" fillId="0" borderId="103" xfId="0" applyBorder="1"/>
    <xf numFmtId="0" fontId="0" fillId="0" borderId="72" xfId="0" applyFill="1" applyBorder="1"/>
    <xf numFmtId="0" fontId="0" fillId="0" borderId="74" xfId="0" applyFill="1" applyBorder="1"/>
    <xf numFmtId="0" fontId="0" fillId="0" borderId="88" xfId="0" applyBorder="1" applyAlignment="1">
      <alignment horizontal="center"/>
    </xf>
    <xf numFmtId="0" fontId="0" fillId="0" borderId="42" xfId="0" applyBorder="1"/>
    <xf numFmtId="0" fontId="0" fillId="0" borderId="92" xfId="0" applyFill="1" applyBorder="1"/>
    <xf numFmtId="0" fontId="0" fillId="0" borderId="94" xfId="0" applyFill="1" applyBorder="1"/>
    <xf numFmtId="0" fontId="43" fillId="0" borderId="101" xfId="0" applyFont="1" applyBorder="1" applyAlignment="1">
      <alignment horizontal="center"/>
    </xf>
    <xf numFmtId="0" fontId="0" fillId="0" borderId="104" xfId="0" applyFill="1" applyBorder="1"/>
    <xf numFmtId="0" fontId="0" fillId="0" borderId="105" xfId="0" applyFill="1" applyBorder="1"/>
    <xf numFmtId="0" fontId="0" fillId="0" borderId="93" xfId="0" applyBorder="1" applyAlignment="1">
      <alignment horizontal="center"/>
    </xf>
    <xf numFmtId="0" fontId="0" fillId="0" borderId="93" xfId="0" applyBorder="1"/>
    <xf numFmtId="0" fontId="0" fillId="0" borderId="104" xfId="0" applyBorder="1"/>
    <xf numFmtId="0" fontId="0" fillId="0" borderId="105" xfId="0" applyBorder="1"/>
    <xf numFmtId="0" fontId="0" fillId="0" borderId="92" xfId="0" applyBorder="1"/>
    <xf numFmtId="0" fontId="6" fillId="0" borderId="42" xfId="0" applyFont="1" applyBorder="1"/>
    <xf numFmtId="0" fontId="0" fillId="0" borderId="78" xfId="0" applyBorder="1"/>
    <xf numFmtId="0" fontId="45" fillId="0" borderId="47" xfId="39" applyFont="1" applyBorder="1" applyAlignment="1">
      <alignment horizontal="center"/>
    </xf>
    <xf numFmtId="0" fontId="45" fillId="0" borderId="80" xfId="39" applyFont="1" applyBorder="1" applyAlignment="1">
      <alignment horizontal="center"/>
    </xf>
    <xf numFmtId="0" fontId="46" fillId="0" borderId="80" xfId="39" applyFont="1" applyBorder="1" applyAlignment="1">
      <alignment horizontal="center"/>
    </xf>
    <xf numFmtId="4" fontId="46" fillId="0" borderId="80" xfId="39" applyNumberFormat="1" applyFont="1" applyBorder="1" applyAlignment="1">
      <alignment horizontal="center"/>
    </xf>
    <xf numFmtId="0" fontId="46" fillId="0" borderId="82" xfId="39" applyFont="1" applyBorder="1" applyAlignment="1">
      <alignment horizontal="center"/>
    </xf>
    <xf numFmtId="0" fontId="47" fillId="0" borderId="0" xfId="39" applyFont="1" applyBorder="1" applyAlignment="1">
      <alignment horizontal="center"/>
    </xf>
    <xf numFmtId="0" fontId="20" fillId="0" borderId="0" xfId="39" applyFont="1" applyBorder="1"/>
    <xf numFmtId="0" fontId="20" fillId="0" borderId="0" xfId="39" applyBorder="1"/>
    <xf numFmtId="4" fontId="46" fillId="0" borderId="0" xfId="39" applyNumberFormat="1" applyFont="1" applyBorder="1" applyAlignment="1">
      <alignment horizontal="center"/>
    </xf>
    <xf numFmtId="0" fontId="46" fillId="0" borderId="0" xfId="39" applyFont="1" applyBorder="1" applyAlignment="1">
      <alignment horizontal="center"/>
    </xf>
    <xf numFmtId="0" fontId="48" fillId="0" borderId="106" xfId="0" applyFont="1" applyBorder="1" applyAlignment="1">
      <alignment horizontal="right" vertical="top" wrapText="1"/>
    </xf>
    <xf numFmtId="0" fontId="48" fillId="0" borderId="107" xfId="0" applyFont="1" applyBorder="1" applyAlignment="1">
      <alignment horizontal="right" vertical="top" wrapText="1"/>
    </xf>
    <xf numFmtId="0" fontId="48" fillId="0" borderId="108" xfId="0" applyFont="1" applyBorder="1" applyAlignment="1">
      <alignment horizontal="right" vertical="top" wrapText="1"/>
    </xf>
    <xf numFmtId="0" fontId="50" fillId="0" borderId="107" xfId="0" applyFont="1" applyBorder="1" applyAlignment="1">
      <alignment vertical="top" wrapText="1"/>
    </xf>
    <xf numFmtId="0" fontId="50" fillId="0" borderId="80" xfId="0" applyFont="1" applyBorder="1" applyAlignment="1">
      <alignment vertical="top" wrapText="1"/>
    </xf>
    <xf numFmtId="0" fontId="49" fillId="0" borderId="0" xfId="0" applyFont="1" applyBorder="1" applyAlignment="1">
      <alignment horizontal="center" vertical="top" wrapText="1"/>
    </xf>
    <xf numFmtId="0" fontId="49" fillId="0" borderId="0" xfId="0" applyFont="1" applyBorder="1" applyAlignment="1">
      <alignment vertical="top" wrapText="1"/>
    </xf>
    <xf numFmtId="0" fontId="28" fillId="24" borderId="109" xfId="37" applyFont="1" applyFill="1" applyBorder="1" applyAlignment="1">
      <alignment horizontal="center" vertical="center"/>
    </xf>
    <xf numFmtId="0" fontId="34" fillId="0" borderId="60" xfId="37" applyFont="1" applyFill="1" applyBorder="1" applyAlignment="1">
      <alignment horizontal="justify" vertical="top" wrapText="1"/>
    </xf>
    <xf numFmtId="9" fontId="34" fillId="0" borderId="60" xfId="42" applyFont="1" applyFill="1" applyBorder="1" applyAlignment="1">
      <alignment horizontal="center" vertical="center" wrapText="1"/>
    </xf>
    <xf numFmtId="0" fontId="34" fillId="0" borderId="60" xfId="37" applyFont="1" applyFill="1" applyBorder="1" applyAlignment="1">
      <alignment horizontal="center" vertical="center" wrapText="1"/>
    </xf>
    <xf numFmtId="9" fontId="52" fillId="24" borderId="60" xfId="42" applyFont="1" applyFill="1" applyBorder="1" applyAlignment="1">
      <alignment horizontal="center" vertical="center" wrapText="1"/>
    </xf>
    <xf numFmtId="15" fontId="34" fillId="0" borderId="110" xfId="37" applyNumberFormat="1" applyFont="1" applyFill="1" applyBorder="1" applyAlignment="1">
      <alignment horizontal="center" vertical="center" wrapText="1"/>
    </xf>
    <xf numFmtId="171" fontId="34" fillId="0" borderId="110" xfId="37" quotePrefix="1" applyNumberFormat="1" applyFont="1" applyFill="1" applyBorder="1" applyAlignment="1">
      <alignment horizontal="center" vertical="center" wrapText="1"/>
    </xf>
    <xf numFmtId="172" fontId="34" fillId="0" borderId="110" xfId="37" applyNumberFormat="1" applyFont="1" applyFill="1" applyBorder="1" applyAlignment="1">
      <alignment horizontal="center" vertical="center" wrapText="1"/>
    </xf>
    <xf numFmtId="171" fontId="34" fillId="0" borderId="110" xfId="37" applyNumberFormat="1" applyFont="1" applyFill="1" applyBorder="1" applyAlignment="1">
      <alignment horizontal="center" vertical="center" wrapText="1"/>
    </xf>
    <xf numFmtId="169" fontId="34" fillId="0" borderId="110" xfId="35" applyFont="1" applyFill="1" applyBorder="1" applyAlignment="1">
      <alignment horizontal="right" wrapText="1"/>
    </xf>
    <xf numFmtId="169" fontId="34" fillId="0" borderId="62" xfId="35" applyFont="1" applyFill="1" applyBorder="1" applyAlignment="1">
      <alignment horizontal="right" wrapText="1"/>
    </xf>
    <xf numFmtId="0" fontId="34" fillId="0" borderId="111" xfId="37" applyFont="1" applyFill="1" applyBorder="1" applyAlignment="1">
      <alignment horizontal="center" vertical="center"/>
    </xf>
    <xf numFmtId="0" fontId="34" fillId="0" borderId="87" xfId="37" applyFont="1" applyFill="1" applyBorder="1" applyAlignment="1">
      <alignment horizontal="centerContinuous" vertical="center"/>
    </xf>
    <xf numFmtId="0" fontId="34" fillId="0" borderId="89" xfId="37" applyFont="1" applyFill="1" applyBorder="1" applyAlignment="1">
      <alignment horizontal="centerContinuous" vertical="center"/>
    </xf>
    <xf numFmtId="0" fontId="34" fillId="0" borderId="112" xfId="37" applyFont="1" applyFill="1" applyBorder="1" applyAlignment="1">
      <alignment horizontal="center" vertical="center"/>
    </xf>
    <xf numFmtId="0" fontId="34" fillId="0" borderId="84" xfId="37" applyFont="1" applyFill="1" applyBorder="1" applyAlignment="1">
      <alignment horizontal="center" vertical="center"/>
    </xf>
    <xf numFmtId="0" fontId="34" fillId="0" borderId="99" xfId="37" applyFont="1" applyFill="1" applyBorder="1" applyAlignment="1">
      <alignment horizontal="center" vertical="center" wrapText="1"/>
    </xf>
    <xf numFmtId="9" fontId="34" fillId="0" borderId="99" xfId="42" applyFont="1" applyFill="1" applyBorder="1" applyAlignment="1">
      <alignment horizontal="center" vertical="center" wrapText="1"/>
    </xf>
    <xf numFmtId="0" fontId="48" fillId="0" borderId="14" xfId="0" applyFont="1" applyBorder="1" applyAlignment="1">
      <alignment vertical="top" wrapText="1"/>
    </xf>
    <xf numFmtId="0" fontId="48" fillId="0" borderId="10" xfId="0" applyFont="1" applyBorder="1" applyAlignment="1">
      <alignment horizontal="right" vertical="top" wrapText="1"/>
    </xf>
    <xf numFmtId="0" fontId="48" fillId="0" borderId="15" xfId="0" applyFont="1" applyBorder="1" applyAlignment="1">
      <alignment horizontal="right" vertical="top" wrapText="1"/>
    </xf>
    <xf numFmtId="0" fontId="49" fillId="0" borderId="16" xfId="0" applyFont="1" applyBorder="1" applyAlignment="1">
      <alignment horizontal="center" vertical="top" wrapText="1"/>
    </xf>
    <xf numFmtId="0" fontId="48" fillId="0" borderId="16" xfId="0" applyFont="1" applyBorder="1" applyAlignment="1">
      <alignment horizontal="center" vertical="top" wrapText="1"/>
    </xf>
    <xf numFmtId="0" fontId="48" fillId="0" borderId="0" xfId="0" applyFont="1" applyBorder="1" applyAlignment="1">
      <alignment horizontal="center" vertical="top" wrapText="1"/>
    </xf>
    <xf numFmtId="0" fontId="48" fillId="0" borderId="17" xfId="0" applyFont="1" applyBorder="1" applyAlignment="1">
      <alignment horizontal="center" vertical="top" wrapText="1"/>
    </xf>
    <xf numFmtId="0" fontId="48" fillId="0" borderId="16" xfId="0" applyFont="1" applyBorder="1" applyAlignment="1">
      <alignment horizontal="right" vertical="top" wrapText="1"/>
    </xf>
    <xf numFmtId="0" fontId="48" fillId="0" borderId="0" xfId="0" applyFont="1" applyBorder="1" applyAlignment="1">
      <alignment horizontal="right" vertical="top" wrapText="1"/>
    </xf>
    <xf numFmtId="0" fontId="48" fillId="0" borderId="17" xfId="0" applyFont="1" applyBorder="1" applyAlignment="1">
      <alignment horizontal="right" vertical="top" wrapText="1"/>
    </xf>
    <xf numFmtId="0" fontId="49" fillId="0" borderId="16" xfId="0" applyFont="1" applyBorder="1" applyAlignment="1">
      <alignment vertical="top" wrapText="1"/>
    </xf>
    <xf numFmtId="0" fontId="48" fillId="0" borderId="113" xfId="0" applyFont="1" applyBorder="1" applyAlignment="1">
      <alignment horizontal="right" vertical="top" wrapText="1"/>
    </xf>
    <xf numFmtId="0" fontId="48" fillId="0" borderId="114" xfId="0" applyFont="1" applyBorder="1" applyAlignment="1">
      <alignment horizontal="right" vertical="top" wrapText="1"/>
    </xf>
    <xf numFmtId="0" fontId="49" fillId="0" borderId="115" xfId="0" applyFont="1" applyBorder="1" applyAlignment="1">
      <alignment horizontal="center" vertical="top" wrapText="1"/>
    </xf>
    <xf numFmtId="0" fontId="50" fillId="0" borderId="116" xfId="0" applyFont="1" applyBorder="1" applyAlignment="1">
      <alignment vertical="top" wrapText="1"/>
    </xf>
    <xf numFmtId="0" fontId="50" fillId="0" borderId="117" xfId="0" applyFont="1" applyBorder="1" applyAlignment="1">
      <alignment vertical="top" wrapText="1"/>
    </xf>
    <xf numFmtId="0" fontId="48" fillId="0" borderId="115" xfId="0" applyFont="1" applyBorder="1" applyAlignment="1">
      <alignment horizontal="right" vertical="top" wrapText="1"/>
    </xf>
    <xf numFmtId="0" fontId="48" fillId="0" borderId="118" xfId="0" applyFont="1" applyBorder="1" applyAlignment="1">
      <alignment horizontal="right" vertical="top" wrapText="1"/>
    </xf>
    <xf numFmtId="0" fontId="50" fillId="0" borderId="16" xfId="0" applyFont="1" applyBorder="1" applyAlignment="1">
      <alignment vertical="top" wrapText="1"/>
    </xf>
    <xf numFmtId="0" fontId="50" fillId="0" borderId="0" xfId="0" applyFont="1" applyBorder="1" applyAlignment="1">
      <alignment vertical="top" wrapText="1"/>
    </xf>
    <xf numFmtId="0" fontId="0" fillId="0" borderId="0" xfId="0" applyAlignment="1">
      <alignment horizontal="center"/>
    </xf>
    <xf numFmtId="0" fontId="65" fillId="25" borderId="119" xfId="0" applyFont="1" applyFill="1" applyBorder="1" applyAlignment="1">
      <alignment horizontal="center" wrapText="1"/>
    </xf>
    <xf numFmtId="0" fontId="65" fillId="25" borderId="120" xfId="0" applyFont="1" applyFill="1" applyBorder="1" applyAlignment="1">
      <alignment horizontal="center" wrapText="1"/>
    </xf>
    <xf numFmtId="0" fontId="0" fillId="25" borderId="121" xfId="0" applyFill="1" applyBorder="1" applyAlignment="1">
      <alignment horizontal="center" vertical="center"/>
    </xf>
    <xf numFmtId="0" fontId="66" fillId="25" borderId="121" xfId="0" applyFont="1" applyFill="1" applyBorder="1" applyAlignment="1">
      <alignment horizontal="center" vertical="center" wrapText="1"/>
    </xf>
    <xf numFmtId="0" fontId="0" fillId="25" borderId="121" xfId="0" applyFill="1" applyBorder="1" applyAlignment="1">
      <alignment horizontal="center" vertical="center" wrapText="1"/>
    </xf>
    <xf numFmtId="0" fontId="67" fillId="25" borderId="121" xfId="0" applyFont="1" applyFill="1" applyBorder="1" applyAlignment="1">
      <alignment horizontal="center" vertical="center" wrapText="1"/>
    </xf>
    <xf numFmtId="0" fontId="66" fillId="25" borderId="122" xfId="0" applyFont="1" applyFill="1" applyBorder="1" applyAlignment="1">
      <alignment horizontal="center" vertical="center" wrapText="1"/>
    </xf>
    <xf numFmtId="0" fontId="0" fillId="0" borderId="0" xfId="0" applyAlignment="1">
      <alignment horizontal="center" vertical="center"/>
    </xf>
    <xf numFmtId="0" fontId="68" fillId="0" borderId="123" xfId="0" applyFont="1" applyBorder="1" applyAlignment="1">
      <alignment horizontal="center" vertical="center" wrapText="1"/>
    </xf>
    <xf numFmtId="0" fontId="68" fillId="0" borderId="121" xfId="0" applyFont="1" applyBorder="1" applyAlignment="1">
      <alignment horizontal="center" vertical="center" wrapText="1"/>
    </xf>
    <xf numFmtId="9" fontId="68" fillId="0" borderId="121" xfId="41" applyFont="1" applyBorder="1" applyAlignment="1">
      <alignment horizontal="center" vertical="center" wrapText="1"/>
    </xf>
    <xf numFmtId="173" fontId="68" fillId="0" borderId="121" xfId="0" applyNumberFormat="1" applyFont="1" applyBorder="1" applyAlignment="1">
      <alignment horizontal="center" vertical="center" wrapText="1"/>
    </xf>
    <xf numFmtId="174" fontId="68" fillId="0" borderId="121" xfId="0" applyNumberFormat="1" applyFont="1" applyBorder="1" applyAlignment="1">
      <alignment horizontal="center" vertical="center" wrapText="1"/>
    </xf>
    <xf numFmtId="0" fontId="68" fillId="0" borderId="0" xfId="0" applyFont="1" applyBorder="1" applyAlignment="1">
      <alignment horizontal="center" vertical="center" wrapText="1"/>
    </xf>
    <xf numFmtId="0" fontId="0" fillId="0" borderId="107" xfId="0" applyBorder="1"/>
    <xf numFmtId="0" fontId="69" fillId="0" borderId="91" xfId="0" applyFont="1" applyBorder="1" applyAlignment="1">
      <alignment horizontal="center" vertical="center" wrapText="1"/>
    </xf>
    <xf numFmtId="0" fontId="69" fillId="0" borderId="28" xfId="0" applyFont="1" applyBorder="1" applyAlignment="1">
      <alignment horizontal="center" vertical="center" wrapText="1"/>
    </xf>
    <xf numFmtId="0" fontId="55" fillId="0" borderId="0" xfId="0" applyFont="1" applyAlignment="1">
      <alignment vertical="center"/>
    </xf>
    <xf numFmtId="175" fontId="70" fillId="0" borderId="124" xfId="0" applyNumberFormat="1" applyFont="1" applyBorder="1" applyAlignment="1">
      <alignment horizontal="center" vertical="center" wrapText="1"/>
    </xf>
    <xf numFmtId="169" fontId="68" fillId="0" borderId="122" xfId="35" applyFont="1" applyBorder="1" applyAlignment="1">
      <alignment horizontal="center" vertical="center" wrapText="1"/>
    </xf>
    <xf numFmtId="0" fontId="0" fillId="26" borderId="14" xfId="0" applyFill="1" applyBorder="1"/>
    <xf numFmtId="0" fontId="0" fillId="26" borderId="10" xfId="0" applyFill="1" applyBorder="1"/>
    <xf numFmtId="0" fontId="0" fillId="26" borderId="15" xfId="0" applyFill="1" applyBorder="1"/>
    <xf numFmtId="0" fontId="0" fillId="26" borderId="16" xfId="0" applyFill="1" applyBorder="1"/>
    <xf numFmtId="0" fontId="30" fillId="26" borderId="0" xfId="0" applyFont="1" applyFill="1" applyBorder="1"/>
    <xf numFmtId="0" fontId="30" fillId="26" borderId="17" xfId="0" applyFont="1" applyFill="1" applyBorder="1"/>
    <xf numFmtId="0" fontId="35" fillId="26" borderId="0" xfId="0" applyFont="1" applyFill="1" applyBorder="1"/>
    <xf numFmtId="0" fontId="30" fillId="26" borderId="17" xfId="0" applyFont="1" applyFill="1" applyBorder="1" applyAlignment="1">
      <alignment vertical="center" wrapText="1"/>
    </xf>
    <xf numFmtId="0" fontId="0" fillId="26" borderId="18" xfId="0" applyFill="1" applyBorder="1"/>
    <xf numFmtId="0" fontId="0" fillId="26" borderId="20" xfId="0" applyFill="1" applyBorder="1"/>
    <xf numFmtId="0" fontId="0" fillId="26" borderId="19" xfId="0" applyFill="1" applyBorder="1"/>
    <xf numFmtId="0" fontId="71" fillId="0" borderId="0" xfId="0" applyFont="1" applyAlignment="1">
      <alignment horizontal="center" vertical="center"/>
    </xf>
    <xf numFmtId="0" fontId="30" fillId="26" borderId="0" xfId="0" applyFont="1" applyFill="1" applyBorder="1" applyAlignment="1">
      <alignment horizontal="center" vertical="center" wrapText="1"/>
    </xf>
    <xf numFmtId="0" fontId="71" fillId="0" borderId="0" xfId="0" applyFont="1" applyAlignment="1">
      <alignment horizontal="center" vertical="center"/>
    </xf>
    <xf numFmtId="175" fontId="68" fillId="0" borderId="119" xfId="0" applyNumberFormat="1" applyFont="1" applyBorder="1" applyAlignment="1">
      <alignment horizontal="center" vertical="center" wrapText="1"/>
    </xf>
    <xf numFmtId="169" fontId="68" fillId="0" borderId="125" xfId="35" applyFont="1" applyBorder="1" applyAlignment="1">
      <alignment horizontal="center" vertical="center" wrapText="1"/>
    </xf>
    <xf numFmtId="175" fontId="68" fillId="0" borderId="95" xfId="0" applyNumberFormat="1" applyFont="1" applyBorder="1" applyAlignment="1">
      <alignment horizontal="center" vertical="center" wrapText="1"/>
    </xf>
    <xf numFmtId="169" fontId="68" fillId="0" borderId="92" xfId="35" applyFont="1" applyBorder="1" applyAlignment="1">
      <alignment horizontal="center" vertical="center" wrapText="1"/>
    </xf>
    <xf numFmtId="175" fontId="68" fillId="0" borderId="91" xfId="0" applyNumberFormat="1" applyFont="1" applyBorder="1" applyAlignment="1">
      <alignment horizontal="center" vertical="center" wrapText="1"/>
    </xf>
    <xf numFmtId="169" fontId="68" fillId="0" borderId="97" xfId="35" applyFont="1" applyBorder="1" applyAlignment="1">
      <alignment horizontal="center" vertical="center" wrapText="1"/>
    </xf>
    <xf numFmtId="175" fontId="68" fillId="0" borderId="126" xfId="0" applyNumberFormat="1" applyFont="1" applyBorder="1" applyAlignment="1">
      <alignment horizontal="center" vertical="center" wrapText="1"/>
    </xf>
    <xf numFmtId="169" fontId="68" fillId="0" borderId="104" xfId="35" applyFont="1" applyBorder="1" applyAlignment="1">
      <alignment horizontal="center" vertical="center" wrapText="1"/>
    </xf>
    <xf numFmtId="0" fontId="68" fillId="0" borderId="21" xfId="0" applyFont="1" applyBorder="1" applyAlignment="1">
      <alignment horizontal="center" vertical="center" wrapText="1"/>
    </xf>
    <xf numFmtId="0" fontId="68" fillId="0" borderId="94" xfId="0" applyFont="1" applyBorder="1" applyAlignment="1">
      <alignment horizontal="center" vertical="center" wrapText="1"/>
    </xf>
    <xf numFmtId="0" fontId="68" fillId="0" borderId="24" xfId="0" applyFont="1" applyBorder="1" applyAlignment="1">
      <alignment horizontal="center" vertical="center" wrapText="1"/>
    </xf>
    <xf numFmtId="0" fontId="68" fillId="0" borderId="105" xfId="0" applyFont="1" applyBorder="1" applyAlignment="1">
      <alignment horizontal="center" vertical="center" wrapText="1"/>
    </xf>
    <xf numFmtId="0" fontId="72" fillId="25" borderId="26" xfId="0" applyFont="1" applyFill="1" applyBorder="1" applyAlignment="1">
      <alignment horizontal="center"/>
    </xf>
    <xf numFmtId="175" fontId="72" fillId="25" borderId="127" xfId="0" applyNumberFormat="1" applyFont="1" applyFill="1" applyBorder="1" applyAlignment="1">
      <alignment horizontal="center"/>
    </xf>
    <xf numFmtId="169" fontId="73" fillId="25" borderId="128" xfId="35" applyFont="1" applyFill="1" applyBorder="1"/>
    <xf numFmtId="0" fontId="0" fillId="0" borderId="0" xfId="0" applyAlignment="1">
      <alignment vertical="center" wrapText="1"/>
    </xf>
    <xf numFmtId="0" fontId="0" fillId="0" borderId="0" xfId="0" applyAlignment="1">
      <alignment horizontal="center" vertical="center" wrapText="1"/>
    </xf>
    <xf numFmtId="0" fontId="0" fillId="0" borderId="91" xfId="0" applyBorder="1" applyAlignment="1">
      <alignment vertical="center" wrapText="1"/>
    </xf>
    <xf numFmtId="0" fontId="74" fillId="25" borderId="27" xfId="0" applyFont="1" applyFill="1" applyBorder="1" applyAlignment="1">
      <alignment horizontal="center" vertical="center" wrapText="1"/>
    </xf>
    <xf numFmtId="0" fontId="74" fillId="25" borderId="129" xfId="0" applyFont="1" applyFill="1" applyBorder="1" applyAlignment="1">
      <alignment horizontal="center" vertical="center" wrapText="1"/>
    </xf>
    <xf numFmtId="0" fontId="74" fillId="25" borderId="130" xfId="0" applyFont="1" applyFill="1" applyBorder="1" applyAlignment="1">
      <alignment horizontal="center" vertical="center" wrapText="1"/>
    </xf>
    <xf numFmtId="173" fontId="68" fillId="0" borderId="122" xfId="0" applyNumberFormat="1" applyFont="1" applyBorder="1" applyAlignment="1">
      <alignment horizontal="center" vertical="center" wrapText="1"/>
    </xf>
    <xf numFmtId="168" fontId="0" fillId="0" borderId="0" xfId="33" applyFont="1"/>
    <xf numFmtId="0" fontId="66" fillId="0" borderId="16" xfId="0" applyFont="1" applyBorder="1"/>
    <xf numFmtId="176" fontId="0" fillId="0" borderId="0" xfId="0" applyNumberFormat="1" applyBorder="1"/>
    <xf numFmtId="168" fontId="0" fillId="0" borderId="0" xfId="33" applyFont="1" applyBorder="1"/>
    <xf numFmtId="176" fontId="0" fillId="0" borderId="17" xfId="0" applyNumberFormat="1" applyBorder="1"/>
    <xf numFmtId="0" fontId="65" fillId="0" borderId="0" xfId="0" applyFont="1" applyBorder="1"/>
    <xf numFmtId="176" fontId="65" fillId="0" borderId="17" xfId="0" applyNumberFormat="1" applyFont="1" applyBorder="1"/>
    <xf numFmtId="0" fontId="66" fillId="0" borderId="131" xfId="0" applyFont="1" applyBorder="1"/>
    <xf numFmtId="0" fontId="65" fillId="0" borderId="132" xfId="0" applyFont="1" applyBorder="1"/>
    <xf numFmtId="0" fontId="0" fillId="0" borderId="132" xfId="0" applyBorder="1"/>
    <xf numFmtId="176" fontId="0" fillId="0" borderId="132" xfId="0" applyNumberFormat="1" applyBorder="1"/>
    <xf numFmtId="168" fontId="0" fillId="0" borderId="132" xfId="33" applyFont="1" applyBorder="1"/>
    <xf numFmtId="176" fontId="65" fillId="0" borderId="133" xfId="0" applyNumberFormat="1" applyFont="1" applyBorder="1"/>
    <xf numFmtId="0" fontId="66" fillId="0" borderId="0" xfId="0" applyFont="1"/>
    <xf numFmtId="176" fontId="0" fillId="0" borderId="0" xfId="0" applyNumberFormat="1"/>
    <xf numFmtId="0" fontId="66" fillId="27" borderId="16" xfId="0" applyFont="1" applyFill="1" applyBorder="1"/>
    <xf numFmtId="0" fontId="65" fillId="27" borderId="0" xfId="0" applyFont="1" applyFill="1" applyBorder="1"/>
    <xf numFmtId="176" fontId="65" fillId="27" borderId="0" xfId="0" applyNumberFormat="1" applyFont="1" applyFill="1" applyBorder="1"/>
    <xf numFmtId="168" fontId="65" fillId="27" borderId="0" xfId="33" applyFont="1" applyFill="1" applyBorder="1"/>
    <xf numFmtId="176" fontId="65" fillId="27" borderId="17" xfId="0" applyNumberFormat="1" applyFont="1" applyFill="1" applyBorder="1"/>
    <xf numFmtId="176" fontId="65" fillId="25" borderId="15" xfId="0" applyNumberFormat="1" applyFont="1" applyFill="1" applyBorder="1" applyAlignment="1">
      <alignment horizontal="center" vertical="center"/>
    </xf>
    <xf numFmtId="0" fontId="65" fillId="25" borderId="14" xfId="0" applyFont="1" applyFill="1" applyBorder="1" applyAlignment="1">
      <alignment horizontal="center" vertical="center"/>
    </xf>
    <xf numFmtId="169" fontId="0" fillId="0" borderId="0" xfId="35" applyFont="1"/>
    <xf numFmtId="0" fontId="0" fillId="0" borderId="20" xfId="0" applyBorder="1" applyAlignment="1">
      <alignment vertical="center"/>
    </xf>
    <xf numFmtId="0" fontId="65" fillId="28" borderId="133" xfId="0" applyNumberFormat="1" applyFont="1" applyFill="1" applyBorder="1" applyAlignment="1">
      <alignment horizontal="center" vertical="center"/>
    </xf>
    <xf numFmtId="0" fontId="65" fillId="27" borderId="16" xfId="0" applyFont="1" applyFill="1" applyBorder="1" applyAlignment="1">
      <alignment vertical="center"/>
    </xf>
    <xf numFmtId="49" fontId="65" fillId="27" borderId="0" xfId="0" applyNumberFormat="1" applyFont="1" applyFill="1" applyBorder="1" applyAlignment="1">
      <alignment horizontal="center" vertical="center"/>
    </xf>
    <xf numFmtId="0" fontId="65" fillId="27" borderId="0" xfId="0" applyFont="1" applyFill="1" applyBorder="1" applyAlignment="1">
      <alignment horizontal="center" vertical="center"/>
    </xf>
    <xf numFmtId="0" fontId="65" fillId="27" borderId="17" xfId="0" applyNumberFormat="1" applyFont="1" applyFill="1" applyBorder="1" applyAlignment="1">
      <alignment horizontal="center" vertical="center"/>
    </xf>
    <xf numFmtId="0" fontId="0" fillId="0" borderId="16" xfId="0" applyBorder="1" applyAlignment="1">
      <alignment vertical="center"/>
    </xf>
    <xf numFmtId="49" fontId="78" fillId="0" borderId="0" xfId="0" applyNumberFormat="1" applyFont="1" applyBorder="1" applyAlignment="1">
      <alignment horizontal="center" vertical="center"/>
    </xf>
    <xf numFmtId="0" fontId="65" fillId="0" borderId="0" xfId="0" applyFont="1" applyBorder="1" applyAlignment="1">
      <alignment horizontal="center" vertical="center"/>
    </xf>
    <xf numFmtId="0" fontId="0" fillId="0" borderId="17" xfId="0" applyNumberFormat="1" applyBorder="1" applyAlignment="1">
      <alignment horizontal="center" vertical="center"/>
    </xf>
    <xf numFmtId="49" fontId="0" fillId="0" borderId="0" xfId="0" applyNumberFormat="1" applyBorder="1" applyAlignment="1">
      <alignment horizontal="center" vertical="center"/>
    </xf>
    <xf numFmtId="0" fontId="0" fillId="0" borderId="0" xfId="0" applyBorder="1" applyAlignment="1">
      <alignment vertical="center"/>
    </xf>
    <xf numFmtId="49" fontId="65" fillId="27" borderId="17" xfId="0" applyNumberFormat="1" applyFont="1" applyFill="1" applyBorder="1" applyAlignment="1">
      <alignment horizontal="center" vertical="center"/>
    </xf>
    <xf numFmtId="0" fontId="0" fillId="0" borderId="18" xfId="0" applyBorder="1" applyAlignment="1">
      <alignment vertical="center"/>
    </xf>
    <xf numFmtId="49" fontId="0" fillId="0" borderId="20" xfId="0" applyNumberFormat="1" applyBorder="1" applyAlignment="1">
      <alignment horizontal="center" vertical="center"/>
    </xf>
    <xf numFmtId="0" fontId="0" fillId="0" borderId="19" xfId="0" applyNumberFormat="1" applyBorder="1" applyAlignment="1">
      <alignment horizontal="center" vertical="center"/>
    </xf>
    <xf numFmtId="0" fontId="65" fillId="27" borderId="14" xfId="0" applyFont="1" applyFill="1" applyBorder="1" applyAlignment="1">
      <alignment vertical="center"/>
    </xf>
    <xf numFmtId="49" fontId="65" fillId="27" borderId="10" xfId="0" applyNumberFormat="1" applyFont="1" applyFill="1" applyBorder="1" applyAlignment="1">
      <alignment horizontal="center" vertical="center"/>
    </xf>
    <xf numFmtId="0" fontId="65" fillId="27" borderId="10" xfId="0" applyFont="1" applyFill="1" applyBorder="1" applyAlignment="1">
      <alignment horizontal="center" vertical="center"/>
    </xf>
    <xf numFmtId="49" fontId="65" fillId="27" borderId="15" xfId="0" applyNumberFormat="1" applyFont="1" applyFill="1" applyBorder="1" applyAlignment="1">
      <alignment horizontal="center" vertical="center"/>
    </xf>
    <xf numFmtId="0" fontId="0" fillId="0" borderId="16" xfId="0" applyBorder="1"/>
    <xf numFmtId="177" fontId="0" fillId="0" borderId="0" xfId="33" applyNumberFormat="1" applyFont="1"/>
    <xf numFmtId="177" fontId="0" fillId="0" borderId="91" xfId="33" applyNumberFormat="1" applyFont="1" applyBorder="1"/>
    <xf numFmtId="0" fontId="29" fillId="25" borderId="91" xfId="0" applyFont="1" applyFill="1" applyBorder="1" applyAlignment="1">
      <alignment horizontal="center"/>
    </xf>
    <xf numFmtId="0" fontId="79" fillId="26" borderId="14" xfId="0" applyFont="1" applyFill="1" applyBorder="1" applyAlignment="1">
      <alignment horizontal="left" vertical="center" wrapText="1"/>
    </xf>
    <xf numFmtId="0" fontId="79" fillId="26" borderId="10" xfId="0" applyFont="1" applyFill="1" applyBorder="1" applyAlignment="1">
      <alignment horizontal="center" vertical="center" wrapText="1"/>
    </xf>
    <xf numFmtId="168" fontId="79" fillId="26" borderId="10" xfId="33" applyFont="1" applyFill="1" applyBorder="1" applyAlignment="1">
      <alignment vertical="center" wrapText="1"/>
    </xf>
    <xf numFmtId="0" fontId="79" fillId="26" borderId="18" xfId="0" applyFont="1" applyFill="1" applyBorder="1" applyAlignment="1">
      <alignment horizontal="left" vertical="center" wrapText="1"/>
    </xf>
    <xf numFmtId="0" fontId="79" fillId="26" borderId="20" xfId="0" applyFont="1" applyFill="1" applyBorder="1" applyAlignment="1">
      <alignment horizontal="center" vertical="center" wrapText="1"/>
    </xf>
    <xf numFmtId="168" fontId="79" fillId="26" borderId="20" xfId="33" applyFont="1" applyFill="1" applyBorder="1" applyAlignment="1">
      <alignment vertical="center" wrapText="1"/>
    </xf>
    <xf numFmtId="0" fontId="3" fillId="0" borderId="0" xfId="0" applyFont="1" applyAlignment="1">
      <alignment horizontal="left" wrapText="1"/>
    </xf>
    <xf numFmtId="0" fontId="3" fillId="0" borderId="0" xfId="0" applyFont="1" applyAlignment="1">
      <alignment horizontal="justify" wrapText="1"/>
    </xf>
    <xf numFmtId="0" fontId="55" fillId="0" borderId="0" xfId="0" applyFont="1" applyFill="1"/>
    <xf numFmtId="2" fontId="79" fillId="26" borderId="10" xfId="0" applyNumberFormat="1" applyFont="1" applyFill="1" applyBorder="1" applyAlignment="1">
      <alignment horizontal="center" vertical="center" wrapText="1"/>
    </xf>
    <xf numFmtId="2" fontId="79" fillId="26" borderId="20" xfId="0" applyNumberFormat="1" applyFont="1" applyFill="1" applyBorder="1" applyAlignment="1">
      <alignment horizontal="center" vertical="center" wrapText="1"/>
    </xf>
    <xf numFmtId="169" fontId="55" fillId="0" borderId="0" xfId="35" applyFont="1" applyFill="1"/>
    <xf numFmtId="2" fontId="0" fillId="0" borderId="0" xfId="0" applyNumberFormat="1" applyAlignment="1">
      <alignment horizontal="center"/>
    </xf>
    <xf numFmtId="0" fontId="29" fillId="0" borderId="151" xfId="0" applyFont="1" applyBorder="1" applyAlignment="1">
      <alignment horizontal="left" vertical="center"/>
    </xf>
    <xf numFmtId="0" fontId="29" fillId="0" borderId="61" xfId="0" applyFont="1" applyBorder="1" applyAlignment="1">
      <alignment horizontal="left" vertical="center"/>
    </xf>
    <xf numFmtId="0" fontId="64" fillId="26" borderId="17" xfId="31" applyFill="1" applyBorder="1" applyAlignment="1">
      <alignment vertical="center" wrapText="1"/>
    </xf>
    <xf numFmtId="0" fontId="64" fillId="0" borderId="0" xfId="31"/>
    <xf numFmtId="0" fontId="3" fillId="0" borderId="0" xfId="0" applyFont="1" applyAlignment="1">
      <alignment horizontal="justify" vertical="center" wrapText="1"/>
    </xf>
    <xf numFmtId="0" fontId="3" fillId="0" borderId="0" xfId="0" applyFont="1" applyAlignment="1">
      <alignment wrapText="1"/>
    </xf>
    <xf numFmtId="169" fontId="3" fillId="0" borderId="97" xfId="35" applyFont="1" applyBorder="1" applyAlignment="1">
      <alignment horizontal="center" vertical="center" wrapText="1"/>
    </xf>
    <xf numFmtId="168" fontId="3" fillId="0" borderId="97" xfId="33" applyFont="1" applyBorder="1" applyAlignment="1">
      <alignment horizontal="center" vertical="center" wrapText="1"/>
    </xf>
    <xf numFmtId="0" fontId="62" fillId="0" borderId="0" xfId="0" applyFont="1" applyAlignment="1">
      <alignment horizontal="right" wrapText="1"/>
    </xf>
    <xf numFmtId="165" fontId="0" fillId="0" borderId="0" xfId="0" applyNumberFormat="1"/>
    <xf numFmtId="0" fontId="29" fillId="0" borderId="0" xfId="0" applyFont="1" applyAlignment="1"/>
    <xf numFmtId="0" fontId="4" fillId="0" borderId="107" xfId="0" applyFont="1" applyBorder="1"/>
    <xf numFmtId="0" fontId="0" fillId="0" borderId="0" xfId="0" applyAlignment="1">
      <alignment horizontal="center"/>
    </xf>
    <xf numFmtId="169" fontId="3" fillId="0" borderId="0" xfId="35" applyFont="1" applyAlignment="1">
      <alignment horizontal="center" wrapText="1"/>
    </xf>
    <xf numFmtId="0" fontId="2" fillId="25" borderId="121" xfId="0" applyFont="1" applyFill="1" applyBorder="1" applyAlignment="1">
      <alignment horizontal="center" vertical="center"/>
    </xf>
    <xf numFmtId="9" fontId="3" fillId="0" borderId="97" xfId="41" applyFont="1" applyBorder="1" applyAlignment="1">
      <alignment horizontal="center" vertical="center" wrapText="1"/>
    </xf>
    <xf numFmtId="0" fontId="6" fillId="0" borderId="91" xfId="0" applyFont="1" applyBorder="1" applyAlignment="1">
      <alignment horizontal="justify" wrapText="1"/>
    </xf>
    <xf numFmtId="0" fontId="6" fillId="0" borderId="97" xfId="0" applyFont="1" applyBorder="1" applyAlignment="1">
      <alignment horizontal="center" vertical="center" wrapText="1"/>
    </xf>
    <xf numFmtId="0" fontId="8" fillId="0" borderId="0" xfId="0" applyFont="1" applyAlignment="1">
      <alignment horizontal="center" wrapText="1"/>
    </xf>
    <xf numFmtId="0" fontId="2" fillId="0" borderId="0" xfId="0" applyFont="1"/>
    <xf numFmtId="165" fontId="3" fillId="0" borderId="124" xfId="33" applyNumberFormat="1" applyFont="1" applyBorder="1" applyAlignment="1">
      <alignment horizontal="center" vertical="center" wrapText="1"/>
    </xf>
    <xf numFmtId="0" fontId="3" fillId="0" borderId="121" xfId="0" applyFont="1" applyBorder="1" applyAlignment="1">
      <alignment horizontal="justify" wrapText="1"/>
    </xf>
    <xf numFmtId="0" fontId="3" fillId="0" borderId="142" xfId="0" applyFont="1" applyBorder="1" applyAlignment="1">
      <alignment horizontal="center" vertical="center" wrapText="1"/>
    </xf>
    <xf numFmtId="169" fontId="8" fillId="0" borderId="142" xfId="35" applyFont="1" applyBorder="1" applyAlignment="1">
      <alignment horizontal="center" vertical="center" wrapText="1"/>
    </xf>
    <xf numFmtId="168" fontId="8" fillId="0" borderId="142" xfId="33" applyFont="1" applyBorder="1" applyAlignment="1">
      <alignment horizontal="center" vertical="center" wrapText="1"/>
    </xf>
    <xf numFmtId="168" fontId="3" fillId="0" borderId="142" xfId="33" applyFont="1" applyBorder="1" applyAlignment="1">
      <alignment horizontal="center" vertical="center" wrapText="1"/>
    </xf>
    <xf numFmtId="9" fontId="8" fillId="0" borderId="142" xfId="41" applyFont="1" applyBorder="1" applyAlignment="1">
      <alignment horizontal="center" vertical="center" wrapText="1"/>
    </xf>
    <xf numFmtId="168" fontId="8" fillId="0" borderId="122" xfId="33" applyFont="1" applyBorder="1" applyAlignment="1">
      <alignment horizontal="center" vertical="center" wrapText="1"/>
    </xf>
    <xf numFmtId="0" fontId="6" fillId="0" borderId="95" xfId="0" applyFont="1" applyBorder="1" applyAlignment="1">
      <alignment horizontal="justify" wrapText="1"/>
    </xf>
    <xf numFmtId="0" fontId="6" fillId="0" borderId="92" xfId="0" applyFont="1" applyBorder="1" applyAlignment="1">
      <alignment horizontal="center" vertical="center" wrapText="1"/>
    </xf>
    <xf numFmtId="169" fontId="3" fillId="0" borderId="92" xfId="35" applyFont="1" applyBorder="1" applyAlignment="1">
      <alignment horizontal="center" vertical="center" wrapText="1"/>
    </xf>
    <xf numFmtId="168" fontId="3" fillId="0" borderId="92" xfId="33" applyFont="1" applyBorder="1" applyAlignment="1">
      <alignment horizontal="center" vertical="center" wrapText="1"/>
    </xf>
    <xf numFmtId="9" fontId="3" fillId="0" borderId="92" xfId="41" applyFont="1" applyBorder="1" applyAlignment="1">
      <alignment horizontal="center" vertical="center" wrapText="1"/>
    </xf>
    <xf numFmtId="165" fontId="3" fillId="0" borderId="135" xfId="33" applyNumberFormat="1" applyFont="1" applyBorder="1" applyAlignment="1">
      <alignment horizontal="center" vertical="center" wrapText="1"/>
    </xf>
    <xf numFmtId="0" fontId="29" fillId="0" borderId="121" xfId="0" applyFont="1" applyBorder="1" applyAlignment="1">
      <alignment horizontal="center" vertical="center" wrapText="1"/>
    </xf>
    <xf numFmtId="0" fontId="0" fillId="0" borderId="0" xfId="0" applyAlignment="1">
      <alignment horizontal="center"/>
    </xf>
    <xf numFmtId="0" fontId="2" fillId="0" borderId="0" xfId="0" applyFont="1"/>
    <xf numFmtId="0" fontId="55" fillId="0" borderId="0" xfId="0" applyFont="1" applyFill="1" applyAlignment="1">
      <alignment horizontal="center"/>
    </xf>
    <xf numFmtId="169" fontId="79" fillId="26" borderId="15" xfId="35" applyFont="1" applyFill="1" applyBorder="1" applyAlignment="1">
      <alignment vertical="center" wrapText="1"/>
    </xf>
    <xf numFmtId="169" fontId="79" fillId="26" borderId="19" xfId="35" applyFont="1" applyFill="1" applyBorder="1" applyAlignment="1">
      <alignment vertical="center" wrapText="1"/>
    </xf>
    <xf numFmtId="0" fontId="29" fillId="26" borderId="16" xfId="0" applyFont="1" applyFill="1" applyBorder="1" applyAlignment="1">
      <alignment horizontal="left"/>
    </xf>
    <xf numFmtId="0" fontId="29" fillId="26" borderId="0" xfId="0" applyFont="1" applyFill="1" applyBorder="1" applyAlignment="1">
      <alignment horizontal="left"/>
    </xf>
    <xf numFmtId="169" fontId="0" fillId="26" borderId="0" xfId="35" applyFont="1" applyFill="1" applyBorder="1" applyAlignment="1">
      <alignment horizontal="center"/>
    </xf>
    <xf numFmtId="169" fontId="0" fillId="26" borderId="17" xfId="35" applyFont="1" applyFill="1" applyBorder="1" applyAlignment="1">
      <alignment horizontal="center"/>
    </xf>
    <xf numFmtId="4" fontId="4" fillId="0" borderId="0" xfId="37" applyNumberFormat="1"/>
    <xf numFmtId="181" fontId="4" fillId="0" borderId="0" xfId="37" applyNumberFormat="1"/>
    <xf numFmtId="4" fontId="5" fillId="0" borderId="0" xfId="37" applyNumberFormat="1" applyFont="1" applyBorder="1" applyAlignment="1">
      <alignment vertical="center"/>
    </xf>
    <xf numFmtId="180" fontId="6" fillId="0" borderId="0" xfId="37" applyNumberFormat="1" applyFont="1"/>
    <xf numFmtId="169" fontId="4" fillId="0" borderId="0" xfId="35" applyFont="1"/>
    <xf numFmtId="169" fontId="29" fillId="0" borderId="0" xfId="35" applyFont="1"/>
    <xf numFmtId="169" fontId="29" fillId="0" borderId="0" xfId="35" applyFont="1" applyAlignment="1">
      <alignment horizontal="center" vertical="center"/>
    </xf>
    <xf numFmtId="169" fontId="0" fillId="0" borderId="0" xfId="35" applyFont="1" applyAlignment="1">
      <alignment horizontal="center" vertical="center"/>
    </xf>
    <xf numFmtId="169" fontId="4" fillId="0" borderId="0" xfId="35" applyFont="1" applyAlignment="1">
      <alignment horizontal="center" vertical="center"/>
    </xf>
    <xf numFmtId="0" fontId="4" fillId="0" borderId="0" xfId="37" applyAlignment="1">
      <alignment horizontal="center" vertical="center"/>
    </xf>
    <xf numFmtId="0" fontId="2" fillId="0" borderId="0" xfId="37" applyFont="1"/>
    <xf numFmtId="0" fontId="0" fillId="0" borderId="91" xfId="0" applyBorder="1" applyAlignment="1">
      <alignment horizontal="center" vertical="center" wrapText="1"/>
    </xf>
    <xf numFmtId="0" fontId="0" fillId="28" borderId="91" xfId="0" applyFill="1" applyBorder="1" applyAlignment="1">
      <alignment horizontal="center" vertical="center"/>
    </xf>
    <xf numFmtId="0" fontId="2" fillId="28" borderId="91" xfId="0" applyFont="1" applyFill="1" applyBorder="1" applyAlignment="1">
      <alignment horizontal="center" vertical="center"/>
    </xf>
    <xf numFmtId="0" fontId="0" fillId="0" borderId="0" xfId="0" applyAlignment="1" applyProtection="1">
      <alignment horizontal="center"/>
      <protection locked="0"/>
    </xf>
    <xf numFmtId="0" fontId="2" fillId="0" borderId="0" xfId="0" applyFont="1" applyAlignment="1" applyProtection="1">
      <alignment horizontal="center"/>
      <protection locked="0"/>
    </xf>
    <xf numFmtId="10" fontId="0" fillId="0" borderId="0" xfId="41" applyNumberFormat="1" applyFont="1" applyAlignment="1" applyProtection="1">
      <alignment horizontal="center"/>
      <protection locked="0"/>
    </xf>
    <xf numFmtId="169" fontId="0" fillId="0" borderId="0" xfId="35" applyFont="1" applyProtection="1">
      <protection locked="0"/>
    </xf>
    <xf numFmtId="0" fontId="89" fillId="0" borderId="0" xfId="0" applyFont="1"/>
    <xf numFmtId="42" fontId="4" fillId="0" borderId="0" xfId="52" applyFont="1"/>
    <xf numFmtId="0" fontId="91" fillId="0" borderId="28" xfId="37" applyFont="1" applyFill="1" applyBorder="1" applyAlignment="1">
      <alignment vertical="center"/>
    </xf>
    <xf numFmtId="0" fontId="91" fillId="0" borderId="91" xfId="37" applyFont="1" applyFill="1" applyBorder="1" applyAlignment="1">
      <alignment horizontal="center" vertical="center" wrapText="1"/>
    </xf>
    <xf numFmtId="2" fontId="91" fillId="0" borderId="91" xfId="37" applyNumberFormat="1" applyFont="1" applyBorder="1" applyAlignment="1">
      <alignment horizontal="center" vertical="center"/>
    </xf>
    <xf numFmtId="9" fontId="89" fillId="0" borderId="91" xfId="51" applyNumberFormat="1" applyFont="1" applyBorder="1" applyAlignment="1">
      <alignment horizontal="center" vertical="center"/>
    </xf>
    <xf numFmtId="165" fontId="89" fillId="0" borderId="91" xfId="51" applyNumberFormat="1" applyFont="1" applyBorder="1" applyAlignment="1">
      <alignment vertical="center"/>
    </xf>
    <xf numFmtId="164" fontId="89" fillId="0" borderId="124" xfId="37" applyNumberFormat="1" applyFont="1" applyBorder="1" applyAlignment="1">
      <alignment vertical="center"/>
    </xf>
    <xf numFmtId="9" fontId="89" fillId="0" borderId="91" xfId="41" applyFont="1" applyBorder="1" applyAlignment="1">
      <alignment horizontal="center" vertical="center"/>
    </xf>
    <xf numFmtId="0" fontId="89" fillId="0" borderId="28" xfId="0" applyNumberFormat="1" applyFont="1" applyBorder="1"/>
    <xf numFmtId="0" fontId="89" fillId="0" borderId="91" xfId="0" applyNumberFormat="1" applyFont="1" applyBorder="1" applyAlignment="1">
      <alignment horizontal="center" wrapText="1"/>
    </xf>
    <xf numFmtId="168" fontId="89" fillId="0" borderId="124" xfId="37" applyNumberFormat="1" applyFont="1" applyBorder="1" applyAlignment="1">
      <alignment vertical="center"/>
    </xf>
    <xf numFmtId="0" fontId="92" fillId="0" borderId="28" xfId="37" applyFont="1" applyBorder="1" applyAlignment="1">
      <alignment vertical="center"/>
    </xf>
    <xf numFmtId="0" fontId="92" fillId="0" borderId="91" xfId="37" applyFont="1" applyBorder="1" applyAlignment="1">
      <alignment horizontal="center" vertical="center" wrapText="1"/>
    </xf>
    <xf numFmtId="2" fontId="92" fillId="0" borderId="91" xfId="37" applyNumberFormat="1" applyFont="1" applyBorder="1" applyAlignment="1">
      <alignment vertical="center"/>
    </xf>
    <xf numFmtId="0" fontId="90" fillId="0" borderId="91" xfId="37" applyFont="1" applyBorder="1" applyAlignment="1">
      <alignment horizontal="center" vertical="center"/>
    </xf>
    <xf numFmtId="165" fontId="92" fillId="0" borderId="91" xfId="51" applyNumberFormat="1" applyFont="1" applyBorder="1" applyAlignment="1">
      <alignment vertical="center"/>
    </xf>
    <xf numFmtId="168" fontId="90" fillId="0" borderId="124" xfId="37" applyNumberFormat="1" applyFont="1" applyBorder="1" applyAlignment="1">
      <alignment vertical="center"/>
    </xf>
    <xf numFmtId="0" fontId="89" fillId="0" borderId="141" xfId="37" applyFont="1" applyBorder="1" applyAlignment="1">
      <alignment vertical="center"/>
    </xf>
    <xf numFmtId="0" fontId="89" fillId="0" borderId="126" xfId="37" applyFont="1" applyBorder="1" applyAlignment="1">
      <alignment horizontal="center" vertical="center" wrapText="1"/>
    </xf>
    <xf numFmtId="0" fontId="89" fillId="0" borderId="126" xfId="37" applyFont="1" applyBorder="1" applyAlignment="1">
      <alignment vertical="center"/>
    </xf>
    <xf numFmtId="0" fontId="89" fillId="0" borderId="126" xfId="37" applyFont="1" applyBorder="1" applyAlignment="1">
      <alignment horizontal="center" vertical="center"/>
    </xf>
    <xf numFmtId="2" fontId="89" fillId="0" borderId="126" xfId="37" applyNumberFormat="1" applyFont="1" applyBorder="1" applyAlignment="1">
      <alignment vertical="center"/>
    </xf>
    <xf numFmtId="168" fontId="90" fillId="0" borderId="154" xfId="33" applyFont="1" applyBorder="1" applyAlignment="1">
      <alignment vertical="center"/>
    </xf>
    <xf numFmtId="0" fontId="90" fillId="0" borderId="137" xfId="37" applyFont="1" applyBorder="1" applyAlignment="1">
      <alignment vertical="center"/>
    </xf>
    <xf numFmtId="0" fontId="90" fillId="0" borderId="138" xfId="37" applyFont="1" applyBorder="1" applyAlignment="1">
      <alignment horizontal="center" vertical="center" wrapText="1"/>
    </xf>
    <xf numFmtId="0" fontId="89" fillId="0" borderId="138" xfId="37" applyFont="1" applyBorder="1" applyAlignment="1">
      <alignment vertical="center"/>
    </xf>
    <xf numFmtId="0" fontId="89" fillId="0" borderId="138" xfId="37" applyFont="1" applyBorder="1" applyAlignment="1">
      <alignment horizontal="center" vertical="center"/>
    </xf>
    <xf numFmtId="180" fontId="90" fillId="0" borderId="138" xfId="37" applyNumberFormat="1" applyFont="1" applyBorder="1" applyAlignment="1">
      <alignment vertical="center"/>
    </xf>
    <xf numFmtId="0" fontId="89" fillId="0" borderId="20" xfId="37" applyFont="1" applyBorder="1" applyAlignment="1">
      <alignment vertical="center"/>
    </xf>
    <xf numFmtId="0" fontId="89" fillId="0" borderId="20" xfId="37" applyFont="1" applyBorder="1" applyAlignment="1">
      <alignment horizontal="center" vertical="center" wrapText="1"/>
    </xf>
    <xf numFmtId="0" fontId="89" fillId="0" borderId="20" xfId="37" applyFont="1" applyBorder="1" applyAlignment="1">
      <alignment horizontal="center" vertical="center"/>
    </xf>
    <xf numFmtId="0" fontId="89" fillId="0" borderId="19" xfId="37" applyFont="1" applyBorder="1" applyAlignment="1">
      <alignment vertical="center"/>
    </xf>
    <xf numFmtId="0" fontId="91" fillId="0" borderId="32" xfId="37" applyFont="1" applyFill="1" applyBorder="1" applyAlignment="1">
      <alignment vertical="center"/>
    </xf>
    <xf numFmtId="0" fontId="91" fillId="0" borderId="119" xfId="37" applyFont="1" applyFill="1" applyBorder="1" applyAlignment="1">
      <alignment horizontal="center" vertical="center" wrapText="1"/>
    </xf>
    <xf numFmtId="2" fontId="91" fillId="0" borderId="119" xfId="37" applyNumberFormat="1" applyFont="1" applyBorder="1" applyAlignment="1">
      <alignment horizontal="center" vertical="center"/>
    </xf>
    <xf numFmtId="169" fontId="89" fillId="0" borderId="119" xfId="35" applyFont="1" applyBorder="1" applyAlignment="1">
      <alignment horizontal="center" vertical="center"/>
    </xf>
    <xf numFmtId="9" fontId="89" fillId="0" borderId="119" xfId="41" applyFont="1" applyBorder="1" applyAlignment="1">
      <alignment vertical="center"/>
    </xf>
    <xf numFmtId="168" fontId="89" fillId="0" borderId="120" xfId="37" applyNumberFormat="1" applyFont="1" applyBorder="1" applyAlignment="1">
      <alignment vertical="center"/>
    </xf>
    <xf numFmtId="169" fontId="89" fillId="0" borderId="91" xfId="35" applyFont="1" applyBorder="1" applyAlignment="1">
      <alignment horizontal="center" vertical="center"/>
    </xf>
    <xf numFmtId="9" fontId="89" fillId="0" borderId="91" xfId="41" applyFont="1" applyBorder="1" applyAlignment="1">
      <alignment vertical="center"/>
    </xf>
    <xf numFmtId="0" fontId="91" fillId="0" borderId="141" xfId="37" applyFont="1" applyFill="1" applyBorder="1" applyAlignment="1">
      <alignment vertical="center"/>
    </xf>
    <xf numFmtId="0" fontId="91" fillId="0" borderId="126" xfId="37" applyFont="1" applyFill="1" applyBorder="1" applyAlignment="1">
      <alignment horizontal="center" vertical="center" wrapText="1"/>
    </xf>
    <xf numFmtId="169" fontId="89" fillId="0" borderId="126" xfId="35" applyFont="1" applyBorder="1" applyAlignment="1">
      <alignment horizontal="center" vertical="center"/>
    </xf>
    <xf numFmtId="9" fontId="89" fillId="0" borderId="126" xfId="41" applyFont="1" applyBorder="1" applyAlignment="1">
      <alignment vertical="center"/>
    </xf>
    <xf numFmtId="0" fontId="91" fillId="0" borderId="123" xfId="37" applyFont="1" applyFill="1" applyBorder="1" applyAlignment="1">
      <alignment horizontal="left" vertical="center"/>
    </xf>
    <xf numFmtId="0" fontId="91" fillId="0" borderId="121" xfId="37" applyFont="1" applyFill="1" applyBorder="1" applyAlignment="1">
      <alignment horizontal="center" vertical="center" wrapText="1"/>
    </xf>
    <xf numFmtId="2" fontId="91" fillId="0" borderId="121" xfId="37" applyNumberFormat="1" applyFont="1" applyBorder="1" applyAlignment="1">
      <alignment horizontal="center" vertical="center"/>
    </xf>
    <xf numFmtId="169" fontId="89" fillId="0" borderId="121" xfId="35" applyFont="1" applyBorder="1" applyAlignment="1">
      <alignment horizontal="center" vertical="center"/>
    </xf>
    <xf numFmtId="9" fontId="89" fillId="0" borderId="121" xfId="41" applyFont="1" applyBorder="1" applyAlignment="1">
      <alignment vertical="center"/>
    </xf>
    <xf numFmtId="168" fontId="89" fillId="0" borderId="122" xfId="37" applyNumberFormat="1" applyFont="1" applyBorder="1" applyAlignment="1">
      <alignment vertical="center"/>
    </xf>
    <xf numFmtId="0" fontId="92" fillId="0" borderId="29" xfId="37" applyFont="1" applyBorder="1" applyAlignment="1">
      <alignment vertical="center"/>
    </xf>
    <xf numFmtId="0" fontId="92" fillId="0" borderId="127" xfId="37" applyFont="1" applyBorder="1" applyAlignment="1">
      <alignment horizontal="center" vertical="center" wrapText="1"/>
    </xf>
    <xf numFmtId="0" fontId="91" fillId="0" borderId="127" xfId="37" applyFont="1" applyBorder="1" applyAlignment="1">
      <alignment vertical="center"/>
    </xf>
    <xf numFmtId="0" fontId="91" fillId="0" borderId="127" xfId="37" applyFont="1" applyBorder="1" applyAlignment="1">
      <alignment horizontal="center" vertical="center"/>
    </xf>
    <xf numFmtId="0" fontId="90" fillId="0" borderId="95" xfId="37" applyFont="1" applyBorder="1" applyAlignment="1">
      <alignment vertical="center"/>
    </xf>
    <xf numFmtId="0" fontId="90" fillId="0" borderId="95" xfId="37" applyFont="1" applyBorder="1" applyAlignment="1">
      <alignment horizontal="center" vertical="center" wrapText="1"/>
    </xf>
    <xf numFmtId="0" fontId="89" fillId="0" borderId="95" xfId="37" applyFont="1" applyBorder="1" applyAlignment="1">
      <alignment vertical="center"/>
    </xf>
    <xf numFmtId="4" fontId="89" fillId="0" borderId="95" xfId="37" applyNumberFormat="1" applyFont="1" applyBorder="1" applyAlignment="1">
      <alignment horizontal="center" vertical="center"/>
    </xf>
    <xf numFmtId="165" fontId="89" fillId="0" borderId="135" xfId="51" applyNumberFormat="1" applyFont="1" applyBorder="1" applyAlignment="1">
      <alignment vertical="center"/>
    </xf>
    <xf numFmtId="10" fontId="91" fillId="0" borderId="119" xfId="41" applyNumberFormat="1" applyFont="1" applyBorder="1" applyAlignment="1">
      <alignment horizontal="center" vertical="center"/>
    </xf>
    <xf numFmtId="10" fontId="91" fillId="0" borderId="91" xfId="41" applyNumberFormat="1" applyFont="1" applyBorder="1" applyAlignment="1">
      <alignment horizontal="center" vertical="center"/>
    </xf>
    <xf numFmtId="0" fontId="92" fillId="0" borderId="137" xfId="37" applyFont="1" applyBorder="1" applyAlignment="1">
      <alignment vertical="center"/>
    </xf>
    <xf numFmtId="0" fontId="92" fillId="0" borderId="138" xfId="37" applyFont="1" applyBorder="1" applyAlignment="1">
      <alignment horizontal="center" vertical="center" wrapText="1"/>
    </xf>
    <xf numFmtId="0" fontId="91" fillId="0" borderId="138" xfId="37" applyFont="1" applyBorder="1" applyAlignment="1">
      <alignment vertical="center"/>
    </xf>
    <xf numFmtId="0" fontId="91" fillId="0" borderId="138" xfId="37" applyFont="1" applyBorder="1" applyAlignment="1">
      <alignment horizontal="center" vertical="center"/>
    </xf>
    <xf numFmtId="0" fontId="90" fillId="0" borderId="126" xfId="37" applyFont="1" applyFill="1" applyBorder="1" applyAlignment="1">
      <alignment vertical="center"/>
    </xf>
    <xf numFmtId="0" fontId="90" fillId="0" borderId="126" xfId="37" applyFont="1" applyFill="1" applyBorder="1" applyAlignment="1">
      <alignment horizontal="center" vertical="center" wrapText="1"/>
    </xf>
    <xf numFmtId="4" fontId="90" fillId="0" borderId="154" xfId="37" applyNumberFormat="1" applyFont="1" applyBorder="1" applyAlignment="1">
      <alignment vertical="center"/>
    </xf>
    <xf numFmtId="169" fontId="89" fillId="0" borderId="0" xfId="35" applyFont="1"/>
    <xf numFmtId="0" fontId="90" fillId="29" borderId="137" xfId="37" applyFont="1" applyFill="1" applyBorder="1" applyAlignment="1">
      <alignment horizontal="center" vertical="center"/>
    </xf>
    <xf numFmtId="0" fontId="90" fillId="29" borderId="138" xfId="37" applyFont="1" applyFill="1" applyBorder="1" applyAlignment="1">
      <alignment horizontal="center" vertical="center" wrapText="1"/>
    </xf>
    <xf numFmtId="0" fontId="90" fillId="29" borderId="134" xfId="37" applyFont="1" applyFill="1" applyBorder="1" applyAlignment="1">
      <alignment horizontal="center" vertical="center"/>
    </xf>
    <xf numFmtId="0" fontId="90" fillId="30" borderId="28" xfId="37" applyFont="1" applyFill="1" applyBorder="1" applyAlignment="1">
      <alignment vertical="center"/>
    </xf>
    <xf numFmtId="0" fontId="90" fillId="30" borderId="91" xfId="37" applyFont="1" applyFill="1" applyBorder="1" applyAlignment="1">
      <alignment horizontal="center" vertical="center" wrapText="1"/>
    </xf>
    <xf numFmtId="165" fontId="89" fillId="30" borderId="91" xfId="51" applyNumberFormat="1" applyFont="1" applyFill="1" applyBorder="1" applyAlignment="1">
      <alignment vertical="center"/>
    </xf>
    <xf numFmtId="0" fontId="89" fillId="30" borderId="91" xfId="37" applyFont="1" applyFill="1" applyBorder="1" applyAlignment="1">
      <alignment horizontal="center" vertical="center"/>
    </xf>
    <xf numFmtId="179" fontId="89" fillId="30" borderId="91" xfId="51" applyNumberFormat="1" applyFont="1" applyFill="1" applyBorder="1" applyAlignment="1">
      <alignment vertical="center"/>
    </xf>
    <xf numFmtId="164" fontId="89" fillId="30" borderId="124" xfId="37" applyNumberFormat="1" applyFont="1" applyFill="1" applyBorder="1" applyAlignment="1">
      <alignment vertical="center"/>
    </xf>
    <xf numFmtId="168" fontId="90" fillId="30" borderId="134" xfId="37" applyNumberFormat="1" applyFont="1" applyFill="1" applyBorder="1" applyAlignment="1">
      <alignment vertical="center"/>
    </xf>
    <xf numFmtId="0" fontId="90" fillId="29" borderId="27" xfId="37" applyFont="1" applyFill="1" applyBorder="1" applyAlignment="1">
      <alignment horizontal="center" vertical="center"/>
    </xf>
    <xf numFmtId="0" fontId="90" fillId="29" borderId="129" xfId="37" applyFont="1" applyFill="1" applyBorder="1" applyAlignment="1">
      <alignment horizontal="center" vertical="center" wrapText="1"/>
    </xf>
    <xf numFmtId="0" fontId="90" fillId="29" borderId="129" xfId="37" applyFont="1" applyFill="1" applyBorder="1" applyAlignment="1">
      <alignment horizontal="center" vertical="center"/>
    </xf>
    <xf numFmtId="0" fontId="90" fillId="29" borderId="130" xfId="37" applyFont="1" applyFill="1" applyBorder="1" applyAlignment="1">
      <alignment horizontal="center" vertical="center"/>
    </xf>
    <xf numFmtId="168" fontId="90" fillId="29" borderId="136" xfId="37" applyNumberFormat="1" applyFont="1" applyFill="1" applyBorder="1" applyAlignment="1">
      <alignment vertical="center"/>
    </xf>
    <xf numFmtId="168" fontId="90" fillId="29" borderId="134" xfId="37" applyNumberFormat="1" applyFont="1" applyFill="1" applyBorder="1" applyAlignment="1">
      <alignment vertical="center"/>
    </xf>
    <xf numFmtId="180" fontId="90" fillId="29" borderId="134" xfId="37" applyNumberFormat="1" applyFont="1" applyFill="1" applyBorder="1" applyAlignment="1">
      <alignment vertical="center"/>
    </xf>
    <xf numFmtId="2" fontId="97" fillId="31" borderId="134" xfId="0" quotePrefix="1" applyNumberFormat="1" applyFont="1" applyFill="1" applyBorder="1" applyAlignment="1">
      <alignment horizontal="center" vertical="center"/>
    </xf>
    <xf numFmtId="0" fontId="97" fillId="31" borderId="131" xfId="0" applyFont="1" applyFill="1" applyBorder="1" applyAlignment="1">
      <alignment horizontal="center"/>
    </xf>
    <xf numFmtId="0" fontId="97" fillId="31" borderId="132" xfId="0" applyFont="1" applyFill="1" applyBorder="1" applyAlignment="1">
      <alignment horizontal="right"/>
    </xf>
    <xf numFmtId="0" fontId="97" fillId="31" borderId="132" xfId="0" applyFont="1" applyFill="1" applyBorder="1"/>
    <xf numFmtId="2" fontId="97" fillId="31" borderId="138" xfId="0" applyNumberFormat="1" applyFont="1" applyFill="1" applyBorder="1"/>
    <xf numFmtId="2" fontId="97" fillId="31" borderId="133" xfId="0" applyNumberFormat="1" applyFont="1" applyFill="1" applyBorder="1"/>
    <xf numFmtId="0" fontId="97" fillId="0" borderId="16" xfId="0" applyFont="1" applyBorder="1" applyAlignment="1">
      <alignment horizontal="center"/>
    </xf>
    <xf numFmtId="0" fontId="94" fillId="0" borderId="0" xfId="0" applyFont="1" applyBorder="1" applyAlignment="1">
      <alignment horizontal="right"/>
    </xf>
    <xf numFmtId="0" fontId="94" fillId="0" borderId="0" xfId="0" applyFont="1" applyBorder="1"/>
    <xf numFmtId="2" fontId="94" fillId="0" borderId="146" xfId="0" applyNumberFormat="1" applyFont="1" applyBorder="1"/>
    <xf numFmtId="2" fontId="94" fillId="0" borderId="17" xfId="0" applyNumberFormat="1" applyFont="1" applyBorder="1"/>
    <xf numFmtId="0" fontId="94" fillId="0" borderId="0" xfId="0" applyFont="1" applyBorder="1" applyAlignment="1">
      <alignment horizontal="center"/>
    </xf>
    <xf numFmtId="0" fontId="94" fillId="0" borderId="0" xfId="0" applyFont="1" applyBorder="1" applyAlignment="1">
      <alignment horizontal="left"/>
    </xf>
    <xf numFmtId="0" fontId="94" fillId="0" borderId="146" xfId="0" quotePrefix="1" applyFont="1" applyBorder="1" applyAlignment="1">
      <alignment horizontal="center"/>
    </xf>
    <xf numFmtId="2" fontId="94" fillId="0" borderId="146" xfId="0" applyNumberFormat="1" applyFont="1" applyBorder="1" applyAlignment="1">
      <alignment horizontal="center"/>
    </xf>
    <xf numFmtId="0" fontId="97" fillId="0" borderId="18" xfId="0" applyFont="1" applyBorder="1" applyAlignment="1">
      <alignment horizontal="center"/>
    </xf>
    <xf numFmtId="0" fontId="94" fillId="0" borderId="20" xfId="0" applyFont="1" applyBorder="1" applyAlignment="1">
      <alignment horizontal="center"/>
    </xf>
    <xf numFmtId="0" fontId="94" fillId="0" borderId="20" xfId="0" applyFont="1" applyBorder="1" applyAlignment="1">
      <alignment horizontal="left"/>
    </xf>
    <xf numFmtId="0" fontId="94" fillId="0" borderId="127" xfId="0" quotePrefix="1" applyFont="1" applyBorder="1" applyAlignment="1">
      <alignment horizontal="center"/>
    </xf>
    <xf numFmtId="2" fontId="94" fillId="0" borderId="19" xfId="0" applyNumberFormat="1" applyFont="1" applyBorder="1"/>
    <xf numFmtId="0" fontId="94" fillId="31" borderId="132" xfId="0" applyFont="1" applyFill="1" applyBorder="1" applyAlignment="1">
      <alignment horizontal="right"/>
    </xf>
    <xf numFmtId="2" fontId="94" fillId="31" borderId="138" xfId="0" applyNumberFormat="1" applyFont="1" applyFill="1" applyBorder="1" applyAlignment="1">
      <alignment horizontal="center"/>
    </xf>
    <xf numFmtId="0" fontId="97" fillId="0" borderId="0" xfId="0" applyFont="1" applyBorder="1"/>
    <xf numFmtId="0" fontId="97" fillId="0" borderId="16" xfId="0" applyFont="1" applyFill="1" applyBorder="1" applyAlignment="1">
      <alignment horizontal="center"/>
    </xf>
    <xf numFmtId="0" fontId="94" fillId="0" borderId="0" xfId="0" applyFont="1" applyFill="1" applyBorder="1" applyAlignment="1">
      <alignment horizontal="center"/>
    </xf>
    <xf numFmtId="0" fontId="94" fillId="0" borderId="0" xfId="0" applyFont="1" applyFill="1" applyBorder="1"/>
    <xf numFmtId="0" fontId="94" fillId="0" borderId="146" xfId="0" quotePrefix="1" applyFont="1" applyFill="1" applyBorder="1" applyAlignment="1">
      <alignment horizontal="center"/>
    </xf>
    <xf numFmtId="2" fontId="94" fillId="0" borderId="17" xfId="0" applyNumberFormat="1" applyFont="1" applyFill="1" applyBorder="1"/>
    <xf numFmtId="0" fontId="94" fillId="0" borderId="16" xfId="0" applyFont="1" applyBorder="1"/>
    <xf numFmtId="0" fontId="94" fillId="0" borderId="17" xfId="0" applyFont="1" applyBorder="1"/>
    <xf numFmtId="0" fontId="97" fillId="29" borderId="132" xfId="0" applyFont="1" applyFill="1" applyBorder="1"/>
    <xf numFmtId="2" fontId="97" fillId="29" borderId="138" xfId="0" applyNumberFormat="1" applyFont="1" applyFill="1" applyBorder="1" applyAlignment="1">
      <alignment horizontal="center"/>
    </xf>
    <xf numFmtId="0" fontId="94" fillId="29" borderId="131" xfId="0" applyFont="1" applyFill="1" applyBorder="1" applyAlignment="1">
      <alignment horizontal="center"/>
    </xf>
    <xf numFmtId="0" fontId="94" fillId="29" borderId="132" xfId="0" applyFont="1" applyFill="1" applyBorder="1" applyAlignment="1">
      <alignment horizontal="right"/>
    </xf>
    <xf numFmtId="178" fontId="97" fillId="29" borderId="134" xfId="0" applyNumberFormat="1" applyFont="1" applyFill="1" applyBorder="1"/>
    <xf numFmtId="182" fontId="89" fillId="0" borderId="119" xfId="35" applyNumberFormat="1" applyFont="1" applyBorder="1" applyAlignment="1">
      <alignment vertical="center"/>
    </xf>
    <xf numFmtId="182" fontId="89" fillId="0" borderId="91" xfId="35" applyNumberFormat="1" applyFont="1" applyBorder="1" applyAlignment="1">
      <alignment vertical="center"/>
    </xf>
    <xf numFmtId="0" fontId="94" fillId="0" borderId="0" xfId="0" applyFont="1" applyFill="1" applyAlignment="1">
      <alignment horizontal="center"/>
    </xf>
    <xf numFmtId="0" fontId="94" fillId="0" borderId="0" xfId="0" applyFont="1" applyFill="1"/>
    <xf numFmtId="0" fontId="94" fillId="0" borderId="0" xfId="0" applyFont="1"/>
    <xf numFmtId="0" fontId="95" fillId="26" borderId="18" xfId="0" applyFont="1" applyFill="1" applyBorder="1" applyAlignment="1">
      <alignment horizontal="center" vertical="center" wrapText="1"/>
    </xf>
    <xf numFmtId="0" fontId="95" fillId="26" borderId="20" xfId="0" applyFont="1" applyFill="1" applyBorder="1" applyAlignment="1">
      <alignment horizontal="right" vertical="center" wrapText="1"/>
    </xf>
    <xf numFmtId="2" fontId="95" fillId="26" borderId="20" xfId="0" applyNumberFormat="1" applyFont="1" applyFill="1" applyBorder="1" applyAlignment="1">
      <alignment horizontal="center" vertical="center" wrapText="1"/>
    </xf>
    <xf numFmtId="168" fontId="95" fillId="26" borderId="20" xfId="33" applyFont="1" applyFill="1" applyBorder="1" applyAlignment="1">
      <alignment vertical="center" wrapText="1"/>
    </xf>
    <xf numFmtId="169" fontId="95" fillId="26" borderId="19" xfId="35" applyFont="1" applyFill="1" applyBorder="1" applyAlignment="1">
      <alignment vertical="center" wrapText="1"/>
    </xf>
    <xf numFmtId="169" fontId="94" fillId="0" borderId="0" xfId="35" applyFont="1" applyFill="1"/>
    <xf numFmtId="0" fontId="94" fillId="0" borderId="0" xfId="0" applyFont="1" applyAlignment="1">
      <alignment horizontal="center"/>
    </xf>
    <xf numFmtId="0" fontId="94" fillId="0" borderId="16" xfId="0" applyFont="1" applyBorder="1" applyAlignment="1">
      <alignment horizontal="center"/>
    </xf>
    <xf numFmtId="2" fontId="94" fillId="0" borderId="0" xfId="0" applyNumberFormat="1" applyFont="1" applyBorder="1"/>
    <xf numFmtId="0" fontId="94" fillId="0" borderId="0" xfId="0" applyFont="1" applyAlignment="1">
      <alignment horizontal="right"/>
    </xf>
    <xf numFmtId="2" fontId="94" fillId="0" borderId="0" xfId="0" applyNumberFormat="1" applyFont="1"/>
    <xf numFmtId="0" fontId="89" fillId="0" borderId="20" xfId="0" applyFont="1" applyBorder="1" applyAlignment="1">
      <alignment vertical="center"/>
    </xf>
    <xf numFmtId="0" fontId="98" fillId="0" borderId="10" xfId="53" applyFont="1" applyFill="1" applyBorder="1" applyAlignment="1">
      <alignment vertical="center"/>
    </xf>
    <xf numFmtId="0" fontId="98" fillId="0" borderId="0" xfId="53" applyFont="1" applyAlignment="1">
      <alignment vertical="center"/>
    </xf>
    <xf numFmtId="0" fontId="99" fillId="0" borderId="0" xfId="53" applyFont="1" applyAlignment="1">
      <alignment vertical="center"/>
    </xf>
    <xf numFmtId="0" fontId="89" fillId="0" borderId="0" xfId="0" applyFont="1" applyBorder="1" applyAlignment="1">
      <alignment vertical="center"/>
    </xf>
    <xf numFmtId="0" fontId="98" fillId="0" borderId="0" xfId="53" applyFont="1" applyFill="1" applyBorder="1" applyAlignment="1">
      <alignment vertical="center"/>
    </xf>
    <xf numFmtId="0" fontId="102" fillId="0" borderId="155" xfId="0" applyFont="1" applyBorder="1" applyAlignment="1">
      <alignment horizontal="justify" vertical="center" wrapText="1"/>
    </xf>
    <xf numFmtId="0" fontId="0" fillId="0" borderId="37" xfId="0" applyBorder="1" applyAlignment="1">
      <alignment vertical="top" wrapText="1"/>
    </xf>
    <xf numFmtId="0" fontId="102" fillId="0" borderId="11" xfId="0" applyFont="1" applyBorder="1" applyAlignment="1">
      <alignment horizontal="justify" vertical="center" wrapText="1"/>
    </xf>
    <xf numFmtId="0" fontId="94" fillId="0" borderId="18" xfId="0" applyFont="1" applyBorder="1" applyAlignment="1">
      <alignment vertical="center"/>
    </xf>
    <xf numFmtId="0" fontId="94" fillId="0" borderId="20" xfId="0" applyFont="1" applyBorder="1" applyAlignment="1">
      <alignment vertical="center"/>
    </xf>
    <xf numFmtId="0" fontId="101" fillId="0" borderId="16" xfId="0" applyFont="1" applyFill="1" applyBorder="1" applyAlignment="1">
      <alignment vertical="center"/>
    </xf>
    <xf numFmtId="0" fontId="101" fillId="0" borderId="0" xfId="0" applyFont="1" applyFill="1" applyBorder="1" applyAlignment="1">
      <alignment vertical="center"/>
    </xf>
    <xf numFmtId="0" fontId="101" fillId="0" borderId="16" xfId="0" applyFont="1" applyBorder="1" applyAlignment="1">
      <alignment vertical="center"/>
    </xf>
    <xf numFmtId="0" fontId="101" fillId="0" borderId="0" xfId="0" applyFont="1" applyBorder="1" applyAlignment="1">
      <alignment vertical="center"/>
    </xf>
    <xf numFmtId="9" fontId="90" fillId="29" borderId="138" xfId="37" applyNumberFormat="1" applyFont="1" applyFill="1" applyBorder="1" applyAlignment="1">
      <alignment vertical="center"/>
    </xf>
    <xf numFmtId="169" fontId="2" fillId="0" borderId="0" xfId="35" applyFont="1" applyAlignment="1">
      <alignment horizontal="center" vertical="center"/>
    </xf>
    <xf numFmtId="169" fontId="2" fillId="0" borderId="0" xfId="35" applyFont="1"/>
    <xf numFmtId="183" fontId="89" fillId="0" borderId="0" xfId="0" applyNumberFormat="1" applyFont="1"/>
    <xf numFmtId="0" fontId="80" fillId="26" borderId="0" xfId="31" applyFont="1" applyFill="1" applyBorder="1" applyAlignment="1">
      <alignment horizontal="left" vertical="center" wrapText="1"/>
    </xf>
    <xf numFmtId="0" fontId="64" fillId="26" borderId="0" xfId="31" applyFill="1" applyBorder="1" applyAlignment="1">
      <alignment horizontal="left" vertical="center" wrapText="1"/>
    </xf>
    <xf numFmtId="0" fontId="61" fillId="26" borderId="0" xfId="31" applyFont="1" applyFill="1" applyBorder="1" applyAlignment="1">
      <alignment horizontal="left" vertical="center" wrapText="1"/>
    </xf>
    <xf numFmtId="0" fontId="35" fillId="26" borderId="0" xfId="0" applyFont="1" applyFill="1" applyBorder="1" applyAlignment="1">
      <alignment horizontal="center"/>
    </xf>
    <xf numFmtId="0" fontId="30" fillId="26" borderId="0" xfId="0" applyFont="1" applyFill="1" applyBorder="1" applyAlignment="1">
      <alignment horizontal="center"/>
    </xf>
    <xf numFmtId="0" fontId="30" fillId="26" borderId="0" xfId="0" applyFont="1" applyFill="1" applyBorder="1" applyAlignment="1">
      <alignment horizontal="center" vertical="center" wrapText="1"/>
    </xf>
    <xf numFmtId="0" fontId="64" fillId="26" borderId="0" xfId="31" applyFill="1" applyBorder="1" applyAlignment="1">
      <alignment horizontal="center" vertical="center" wrapText="1"/>
    </xf>
    <xf numFmtId="0" fontId="102" fillId="0" borderId="131" xfId="0" applyFont="1" applyBorder="1" applyAlignment="1">
      <alignment horizontal="left" vertical="center" wrapText="1"/>
    </xf>
    <xf numFmtId="0" fontId="102" fillId="0" borderId="133" xfId="0" applyFont="1" applyBorder="1" applyAlignment="1">
      <alignment horizontal="left" vertical="center" wrapText="1"/>
    </xf>
    <xf numFmtId="0" fontId="102" fillId="0" borderId="17" xfId="0" applyFont="1" applyBorder="1" applyAlignment="1">
      <alignment horizontal="center" vertical="center" wrapText="1"/>
    </xf>
    <xf numFmtId="0" fontId="102" fillId="0" borderId="20" xfId="0" applyFont="1" applyBorder="1" applyAlignment="1">
      <alignment horizontal="center" vertical="center" wrapText="1"/>
    </xf>
    <xf numFmtId="0" fontId="102" fillId="0" borderId="19" xfId="0" applyFont="1" applyBorder="1" applyAlignment="1">
      <alignment horizontal="center" vertical="center" wrapText="1"/>
    </xf>
    <xf numFmtId="0" fontId="102" fillId="0" borderId="132" xfId="0" applyFont="1" applyBorder="1" applyAlignment="1">
      <alignment horizontal="left" vertical="center" wrapText="1"/>
    </xf>
    <xf numFmtId="0" fontId="102" fillId="0" borderId="16" xfId="0" applyFont="1" applyBorder="1" applyAlignment="1">
      <alignment horizontal="center" vertical="center" wrapText="1"/>
    </xf>
    <xf numFmtId="0" fontId="102" fillId="0" borderId="0" xfId="0" applyFont="1" applyBorder="1" applyAlignment="1">
      <alignment horizontal="center" vertical="center" wrapText="1"/>
    </xf>
    <xf numFmtId="0" fontId="102" fillId="0" borderId="18" xfId="0" applyFont="1" applyBorder="1" applyAlignment="1">
      <alignment horizontal="center" vertical="center" wrapText="1"/>
    </xf>
    <xf numFmtId="0" fontId="82" fillId="29" borderId="131" xfId="0" applyFont="1" applyFill="1" applyBorder="1" applyAlignment="1">
      <alignment horizontal="center" vertical="center" wrapText="1"/>
    </xf>
    <xf numFmtId="0" fontId="82" fillId="29" borderId="132" xfId="0" applyFont="1" applyFill="1" applyBorder="1" applyAlignment="1">
      <alignment horizontal="center" vertical="center" wrapText="1"/>
    </xf>
    <xf numFmtId="0" fontId="82" fillId="29" borderId="133" xfId="0" applyFont="1" applyFill="1" applyBorder="1" applyAlignment="1">
      <alignment horizontal="center" vertical="center" wrapText="1"/>
    </xf>
    <xf numFmtId="0" fontId="83" fillId="26" borderId="16" xfId="0" applyFont="1" applyFill="1" applyBorder="1" applyAlignment="1">
      <alignment horizontal="center" vertical="center" wrapText="1"/>
    </xf>
    <xf numFmtId="0" fontId="83" fillId="26" borderId="0" xfId="0" applyFont="1" applyFill="1" applyBorder="1" applyAlignment="1">
      <alignment horizontal="center" vertical="center" wrapText="1"/>
    </xf>
    <xf numFmtId="0" fontId="83" fillId="26" borderId="17" xfId="0" applyFont="1" applyFill="1" applyBorder="1" applyAlignment="1">
      <alignment horizontal="center" vertical="center" wrapText="1"/>
    </xf>
    <xf numFmtId="0" fontId="84" fillId="26" borderId="16" xfId="0" applyFont="1" applyFill="1" applyBorder="1" applyAlignment="1">
      <alignment horizontal="center" vertical="center" wrapText="1"/>
    </xf>
    <xf numFmtId="0" fontId="84" fillId="26" borderId="0" xfId="0" applyFont="1" applyFill="1" applyBorder="1" applyAlignment="1">
      <alignment horizontal="center" vertical="center" wrapText="1"/>
    </xf>
    <xf numFmtId="0" fontId="84" fillId="26" borderId="17" xfId="0" applyFont="1" applyFill="1" applyBorder="1" applyAlignment="1">
      <alignment horizontal="center" vertical="center" wrapText="1"/>
    </xf>
    <xf numFmtId="0" fontId="87" fillId="26" borderId="16" xfId="0" applyFont="1" applyFill="1" applyBorder="1" applyAlignment="1">
      <alignment horizontal="center" vertical="center" wrapText="1"/>
    </xf>
    <xf numFmtId="0" fontId="87" fillId="26" borderId="0" xfId="0" applyFont="1" applyFill="1" applyBorder="1" applyAlignment="1">
      <alignment horizontal="center" vertical="center" wrapText="1"/>
    </xf>
    <xf numFmtId="0" fontId="87" fillId="26" borderId="17" xfId="0" applyFont="1" applyFill="1" applyBorder="1" applyAlignment="1">
      <alignment horizontal="center" vertical="center" wrapText="1"/>
    </xf>
    <xf numFmtId="0" fontId="85" fillId="29" borderId="131" xfId="0" applyFont="1" applyFill="1" applyBorder="1" applyAlignment="1">
      <alignment horizontal="center" vertical="center" wrapText="1"/>
    </xf>
    <xf numFmtId="0" fontId="0" fillId="29" borderId="132" xfId="0" applyFill="1" applyBorder="1" applyAlignment="1">
      <alignment vertical="center" wrapText="1"/>
    </xf>
    <xf numFmtId="0" fontId="0" fillId="29" borderId="133" xfId="0" applyFill="1" applyBorder="1" applyAlignment="1">
      <alignment vertical="center" wrapText="1"/>
    </xf>
    <xf numFmtId="0" fontId="90" fillId="29" borderId="156" xfId="37" applyFont="1" applyFill="1" applyBorder="1" applyAlignment="1">
      <alignment horizontal="center" vertical="center"/>
    </xf>
    <xf numFmtId="0" fontId="90" fillId="29" borderId="132" xfId="37" applyFont="1" applyFill="1" applyBorder="1" applyAlignment="1">
      <alignment horizontal="center" vertical="center"/>
    </xf>
    <xf numFmtId="0" fontId="90" fillId="29" borderId="140" xfId="37" applyFont="1" applyFill="1" applyBorder="1" applyAlignment="1">
      <alignment horizontal="center" vertical="center"/>
    </xf>
    <xf numFmtId="180" fontId="29" fillId="0" borderId="0" xfId="0" applyNumberFormat="1" applyFont="1" applyAlignment="1" applyProtection="1">
      <alignment horizontal="center"/>
      <protection locked="0"/>
    </xf>
    <xf numFmtId="0" fontId="29" fillId="0" borderId="0" xfId="0" applyFont="1" applyAlignment="1" applyProtection="1">
      <alignment horizontal="center"/>
      <protection locked="0"/>
    </xf>
    <xf numFmtId="0" fontId="81" fillId="26" borderId="14" xfId="0" applyFont="1" applyFill="1" applyBorder="1" applyAlignment="1">
      <alignment horizontal="left" vertical="center" wrapText="1"/>
    </xf>
    <xf numFmtId="0" fontId="6" fillId="0" borderId="10" xfId="0" applyFont="1" applyBorder="1" applyAlignment="1">
      <alignment horizontal="left" vertical="center" wrapText="1"/>
    </xf>
    <xf numFmtId="0" fontId="6" fillId="0" borderId="15" xfId="0" applyFont="1" applyBorder="1" applyAlignment="1">
      <alignment horizontal="left" vertical="center" wrapText="1"/>
    </xf>
    <xf numFmtId="0" fontId="84" fillId="0" borderId="16" xfId="0" applyFont="1" applyFill="1" applyBorder="1" applyAlignment="1">
      <alignment horizontal="center" vertical="center" wrapText="1"/>
    </xf>
    <xf numFmtId="0" fontId="80" fillId="0" borderId="0" xfId="0" applyFont="1" applyFill="1" applyBorder="1" applyAlignment="1">
      <alignment horizontal="center" vertical="center" wrapText="1"/>
    </xf>
    <xf numFmtId="0" fontId="80" fillId="0" borderId="17" xfId="0" applyFont="1" applyFill="1" applyBorder="1" applyAlignment="1">
      <alignment horizontal="center" vertical="center" wrapText="1"/>
    </xf>
    <xf numFmtId="0" fontId="29" fillId="26" borderId="18" xfId="0" applyFont="1" applyFill="1" applyBorder="1" applyAlignment="1">
      <alignment horizontal="left"/>
    </xf>
    <xf numFmtId="0" fontId="29" fillId="26" borderId="20" xfId="0" applyFont="1" applyFill="1" applyBorder="1" applyAlignment="1">
      <alignment horizontal="left"/>
    </xf>
    <xf numFmtId="2" fontId="0" fillId="26" borderId="20" xfId="35" applyNumberFormat="1" applyFont="1" applyFill="1" applyBorder="1" applyAlignment="1">
      <alignment horizontal="center"/>
    </xf>
    <xf numFmtId="2" fontId="0" fillId="26" borderId="19" xfId="35" applyNumberFormat="1" applyFont="1" applyFill="1" applyBorder="1" applyAlignment="1">
      <alignment horizontal="center"/>
    </xf>
    <xf numFmtId="0" fontId="90" fillId="30" borderId="152" xfId="37" applyFont="1" applyFill="1" applyBorder="1" applyAlignment="1">
      <alignment horizontal="left" vertical="center"/>
    </xf>
    <xf numFmtId="0" fontId="90" fillId="30" borderId="153" xfId="37" applyFont="1" applyFill="1" applyBorder="1" applyAlignment="1">
      <alignment horizontal="left" vertical="center"/>
    </xf>
    <xf numFmtId="0" fontId="90" fillId="30" borderId="22" xfId="37" applyFont="1" applyFill="1" applyBorder="1" applyAlignment="1">
      <alignment horizontal="left" vertical="center"/>
    </xf>
    <xf numFmtId="0" fontId="94" fillId="0" borderId="0" xfId="0" applyFont="1" applyBorder="1" applyAlignment="1">
      <alignment horizontal="center" vertical="center"/>
    </xf>
    <xf numFmtId="0" fontId="95" fillId="0" borderId="131" xfId="0" applyFont="1" applyFill="1" applyBorder="1" applyAlignment="1">
      <alignment horizontal="center" vertical="center" wrapText="1"/>
    </xf>
    <xf numFmtId="0" fontId="96" fillId="0" borderId="132" xfId="0" applyFont="1" applyFill="1" applyBorder="1" applyAlignment="1">
      <alignment horizontal="center" vertical="center" wrapText="1"/>
    </xf>
    <xf numFmtId="0" fontId="96" fillId="0" borderId="133" xfId="0" applyFont="1" applyFill="1" applyBorder="1" applyAlignment="1">
      <alignment horizontal="center" vertical="center" wrapText="1"/>
    </xf>
    <xf numFmtId="0" fontId="97" fillId="0" borderId="131" xfId="0" applyFont="1" applyBorder="1" applyAlignment="1">
      <alignment horizontal="left"/>
    </xf>
    <xf numFmtId="0" fontId="97" fillId="0" borderId="132" xfId="0" applyFont="1" applyBorder="1" applyAlignment="1">
      <alignment horizontal="left"/>
    </xf>
    <xf numFmtId="2" fontId="94" fillId="0" borderId="132" xfId="35" applyNumberFormat="1" applyFont="1" applyBorder="1" applyAlignment="1">
      <alignment horizontal="center"/>
    </xf>
    <xf numFmtId="2" fontId="94" fillId="0" borderId="133" xfId="35" applyNumberFormat="1" applyFont="1" applyBorder="1" applyAlignment="1">
      <alignment horizontal="center"/>
    </xf>
    <xf numFmtId="0" fontId="97" fillId="31" borderId="131" xfId="0" applyFont="1" applyFill="1" applyBorder="1" applyAlignment="1">
      <alignment horizontal="center" vertical="center" wrapText="1"/>
    </xf>
    <xf numFmtId="0" fontId="97" fillId="31" borderId="132" xfId="0" applyFont="1" applyFill="1" applyBorder="1" applyAlignment="1">
      <alignment horizontal="center" vertical="center" wrapText="1"/>
    </xf>
    <xf numFmtId="0" fontId="97" fillId="31" borderId="140" xfId="0" applyFont="1" applyFill="1" applyBorder="1" applyAlignment="1">
      <alignment horizontal="center" vertical="center" wrapText="1"/>
    </xf>
    <xf numFmtId="0" fontId="97" fillId="30" borderId="0" xfId="0" applyFont="1" applyFill="1" applyBorder="1" applyAlignment="1">
      <alignment horizontal="left"/>
    </xf>
    <xf numFmtId="0" fontId="97" fillId="30" borderId="17" xfId="0" applyFont="1" applyFill="1" applyBorder="1" applyAlignment="1">
      <alignment horizontal="left"/>
    </xf>
    <xf numFmtId="0" fontId="93" fillId="26" borderId="14" xfId="0" applyFont="1" applyFill="1" applyBorder="1" applyAlignment="1">
      <alignment horizontal="left" vertical="center" wrapText="1"/>
    </xf>
    <xf numFmtId="0" fontId="94" fillId="0" borderId="10" xfId="0" applyFont="1" applyBorder="1" applyAlignment="1">
      <alignment horizontal="left" vertical="center" wrapText="1"/>
    </xf>
    <xf numFmtId="0" fontId="94" fillId="0" borderId="15" xfId="0" applyFont="1" applyBorder="1" applyAlignment="1">
      <alignment horizontal="left" vertical="center" wrapText="1"/>
    </xf>
    <xf numFmtId="0" fontId="100" fillId="31" borderId="131" xfId="0" applyFont="1" applyFill="1" applyBorder="1" applyAlignment="1">
      <alignment horizontal="center" vertical="center" wrapText="1"/>
    </xf>
    <xf numFmtId="0" fontId="100" fillId="31" borderId="132" xfId="0" applyFont="1" applyFill="1" applyBorder="1" applyAlignment="1">
      <alignment horizontal="center" vertical="center" wrapText="1"/>
    </xf>
    <xf numFmtId="0" fontId="100" fillId="31" borderId="133" xfId="0" applyFont="1" applyFill="1" applyBorder="1" applyAlignment="1">
      <alignment horizontal="center" vertical="center" wrapText="1"/>
    </xf>
    <xf numFmtId="0" fontId="100" fillId="26" borderId="16" xfId="0" applyFont="1" applyFill="1" applyBorder="1" applyAlignment="1">
      <alignment horizontal="center" vertical="center" wrapText="1"/>
    </xf>
    <xf numFmtId="0" fontId="100" fillId="26" borderId="0" xfId="0" applyFont="1" applyFill="1" applyBorder="1" applyAlignment="1">
      <alignment horizontal="center" vertical="center" wrapText="1"/>
    </xf>
    <xf numFmtId="0" fontId="100" fillId="26" borderId="17" xfId="0" applyFont="1" applyFill="1" applyBorder="1" applyAlignment="1">
      <alignment horizontal="center" vertical="center" wrapText="1"/>
    </xf>
    <xf numFmtId="0" fontId="95" fillId="26" borderId="16" xfId="0" applyFont="1" applyFill="1" applyBorder="1" applyAlignment="1">
      <alignment horizontal="center" vertical="center" wrapText="1"/>
    </xf>
    <xf numFmtId="0" fontId="95" fillId="26" borderId="0" xfId="0" applyFont="1" applyFill="1" applyBorder="1" applyAlignment="1">
      <alignment horizontal="center" vertical="center" wrapText="1"/>
    </xf>
    <xf numFmtId="0" fontId="95" fillId="26" borderId="17" xfId="0" applyFont="1" applyFill="1" applyBorder="1" applyAlignment="1">
      <alignment horizontal="center" vertical="center" wrapText="1"/>
    </xf>
    <xf numFmtId="0" fontId="94" fillId="31" borderId="132" xfId="0" applyFont="1" applyFill="1" applyBorder="1" applyAlignment="1">
      <alignment vertical="center" wrapText="1"/>
    </xf>
    <xf numFmtId="0" fontId="94" fillId="31" borderId="133" xfId="0" applyFont="1" applyFill="1" applyBorder="1" applyAlignment="1">
      <alignment vertical="center" wrapText="1"/>
    </xf>
    <xf numFmtId="0" fontId="95" fillId="26" borderId="14" xfId="0" applyFont="1" applyFill="1" applyBorder="1" applyAlignment="1">
      <alignment horizontal="center" vertical="center" wrapText="1"/>
    </xf>
    <xf numFmtId="0" fontId="95" fillId="26" borderId="10" xfId="0" applyFont="1" applyFill="1" applyBorder="1" applyAlignment="1">
      <alignment horizontal="center" vertical="center" wrapText="1"/>
    </xf>
    <xf numFmtId="0" fontId="95" fillId="26" borderId="15" xfId="0" applyFont="1" applyFill="1" applyBorder="1" applyAlignment="1">
      <alignment horizontal="center" vertical="center" wrapText="1"/>
    </xf>
    <xf numFmtId="0" fontId="65" fillId="25" borderId="129" xfId="0" applyFont="1" applyFill="1" applyBorder="1" applyAlignment="1">
      <alignment horizontal="center" vertical="center"/>
    </xf>
    <xf numFmtId="0" fontId="65" fillId="25" borderId="127" xfId="0" applyFont="1" applyFill="1" applyBorder="1" applyAlignment="1">
      <alignment horizontal="center" vertical="center"/>
    </xf>
    <xf numFmtId="0" fontId="86" fillId="0" borderId="0" xfId="0" applyFont="1" applyAlignment="1">
      <alignment horizontal="left" vertical="center" wrapText="1"/>
    </xf>
    <xf numFmtId="0" fontId="0" fillId="0" borderId="0" xfId="0" applyAlignment="1">
      <alignment horizontal="center"/>
    </xf>
    <xf numFmtId="0" fontId="71" fillId="0" borderId="0" xfId="0" applyFont="1" applyAlignment="1">
      <alignment horizontal="center" vertical="center" wrapText="1"/>
    </xf>
    <xf numFmtId="0" fontId="71" fillId="0" borderId="0" xfId="0" applyFont="1" applyAlignment="1">
      <alignment horizontal="center" vertical="center"/>
    </xf>
    <xf numFmtId="0" fontId="65" fillId="25" borderId="119" xfId="0" applyFont="1" applyFill="1" applyBorder="1" applyAlignment="1">
      <alignment horizontal="center"/>
    </xf>
    <xf numFmtId="0" fontId="65" fillId="25" borderId="125" xfId="0" applyFont="1" applyFill="1" applyBorder="1" applyAlignment="1">
      <alignment horizontal="center" vertical="center" wrapText="1"/>
    </xf>
    <xf numFmtId="0" fontId="65" fillId="25" borderId="21" xfId="0" applyFont="1" applyFill="1" applyBorder="1" applyAlignment="1">
      <alignment horizontal="center" vertical="center" wrapText="1"/>
    </xf>
    <xf numFmtId="0" fontId="65" fillId="25" borderId="119" xfId="0" applyFont="1" applyFill="1" applyBorder="1" applyAlignment="1">
      <alignment horizontal="center" vertical="center"/>
    </xf>
    <xf numFmtId="0" fontId="69" fillId="0" borderId="145" xfId="0" applyFont="1" applyBorder="1" applyAlignment="1">
      <alignment horizontal="center" vertical="center" wrapText="1"/>
    </xf>
    <xf numFmtId="0" fontId="69" fillId="0" borderId="146" xfId="0" applyFont="1" applyBorder="1" applyAlignment="1">
      <alignment horizontal="center" vertical="center" wrapText="1"/>
    </xf>
    <xf numFmtId="0" fontId="69" fillId="0" borderId="147" xfId="0" applyFont="1" applyBorder="1" applyAlignment="1">
      <alignment horizontal="center" vertical="center" wrapText="1"/>
    </xf>
    <xf numFmtId="0" fontId="65" fillId="0" borderId="0" xfId="0" applyFont="1" applyAlignment="1">
      <alignment horizontal="left"/>
    </xf>
    <xf numFmtId="0" fontId="78" fillId="25" borderId="129" xfId="0" applyFont="1" applyFill="1" applyBorder="1" applyAlignment="1">
      <alignment horizontal="center" vertical="center" wrapText="1"/>
    </xf>
    <xf numFmtId="0" fontId="78" fillId="25" borderId="127" xfId="0" applyFont="1" applyFill="1" applyBorder="1" applyAlignment="1">
      <alignment horizontal="center" vertical="center" wrapText="1"/>
    </xf>
    <xf numFmtId="0" fontId="77" fillId="0" borderId="0" xfId="0" applyFont="1" applyAlignment="1">
      <alignment horizontal="center" vertical="center" wrapText="1"/>
    </xf>
    <xf numFmtId="0" fontId="75" fillId="0" borderId="0" xfId="0" applyFont="1" applyAlignment="1">
      <alignment horizontal="center" vertical="center" wrapText="1"/>
    </xf>
    <xf numFmtId="0" fontId="65" fillId="25" borderId="27" xfId="0" applyFont="1" applyFill="1" applyBorder="1" applyAlignment="1">
      <alignment horizontal="center" vertical="center"/>
    </xf>
    <xf numFmtId="0" fontId="65" fillId="25" borderId="29" xfId="0" applyFont="1" applyFill="1" applyBorder="1" applyAlignment="1">
      <alignment horizontal="center" vertical="center"/>
    </xf>
    <xf numFmtId="0" fontId="2" fillId="0" borderId="0" xfId="0" applyFont="1" applyAlignment="1">
      <alignment horizontal="center"/>
    </xf>
    <xf numFmtId="0" fontId="0" fillId="28" borderId="91" xfId="0" applyFill="1" applyBorder="1" applyAlignment="1">
      <alignment horizontal="center" vertical="center" wrapText="1"/>
    </xf>
    <xf numFmtId="0" fontId="28" fillId="28" borderId="91" xfId="0" applyFont="1" applyFill="1" applyBorder="1" applyAlignment="1">
      <alignment horizontal="center" vertical="center" wrapText="1"/>
    </xf>
    <xf numFmtId="0" fontId="2" fillId="28" borderId="91" xfId="0" applyFont="1" applyFill="1" applyBorder="1" applyAlignment="1">
      <alignment horizontal="center" vertical="center" wrapText="1"/>
    </xf>
    <xf numFmtId="0" fontId="76" fillId="0" borderId="0" xfId="0" applyFont="1" applyAlignment="1">
      <alignment horizontal="center" vertical="center" wrapText="1"/>
    </xf>
    <xf numFmtId="0" fontId="31" fillId="0" borderId="80" xfId="37" applyFont="1" applyFill="1" applyBorder="1" applyAlignment="1">
      <alignment horizontal="center" wrapText="1"/>
    </xf>
    <xf numFmtId="0" fontId="34" fillId="0" borderId="40" xfId="37" applyFont="1" applyFill="1" applyBorder="1" applyAlignment="1">
      <alignment horizontal="center" vertical="center" wrapText="1"/>
    </xf>
    <xf numFmtId="0" fontId="34" fillId="0" borderId="84" xfId="37" applyFont="1" applyFill="1" applyBorder="1" applyAlignment="1">
      <alignment horizontal="center" vertical="center" wrapText="1"/>
    </xf>
    <xf numFmtId="15" fontId="34" fillId="0" borderId="40" xfId="37" applyNumberFormat="1" applyFont="1" applyFill="1" applyBorder="1" applyAlignment="1">
      <alignment horizontal="center" vertical="center" wrapText="1"/>
    </xf>
    <xf numFmtId="15" fontId="34" fillId="0" borderId="84" xfId="37" applyNumberFormat="1" applyFont="1" applyFill="1" applyBorder="1" applyAlignment="1">
      <alignment horizontal="center" vertical="center" wrapText="1"/>
    </xf>
    <xf numFmtId="0" fontId="35" fillId="0" borderId="0" xfId="38" applyFont="1" applyAlignment="1">
      <alignment horizontal="left" vertical="center" wrapText="1"/>
    </xf>
    <xf numFmtId="0" fontId="34" fillId="0" borderId="41" xfId="37" applyFont="1" applyFill="1" applyBorder="1" applyAlignment="1">
      <alignment horizontal="center" vertical="center" wrapText="1"/>
    </xf>
    <xf numFmtId="0" fontId="34" fillId="0" borderId="83" xfId="37" applyFont="1" applyFill="1" applyBorder="1" applyAlignment="1">
      <alignment horizontal="center" vertical="center" wrapText="1"/>
    </xf>
    <xf numFmtId="0" fontId="28" fillId="0" borderId="38" xfId="37" applyFont="1" applyBorder="1" applyAlignment="1">
      <alignment horizontal="center" vertical="center"/>
    </xf>
    <xf numFmtId="0" fontId="28" fillId="0" borderId="73" xfId="37" applyFont="1" applyBorder="1" applyAlignment="1">
      <alignment horizontal="center" vertical="center"/>
    </xf>
    <xf numFmtId="0" fontId="28" fillId="0" borderId="63" xfId="37" applyFont="1" applyBorder="1" applyAlignment="1">
      <alignment horizontal="center"/>
    </xf>
    <xf numFmtId="0" fontId="28" fillId="0" borderId="148" xfId="37" applyFont="1" applyBorder="1" applyAlignment="1">
      <alignment horizontal="center"/>
    </xf>
    <xf numFmtId="9" fontId="34" fillId="0" borderId="72" xfId="42" applyFont="1" applyFill="1" applyBorder="1" applyAlignment="1">
      <alignment horizontal="center" vertical="center" wrapText="1"/>
    </xf>
    <xf numFmtId="9" fontId="34" fillId="0" borderId="74" xfId="42" applyFont="1" applyFill="1" applyBorder="1" applyAlignment="1">
      <alignment horizontal="center" vertical="center" wrapText="1"/>
    </xf>
    <xf numFmtId="0" fontId="6" fillId="0" borderId="0" xfId="38" applyFont="1" applyAlignment="1">
      <alignment horizontal="left" vertical="center" wrapText="1"/>
    </xf>
    <xf numFmtId="0" fontId="5" fillId="0" borderId="0" xfId="38" applyFont="1" applyAlignment="1">
      <alignment vertical="center"/>
    </xf>
    <xf numFmtId="0" fontId="6" fillId="0" borderId="0" xfId="0" applyFont="1" applyAlignment="1">
      <alignment horizontal="left" vertical="center" wrapText="1"/>
    </xf>
    <xf numFmtId="0" fontId="2" fillId="0" borderId="0" xfId="0" applyFont="1" applyAlignment="1">
      <alignment horizontal="left" vertical="center" wrapText="1"/>
    </xf>
    <xf numFmtId="0" fontId="0" fillId="0" borderId="0" xfId="0" applyAlignment="1">
      <alignment horizontal="left" vertical="center" wrapText="1"/>
    </xf>
    <xf numFmtId="0" fontId="49" fillId="0" borderId="16" xfId="0" applyFont="1" applyBorder="1" applyAlignment="1">
      <alignment vertical="top" wrapText="1"/>
    </xf>
    <xf numFmtId="0" fontId="49" fillId="0" borderId="0" xfId="0" applyFont="1" applyBorder="1" applyAlignment="1">
      <alignment vertical="top" wrapText="1"/>
    </xf>
    <xf numFmtId="0" fontId="49" fillId="0" borderId="17" xfId="0" applyFont="1" applyBorder="1" applyAlignment="1">
      <alignment vertical="top" wrapText="1"/>
    </xf>
    <xf numFmtId="0" fontId="49" fillId="0" borderId="18" xfId="0" applyFont="1" applyBorder="1" applyAlignment="1">
      <alignment horizontal="left" vertical="top" wrapText="1"/>
    </xf>
    <xf numFmtId="0" fontId="49" fillId="0" borderId="20" xfId="0" applyFont="1" applyBorder="1" applyAlignment="1">
      <alignment horizontal="left" vertical="top" wrapText="1"/>
    </xf>
    <xf numFmtId="0" fontId="49" fillId="0" borderId="19" xfId="0" applyFont="1" applyBorder="1" applyAlignment="1">
      <alignment horizontal="left" vertical="top" wrapText="1"/>
    </xf>
    <xf numFmtId="0" fontId="49" fillId="0" borderId="16" xfId="0" applyFont="1" applyBorder="1" applyAlignment="1">
      <alignment horizontal="center" vertical="top" wrapText="1"/>
    </xf>
    <xf numFmtId="0" fontId="49" fillId="0" borderId="0" xfId="0" applyFont="1" applyBorder="1" applyAlignment="1">
      <alignment horizontal="center" vertical="top" wrapText="1"/>
    </xf>
    <xf numFmtId="0" fontId="49" fillId="0" borderId="17" xfId="0" applyFont="1" applyBorder="1" applyAlignment="1">
      <alignment horizontal="center" vertical="top" wrapText="1"/>
    </xf>
    <xf numFmtId="0" fontId="49" fillId="0" borderId="113" xfId="0" applyFont="1" applyBorder="1" applyAlignment="1">
      <alignment vertical="top" wrapText="1"/>
    </xf>
    <xf numFmtId="0" fontId="49" fillId="0" borderId="108" xfId="0" applyFont="1" applyBorder="1" applyAlignment="1">
      <alignment vertical="top" wrapText="1"/>
    </xf>
    <xf numFmtId="0" fontId="49" fillId="0" borderId="114" xfId="0" applyFont="1" applyBorder="1" applyAlignment="1">
      <alignment vertical="top" wrapText="1"/>
    </xf>
    <xf numFmtId="0" fontId="49" fillId="0" borderId="115" xfId="0" applyFont="1" applyBorder="1" applyAlignment="1">
      <alignment horizontal="center" vertical="top" wrapText="1"/>
    </xf>
    <xf numFmtId="0" fontId="49" fillId="0" borderId="106" xfId="0" applyFont="1" applyBorder="1" applyAlignment="1">
      <alignment horizontal="center" vertical="top" wrapText="1"/>
    </xf>
    <xf numFmtId="0" fontId="29" fillId="0" borderId="14" xfId="0" applyFont="1" applyBorder="1" applyAlignment="1">
      <alignment horizontal="center"/>
    </xf>
    <xf numFmtId="0" fontId="29" fillId="0" borderId="10" xfId="0" applyFont="1" applyBorder="1" applyAlignment="1">
      <alignment horizontal="center"/>
    </xf>
    <xf numFmtId="0" fontId="29" fillId="0" borderId="15" xfId="0" applyFont="1" applyBorder="1" applyAlignment="1">
      <alignment horizontal="center"/>
    </xf>
    <xf numFmtId="0" fontId="2" fillId="0" borderId="18" xfId="0" applyFont="1" applyBorder="1" applyAlignment="1">
      <alignment horizontal="center"/>
    </xf>
    <xf numFmtId="0" fontId="4" fillId="0" borderId="20" xfId="0" applyFont="1" applyBorder="1" applyAlignment="1">
      <alignment horizontal="center"/>
    </xf>
    <xf numFmtId="0" fontId="4" fillId="0" borderId="19" xfId="0" applyFont="1" applyBorder="1" applyAlignment="1">
      <alignment horizontal="center"/>
    </xf>
    <xf numFmtId="0" fontId="29" fillId="0" borderId="130" xfId="0" applyFont="1" applyBorder="1" applyAlignment="1">
      <alignment horizontal="center" vertical="center" wrapText="1"/>
    </xf>
    <xf numFmtId="0" fontId="29" fillId="0" borderId="136" xfId="0" applyFont="1" applyBorder="1" applyAlignment="1">
      <alignment horizontal="center" vertical="center" wrapText="1"/>
    </xf>
    <xf numFmtId="0" fontId="29" fillId="0" borderId="129"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125" xfId="0" applyFont="1" applyBorder="1" applyAlignment="1">
      <alignment horizontal="center" vertical="center" wrapText="1"/>
    </xf>
    <xf numFmtId="0" fontId="29" fillId="0" borderId="21" xfId="0" applyFont="1" applyBorder="1" applyAlignment="1">
      <alignment horizontal="center" vertical="center" wrapText="1"/>
    </xf>
    <xf numFmtId="0" fontId="8" fillId="0" borderId="0" xfId="0" applyFont="1"/>
    <xf numFmtId="0" fontId="2" fillId="0" borderId="0" xfId="0" applyFont="1"/>
    <xf numFmtId="0" fontId="3" fillId="0" borderId="107" xfId="0" applyFont="1" applyBorder="1"/>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horizontal="center" vertical="center" wrapText="1"/>
    </xf>
    <xf numFmtId="0" fontId="2" fillId="0" borderId="0" xfId="0" applyFont="1" applyAlignment="1">
      <alignment horizontal="left"/>
    </xf>
    <xf numFmtId="0" fontId="2" fillId="0" borderId="0" xfId="0" applyFont="1" applyAlignment="1">
      <alignment horizontal="left" wrapText="1"/>
    </xf>
    <xf numFmtId="0" fontId="6" fillId="0" borderId="23"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39" xfId="0" applyFont="1" applyBorder="1" applyAlignment="1">
      <alignment horizontal="center" vertical="center" wrapText="1"/>
    </xf>
    <xf numFmtId="0" fontId="6" fillId="0" borderId="107" xfId="0" applyFont="1" applyBorder="1" applyAlignment="1">
      <alignment horizontal="center" vertical="center" wrapText="1"/>
    </xf>
    <xf numFmtId="0" fontId="6" fillId="0" borderId="94" xfId="0" applyFont="1" applyBorder="1" applyAlignment="1">
      <alignment horizontal="center" vertical="center" wrapText="1"/>
    </xf>
    <xf numFmtId="169" fontId="8" fillId="25" borderId="131" xfId="35" applyFont="1" applyFill="1" applyBorder="1" applyAlignment="1">
      <alignment horizontal="center" wrapText="1"/>
    </xf>
    <xf numFmtId="169" fontId="8" fillId="25" borderId="132" xfId="35" applyFont="1" applyFill="1" applyBorder="1" applyAlignment="1">
      <alignment horizontal="center" wrapText="1"/>
    </xf>
    <xf numFmtId="169" fontId="8" fillId="25" borderId="133" xfId="35" applyFont="1" applyFill="1" applyBorder="1" applyAlignment="1">
      <alignment horizontal="center" wrapText="1"/>
    </xf>
    <xf numFmtId="0" fontId="29" fillId="0" borderId="14"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33"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0" xfId="0" applyFont="1" applyBorder="1" applyAlignment="1">
      <alignment horizontal="center" vertical="center" wrapText="1"/>
    </xf>
    <xf numFmtId="0" fontId="29" fillId="0" borderId="26" xfId="0" applyFont="1" applyBorder="1" applyAlignment="1">
      <alignment horizontal="center" vertical="center" wrapText="1"/>
    </xf>
    <xf numFmtId="169" fontId="3" fillId="0" borderId="0" xfId="35" applyFont="1" applyAlignment="1">
      <alignment horizontal="center" wrapText="1"/>
    </xf>
    <xf numFmtId="0" fontId="8" fillId="0" borderId="0" xfId="0" applyFont="1" applyAlignment="1">
      <alignment horizontal="right" wrapText="1"/>
    </xf>
    <xf numFmtId="0" fontId="8" fillId="0" borderId="144" xfId="0" applyFont="1" applyBorder="1" applyAlignment="1">
      <alignment horizontal="center" vertical="center" wrapText="1"/>
    </xf>
    <xf numFmtId="0" fontId="8" fillId="0" borderId="143" xfId="0" applyFont="1" applyBorder="1" applyAlignment="1">
      <alignment horizontal="center" vertical="center" wrapText="1"/>
    </xf>
    <xf numFmtId="0" fontId="8" fillId="0" borderId="30" xfId="0" applyFont="1" applyBorder="1" applyAlignment="1">
      <alignment horizontal="center" vertical="center" wrapText="1"/>
    </xf>
    <xf numFmtId="0" fontId="31" fillId="0" borderId="0" xfId="0" applyFont="1" applyAlignment="1">
      <alignment horizontal="center" vertical="center"/>
    </xf>
    <xf numFmtId="0" fontId="6" fillId="0" borderId="149" xfId="0" applyFont="1" applyBorder="1" applyAlignment="1">
      <alignment horizontal="center" vertical="center"/>
    </xf>
    <xf numFmtId="0" fontId="6" fillId="0" borderId="150" xfId="0" applyFont="1" applyBorder="1" applyAlignment="1">
      <alignment horizontal="center" vertical="center"/>
    </xf>
    <xf numFmtId="0" fontId="7" fillId="0" borderId="0" xfId="0" applyFont="1" applyAlignment="1">
      <alignment horizontal="center" vertical="center"/>
    </xf>
    <xf numFmtId="0" fontId="4" fillId="0" borderId="0" xfId="0" applyFont="1" applyAlignment="1">
      <alignment horizontal="justify" vertical="center" wrapText="1"/>
    </xf>
    <xf numFmtId="0" fontId="0" fillId="0" borderId="0" xfId="0" applyAlignment="1">
      <alignment horizontal="justify" vertical="center" wrapText="1"/>
    </xf>
    <xf numFmtId="0" fontId="3" fillId="0" borderId="13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2" fillId="0" borderId="149" xfId="0" applyFont="1" applyBorder="1" applyAlignment="1">
      <alignment horizontal="center" vertical="center"/>
    </xf>
    <xf numFmtId="0" fontId="2" fillId="0" borderId="150" xfId="0" applyFont="1" applyBorder="1" applyAlignment="1">
      <alignment horizontal="center" vertical="center"/>
    </xf>
    <xf numFmtId="0" fontId="65" fillId="25" borderId="10" xfId="0" applyFont="1" applyFill="1" applyBorder="1" applyAlignment="1">
      <alignment horizontal="center"/>
    </xf>
    <xf numFmtId="0" fontId="0" fillId="0" borderId="20" xfId="0" applyBorder="1"/>
    <xf numFmtId="0" fontId="37" fillId="0" borderId="0" xfId="0" applyFont="1" applyAlignment="1">
      <alignment horizontal="center"/>
    </xf>
    <xf numFmtId="0" fontId="51" fillId="0" borderId="0" xfId="0" applyFont="1" applyAlignment="1">
      <alignment horizontal="center" vertical="center"/>
    </xf>
    <xf numFmtId="0" fontId="34" fillId="0" borderId="111" xfId="0" applyFont="1" applyBorder="1" applyAlignment="1">
      <alignment horizontal="center" vertical="center"/>
    </xf>
    <xf numFmtId="0" fontId="34" fillId="0" borderId="112" xfId="0" applyFont="1" applyBorder="1" applyAlignment="1">
      <alignment horizontal="center" vertical="center"/>
    </xf>
    <xf numFmtId="0" fontId="0" fillId="0" borderId="0" xfId="0" applyAlignment="1">
      <alignment vertical="center"/>
    </xf>
    <xf numFmtId="0" fontId="41" fillId="0" borderId="0" xfId="0" applyFont="1" applyAlignment="1">
      <alignment horizontal="center" vertical="center"/>
    </xf>
    <xf numFmtId="0" fontId="0" fillId="0" borderId="20" xfId="0" applyBorder="1" applyAlignment="1">
      <alignment vertical="center"/>
    </xf>
    <xf numFmtId="0" fontId="2" fillId="0" borderId="0" xfId="0" applyFont="1" applyAlignment="1">
      <alignment horizontal="center" wrapText="1"/>
    </xf>
    <xf numFmtId="0" fontId="28" fillId="0" borderId="0" xfId="0" applyFont="1" applyAlignment="1">
      <alignment horizontal="center"/>
    </xf>
    <xf numFmtId="0" fontId="65" fillId="28" borderId="131" xfId="0" applyFont="1" applyFill="1" applyBorder="1" applyAlignment="1">
      <alignment horizontal="center" vertical="center"/>
    </xf>
    <xf numFmtId="0" fontId="65" fillId="28" borderId="132" xfId="0" applyFont="1" applyFill="1" applyBorder="1" applyAlignment="1">
      <alignment horizontal="center" vertical="center"/>
    </xf>
    <xf numFmtId="175" fontId="0" fillId="0" borderId="97" xfId="33" applyNumberFormat="1" applyFont="1" applyBorder="1" applyAlignment="1">
      <alignment horizontal="center"/>
    </xf>
    <xf numFmtId="175" fontId="0" fillId="0" borderId="24" xfId="33" applyNumberFormat="1" applyFont="1" applyBorder="1" applyAlignment="1">
      <alignment horizontal="center"/>
    </xf>
    <xf numFmtId="0" fontId="29" fillId="25" borderId="97" xfId="0" applyFont="1" applyFill="1" applyBorder="1" applyAlignment="1">
      <alignment horizontal="center"/>
    </xf>
    <xf numFmtId="0" fontId="29" fillId="25" borderId="24" xfId="0" applyFont="1" applyFill="1" applyBorder="1" applyAlignment="1">
      <alignment horizontal="center"/>
    </xf>
    <xf numFmtId="0" fontId="29" fillId="0" borderId="0" xfId="0" applyFont="1" applyAlignment="1">
      <alignment horizontal="center"/>
    </xf>
    <xf numFmtId="169" fontId="0" fillId="0" borderId="0" xfId="35" applyFont="1" applyAlignment="1">
      <alignment horizontal="center"/>
    </xf>
    <xf numFmtId="0" fontId="29" fillId="0" borderId="0" xfId="0" applyFont="1" applyAlignment="1">
      <alignment horizontal="left"/>
    </xf>
  </cellXfs>
  <cellStyles count="5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7"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31" builtinId="8"/>
    <cellStyle name="Incorrecto" xfId="32" builtinId="27" customBuiltin="1"/>
    <cellStyle name="Millares" xfId="33" builtinId="3"/>
    <cellStyle name="Millares 2" xfId="34" xr:uid="{00000000-0005-0000-0000-000022000000}"/>
    <cellStyle name="Millares 3 2" xfId="51" xr:uid="{00000000-0005-0000-0000-000023000000}"/>
    <cellStyle name="Moneda" xfId="35" builtinId="4"/>
    <cellStyle name="Moneda [0]" xfId="52" builtinId="7"/>
    <cellStyle name="Neutral" xfId="36" builtinId="28" customBuiltin="1"/>
    <cellStyle name="Normal" xfId="0" builtinId="0"/>
    <cellStyle name="Normal 2" xfId="37" xr:uid="{00000000-0005-0000-0000-000028000000}"/>
    <cellStyle name="Normal 6 2" xfId="53" xr:uid="{00000000-0005-0000-0000-000029000000}"/>
    <cellStyle name="Normal_FORMULARIO EXPERIENCIA" xfId="38" xr:uid="{00000000-0005-0000-0000-00002A000000}"/>
    <cellStyle name="Normal_modelo ACTA OBRA y MODIFICACION" xfId="39" xr:uid="{00000000-0005-0000-0000-00002B000000}"/>
    <cellStyle name="Notas" xfId="40" builtinId="10" customBuiltin="1"/>
    <cellStyle name="Porcentaje" xfId="41" builtinId="5"/>
    <cellStyle name="Porcentual 2" xfId="42" xr:uid="{00000000-0005-0000-0000-00002E000000}"/>
    <cellStyle name="Salida" xfId="43" builtinId="21" customBuiltin="1"/>
    <cellStyle name="Texto de advertencia" xfId="44" builtinId="11" customBuiltin="1"/>
    <cellStyle name="Texto explicativo" xfId="45" builtinId="53" customBuiltin="1"/>
    <cellStyle name="Título" xfId="46" builtinId="15" customBuiltin="1"/>
    <cellStyle name="Título 2" xfId="48" builtinId="17" customBuiltin="1"/>
    <cellStyle name="Título 3" xfId="49" builtinId="18" customBuiltin="1"/>
    <cellStyle name="Total" xfId="50" builtinId="25" customBuiltin="1"/>
  </cellStyles>
  <dxfs count="6">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75" formatCode="_([$$-240A]\ * #,##0.00_);_([$$-240A]\ * \(#,##0.00\);_([$$-240A]\ * &quot;-&quot;??_);_(@_)"/>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11"/>
        <color theme="1" tint="4.9989318521683403E-2"/>
        <name val="Calibri"/>
        <scheme val="minor"/>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png"/><Relationship Id="rId1" Type="http://schemas.openxmlformats.org/officeDocument/2006/relationships/hyperlink" Target="#INDICE!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wmf"/></Relationships>
</file>

<file path=xl/drawings/drawing1.xml><?xml version="1.0" encoding="utf-8"?>
<xdr:wsDr xmlns:xdr="http://schemas.openxmlformats.org/drawingml/2006/spreadsheetDrawing" xmlns:a="http://schemas.openxmlformats.org/drawingml/2006/main">
  <xdr:twoCellAnchor>
    <xdr:from>
      <xdr:col>3</xdr:col>
      <xdr:colOff>123825</xdr:colOff>
      <xdr:row>1</xdr:row>
      <xdr:rowOff>95250</xdr:rowOff>
    </xdr:from>
    <xdr:to>
      <xdr:col>4</xdr:col>
      <xdr:colOff>333375</xdr:colOff>
      <xdr:row>4</xdr:row>
      <xdr:rowOff>0</xdr:rowOff>
    </xdr:to>
    <xdr:grpSp>
      <xdr:nvGrpSpPr>
        <xdr:cNvPr id="17418" name="1 Grupo">
          <a:hlinkClick xmlns:r="http://schemas.openxmlformats.org/officeDocument/2006/relationships" r:id="rId1"/>
          <a:extLst>
            <a:ext uri="{FF2B5EF4-FFF2-40B4-BE49-F238E27FC236}">
              <a16:creationId xmlns:a16="http://schemas.microsoft.com/office/drawing/2014/main" id="{00000000-0008-0000-0000-00000A440000}"/>
            </a:ext>
          </a:extLst>
        </xdr:cNvPr>
        <xdr:cNvGrpSpPr>
          <a:grpSpLocks/>
        </xdr:cNvGrpSpPr>
      </xdr:nvGrpSpPr>
      <xdr:grpSpPr bwMode="auto">
        <a:xfrm>
          <a:off x="2847975" y="295275"/>
          <a:ext cx="971550" cy="390525"/>
          <a:chOff x="419100" y="2857499"/>
          <a:chExt cx="973666" cy="390525"/>
        </a:xfrm>
      </xdr:grpSpPr>
      <xdr:sp macro="" textlink="">
        <xdr:nvSpPr>
          <xdr:cNvPr id="3" name="2 Rectángulo redondeado">
            <a:extLst>
              <a:ext uri="{FF2B5EF4-FFF2-40B4-BE49-F238E27FC236}">
                <a16:creationId xmlns:a16="http://schemas.microsoft.com/office/drawing/2014/main" id="{00000000-0008-0000-00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17420" name="3 Imagen">
            <a:extLst>
              <a:ext uri="{FF2B5EF4-FFF2-40B4-BE49-F238E27FC236}">
                <a16:creationId xmlns:a16="http://schemas.microsoft.com/office/drawing/2014/main" id="{00000000-0008-0000-0000-00000C4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85725</xdr:rowOff>
    </xdr:from>
    <xdr:to>
      <xdr:col>2</xdr:col>
      <xdr:colOff>19050</xdr:colOff>
      <xdr:row>5</xdr:row>
      <xdr:rowOff>123825</xdr:rowOff>
    </xdr:to>
    <xdr:pic>
      <xdr:nvPicPr>
        <xdr:cNvPr id="2055" name="1 Imagen">
          <a:extLst>
            <a:ext uri="{FF2B5EF4-FFF2-40B4-BE49-F238E27FC236}">
              <a16:creationId xmlns:a16="http://schemas.microsoft.com/office/drawing/2014/main" id="{00000000-0008-0000-0100-00000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85725"/>
          <a:ext cx="94297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400050</xdr:colOff>
      <xdr:row>0</xdr:row>
      <xdr:rowOff>104775</xdr:rowOff>
    </xdr:from>
    <xdr:to>
      <xdr:col>9</xdr:col>
      <xdr:colOff>9525</xdr:colOff>
      <xdr:row>5</xdr:row>
      <xdr:rowOff>123825</xdr:rowOff>
    </xdr:to>
    <xdr:pic>
      <xdr:nvPicPr>
        <xdr:cNvPr id="2056" name="2 Imagen">
          <a:extLst>
            <a:ext uri="{FF2B5EF4-FFF2-40B4-BE49-F238E27FC236}">
              <a16:creationId xmlns:a16="http://schemas.microsoft.com/office/drawing/2014/main" id="{00000000-0008-0000-0100-00000808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543425" y="104775"/>
          <a:ext cx="14001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868680</xdr:colOff>
      <xdr:row>1</xdr:row>
      <xdr:rowOff>15240</xdr:rowOff>
    </xdr:from>
    <xdr:to>
      <xdr:col>5</xdr:col>
      <xdr:colOff>785177</xdr:colOff>
      <xdr:row>6</xdr:row>
      <xdr:rowOff>15240</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stretch>
          <a:fillRect/>
        </a:stretch>
      </xdr:blipFill>
      <xdr:spPr>
        <a:xfrm>
          <a:off x="6149340" y="312420"/>
          <a:ext cx="830580" cy="914400"/>
        </a:xfrm>
        <a:prstGeom prst="rect">
          <a:avLst/>
        </a:prstGeom>
      </xdr:spPr>
    </xdr:pic>
    <xdr:clientData/>
  </xdr:twoCellAnchor>
  <xdr:twoCellAnchor>
    <xdr:from>
      <xdr:col>0</xdr:col>
      <xdr:colOff>60959</xdr:colOff>
      <xdr:row>1</xdr:row>
      <xdr:rowOff>142096</xdr:rowOff>
    </xdr:from>
    <xdr:to>
      <xdr:col>0</xdr:col>
      <xdr:colOff>2048036</xdr:colOff>
      <xdr:row>5</xdr:row>
      <xdr:rowOff>38100</xdr:rowOff>
    </xdr:to>
    <xdr:pic>
      <xdr:nvPicPr>
        <xdr:cNvPr id="3" name="WordPictureWatermark511587048" descr="MEMBRETE CARTA 2021_Mesa de trabajo 1">
          <a:extLst>
            <a:ext uri="{FF2B5EF4-FFF2-40B4-BE49-F238E27FC236}">
              <a16:creationId xmlns:a16="http://schemas.microsoft.com/office/drawing/2014/main" id="{00000000-0008-0000-02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801" t="3679" r="5974" b="89394"/>
        <a:stretch/>
      </xdr:blipFill>
      <xdr:spPr bwMode="auto">
        <a:xfrm>
          <a:off x="60959" y="439276"/>
          <a:ext cx="1987077" cy="6351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686418</xdr:colOff>
      <xdr:row>1</xdr:row>
      <xdr:rowOff>13988</xdr:rowOff>
    </xdr:from>
    <xdr:to>
      <xdr:col>4</xdr:col>
      <xdr:colOff>554183</xdr:colOff>
      <xdr:row>5</xdr:row>
      <xdr:rowOff>41563</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a:stretch>
          <a:fillRect/>
        </a:stretch>
      </xdr:blipFill>
      <xdr:spPr>
        <a:xfrm>
          <a:off x="5653273" y="194097"/>
          <a:ext cx="671328" cy="7341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285750</xdr:colOff>
      <xdr:row>0</xdr:row>
      <xdr:rowOff>123825</xdr:rowOff>
    </xdr:from>
    <xdr:to>
      <xdr:col>14</xdr:col>
      <xdr:colOff>495300</xdr:colOff>
      <xdr:row>1</xdr:row>
      <xdr:rowOff>47625</xdr:rowOff>
    </xdr:to>
    <xdr:grpSp>
      <xdr:nvGrpSpPr>
        <xdr:cNvPr id="15371" name="1 Grupo">
          <a:hlinkClick xmlns:r="http://schemas.openxmlformats.org/officeDocument/2006/relationships" r:id="rId1"/>
          <a:extLst>
            <a:ext uri="{FF2B5EF4-FFF2-40B4-BE49-F238E27FC236}">
              <a16:creationId xmlns:a16="http://schemas.microsoft.com/office/drawing/2014/main" id="{00000000-0008-0000-0400-00000B3C0000}"/>
            </a:ext>
          </a:extLst>
        </xdr:cNvPr>
        <xdr:cNvGrpSpPr>
          <a:grpSpLocks/>
        </xdr:cNvGrpSpPr>
      </xdr:nvGrpSpPr>
      <xdr:grpSpPr bwMode="auto">
        <a:xfrm>
          <a:off x="11525250" y="123825"/>
          <a:ext cx="971550" cy="389467"/>
          <a:chOff x="419100" y="2857499"/>
          <a:chExt cx="973666" cy="390525"/>
        </a:xfrm>
      </xdr:grpSpPr>
      <xdr:sp macro="" textlink="">
        <xdr:nvSpPr>
          <xdr:cNvPr id="3" name="2 Rectángulo redondeado">
            <a:extLst>
              <a:ext uri="{FF2B5EF4-FFF2-40B4-BE49-F238E27FC236}">
                <a16:creationId xmlns:a16="http://schemas.microsoft.com/office/drawing/2014/main" id="{00000000-0008-0000-04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15373" name="3 Imagen">
            <a:extLst>
              <a:ext uri="{FF2B5EF4-FFF2-40B4-BE49-F238E27FC236}">
                <a16:creationId xmlns:a16="http://schemas.microsoft.com/office/drawing/2014/main" id="{00000000-0008-0000-0400-00000D3C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200025</xdr:colOff>
      <xdr:row>0</xdr:row>
      <xdr:rowOff>133350</xdr:rowOff>
    </xdr:from>
    <xdr:to>
      <xdr:col>12</xdr:col>
      <xdr:colOff>409575</xdr:colOff>
      <xdr:row>1</xdr:row>
      <xdr:rowOff>57150</xdr:rowOff>
    </xdr:to>
    <xdr:grpSp>
      <xdr:nvGrpSpPr>
        <xdr:cNvPr id="8202" name="1 Grupo">
          <a:hlinkClick xmlns:r="http://schemas.openxmlformats.org/officeDocument/2006/relationships" r:id="rId1"/>
          <a:extLst>
            <a:ext uri="{FF2B5EF4-FFF2-40B4-BE49-F238E27FC236}">
              <a16:creationId xmlns:a16="http://schemas.microsoft.com/office/drawing/2014/main" id="{00000000-0008-0000-0500-00000A200000}"/>
            </a:ext>
          </a:extLst>
        </xdr:cNvPr>
        <xdr:cNvGrpSpPr>
          <a:grpSpLocks/>
        </xdr:cNvGrpSpPr>
      </xdr:nvGrpSpPr>
      <xdr:grpSpPr bwMode="auto">
        <a:xfrm>
          <a:off x="11430000" y="133350"/>
          <a:ext cx="971550" cy="390525"/>
          <a:chOff x="419100" y="2857499"/>
          <a:chExt cx="973666" cy="390525"/>
        </a:xfrm>
      </xdr:grpSpPr>
      <xdr:sp macro="" textlink="">
        <xdr:nvSpPr>
          <xdr:cNvPr id="3" name="2 Rectángulo redondeado">
            <a:extLst>
              <a:ext uri="{FF2B5EF4-FFF2-40B4-BE49-F238E27FC236}">
                <a16:creationId xmlns:a16="http://schemas.microsoft.com/office/drawing/2014/main" id="{00000000-0008-0000-05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8204" name="3 Imagen">
            <a:extLst>
              <a:ext uri="{FF2B5EF4-FFF2-40B4-BE49-F238E27FC236}">
                <a16:creationId xmlns:a16="http://schemas.microsoft.com/office/drawing/2014/main" id="{00000000-0008-0000-0500-00000C2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1034" name="Picture 1">
          <a:extLst>
            <a:ext uri="{FF2B5EF4-FFF2-40B4-BE49-F238E27FC236}">
              <a16:creationId xmlns:a16="http://schemas.microsoft.com/office/drawing/2014/main" id="{00000000-0008-0000-06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1035" name="Picture 3" descr="LOGO">
          <a:extLst>
            <a:ext uri="{FF2B5EF4-FFF2-40B4-BE49-F238E27FC236}">
              <a16:creationId xmlns:a16="http://schemas.microsoft.com/office/drawing/2014/main" id="{00000000-0008-0000-0600-00000B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495300</xdr:colOff>
          <xdr:row>0</xdr:row>
          <xdr:rowOff>0</xdr:rowOff>
        </xdr:from>
        <xdr:to>
          <xdr:col>11</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6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13</xdr:col>
      <xdr:colOff>285750</xdr:colOff>
      <xdr:row>0</xdr:row>
      <xdr:rowOff>161925</xdr:rowOff>
    </xdr:from>
    <xdr:to>
      <xdr:col>14</xdr:col>
      <xdr:colOff>495300</xdr:colOff>
      <xdr:row>1</xdr:row>
      <xdr:rowOff>85725</xdr:rowOff>
    </xdr:to>
    <xdr:grpSp>
      <xdr:nvGrpSpPr>
        <xdr:cNvPr id="27659" name="1 Grupo">
          <a:hlinkClick xmlns:r="http://schemas.openxmlformats.org/officeDocument/2006/relationships" r:id="rId1"/>
          <a:extLst>
            <a:ext uri="{FF2B5EF4-FFF2-40B4-BE49-F238E27FC236}">
              <a16:creationId xmlns:a16="http://schemas.microsoft.com/office/drawing/2014/main" id="{00000000-0008-0000-0700-00000B6C0000}"/>
            </a:ext>
          </a:extLst>
        </xdr:cNvPr>
        <xdr:cNvGrpSpPr>
          <a:grpSpLocks/>
        </xdr:cNvGrpSpPr>
      </xdr:nvGrpSpPr>
      <xdr:grpSpPr bwMode="auto">
        <a:xfrm>
          <a:off x="11525250" y="161925"/>
          <a:ext cx="971550" cy="389467"/>
          <a:chOff x="419100" y="2857499"/>
          <a:chExt cx="973666" cy="390525"/>
        </a:xfrm>
      </xdr:grpSpPr>
      <xdr:sp macro="" textlink="">
        <xdr:nvSpPr>
          <xdr:cNvPr id="3" name="2 Rectángulo redondeado">
            <a:extLst>
              <a:ext uri="{FF2B5EF4-FFF2-40B4-BE49-F238E27FC236}">
                <a16:creationId xmlns:a16="http://schemas.microsoft.com/office/drawing/2014/main" id="{00000000-0008-0000-07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27661" name="3 Imagen">
            <a:extLst>
              <a:ext uri="{FF2B5EF4-FFF2-40B4-BE49-F238E27FC236}">
                <a16:creationId xmlns:a16="http://schemas.microsoft.com/office/drawing/2014/main" id="{00000000-0008-0000-0700-00000D6C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104775</xdr:colOff>
      <xdr:row>0</xdr:row>
      <xdr:rowOff>76200</xdr:rowOff>
    </xdr:from>
    <xdr:to>
      <xdr:col>9</xdr:col>
      <xdr:colOff>314325</xdr:colOff>
      <xdr:row>1</xdr:row>
      <xdr:rowOff>0</xdr:rowOff>
    </xdr:to>
    <xdr:grpSp>
      <xdr:nvGrpSpPr>
        <xdr:cNvPr id="28682" name="1 Grupo">
          <a:hlinkClick xmlns:r="http://schemas.openxmlformats.org/officeDocument/2006/relationships" r:id="rId1"/>
          <a:extLst>
            <a:ext uri="{FF2B5EF4-FFF2-40B4-BE49-F238E27FC236}">
              <a16:creationId xmlns:a16="http://schemas.microsoft.com/office/drawing/2014/main" id="{00000000-0008-0000-0800-00000A700000}"/>
            </a:ext>
          </a:extLst>
        </xdr:cNvPr>
        <xdr:cNvGrpSpPr>
          <a:grpSpLocks/>
        </xdr:cNvGrpSpPr>
      </xdr:nvGrpSpPr>
      <xdr:grpSpPr bwMode="auto">
        <a:xfrm>
          <a:off x="10829925" y="76200"/>
          <a:ext cx="971550" cy="390525"/>
          <a:chOff x="419100" y="2857499"/>
          <a:chExt cx="973666" cy="390525"/>
        </a:xfrm>
      </xdr:grpSpPr>
      <xdr:sp macro="" textlink="">
        <xdr:nvSpPr>
          <xdr:cNvPr id="3" name="2 Rectángulo redondeado">
            <a:extLst>
              <a:ext uri="{FF2B5EF4-FFF2-40B4-BE49-F238E27FC236}">
                <a16:creationId xmlns:a16="http://schemas.microsoft.com/office/drawing/2014/main" id="{00000000-0008-0000-08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28684" name="3 Imagen">
            <a:extLst>
              <a:ext uri="{FF2B5EF4-FFF2-40B4-BE49-F238E27FC236}">
                <a16:creationId xmlns:a16="http://schemas.microsoft.com/office/drawing/2014/main" id="{00000000-0008-0000-0800-00000C7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257175</xdr:colOff>
      <xdr:row>1</xdr:row>
      <xdr:rowOff>0</xdr:rowOff>
    </xdr:from>
    <xdr:to>
      <xdr:col>6</xdr:col>
      <xdr:colOff>476250</xdr:colOff>
      <xdr:row>3</xdr:row>
      <xdr:rowOff>57150</xdr:rowOff>
    </xdr:to>
    <xdr:grpSp>
      <xdr:nvGrpSpPr>
        <xdr:cNvPr id="29706" name="1 Grupo">
          <a:hlinkClick xmlns:r="http://schemas.openxmlformats.org/officeDocument/2006/relationships" r:id="rId1"/>
          <a:extLst>
            <a:ext uri="{FF2B5EF4-FFF2-40B4-BE49-F238E27FC236}">
              <a16:creationId xmlns:a16="http://schemas.microsoft.com/office/drawing/2014/main" id="{00000000-0008-0000-0900-00000A740000}"/>
            </a:ext>
          </a:extLst>
        </xdr:cNvPr>
        <xdr:cNvGrpSpPr>
          <a:grpSpLocks/>
        </xdr:cNvGrpSpPr>
      </xdr:nvGrpSpPr>
      <xdr:grpSpPr bwMode="auto">
        <a:xfrm>
          <a:off x="7710488" y="202406"/>
          <a:ext cx="981075" cy="390525"/>
          <a:chOff x="419100" y="2857499"/>
          <a:chExt cx="973666" cy="390525"/>
        </a:xfrm>
      </xdr:grpSpPr>
      <xdr:sp macro="" textlink="">
        <xdr:nvSpPr>
          <xdr:cNvPr id="3" name="2 Rectángulo redondeado">
            <a:extLst>
              <a:ext uri="{FF2B5EF4-FFF2-40B4-BE49-F238E27FC236}">
                <a16:creationId xmlns:a16="http://schemas.microsoft.com/office/drawing/2014/main" id="{00000000-0008-0000-0900-000003000000}"/>
              </a:ext>
            </a:extLst>
          </xdr:cNvPr>
          <xdr:cNvSpPr/>
        </xdr:nvSpPr>
        <xdr:spPr>
          <a:xfrm>
            <a:off x="589255" y="2896552"/>
            <a:ext cx="803511" cy="283131"/>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29708" name="3 Imagen">
            <a:extLst>
              <a:ext uri="{FF2B5EF4-FFF2-40B4-BE49-F238E27FC236}">
                <a16:creationId xmlns:a16="http://schemas.microsoft.com/office/drawing/2014/main" id="{00000000-0008-0000-0900-00000C7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266700</xdr:colOff>
      <xdr:row>0</xdr:row>
      <xdr:rowOff>123825</xdr:rowOff>
    </xdr:from>
    <xdr:to>
      <xdr:col>12</xdr:col>
      <xdr:colOff>476250</xdr:colOff>
      <xdr:row>2</xdr:row>
      <xdr:rowOff>152400</xdr:rowOff>
    </xdr:to>
    <xdr:grpSp>
      <xdr:nvGrpSpPr>
        <xdr:cNvPr id="30733" name="1 Grupo">
          <a:hlinkClick xmlns:r="http://schemas.openxmlformats.org/officeDocument/2006/relationships" r:id="rId1"/>
          <a:extLst>
            <a:ext uri="{FF2B5EF4-FFF2-40B4-BE49-F238E27FC236}">
              <a16:creationId xmlns:a16="http://schemas.microsoft.com/office/drawing/2014/main" id="{00000000-0008-0000-0A00-00000D780000}"/>
            </a:ext>
          </a:extLst>
        </xdr:cNvPr>
        <xdr:cNvGrpSpPr>
          <a:grpSpLocks/>
        </xdr:cNvGrpSpPr>
      </xdr:nvGrpSpPr>
      <xdr:grpSpPr bwMode="auto">
        <a:xfrm>
          <a:off x="9153525" y="123825"/>
          <a:ext cx="971550" cy="409575"/>
          <a:chOff x="419100" y="2857499"/>
          <a:chExt cx="973666" cy="390525"/>
        </a:xfrm>
      </xdr:grpSpPr>
      <xdr:sp macro="" textlink="">
        <xdr:nvSpPr>
          <xdr:cNvPr id="3" name="2 Rectángulo redondeado">
            <a:extLst>
              <a:ext uri="{FF2B5EF4-FFF2-40B4-BE49-F238E27FC236}">
                <a16:creationId xmlns:a16="http://schemas.microsoft.com/office/drawing/2014/main" id="{00000000-0008-0000-0A00-000003000000}"/>
              </a:ext>
            </a:extLst>
          </xdr:cNvPr>
          <xdr:cNvSpPr/>
        </xdr:nvSpPr>
        <xdr:spPr>
          <a:xfrm>
            <a:off x="590923" y="2894692"/>
            <a:ext cx="801843" cy="28824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30736" name="3 Imagen">
            <a:extLst>
              <a:ext uri="{FF2B5EF4-FFF2-40B4-BE49-F238E27FC236}">
                <a16:creationId xmlns:a16="http://schemas.microsoft.com/office/drawing/2014/main" id="{00000000-0008-0000-0A00-0000107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mc:AlternateContent xmlns:mc="http://schemas.openxmlformats.org/markup-compatibility/2006">
    <mc:Choice xmlns:a14="http://schemas.microsoft.com/office/drawing/2010/main" Requires="a14">
      <xdr:twoCellAnchor>
        <xdr:from>
          <xdr:col>1</xdr:col>
          <xdr:colOff>152400</xdr:colOff>
          <xdr:row>21</xdr:row>
          <xdr:rowOff>152400</xdr:rowOff>
        </xdr:from>
        <xdr:to>
          <xdr:col>3</xdr:col>
          <xdr:colOff>342900</xdr:colOff>
          <xdr:row>25</xdr:row>
          <xdr:rowOff>28575</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A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11</xdr:row>
          <xdr:rowOff>95250</xdr:rowOff>
        </xdr:from>
        <xdr:to>
          <xdr:col>11</xdr:col>
          <xdr:colOff>28575</xdr:colOff>
          <xdr:row>12</xdr:row>
          <xdr:rowOff>238125</xdr:rowOff>
        </xdr:to>
        <xdr:sp macro="" textlink="">
          <xdr:nvSpPr>
            <xdr:cNvPr id="30722" name="Object 2" hidden="1">
              <a:extLst>
                <a:ext uri="{63B3BB69-23CF-44E3-9099-C40C66FF867C}">
                  <a14:compatExt spid="_x0000_s30722"/>
                </a:ext>
                <a:ext uri="{FF2B5EF4-FFF2-40B4-BE49-F238E27FC236}">
                  <a16:creationId xmlns:a16="http://schemas.microsoft.com/office/drawing/2014/main" id="{00000000-0008-0000-0A00-000002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0</xdr:colOff>
      <xdr:row>25</xdr:row>
      <xdr:rowOff>0</xdr:rowOff>
    </xdr:from>
    <xdr:to>
      <xdr:col>5</xdr:col>
      <xdr:colOff>0</xdr:colOff>
      <xdr:row>25</xdr:row>
      <xdr:rowOff>0</xdr:rowOff>
    </xdr:to>
    <xdr:sp macro="" textlink="">
      <xdr:nvSpPr>
        <xdr:cNvPr id="31844" name="Line 1">
          <a:extLst>
            <a:ext uri="{FF2B5EF4-FFF2-40B4-BE49-F238E27FC236}">
              <a16:creationId xmlns:a16="http://schemas.microsoft.com/office/drawing/2014/main" id="{00000000-0008-0000-0B00-000064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45" name="Line 2">
          <a:extLst>
            <a:ext uri="{FF2B5EF4-FFF2-40B4-BE49-F238E27FC236}">
              <a16:creationId xmlns:a16="http://schemas.microsoft.com/office/drawing/2014/main" id="{00000000-0008-0000-0B00-0000657C0000}"/>
            </a:ext>
          </a:extLst>
        </xdr:cNvPr>
        <xdr:cNvSpPr>
          <a:spLocks noChangeShapeType="1"/>
        </xdr:cNvSpPr>
      </xdr:nvSpPr>
      <xdr:spPr bwMode="auto">
        <a:xfrm flipH="1" flipV="1">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46" name="Line 3">
          <a:extLst>
            <a:ext uri="{FF2B5EF4-FFF2-40B4-BE49-F238E27FC236}">
              <a16:creationId xmlns:a16="http://schemas.microsoft.com/office/drawing/2014/main" id="{00000000-0008-0000-0B00-000066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47" name="Line 4">
          <a:extLst>
            <a:ext uri="{FF2B5EF4-FFF2-40B4-BE49-F238E27FC236}">
              <a16:creationId xmlns:a16="http://schemas.microsoft.com/office/drawing/2014/main" id="{00000000-0008-0000-0B00-000067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48" name="Line 5">
          <a:extLst>
            <a:ext uri="{FF2B5EF4-FFF2-40B4-BE49-F238E27FC236}">
              <a16:creationId xmlns:a16="http://schemas.microsoft.com/office/drawing/2014/main" id="{00000000-0008-0000-0B00-0000687C0000}"/>
            </a:ext>
          </a:extLst>
        </xdr:cNvPr>
        <xdr:cNvSpPr>
          <a:spLocks noChangeShapeType="1"/>
        </xdr:cNvSpPr>
      </xdr:nvSpPr>
      <xdr:spPr bwMode="auto">
        <a:xfrm flipH="1" flipV="1">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49" name="Line 1">
          <a:extLst>
            <a:ext uri="{FF2B5EF4-FFF2-40B4-BE49-F238E27FC236}">
              <a16:creationId xmlns:a16="http://schemas.microsoft.com/office/drawing/2014/main" id="{00000000-0008-0000-0B00-000069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50" name="Line 2">
          <a:extLst>
            <a:ext uri="{FF2B5EF4-FFF2-40B4-BE49-F238E27FC236}">
              <a16:creationId xmlns:a16="http://schemas.microsoft.com/office/drawing/2014/main" id="{00000000-0008-0000-0B00-00006A7C0000}"/>
            </a:ext>
          </a:extLst>
        </xdr:cNvPr>
        <xdr:cNvSpPr>
          <a:spLocks noChangeShapeType="1"/>
        </xdr:cNvSpPr>
      </xdr:nvSpPr>
      <xdr:spPr bwMode="auto">
        <a:xfrm flipH="1" flipV="1">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51" name="Line 3">
          <a:extLst>
            <a:ext uri="{FF2B5EF4-FFF2-40B4-BE49-F238E27FC236}">
              <a16:creationId xmlns:a16="http://schemas.microsoft.com/office/drawing/2014/main" id="{00000000-0008-0000-0B00-00006B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52" name="Line 4">
          <a:extLst>
            <a:ext uri="{FF2B5EF4-FFF2-40B4-BE49-F238E27FC236}">
              <a16:creationId xmlns:a16="http://schemas.microsoft.com/office/drawing/2014/main" id="{00000000-0008-0000-0B00-00006C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53" name="Line 5">
          <a:extLst>
            <a:ext uri="{FF2B5EF4-FFF2-40B4-BE49-F238E27FC236}">
              <a16:creationId xmlns:a16="http://schemas.microsoft.com/office/drawing/2014/main" id="{00000000-0008-0000-0B00-00006D7C0000}"/>
            </a:ext>
          </a:extLst>
        </xdr:cNvPr>
        <xdr:cNvSpPr>
          <a:spLocks noChangeShapeType="1"/>
        </xdr:cNvSpPr>
      </xdr:nvSpPr>
      <xdr:spPr bwMode="auto">
        <a:xfrm flipH="1" flipV="1">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54" name="Line 1">
          <a:extLst>
            <a:ext uri="{FF2B5EF4-FFF2-40B4-BE49-F238E27FC236}">
              <a16:creationId xmlns:a16="http://schemas.microsoft.com/office/drawing/2014/main" id="{00000000-0008-0000-0B00-00006E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55" name="Line 2">
          <a:extLst>
            <a:ext uri="{FF2B5EF4-FFF2-40B4-BE49-F238E27FC236}">
              <a16:creationId xmlns:a16="http://schemas.microsoft.com/office/drawing/2014/main" id="{00000000-0008-0000-0B00-00006F7C0000}"/>
            </a:ext>
          </a:extLst>
        </xdr:cNvPr>
        <xdr:cNvSpPr>
          <a:spLocks noChangeShapeType="1"/>
        </xdr:cNvSpPr>
      </xdr:nvSpPr>
      <xdr:spPr bwMode="auto">
        <a:xfrm flipH="1" flipV="1">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56" name="Line 3">
          <a:extLst>
            <a:ext uri="{FF2B5EF4-FFF2-40B4-BE49-F238E27FC236}">
              <a16:creationId xmlns:a16="http://schemas.microsoft.com/office/drawing/2014/main" id="{00000000-0008-0000-0B00-000070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57" name="Line 4">
          <a:extLst>
            <a:ext uri="{FF2B5EF4-FFF2-40B4-BE49-F238E27FC236}">
              <a16:creationId xmlns:a16="http://schemas.microsoft.com/office/drawing/2014/main" id="{00000000-0008-0000-0B00-000071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58" name="Line 5">
          <a:extLst>
            <a:ext uri="{FF2B5EF4-FFF2-40B4-BE49-F238E27FC236}">
              <a16:creationId xmlns:a16="http://schemas.microsoft.com/office/drawing/2014/main" id="{00000000-0008-0000-0B00-0000727C0000}"/>
            </a:ext>
          </a:extLst>
        </xdr:cNvPr>
        <xdr:cNvSpPr>
          <a:spLocks noChangeShapeType="1"/>
        </xdr:cNvSpPr>
      </xdr:nvSpPr>
      <xdr:spPr bwMode="auto">
        <a:xfrm flipH="1" flipV="1">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59" name="Line 1">
          <a:extLst>
            <a:ext uri="{FF2B5EF4-FFF2-40B4-BE49-F238E27FC236}">
              <a16:creationId xmlns:a16="http://schemas.microsoft.com/office/drawing/2014/main" id="{00000000-0008-0000-0B00-000073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60" name="Line 2">
          <a:extLst>
            <a:ext uri="{FF2B5EF4-FFF2-40B4-BE49-F238E27FC236}">
              <a16:creationId xmlns:a16="http://schemas.microsoft.com/office/drawing/2014/main" id="{00000000-0008-0000-0B00-0000747C0000}"/>
            </a:ext>
          </a:extLst>
        </xdr:cNvPr>
        <xdr:cNvSpPr>
          <a:spLocks noChangeShapeType="1"/>
        </xdr:cNvSpPr>
      </xdr:nvSpPr>
      <xdr:spPr bwMode="auto">
        <a:xfrm flipH="1" flipV="1">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61" name="Line 3">
          <a:extLst>
            <a:ext uri="{FF2B5EF4-FFF2-40B4-BE49-F238E27FC236}">
              <a16:creationId xmlns:a16="http://schemas.microsoft.com/office/drawing/2014/main" id="{00000000-0008-0000-0B00-000075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62" name="Line 4">
          <a:extLst>
            <a:ext uri="{FF2B5EF4-FFF2-40B4-BE49-F238E27FC236}">
              <a16:creationId xmlns:a16="http://schemas.microsoft.com/office/drawing/2014/main" id="{00000000-0008-0000-0B00-0000767C0000}"/>
            </a:ext>
          </a:extLst>
        </xdr:cNvPr>
        <xdr:cNvSpPr>
          <a:spLocks noChangeShapeType="1"/>
        </xdr:cNvSpPr>
      </xdr:nvSpPr>
      <xdr:spPr bwMode="auto">
        <a:xfrm>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25</xdr:row>
      <xdr:rowOff>0</xdr:rowOff>
    </xdr:from>
    <xdr:to>
      <xdr:col>5</xdr:col>
      <xdr:colOff>0</xdr:colOff>
      <xdr:row>25</xdr:row>
      <xdr:rowOff>0</xdr:rowOff>
    </xdr:to>
    <xdr:sp macro="" textlink="">
      <xdr:nvSpPr>
        <xdr:cNvPr id="31863" name="Line 5">
          <a:extLst>
            <a:ext uri="{FF2B5EF4-FFF2-40B4-BE49-F238E27FC236}">
              <a16:creationId xmlns:a16="http://schemas.microsoft.com/office/drawing/2014/main" id="{00000000-0008-0000-0B00-0000777C0000}"/>
            </a:ext>
          </a:extLst>
        </xdr:cNvPr>
        <xdr:cNvSpPr>
          <a:spLocks noChangeShapeType="1"/>
        </xdr:cNvSpPr>
      </xdr:nvSpPr>
      <xdr:spPr bwMode="auto">
        <a:xfrm flipH="1" flipV="1">
          <a:off x="4371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64" name="Line 1">
          <a:extLst>
            <a:ext uri="{FF2B5EF4-FFF2-40B4-BE49-F238E27FC236}">
              <a16:creationId xmlns:a16="http://schemas.microsoft.com/office/drawing/2014/main" id="{00000000-0008-0000-0B00-000078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65" name="Line 2">
          <a:extLst>
            <a:ext uri="{FF2B5EF4-FFF2-40B4-BE49-F238E27FC236}">
              <a16:creationId xmlns:a16="http://schemas.microsoft.com/office/drawing/2014/main" id="{00000000-0008-0000-0B00-0000797C0000}"/>
            </a:ext>
          </a:extLst>
        </xdr:cNvPr>
        <xdr:cNvSpPr>
          <a:spLocks noChangeShapeType="1"/>
        </xdr:cNvSpPr>
      </xdr:nvSpPr>
      <xdr:spPr bwMode="auto">
        <a:xfrm flipH="1" flipV="1">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66" name="Line 3">
          <a:extLst>
            <a:ext uri="{FF2B5EF4-FFF2-40B4-BE49-F238E27FC236}">
              <a16:creationId xmlns:a16="http://schemas.microsoft.com/office/drawing/2014/main" id="{00000000-0008-0000-0B00-00007A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67" name="Line 4">
          <a:extLst>
            <a:ext uri="{FF2B5EF4-FFF2-40B4-BE49-F238E27FC236}">
              <a16:creationId xmlns:a16="http://schemas.microsoft.com/office/drawing/2014/main" id="{00000000-0008-0000-0B00-00007B7C0000}"/>
            </a:ext>
          </a:extLst>
        </xdr:cNvPr>
        <xdr:cNvSpPr>
          <a:spLocks noChangeShapeType="1"/>
        </xdr:cNvSpPr>
      </xdr:nvSpPr>
      <xdr:spPr bwMode="auto">
        <a:xfrm>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25</xdr:row>
      <xdr:rowOff>0</xdr:rowOff>
    </xdr:from>
    <xdr:to>
      <xdr:col>9</xdr:col>
      <xdr:colOff>0</xdr:colOff>
      <xdr:row>25</xdr:row>
      <xdr:rowOff>0</xdr:rowOff>
    </xdr:to>
    <xdr:sp macro="" textlink="">
      <xdr:nvSpPr>
        <xdr:cNvPr id="31868" name="Line 5">
          <a:extLst>
            <a:ext uri="{FF2B5EF4-FFF2-40B4-BE49-F238E27FC236}">
              <a16:creationId xmlns:a16="http://schemas.microsoft.com/office/drawing/2014/main" id="{00000000-0008-0000-0B00-00007C7C0000}"/>
            </a:ext>
          </a:extLst>
        </xdr:cNvPr>
        <xdr:cNvSpPr>
          <a:spLocks noChangeShapeType="1"/>
        </xdr:cNvSpPr>
      </xdr:nvSpPr>
      <xdr:spPr bwMode="auto">
        <a:xfrm flipH="1" flipV="1">
          <a:off x="856297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69" name="Line 1">
          <a:extLst>
            <a:ext uri="{FF2B5EF4-FFF2-40B4-BE49-F238E27FC236}">
              <a16:creationId xmlns:a16="http://schemas.microsoft.com/office/drawing/2014/main" id="{00000000-0008-0000-0B00-00007D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70" name="Line 2">
          <a:extLst>
            <a:ext uri="{FF2B5EF4-FFF2-40B4-BE49-F238E27FC236}">
              <a16:creationId xmlns:a16="http://schemas.microsoft.com/office/drawing/2014/main" id="{00000000-0008-0000-0B00-00007E7C0000}"/>
            </a:ext>
          </a:extLst>
        </xdr:cNvPr>
        <xdr:cNvSpPr>
          <a:spLocks noChangeShapeType="1"/>
        </xdr:cNvSpPr>
      </xdr:nvSpPr>
      <xdr:spPr bwMode="auto">
        <a:xfrm flipH="1" flipV="1">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71" name="Line 3">
          <a:extLst>
            <a:ext uri="{FF2B5EF4-FFF2-40B4-BE49-F238E27FC236}">
              <a16:creationId xmlns:a16="http://schemas.microsoft.com/office/drawing/2014/main" id="{00000000-0008-0000-0B00-00007F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72" name="Line 4">
          <a:extLst>
            <a:ext uri="{FF2B5EF4-FFF2-40B4-BE49-F238E27FC236}">
              <a16:creationId xmlns:a16="http://schemas.microsoft.com/office/drawing/2014/main" id="{00000000-0008-0000-0B00-0000807C0000}"/>
            </a:ext>
          </a:extLst>
        </xdr:cNvPr>
        <xdr:cNvSpPr>
          <a:spLocks noChangeShapeType="1"/>
        </xdr:cNvSpPr>
      </xdr:nvSpPr>
      <xdr:spPr bwMode="auto">
        <a:xfrm>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25</xdr:row>
      <xdr:rowOff>0</xdr:rowOff>
    </xdr:from>
    <xdr:to>
      <xdr:col>10</xdr:col>
      <xdr:colOff>0</xdr:colOff>
      <xdr:row>25</xdr:row>
      <xdr:rowOff>0</xdr:rowOff>
    </xdr:to>
    <xdr:sp macro="" textlink="">
      <xdr:nvSpPr>
        <xdr:cNvPr id="31873" name="Line 5">
          <a:extLst>
            <a:ext uri="{FF2B5EF4-FFF2-40B4-BE49-F238E27FC236}">
              <a16:creationId xmlns:a16="http://schemas.microsoft.com/office/drawing/2014/main" id="{00000000-0008-0000-0B00-0000817C0000}"/>
            </a:ext>
          </a:extLst>
        </xdr:cNvPr>
        <xdr:cNvSpPr>
          <a:spLocks noChangeShapeType="1"/>
        </xdr:cNvSpPr>
      </xdr:nvSpPr>
      <xdr:spPr bwMode="auto">
        <a:xfrm flipH="1" flipV="1">
          <a:off x="9610725" y="5600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190500</xdr:colOff>
      <xdr:row>0</xdr:row>
      <xdr:rowOff>123825</xdr:rowOff>
    </xdr:from>
    <xdr:to>
      <xdr:col>11</xdr:col>
      <xdr:colOff>400050</xdr:colOff>
      <xdr:row>2</xdr:row>
      <xdr:rowOff>57150</xdr:rowOff>
    </xdr:to>
    <xdr:grpSp>
      <xdr:nvGrpSpPr>
        <xdr:cNvPr id="31874" name="31 Grupo">
          <a:hlinkClick xmlns:r="http://schemas.openxmlformats.org/officeDocument/2006/relationships" r:id="rId1"/>
          <a:extLst>
            <a:ext uri="{FF2B5EF4-FFF2-40B4-BE49-F238E27FC236}">
              <a16:creationId xmlns:a16="http://schemas.microsoft.com/office/drawing/2014/main" id="{00000000-0008-0000-0B00-0000827C0000}"/>
            </a:ext>
          </a:extLst>
        </xdr:cNvPr>
        <xdr:cNvGrpSpPr>
          <a:grpSpLocks/>
        </xdr:cNvGrpSpPr>
      </xdr:nvGrpSpPr>
      <xdr:grpSpPr bwMode="auto">
        <a:xfrm>
          <a:off x="9801225" y="123825"/>
          <a:ext cx="971550" cy="390525"/>
          <a:chOff x="419100" y="2857499"/>
          <a:chExt cx="973666" cy="390525"/>
        </a:xfrm>
      </xdr:grpSpPr>
      <xdr:sp macro="" textlink="">
        <xdr:nvSpPr>
          <xdr:cNvPr id="33" name="32 Rectángulo redondeado">
            <a:extLst>
              <a:ext uri="{FF2B5EF4-FFF2-40B4-BE49-F238E27FC236}">
                <a16:creationId xmlns:a16="http://schemas.microsoft.com/office/drawing/2014/main" id="{00000000-0008-0000-0B00-000021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31876" name="33 Imagen">
            <a:extLst>
              <a:ext uri="{FF2B5EF4-FFF2-40B4-BE49-F238E27FC236}">
                <a16:creationId xmlns:a16="http://schemas.microsoft.com/office/drawing/2014/main" id="{00000000-0008-0000-0B00-0000847C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247650</xdr:colOff>
      <xdr:row>0</xdr:row>
      <xdr:rowOff>66675</xdr:rowOff>
    </xdr:from>
    <xdr:to>
      <xdr:col>13</xdr:col>
      <xdr:colOff>457200</xdr:colOff>
      <xdr:row>2</xdr:row>
      <xdr:rowOff>66675</xdr:rowOff>
    </xdr:to>
    <xdr:grpSp>
      <xdr:nvGrpSpPr>
        <xdr:cNvPr id="35856" name="1 Grupo">
          <a:hlinkClick xmlns:r="http://schemas.openxmlformats.org/officeDocument/2006/relationships" r:id="rId1"/>
          <a:extLst>
            <a:ext uri="{FF2B5EF4-FFF2-40B4-BE49-F238E27FC236}">
              <a16:creationId xmlns:a16="http://schemas.microsoft.com/office/drawing/2014/main" id="{00000000-0008-0000-0F00-0000108C0000}"/>
            </a:ext>
          </a:extLst>
        </xdr:cNvPr>
        <xdr:cNvGrpSpPr>
          <a:grpSpLocks/>
        </xdr:cNvGrpSpPr>
      </xdr:nvGrpSpPr>
      <xdr:grpSpPr bwMode="auto">
        <a:xfrm>
          <a:off x="9334500" y="66675"/>
          <a:ext cx="971550" cy="390525"/>
          <a:chOff x="419100" y="2857499"/>
          <a:chExt cx="973666" cy="390525"/>
        </a:xfrm>
      </xdr:grpSpPr>
      <xdr:sp macro="" textlink="">
        <xdr:nvSpPr>
          <xdr:cNvPr id="3" name="2 Rectángulo redondeado">
            <a:extLst>
              <a:ext uri="{FF2B5EF4-FFF2-40B4-BE49-F238E27FC236}">
                <a16:creationId xmlns:a16="http://schemas.microsoft.com/office/drawing/2014/main" id="{00000000-0008-0000-0F00-000003000000}"/>
              </a:ext>
            </a:extLst>
          </xdr:cNvPr>
          <xdr:cNvSpPr/>
        </xdr:nvSpPr>
        <xdr:spPr>
          <a:xfrm>
            <a:off x="590923" y="2895599"/>
            <a:ext cx="801843" cy="28575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lIns="0" tIns="0" rIns="0" bIns="0" rtlCol="0" anchor="ctr"/>
          <a:lstStyle/>
          <a:p>
            <a:pPr algn="r"/>
            <a:r>
              <a:rPr lang="es-CO" sz="1100" b="1"/>
              <a:t>INDICE  .    </a:t>
            </a:r>
          </a:p>
        </xdr:txBody>
      </xdr:sp>
      <xdr:pic>
        <xdr:nvPicPr>
          <xdr:cNvPr id="35860" name="3 Imagen">
            <a:extLst>
              <a:ext uri="{FF2B5EF4-FFF2-40B4-BE49-F238E27FC236}">
                <a16:creationId xmlns:a16="http://schemas.microsoft.com/office/drawing/2014/main" id="{00000000-0008-0000-0F00-0000148C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2857499"/>
            <a:ext cx="390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114300</xdr:colOff>
      <xdr:row>3</xdr:row>
      <xdr:rowOff>76200</xdr:rowOff>
    </xdr:from>
    <xdr:to>
      <xdr:col>3</xdr:col>
      <xdr:colOff>479425</xdr:colOff>
      <xdr:row>7</xdr:row>
      <xdr:rowOff>98425</xdr:rowOff>
    </xdr:to>
    <xdr:sp macro="" textlink="">
      <xdr:nvSpPr>
        <xdr:cNvPr id="5" name="4 CuadroTexto">
          <a:extLst>
            <a:ext uri="{FF2B5EF4-FFF2-40B4-BE49-F238E27FC236}">
              <a16:creationId xmlns:a16="http://schemas.microsoft.com/office/drawing/2014/main" id="{00000000-0008-0000-0F00-000005000000}"/>
            </a:ext>
          </a:extLst>
        </xdr:cNvPr>
        <xdr:cNvSpPr txBox="1"/>
      </xdr:nvSpPr>
      <xdr:spPr>
        <a:xfrm>
          <a:off x="219075" y="638175"/>
          <a:ext cx="2603500" cy="774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pPr algn="ctr"/>
          <a:r>
            <a:rPr lang="es-CO" sz="1100"/>
            <a:t>REPÚBLICA DE COLOMBIA</a:t>
          </a:r>
        </a:p>
        <a:p>
          <a:pPr algn="ctr"/>
          <a:r>
            <a:rPr lang="es-CO" sz="1400" b="1"/>
            <a:t>ALCALDIA DE NORCASIA CALDAS</a:t>
          </a:r>
        </a:p>
        <a:p>
          <a:pPr algn="ctr"/>
          <a:r>
            <a:rPr lang="es-CO" sz="1100"/>
            <a:t>SECRETARÍA PLANEACIÓN</a:t>
          </a:r>
          <a:r>
            <a:rPr lang="es-CO" sz="1100" baseline="0"/>
            <a:t> Y DESARROLLO SOSTENIBLE</a:t>
          </a:r>
          <a:endParaRPr lang="es-CO" sz="1100"/>
        </a:p>
      </xdr:txBody>
    </xdr:sp>
    <xdr:clientData/>
  </xdr:twoCellAnchor>
  <xdr:twoCellAnchor editAs="oneCell">
    <xdr:from>
      <xdr:col>3</xdr:col>
      <xdr:colOff>523875</xdr:colOff>
      <xdr:row>3</xdr:row>
      <xdr:rowOff>28575</xdr:rowOff>
    </xdr:from>
    <xdr:to>
      <xdr:col>5</xdr:col>
      <xdr:colOff>409575</xdr:colOff>
      <xdr:row>7</xdr:row>
      <xdr:rowOff>152400</xdr:rowOff>
    </xdr:to>
    <xdr:pic>
      <xdr:nvPicPr>
        <xdr:cNvPr id="35858" name="3 Imagen">
          <a:extLst>
            <a:ext uri="{FF2B5EF4-FFF2-40B4-BE49-F238E27FC236}">
              <a16:creationId xmlns:a16="http://schemas.microsoft.com/office/drawing/2014/main" id="{00000000-0008-0000-0F00-0000128C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67025" y="590550"/>
          <a:ext cx="12954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JHON\Documents\ALCALDIA%20NORCASIA\2.%20PLANEACI&#211;N\CONTRATACION\ANALISIS%20DE%20CONVENIENCIA\2013\13.%20Aliviadero%20Box\2.2%20Presupuesto%20Aliviad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IENAMI (2)"/>
      <sheetName val="Cantidades (2)"/>
      <sheetName val="FM - Fac. Multi"/>
      <sheetName val="Prop. Economica"/>
      <sheetName val="ALIENAMI"/>
      <sheetName val="Cantidades"/>
      <sheetName val="PRESUP NORCASIA"/>
      <sheetName val="PRESUP NORCASIA (E1)"/>
      <sheetName val="APU BASICO NORCASIA"/>
      <sheetName val="AUI ALIVIADERO"/>
      <sheetName val="CRONOGRAMA ALCANT DESVIO"/>
      <sheetName val="PRECIOS BASICOS "/>
      <sheetName val="CRONOGRAMA ALCANT CARRERA 7"/>
    </sheetNames>
    <sheetDataSet>
      <sheetData sheetId="0"/>
      <sheetData sheetId="1"/>
      <sheetData sheetId="2"/>
      <sheetData sheetId="3"/>
      <sheetData sheetId="4"/>
      <sheetData sheetId="5"/>
      <sheetData sheetId="6"/>
      <sheetData sheetId="7"/>
      <sheetData sheetId="8"/>
      <sheetData sheetId="9">
        <row r="15">
          <cell r="D15">
            <v>3.5</v>
          </cell>
        </row>
      </sheetData>
      <sheetData sheetId="10"/>
      <sheetData sheetId="11"/>
      <sheetData sheetId="1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ARIOS" displayName="SALARIOS" ref="A1:C52" totalsRowShown="0" headerRowDxfId="5" headerRowBorderDxfId="4" tableBorderDxfId="3">
  <autoFilter ref="A1:C52" xr:uid="{00000000-0009-0000-0100-000001000000}"/>
  <sortState ref="A2:C25">
    <sortCondition ref="A5:A29"/>
  </sortState>
  <tableColumns count="3">
    <tableColumn id="1" xr3:uid="{00000000-0010-0000-0000-000001000000}" name="SMMLV" dataDxfId="2"/>
    <tableColumn id="2" xr3:uid="{00000000-0010-0000-0000-000002000000}" name="VALOR" dataDxfId="1"/>
    <tableColumn id="3" xr3:uid="{00000000-0010-0000-0000-000003000000}" name="SUB. DE TRANS." dataDxfId="0" dataCellStyle="Moneda"/>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image" Target="../media/image10.emf"/><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oleObject" Target="../embeddings/oleObject3.bin"/><Relationship Id="rId5" Type="http://schemas.openxmlformats.org/officeDocument/2006/relationships/image" Target="../media/image9.wmf"/><Relationship Id="rId4" Type="http://schemas.openxmlformats.org/officeDocument/2006/relationships/oleObject" Target="../embeddings/oleObject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2"/>
  <sheetViews>
    <sheetView workbookViewId="0">
      <pane ySplit="1" topLeftCell="A17" activePane="bottomLeft" state="frozen"/>
      <selection activeCell="B8" sqref="B8:I8"/>
      <selection pane="bottomLeft" activeCell="D46" sqref="D46"/>
    </sheetView>
  </sheetViews>
  <sheetFormatPr baseColWidth="10" defaultRowHeight="12.75"/>
  <cols>
    <col min="2" max="2" width="13.7109375" bestFit="1" customWidth="1"/>
    <col min="3" max="3" width="15.7109375" bestFit="1" customWidth="1"/>
    <col min="6" max="6" width="16.5703125" bestFit="1" customWidth="1"/>
  </cols>
  <sheetData>
    <row r="1" spans="1:3" ht="15.75" thickBot="1">
      <c r="A1" s="313" t="s">
        <v>201</v>
      </c>
      <c r="B1" s="314" t="s">
        <v>202</v>
      </c>
      <c r="C1" s="315" t="s">
        <v>203</v>
      </c>
    </row>
    <row r="2" spans="1:3">
      <c r="A2" s="309">
        <v>1920</v>
      </c>
      <c r="B2" s="301">
        <v>60</v>
      </c>
      <c r="C2" s="302"/>
    </row>
    <row r="3" spans="1:3">
      <c r="A3" s="310">
        <v>1956</v>
      </c>
      <c r="B3" s="303">
        <v>135</v>
      </c>
      <c r="C3" s="304"/>
    </row>
    <row r="4" spans="1:3">
      <c r="A4" s="310">
        <v>1957</v>
      </c>
      <c r="B4" s="303">
        <v>155</v>
      </c>
      <c r="C4" s="304"/>
    </row>
    <row r="5" spans="1:3">
      <c r="A5" s="310">
        <v>1960</v>
      </c>
      <c r="B5" s="303">
        <v>189</v>
      </c>
      <c r="C5" s="304"/>
    </row>
    <row r="6" spans="1:3">
      <c r="A6" s="310">
        <v>1962</v>
      </c>
      <c r="B6" s="303">
        <v>219</v>
      </c>
      <c r="C6" s="304"/>
    </row>
    <row r="7" spans="1:3">
      <c r="A7" s="310">
        <v>1963</v>
      </c>
      <c r="B7" s="303">
        <v>420</v>
      </c>
      <c r="C7" s="304"/>
    </row>
    <row r="8" spans="1:3">
      <c r="A8" s="310">
        <v>1969</v>
      </c>
      <c r="B8" s="303">
        <v>519</v>
      </c>
      <c r="C8" s="304"/>
    </row>
    <row r="9" spans="1:3">
      <c r="A9" s="310">
        <v>1972</v>
      </c>
      <c r="B9" s="303">
        <v>660</v>
      </c>
      <c r="C9" s="304"/>
    </row>
    <row r="10" spans="1:3">
      <c r="A10" s="310">
        <v>1974</v>
      </c>
      <c r="B10" s="303">
        <v>900</v>
      </c>
      <c r="C10" s="304"/>
    </row>
    <row r="11" spans="1:3">
      <c r="A11" s="310">
        <v>1976</v>
      </c>
      <c r="B11" s="303">
        <v>1560</v>
      </c>
      <c r="C11" s="304"/>
    </row>
    <row r="12" spans="1:3">
      <c r="A12" s="310">
        <v>1977</v>
      </c>
      <c r="B12" s="303">
        <v>1770</v>
      </c>
      <c r="C12" s="304"/>
    </row>
    <row r="13" spans="1:3">
      <c r="A13" s="310">
        <v>1978</v>
      </c>
      <c r="B13" s="303">
        <v>2580</v>
      </c>
      <c r="C13" s="304"/>
    </row>
    <row r="14" spans="1:3">
      <c r="A14" s="310">
        <v>1979</v>
      </c>
      <c r="B14" s="303">
        <v>3450</v>
      </c>
      <c r="C14" s="304"/>
    </row>
    <row r="15" spans="1:3">
      <c r="A15" s="310">
        <v>1980</v>
      </c>
      <c r="B15" s="303">
        <v>4500</v>
      </c>
      <c r="C15" s="304"/>
    </row>
    <row r="16" spans="1:3">
      <c r="A16" s="310">
        <v>1981</v>
      </c>
      <c r="B16" s="303">
        <v>5700</v>
      </c>
      <c r="C16" s="304"/>
    </row>
    <row r="17" spans="1:3">
      <c r="A17" s="310">
        <v>1982</v>
      </c>
      <c r="B17" s="303">
        <v>7410</v>
      </c>
      <c r="C17" s="304"/>
    </row>
    <row r="18" spans="1:3">
      <c r="A18" s="310">
        <v>1983</v>
      </c>
      <c r="B18" s="303">
        <v>9261</v>
      </c>
      <c r="C18" s="304"/>
    </row>
    <row r="19" spans="1:3">
      <c r="A19" s="310">
        <v>1984</v>
      </c>
      <c r="B19" s="303">
        <v>11298</v>
      </c>
      <c r="C19" s="304"/>
    </row>
    <row r="20" spans="1:3">
      <c r="A20" s="310">
        <v>1985</v>
      </c>
      <c r="B20" s="303">
        <v>13558</v>
      </c>
      <c r="C20" s="304"/>
    </row>
    <row r="21" spans="1:3">
      <c r="A21" s="310">
        <v>1986</v>
      </c>
      <c r="B21" s="303">
        <v>16811</v>
      </c>
      <c r="C21" s="304"/>
    </row>
    <row r="22" spans="1:3">
      <c r="A22" s="310">
        <v>1987</v>
      </c>
      <c r="B22" s="303">
        <v>20510</v>
      </c>
      <c r="C22" s="304"/>
    </row>
    <row r="23" spans="1:3">
      <c r="A23" s="310">
        <v>1988</v>
      </c>
      <c r="B23" s="303">
        <v>25637</v>
      </c>
      <c r="C23" s="304"/>
    </row>
    <row r="24" spans="1:3">
      <c r="A24" s="310">
        <v>1989</v>
      </c>
      <c r="B24" s="303">
        <v>32560</v>
      </c>
      <c r="C24" s="304"/>
    </row>
    <row r="25" spans="1:3">
      <c r="A25" s="310">
        <v>1990</v>
      </c>
      <c r="B25" s="303">
        <v>41025</v>
      </c>
      <c r="C25" s="304">
        <v>3798</v>
      </c>
    </row>
    <row r="26" spans="1:3">
      <c r="A26" s="311">
        <v>1991</v>
      </c>
      <c r="B26" s="305">
        <v>51720</v>
      </c>
      <c r="C26" s="306">
        <v>4787</v>
      </c>
    </row>
    <row r="27" spans="1:3">
      <c r="A27" s="311">
        <v>1992</v>
      </c>
      <c r="B27" s="305">
        <v>65190</v>
      </c>
      <c r="C27" s="306">
        <v>6033</v>
      </c>
    </row>
    <row r="28" spans="1:3">
      <c r="A28" s="311">
        <v>1993</v>
      </c>
      <c r="B28" s="305">
        <v>81510</v>
      </c>
      <c r="C28" s="306">
        <v>7542</v>
      </c>
    </row>
    <row r="29" spans="1:3">
      <c r="A29" s="311">
        <v>1994</v>
      </c>
      <c r="B29" s="305">
        <v>98700</v>
      </c>
      <c r="C29" s="306">
        <v>8705</v>
      </c>
    </row>
    <row r="30" spans="1:3">
      <c r="A30" s="311">
        <v>1995</v>
      </c>
      <c r="B30" s="305">
        <v>118934</v>
      </c>
      <c r="C30" s="306">
        <v>10815</v>
      </c>
    </row>
    <row r="31" spans="1:3">
      <c r="A31" s="311">
        <v>1996</v>
      </c>
      <c r="B31" s="305">
        <v>142125</v>
      </c>
      <c r="C31" s="306">
        <v>13567</v>
      </c>
    </row>
    <row r="32" spans="1:3">
      <c r="A32" s="311">
        <v>1997</v>
      </c>
      <c r="B32" s="305">
        <v>172005</v>
      </c>
      <c r="C32" s="306">
        <v>17250</v>
      </c>
    </row>
    <row r="33" spans="1:6">
      <c r="A33" s="311">
        <v>1998</v>
      </c>
      <c r="B33" s="305">
        <v>203825</v>
      </c>
      <c r="C33" s="306">
        <v>20700</v>
      </c>
    </row>
    <row r="34" spans="1:6">
      <c r="A34" s="311">
        <v>1999</v>
      </c>
      <c r="B34" s="305">
        <v>236438</v>
      </c>
      <c r="C34" s="306">
        <v>24012</v>
      </c>
    </row>
    <row r="35" spans="1:6">
      <c r="A35" s="311">
        <v>2000</v>
      </c>
      <c r="B35" s="305">
        <v>260100</v>
      </c>
      <c r="C35" s="306">
        <v>26413</v>
      </c>
    </row>
    <row r="36" spans="1:6">
      <c r="A36" s="311">
        <v>2001</v>
      </c>
      <c r="B36" s="305">
        <v>286000</v>
      </c>
      <c r="C36" s="306">
        <v>30000</v>
      </c>
    </row>
    <row r="37" spans="1:6">
      <c r="A37" s="311">
        <v>2002</v>
      </c>
      <c r="B37" s="305">
        <v>309000</v>
      </c>
      <c r="C37" s="306">
        <v>34000</v>
      </c>
    </row>
    <row r="38" spans="1:6">
      <c r="A38" s="311">
        <v>2003</v>
      </c>
      <c r="B38" s="305">
        <v>332000</v>
      </c>
      <c r="C38" s="306">
        <v>37500</v>
      </c>
    </row>
    <row r="39" spans="1:6">
      <c r="A39" s="311">
        <v>2004</v>
      </c>
      <c r="B39" s="305">
        <v>358000</v>
      </c>
      <c r="C39" s="306">
        <v>41600</v>
      </c>
    </row>
    <row r="40" spans="1:6">
      <c r="A40" s="311">
        <v>2005</v>
      </c>
      <c r="B40" s="305">
        <v>381500</v>
      </c>
      <c r="C40" s="306">
        <v>44500</v>
      </c>
    </row>
    <row r="41" spans="1:6">
      <c r="A41" s="311">
        <v>2006</v>
      </c>
      <c r="B41" s="305">
        <v>408000</v>
      </c>
      <c r="C41" s="306">
        <v>47700</v>
      </c>
    </row>
    <row r="42" spans="1:6">
      <c r="A42" s="311">
        <v>2007</v>
      </c>
      <c r="B42" s="305">
        <v>433700</v>
      </c>
      <c r="C42" s="306">
        <v>50800</v>
      </c>
    </row>
    <row r="43" spans="1:6">
      <c r="A43" s="311">
        <v>2008</v>
      </c>
      <c r="B43" s="305">
        <v>461500</v>
      </c>
      <c r="C43" s="306">
        <v>55000</v>
      </c>
    </row>
    <row r="44" spans="1:6">
      <c r="A44" s="311">
        <v>2009</v>
      </c>
      <c r="B44" s="305">
        <v>496900</v>
      </c>
      <c r="C44" s="306">
        <v>59300</v>
      </c>
    </row>
    <row r="45" spans="1:6">
      <c r="A45" s="311">
        <v>2010</v>
      </c>
      <c r="B45" s="305">
        <v>515000</v>
      </c>
      <c r="C45" s="306">
        <v>61500</v>
      </c>
    </row>
    <row r="46" spans="1:6">
      <c r="A46" s="312">
        <v>2011</v>
      </c>
      <c r="B46" s="307">
        <v>535600</v>
      </c>
      <c r="C46" s="308">
        <v>63600</v>
      </c>
    </row>
    <row r="47" spans="1:6">
      <c r="A47" s="312">
        <v>2012</v>
      </c>
      <c r="B47" s="307">
        <v>566700</v>
      </c>
      <c r="C47" s="308">
        <v>67800</v>
      </c>
      <c r="F47" s="345"/>
    </row>
    <row r="48" spans="1:6">
      <c r="A48" s="312">
        <v>2022</v>
      </c>
      <c r="B48" s="307">
        <v>1000000</v>
      </c>
      <c r="C48" s="308">
        <v>117172</v>
      </c>
    </row>
    <row r="49" spans="1:3">
      <c r="A49" s="312"/>
      <c r="B49" s="307"/>
      <c r="C49" s="308"/>
    </row>
    <row r="50" spans="1:3">
      <c r="A50" s="312"/>
      <c r="B50" s="307"/>
      <c r="C50" s="308"/>
    </row>
    <row r="51" spans="1:3">
      <c r="A51" s="312"/>
      <c r="B51" s="307"/>
      <c r="C51" s="308"/>
    </row>
    <row r="52" spans="1:3">
      <c r="A52" s="312"/>
      <c r="B52" s="307"/>
      <c r="C52" s="308"/>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7"/>
  <sheetViews>
    <sheetView view="pageBreakPreview" zoomScale="90" zoomScaleNormal="100" zoomScaleSheetLayoutView="90" workbookViewId="0">
      <selection activeCell="B8" sqref="B8:I8"/>
    </sheetView>
  </sheetViews>
  <sheetFormatPr baseColWidth="10" defaultRowHeight="12.75"/>
  <cols>
    <col min="1" max="1" width="4" customWidth="1"/>
    <col min="2" max="2" width="12.42578125" customWidth="1"/>
    <col min="9" max="9" width="4" customWidth="1"/>
  </cols>
  <sheetData>
    <row r="1" spans="1:9">
      <c r="A1" s="287"/>
      <c r="B1" s="288"/>
      <c r="C1" s="288"/>
      <c r="D1" s="288"/>
      <c r="E1" s="288"/>
      <c r="F1" s="288"/>
      <c r="G1" s="288"/>
      <c r="H1" s="288"/>
      <c r="I1" s="289"/>
    </row>
    <row r="2" spans="1:9" ht="15.75">
      <c r="A2" s="290"/>
      <c r="B2" s="291"/>
      <c r="C2" s="605" t="str">
        <f>+UPPER("ALCALDÍA MUNICIPAL DE Norcasia")</f>
        <v>ALCALDÍA MUNICIPAL DE NORCASIA</v>
      </c>
      <c r="D2" s="605"/>
      <c r="E2" s="605"/>
      <c r="F2" s="605"/>
      <c r="G2" s="605"/>
      <c r="H2" s="291"/>
      <c r="I2" s="292"/>
    </row>
    <row r="3" spans="1:9" ht="15.75">
      <c r="A3" s="290"/>
      <c r="B3" s="293"/>
      <c r="C3" s="606" t="s">
        <v>199</v>
      </c>
      <c r="D3" s="606"/>
      <c r="E3" s="606"/>
      <c r="F3" s="606"/>
      <c r="G3" s="606"/>
      <c r="H3" s="291"/>
      <c r="I3" s="292"/>
    </row>
    <row r="4" spans="1:9" ht="15">
      <c r="A4" s="290"/>
      <c r="C4" s="606" t="s">
        <v>200</v>
      </c>
      <c r="D4" s="606"/>
      <c r="E4" s="606"/>
      <c r="F4" s="606"/>
      <c r="G4" s="606"/>
      <c r="H4" s="291"/>
      <c r="I4" s="292"/>
    </row>
    <row r="5" spans="1:9" ht="15">
      <c r="A5" s="290"/>
      <c r="C5" s="291"/>
      <c r="D5" s="291"/>
      <c r="E5" s="291"/>
      <c r="F5" s="291"/>
      <c r="G5" s="291"/>
      <c r="H5" s="291"/>
      <c r="I5" s="292"/>
    </row>
    <row r="6" spans="1:9" ht="15">
      <c r="A6" s="290"/>
      <c r="B6" s="291"/>
      <c r="C6" s="291"/>
      <c r="D6" s="291"/>
      <c r="E6" s="291"/>
      <c r="F6" s="291"/>
      <c r="G6" s="291"/>
      <c r="H6" s="291"/>
      <c r="I6" s="292"/>
    </row>
    <row r="7" spans="1:9" ht="15.75">
      <c r="A7" s="290"/>
      <c r="B7" s="605" t="e">
        <f>+#REF!</f>
        <v>#REF!</v>
      </c>
      <c r="C7" s="605"/>
      <c r="D7" s="605"/>
      <c r="E7" s="605"/>
      <c r="F7" s="605"/>
      <c r="G7" s="605"/>
      <c r="H7" s="605"/>
      <c r="I7" s="292"/>
    </row>
    <row r="8" spans="1:9" ht="15.75">
      <c r="A8" s="290"/>
      <c r="B8" s="293" t="s">
        <v>174</v>
      </c>
      <c r="C8" s="291"/>
      <c r="D8" s="291"/>
      <c r="E8" s="291"/>
      <c r="F8" s="291"/>
      <c r="G8" s="291"/>
      <c r="H8" s="291"/>
      <c r="I8" s="292"/>
    </row>
    <row r="9" spans="1:9" ht="17.25" customHeight="1">
      <c r="A9" s="290"/>
      <c r="B9" s="607" t="e">
        <f>+#REF!</f>
        <v>#REF!</v>
      </c>
      <c r="C9" s="607"/>
      <c r="D9" s="607"/>
      <c r="E9" s="607"/>
      <c r="F9" s="607"/>
      <c r="G9" s="607"/>
      <c r="H9" s="607"/>
      <c r="I9" s="294"/>
    </row>
    <row r="10" spans="1:9" ht="17.25" customHeight="1">
      <c r="A10" s="290"/>
      <c r="B10" s="607"/>
      <c r="C10" s="607"/>
      <c r="D10" s="607"/>
      <c r="E10" s="607"/>
      <c r="F10" s="607"/>
      <c r="G10" s="607"/>
      <c r="H10" s="607"/>
      <c r="I10" s="294"/>
    </row>
    <row r="11" spans="1:9" ht="17.25" customHeight="1">
      <c r="A11" s="290"/>
      <c r="B11" s="607"/>
      <c r="C11" s="607"/>
      <c r="D11" s="607"/>
      <c r="E11" s="607"/>
      <c r="F11" s="607"/>
      <c r="G11" s="607"/>
      <c r="H11" s="607"/>
      <c r="I11" s="294"/>
    </row>
    <row r="12" spans="1:9" ht="12.75" customHeight="1">
      <c r="A12" s="290"/>
      <c r="B12" s="299"/>
      <c r="C12" s="299"/>
      <c r="D12" s="299"/>
      <c r="E12" s="299"/>
      <c r="F12" s="299"/>
      <c r="G12" s="299"/>
      <c r="H12" s="299"/>
      <c r="I12" s="294"/>
    </row>
    <row r="13" spans="1:9" ht="32.25" customHeight="1">
      <c r="A13" s="290"/>
      <c r="B13" s="608" t="s">
        <v>256</v>
      </c>
      <c r="C13" s="608"/>
      <c r="D13" s="608"/>
      <c r="E13" s="608"/>
      <c r="F13" s="608"/>
      <c r="G13" s="608"/>
      <c r="H13" s="608"/>
      <c r="I13" s="294"/>
    </row>
    <row r="14" spans="1:9" ht="32.25" customHeight="1">
      <c r="A14" s="290"/>
      <c r="B14" s="602" t="s">
        <v>255</v>
      </c>
      <c r="C14" s="602"/>
      <c r="D14" s="602"/>
      <c r="E14" s="602"/>
      <c r="F14" s="602"/>
      <c r="G14" s="602"/>
      <c r="H14" s="602"/>
      <c r="I14" s="294"/>
    </row>
    <row r="15" spans="1:9" ht="32.25" customHeight="1">
      <c r="A15" s="290"/>
      <c r="B15" s="602" t="s">
        <v>257</v>
      </c>
      <c r="C15" s="602"/>
      <c r="D15" s="602"/>
      <c r="E15" s="602"/>
      <c r="F15" s="602"/>
      <c r="G15" s="602"/>
      <c r="H15" s="602"/>
      <c r="I15" s="294"/>
    </row>
    <row r="16" spans="1:9" ht="32.25" customHeight="1">
      <c r="A16" s="290"/>
      <c r="B16" s="602" t="s">
        <v>258</v>
      </c>
      <c r="C16" s="602"/>
      <c r="D16" s="602"/>
      <c r="E16" s="602"/>
      <c r="F16" s="602"/>
      <c r="G16" s="602"/>
      <c r="H16" s="602"/>
      <c r="I16" s="294"/>
    </row>
    <row r="17" spans="1:9" ht="32.25" customHeight="1">
      <c r="A17" s="290"/>
      <c r="B17" s="602" t="s">
        <v>399</v>
      </c>
      <c r="C17" s="602"/>
      <c r="D17" s="602"/>
      <c r="E17" s="602"/>
      <c r="F17" s="602"/>
      <c r="G17" s="602"/>
      <c r="H17" s="602"/>
      <c r="I17" s="294"/>
    </row>
    <row r="18" spans="1:9" ht="32.25" customHeight="1">
      <c r="A18" s="290"/>
      <c r="B18" s="602" t="s">
        <v>226</v>
      </c>
      <c r="C18" s="602"/>
      <c r="D18" s="602"/>
      <c r="E18" s="602"/>
      <c r="F18" s="602"/>
      <c r="G18" s="602"/>
      <c r="H18" s="602"/>
      <c r="I18" s="294"/>
    </row>
    <row r="19" spans="1:9" ht="32.25" customHeight="1">
      <c r="A19" s="290"/>
      <c r="B19" s="602" t="s">
        <v>227</v>
      </c>
      <c r="C19" s="602"/>
      <c r="D19" s="602"/>
      <c r="E19" s="602"/>
      <c r="F19" s="602"/>
      <c r="G19" s="602"/>
      <c r="H19" s="602"/>
      <c r="I19" s="294"/>
    </row>
    <row r="20" spans="1:9" ht="32.25" customHeight="1">
      <c r="A20" s="290"/>
      <c r="B20" s="602" t="s">
        <v>228</v>
      </c>
      <c r="C20" s="602"/>
      <c r="D20" s="602"/>
      <c r="E20" s="602"/>
      <c r="F20" s="602"/>
      <c r="G20" s="602"/>
      <c r="H20" s="602"/>
      <c r="I20" s="294"/>
    </row>
    <row r="21" spans="1:9" ht="32.25" customHeight="1">
      <c r="A21" s="290"/>
      <c r="B21" s="602" t="s">
        <v>229</v>
      </c>
      <c r="C21" s="602"/>
      <c r="D21" s="602"/>
      <c r="E21" s="602"/>
      <c r="F21" s="602"/>
      <c r="G21" s="602"/>
      <c r="H21" s="602"/>
      <c r="I21" s="294"/>
    </row>
    <row r="22" spans="1:9" ht="32.25" customHeight="1">
      <c r="A22" s="290"/>
      <c r="B22" s="602" t="s">
        <v>259</v>
      </c>
      <c r="C22" s="602"/>
      <c r="D22" s="602"/>
      <c r="E22" s="602"/>
      <c r="F22" s="602"/>
      <c r="G22" s="602"/>
      <c r="H22" s="602"/>
      <c r="I22" s="294"/>
    </row>
    <row r="23" spans="1:9" ht="33" customHeight="1">
      <c r="A23" s="290"/>
      <c r="B23" s="602" t="s">
        <v>260</v>
      </c>
      <c r="C23" s="602"/>
      <c r="D23" s="602"/>
      <c r="E23" s="602"/>
      <c r="F23" s="602"/>
      <c r="G23" s="602"/>
      <c r="H23" s="602"/>
      <c r="I23" s="294"/>
    </row>
    <row r="24" spans="1:9" s="386" customFormat="1" ht="33" customHeight="1">
      <c r="A24" s="290"/>
      <c r="B24" s="604" t="s">
        <v>401</v>
      </c>
      <c r="C24" s="604"/>
      <c r="D24" s="604"/>
      <c r="E24" s="604"/>
      <c r="F24" s="604"/>
      <c r="G24" s="604"/>
      <c r="H24" s="604"/>
      <c r="I24" s="385"/>
    </row>
    <row r="25" spans="1:9" s="386" customFormat="1" ht="33" customHeight="1">
      <c r="A25" s="290"/>
      <c r="B25" s="604" t="s">
        <v>405</v>
      </c>
      <c r="C25" s="603"/>
      <c r="D25" s="603"/>
      <c r="E25" s="603"/>
      <c r="F25" s="603"/>
      <c r="G25" s="603"/>
      <c r="H25" s="603"/>
      <c r="I25" s="385"/>
    </row>
    <row r="26" spans="1:9" ht="15">
      <c r="A26" s="290"/>
      <c r="B26" s="603" t="s">
        <v>261</v>
      </c>
      <c r="C26" s="603"/>
      <c r="D26" s="603"/>
      <c r="E26" s="603"/>
      <c r="F26" s="603"/>
      <c r="G26" s="603"/>
      <c r="H26" s="603"/>
      <c r="I26" s="294"/>
    </row>
    <row r="27" spans="1:9" ht="13.5" thickBot="1">
      <c r="A27" s="295"/>
      <c r="B27" s="296"/>
      <c r="C27" s="296"/>
      <c r="D27" s="296"/>
      <c r="E27" s="296"/>
      <c r="F27" s="296"/>
      <c r="G27" s="296"/>
      <c r="H27" s="296"/>
      <c r="I27" s="297"/>
    </row>
  </sheetData>
  <mergeCells count="19">
    <mergeCell ref="B17:H17"/>
    <mergeCell ref="B15:H15"/>
    <mergeCell ref="B16:H16"/>
    <mergeCell ref="C2:G2"/>
    <mergeCell ref="C3:G3"/>
    <mergeCell ref="C4:G4"/>
    <mergeCell ref="B7:H7"/>
    <mergeCell ref="B14:H14"/>
    <mergeCell ref="B9:H11"/>
    <mergeCell ref="B13:H13"/>
    <mergeCell ref="B22:H22"/>
    <mergeCell ref="B23:H23"/>
    <mergeCell ref="B26:H26"/>
    <mergeCell ref="B21:H21"/>
    <mergeCell ref="B18:H18"/>
    <mergeCell ref="B19:H19"/>
    <mergeCell ref="B20:H20"/>
    <mergeCell ref="B24:H24"/>
    <mergeCell ref="B25:H25"/>
  </mergeCells>
  <hyperlinks>
    <hyperlink ref="B14:H14" location="'Formulario No. 1'!A1" display="FORMULARIO 1. IDENTIFICACIÓN DE LA PROPUESTA" xr:uid="{00000000-0004-0000-0100-000000000000}"/>
    <hyperlink ref="B18:H18" location="'Formulario No. 2'!A1" display="FORMULARIO 2. CONTRATOS ADJUDICADOS, SIN INICIAR Y/O CONTRATOS EN EJECUCIÓN" xr:uid="{00000000-0004-0000-0100-000001000000}"/>
    <hyperlink ref="B19:H19" location="'Formulario No. 3'!A1" display="FORMULARIO 3. EXPERIENCIA GENERAL " xr:uid="{00000000-0004-0000-0100-000002000000}"/>
    <hyperlink ref="B20:H20" location="'Formulario No. 4'!A1" display="FORMULARIO 4. EXPERIENCIA ESPECIFICA " xr:uid="{00000000-0004-0000-0100-000003000000}"/>
    <hyperlink ref="B21:H21" location="'Formulario No. 5'!A1" display="FORMULARIO 5. MANIFESTACIÓN DE INTERÉS" xr:uid="{00000000-0004-0000-0100-000004000000}"/>
    <hyperlink ref="B13:H13" location="'Etiqueta Sobres'!A1" display="FORMATO DE ETIQUETA DEL SOBRE." xr:uid="{00000000-0004-0000-0100-000005000000}"/>
    <hyperlink ref="B15:H15" location="'Formulario No. 1.2'!A1" display="FORMULARIO 1.2. FORMATO DE PRECIOS UNITARIOS" xr:uid="{00000000-0004-0000-0100-000006000000}"/>
    <hyperlink ref="B16:H16" location="'Formulario No. 1.3'!A1" display="FORMULARIO 1.3. CRONOGRAMA Y FLUJO DE INVERSIONES" xr:uid="{00000000-0004-0000-0100-000007000000}"/>
    <hyperlink ref="B22:H22" location="'Formulario No. 6'!A1" display="FORMULARIO 6. CAPACIDAD FINANCIERA" xr:uid="{00000000-0004-0000-0100-000008000000}"/>
    <hyperlink ref="B23:H23" location="'Formulario No. 7'!A1" display="FORMULARIO 6. CAPACIDAD FINANCIERA" xr:uid="{00000000-0004-0000-0100-000009000000}"/>
    <hyperlink ref="B26:H26" location="Salarios!A1" display="► CUADRO DE SALARIOS MINIMOS" xr:uid="{00000000-0004-0000-0100-00000A000000}"/>
    <hyperlink ref="B17:H17" location="'Formulario No. 1.4'!A1" display="FORMULARIO 1.4. ANALISIS DEL AIU" xr:uid="{00000000-0004-0000-0100-00000B000000}"/>
    <hyperlink ref="B24:H24" location="'Formulario No. 8'!A1" display="FORMULARIO 8. RELACION DE EQUIPOS" xr:uid="{00000000-0004-0000-0100-00000C000000}"/>
    <hyperlink ref="B25:H25" location="'Formulario No.9'!A1" display="FORMULARIO 9. GENERACIÓN DE EMPLEO" xr:uid="{00000000-0004-0000-0100-00000D000000}"/>
  </hyperlinks>
  <printOptions horizontalCentered="1" verticalCentered="1"/>
  <pageMargins left="0.70866141732283472" right="0.70866141732283472" top="0.74803149606299213" bottom="0.74803149606299213" header="0.31496062992125984" footer="0.31496062992125984"/>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61"/>
  <sheetViews>
    <sheetView tabSelected="1" view="pageBreakPreview" zoomScaleNormal="100" zoomScaleSheetLayoutView="100" workbookViewId="0">
      <selection activeCell="H55" sqref="H55"/>
    </sheetView>
  </sheetViews>
  <sheetFormatPr baseColWidth="10" defaultRowHeight="12.75"/>
  <cols>
    <col min="1" max="1" width="40.7109375" bestFit="1" customWidth="1"/>
    <col min="2" max="2" width="9" customWidth="1"/>
    <col min="3" max="3" width="12.5703125" customWidth="1"/>
    <col min="4" max="4" width="15.42578125" customWidth="1"/>
    <col min="5" max="5" width="13.42578125" bestFit="1" customWidth="1"/>
    <col min="6" max="6" width="15.5703125" bestFit="1" customWidth="1"/>
    <col min="9" max="9" width="2.140625" style="434" bestFit="1" customWidth="1"/>
    <col min="10" max="10" width="16.85546875" customWidth="1"/>
    <col min="11" max="11" width="14.5703125" style="345" customWidth="1"/>
    <col min="255" max="255" width="36" customWidth="1"/>
    <col min="256" max="256" width="9.140625" customWidth="1"/>
    <col min="257" max="257" width="8.28515625" customWidth="1"/>
    <col min="258" max="258" width="8.5703125" customWidth="1"/>
    <col min="259" max="259" width="7.42578125" customWidth="1"/>
    <col min="260" max="260" width="9.28515625" customWidth="1"/>
    <col min="261" max="261" width="10.7109375" customWidth="1"/>
    <col min="511" max="511" width="36" customWidth="1"/>
    <col min="512" max="512" width="9.140625" customWidth="1"/>
    <col min="513" max="513" width="8.28515625" customWidth="1"/>
    <col min="514" max="514" width="8.5703125" customWidth="1"/>
    <col min="515" max="515" width="7.42578125" customWidth="1"/>
    <col min="516" max="516" width="9.28515625" customWidth="1"/>
    <col min="517" max="517" width="10.7109375" customWidth="1"/>
    <col min="767" max="767" width="36" customWidth="1"/>
    <col min="768" max="768" width="9.140625" customWidth="1"/>
    <col min="769" max="769" width="8.28515625" customWidth="1"/>
    <col min="770" max="770" width="8.5703125" customWidth="1"/>
    <col min="771" max="771" width="7.42578125" customWidth="1"/>
    <col min="772" max="772" width="9.28515625" customWidth="1"/>
    <col min="773" max="773" width="10.7109375" customWidth="1"/>
    <col min="1023" max="1023" width="36" customWidth="1"/>
    <col min="1024" max="1024" width="9.140625" customWidth="1"/>
    <col min="1025" max="1025" width="8.28515625" customWidth="1"/>
    <col min="1026" max="1026" width="8.5703125" customWidth="1"/>
    <col min="1027" max="1027" width="7.42578125" customWidth="1"/>
    <col min="1028" max="1028" width="9.28515625" customWidth="1"/>
    <col min="1029" max="1029" width="10.7109375" customWidth="1"/>
    <col min="1279" max="1279" width="36" customWidth="1"/>
    <col min="1280" max="1280" width="9.140625" customWidth="1"/>
    <col min="1281" max="1281" width="8.28515625" customWidth="1"/>
    <col min="1282" max="1282" width="8.5703125" customWidth="1"/>
    <col min="1283" max="1283" width="7.42578125" customWidth="1"/>
    <col min="1284" max="1284" width="9.28515625" customWidth="1"/>
    <col min="1285" max="1285" width="10.7109375" customWidth="1"/>
    <col min="1535" max="1535" width="36" customWidth="1"/>
    <col min="1536" max="1536" width="9.140625" customWidth="1"/>
    <col min="1537" max="1537" width="8.28515625" customWidth="1"/>
    <col min="1538" max="1538" width="8.5703125" customWidth="1"/>
    <col min="1539" max="1539" width="7.42578125" customWidth="1"/>
    <col min="1540" max="1540" width="9.28515625" customWidth="1"/>
    <col min="1541" max="1541" width="10.7109375" customWidth="1"/>
    <col min="1791" max="1791" width="36" customWidth="1"/>
    <col min="1792" max="1792" width="9.140625" customWidth="1"/>
    <col min="1793" max="1793" width="8.28515625" customWidth="1"/>
    <col min="1794" max="1794" width="8.5703125" customWidth="1"/>
    <col min="1795" max="1795" width="7.42578125" customWidth="1"/>
    <col min="1796" max="1796" width="9.28515625" customWidth="1"/>
    <col min="1797" max="1797" width="10.7109375" customWidth="1"/>
    <col min="2047" max="2047" width="36" customWidth="1"/>
    <col min="2048" max="2048" width="9.140625" customWidth="1"/>
    <col min="2049" max="2049" width="8.28515625" customWidth="1"/>
    <col min="2050" max="2050" width="8.5703125" customWidth="1"/>
    <col min="2051" max="2051" width="7.42578125" customWidth="1"/>
    <col min="2052" max="2052" width="9.28515625" customWidth="1"/>
    <col min="2053" max="2053" width="10.7109375" customWidth="1"/>
    <col min="2303" max="2303" width="36" customWidth="1"/>
    <col min="2304" max="2304" width="9.140625" customWidth="1"/>
    <col min="2305" max="2305" width="8.28515625" customWidth="1"/>
    <col min="2306" max="2306" width="8.5703125" customWidth="1"/>
    <col min="2307" max="2307" width="7.42578125" customWidth="1"/>
    <col min="2308" max="2308" width="9.28515625" customWidth="1"/>
    <col min="2309" max="2309" width="10.7109375" customWidth="1"/>
    <col min="2559" max="2559" width="36" customWidth="1"/>
    <col min="2560" max="2560" width="9.140625" customWidth="1"/>
    <col min="2561" max="2561" width="8.28515625" customWidth="1"/>
    <col min="2562" max="2562" width="8.5703125" customWidth="1"/>
    <col min="2563" max="2563" width="7.42578125" customWidth="1"/>
    <col min="2564" max="2564" width="9.28515625" customWidth="1"/>
    <col min="2565" max="2565" width="10.7109375" customWidth="1"/>
    <col min="2815" max="2815" width="36" customWidth="1"/>
    <col min="2816" max="2816" width="9.140625" customWidth="1"/>
    <col min="2817" max="2817" width="8.28515625" customWidth="1"/>
    <col min="2818" max="2818" width="8.5703125" customWidth="1"/>
    <col min="2819" max="2819" width="7.42578125" customWidth="1"/>
    <col min="2820" max="2820" width="9.28515625" customWidth="1"/>
    <col min="2821" max="2821" width="10.7109375" customWidth="1"/>
    <col min="3071" max="3071" width="36" customWidth="1"/>
    <col min="3072" max="3072" width="9.140625" customWidth="1"/>
    <col min="3073" max="3073" width="8.28515625" customWidth="1"/>
    <col min="3074" max="3074" width="8.5703125" customWidth="1"/>
    <col min="3075" max="3075" width="7.42578125" customWidth="1"/>
    <col min="3076" max="3076" width="9.28515625" customWidth="1"/>
    <col min="3077" max="3077" width="10.7109375" customWidth="1"/>
    <col min="3327" max="3327" width="36" customWidth="1"/>
    <col min="3328" max="3328" width="9.140625" customWidth="1"/>
    <col min="3329" max="3329" width="8.28515625" customWidth="1"/>
    <col min="3330" max="3330" width="8.5703125" customWidth="1"/>
    <col min="3331" max="3331" width="7.42578125" customWidth="1"/>
    <col min="3332" max="3332" width="9.28515625" customWidth="1"/>
    <col min="3333" max="3333" width="10.7109375" customWidth="1"/>
    <col min="3583" max="3583" width="36" customWidth="1"/>
    <col min="3584" max="3584" width="9.140625" customWidth="1"/>
    <col min="3585" max="3585" width="8.28515625" customWidth="1"/>
    <col min="3586" max="3586" width="8.5703125" customWidth="1"/>
    <col min="3587" max="3587" width="7.42578125" customWidth="1"/>
    <col min="3588" max="3588" width="9.28515625" customWidth="1"/>
    <col min="3589" max="3589" width="10.7109375" customWidth="1"/>
    <col min="3839" max="3839" width="36" customWidth="1"/>
    <col min="3840" max="3840" width="9.140625" customWidth="1"/>
    <col min="3841" max="3841" width="8.28515625" customWidth="1"/>
    <col min="3842" max="3842" width="8.5703125" customWidth="1"/>
    <col min="3843" max="3843" width="7.42578125" customWidth="1"/>
    <col min="3844" max="3844" width="9.28515625" customWidth="1"/>
    <col min="3845" max="3845" width="10.7109375" customWidth="1"/>
    <col min="4095" max="4095" width="36" customWidth="1"/>
    <col min="4096" max="4096" width="9.140625" customWidth="1"/>
    <col min="4097" max="4097" width="8.28515625" customWidth="1"/>
    <col min="4098" max="4098" width="8.5703125" customWidth="1"/>
    <col min="4099" max="4099" width="7.42578125" customWidth="1"/>
    <col min="4100" max="4100" width="9.28515625" customWidth="1"/>
    <col min="4101" max="4101" width="10.7109375" customWidth="1"/>
    <col min="4351" max="4351" width="36" customWidth="1"/>
    <col min="4352" max="4352" width="9.140625" customWidth="1"/>
    <col min="4353" max="4353" width="8.28515625" customWidth="1"/>
    <col min="4354" max="4354" width="8.5703125" customWidth="1"/>
    <col min="4355" max="4355" width="7.42578125" customWidth="1"/>
    <col min="4356" max="4356" width="9.28515625" customWidth="1"/>
    <col min="4357" max="4357" width="10.7109375" customWidth="1"/>
    <col min="4607" max="4607" width="36" customWidth="1"/>
    <col min="4608" max="4608" width="9.140625" customWidth="1"/>
    <col min="4609" max="4609" width="8.28515625" customWidth="1"/>
    <col min="4610" max="4610" width="8.5703125" customWidth="1"/>
    <col min="4611" max="4611" width="7.42578125" customWidth="1"/>
    <col min="4612" max="4612" width="9.28515625" customWidth="1"/>
    <col min="4613" max="4613" width="10.7109375" customWidth="1"/>
    <col min="4863" max="4863" width="36" customWidth="1"/>
    <col min="4864" max="4864" width="9.140625" customWidth="1"/>
    <col min="4865" max="4865" width="8.28515625" customWidth="1"/>
    <col min="4866" max="4866" width="8.5703125" customWidth="1"/>
    <col min="4867" max="4867" width="7.42578125" customWidth="1"/>
    <col min="4868" max="4868" width="9.28515625" customWidth="1"/>
    <col min="4869" max="4869" width="10.7109375" customWidth="1"/>
    <col min="5119" max="5119" width="36" customWidth="1"/>
    <col min="5120" max="5120" width="9.140625" customWidth="1"/>
    <col min="5121" max="5121" width="8.28515625" customWidth="1"/>
    <col min="5122" max="5122" width="8.5703125" customWidth="1"/>
    <col min="5123" max="5123" width="7.42578125" customWidth="1"/>
    <col min="5124" max="5124" width="9.28515625" customWidth="1"/>
    <col min="5125" max="5125" width="10.7109375" customWidth="1"/>
    <col min="5375" max="5375" width="36" customWidth="1"/>
    <col min="5376" max="5376" width="9.140625" customWidth="1"/>
    <col min="5377" max="5377" width="8.28515625" customWidth="1"/>
    <col min="5378" max="5378" width="8.5703125" customWidth="1"/>
    <col min="5379" max="5379" width="7.42578125" customWidth="1"/>
    <col min="5380" max="5380" width="9.28515625" customWidth="1"/>
    <col min="5381" max="5381" width="10.7109375" customWidth="1"/>
    <col min="5631" max="5631" width="36" customWidth="1"/>
    <col min="5632" max="5632" width="9.140625" customWidth="1"/>
    <col min="5633" max="5633" width="8.28515625" customWidth="1"/>
    <col min="5634" max="5634" width="8.5703125" customWidth="1"/>
    <col min="5635" max="5635" width="7.42578125" customWidth="1"/>
    <col min="5636" max="5636" width="9.28515625" customWidth="1"/>
    <col min="5637" max="5637" width="10.7109375" customWidth="1"/>
    <col min="5887" max="5887" width="36" customWidth="1"/>
    <col min="5888" max="5888" width="9.140625" customWidth="1"/>
    <col min="5889" max="5889" width="8.28515625" customWidth="1"/>
    <col min="5890" max="5890" width="8.5703125" customWidth="1"/>
    <col min="5891" max="5891" width="7.42578125" customWidth="1"/>
    <col min="5892" max="5892" width="9.28515625" customWidth="1"/>
    <col min="5893" max="5893" width="10.7109375" customWidth="1"/>
    <col min="6143" max="6143" width="36" customWidth="1"/>
    <col min="6144" max="6144" width="9.140625" customWidth="1"/>
    <col min="6145" max="6145" width="8.28515625" customWidth="1"/>
    <col min="6146" max="6146" width="8.5703125" customWidth="1"/>
    <col min="6147" max="6147" width="7.42578125" customWidth="1"/>
    <col min="6148" max="6148" width="9.28515625" customWidth="1"/>
    <col min="6149" max="6149" width="10.7109375" customWidth="1"/>
    <col min="6399" max="6399" width="36" customWidth="1"/>
    <col min="6400" max="6400" width="9.140625" customWidth="1"/>
    <col min="6401" max="6401" width="8.28515625" customWidth="1"/>
    <col min="6402" max="6402" width="8.5703125" customWidth="1"/>
    <col min="6403" max="6403" width="7.42578125" customWidth="1"/>
    <col min="6404" max="6404" width="9.28515625" customWidth="1"/>
    <col min="6405" max="6405" width="10.7109375" customWidth="1"/>
    <col min="6655" max="6655" width="36" customWidth="1"/>
    <col min="6656" max="6656" width="9.140625" customWidth="1"/>
    <col min="6657" max="6657" width="8.28515625" customWidth="1"/>
    <col min="6658" max="6658" width="8.5703125" customWidth="1"/>
    <col min="6659" max="6659" width="7.42578125" customWidth="1"/>
    <col min="6660" max="6660" width="9.28515625" customWidth="1"/>
    <col min="6661" max="6661" width="10.7109375" customWidth="1"/>
    <col min="6911" max="6911" width="36" customWidth="1"/>
    <col min="6912" max="6912" width="9.140625" customWidth="1"/>
    <col min="6913" max="6913" width="8.28515625" customWidth="1"/>
    <col min="6914" max="6914" width="8.5703125" customWidth="1"/>
    <col min="6915" max="6915" width="7.42578125" customWidth="1"/>
    <col min="6916" max="6916" width="9.28515625" customWidth="1"/>
    <col min="6917" max="6917" width="10.7109375" customWidth="1"/>
    <col min="7167" max="7167" width="36" customWidth="1"/>
    <col min="7168" max="7168" width="9.140625" customWidth="1"/>
    <col min="7169" max="7169" width="8.28515625" customWidth="1"/>
    <col min="7170" max="7170" width="8.5703125" customWidth="1"/>
    <col min="7171" max="7171" width="7.42578125" customWidth="1"/>
    <col min="7172" max="7172" width="9.28515625" customWidth="1"/>
    <col min="7173" max="7173" width="10.7109375" customWidth="1"/>
    <col min="7423" max="7423" width="36" customWidth="1"/>
    <col min="7424" max="7424" width="9.140625" customWidth="1"/>
    <col min="7425" max="7425" width="8.28515625" customWidth="1"/>
    <col min="7426" max="7426" width="8.5703125" customWidth="1"/>
    <col min="7427" max="7427" width="7.42578125" customWidth="1"/>
    <col min="7428" max="7428" width="9.28515625" customWidth="1"/>
    <col min="7429" max="7429" width="10.7109375" customWidth="1"/>
    <col min="7679" max="7679" width="36" customWidth="1"/>
    <col min="7680" max="7680" width="9.140625" customWidth="1"/>
    <col min="7681" max="7681" width="8.28515625" customWidth="1"/>
    <col min="7682" max="7682" width="8.5703125" customWidth="1"/>
    <col min="7683" max="7683" width="7.42578125" customWidth="1"/>
    <col min="7684" max="7684" width="9.28515625" customWidth="1"/>
    <col min="7685" max="7685" width="10.7109375" customWidth="1"/>
    <col min="7935" max="7935" width="36" customWidth="1"/>
    <col min="7936" max="7936" width="9.140625" customWidth="1"/>
    <col min="7937" max="7937" width="8.28515625" customWidth="1"/>
    <col min="7938" max="7938" width="8.5703125" customWidth="1"/>
    <col min="7939" max="7939" width="7.42578125" customWidth="1"/>
    <col min="7940" max="7940" width="9.28515625" customWidth="1"/>
    <col min="7941" max="7941" width="10.7109375" customWidth="1"/>
    <col min="8191" max="8191" width="36" customWidth="1"/>
    <col min="8192" max="8192" width="9.140625" customWidth="1"/>
    <col min="8193" max="8193" width="8.28515625" customWidth="1"/>
    <col min="8194" max="8194" width="8.5703125" customWidth="1"/>
    <col min="8195" max="8195" width="7.42578125" customWidth="1"/>
    <col min="8196" max="8196" width="9.28515625" customWidth="1"/>
    <col min="8197" max="8197" width="10.7109375" customWidth="1"/>
    <col min="8447" max="8447" width="36" customWidth="1"/>
    <col min="8448" max="8448" width="9.140625" customWidth="1"/>
    <col min="8449" max="8449" width="8.28515625" customWidth="1"/>
    <col min="8450" max="8450" width="8.5703125" customWidth="1"/>
    <col min="8451" max="8451" width="7.42578125" customWidth="1"/>
    <col min="8452" max="8452" width="9.28515625" customWidth="1"/>
    <col min="8453" max="8453" width="10.7109375" customWidth="1"/>
    <col min="8703" max="8703" width="36" customWidth="1"/>
    <col min="8704" max="8704" width="9.140625" customWidth="1"/>
    <col min="8705" max="8705" width="8.28515625" customWidth="1"/>
    <col min="8706" max="8706" width="8.5703125" customWidth="1"/>
    <col min="8707" max="8707" width="7.42578125" customWidth="1"/>
    <col min="8708" max="8708" width="9.28515625" customWidth="1"/>
    <col min="8709" max="8709" width="10.7109375" customWidth="1"/>
    <col min="8959" max="8959" width="36" customWidth="1"/>
    <col min="8960" max="8960" width="9.140625" customWidth="1"/>
    <col min="8961" max="8961" width="8.28515625" customWidth="1"/>
    <col min="8962" max="8962" width="8.5703125" customWidth="1"/>
    <col min="8963" max="8963" width="7.42578125" customWidth="1"/>
    <col min="8964" max="8964" width="9.28515625" customWidth="1"/>
    <col min="8965" max="8965" width="10.7109375" customWidth="1"/>
    <col min="9215" max="9215" width="36" customWidth="1"/>
    <col min="9216" max="9216" width="9.140625" customWidth="1"/>
    <col min="9217" max="9217" width="8.28515625" customWidth="1"/>
    <col min="9218" max="9218" width="8.5703125" customWidth="1"/>
    <col min="9219" max="9219" width="7.42578125" customWidth="1"/>
    <col min="9220" max="9220" width="9.28515625" customWidth="1"/>
    <col min="9221" max="9221" width="10.7109375" customWidth="1"/>
    <col min="9471" max="9471" width="36" customWidth="1"/>
    <col min="9472" max="9472" width="9.140625" customWidth="1"/>
    <col min="9473" max="9473" width="8.28515625" customWidth="1"/>
    <col min="9474" max="9474" width="8.5703125" customWidth="1"/>
    <col min="9475" max="9475" width="7.42578125" customWidth="1"/>
    <col min="9476" max="9476" width="9.28515625" customWidth="1"/>
    <col min="9477" max="9477" width="10.7109375" customWidth="1"/>
    <col min="9727" max="9727" width="36" customWidth="1"/>
    <col min="9728" max="9728" width="9.140625" customWidth="1"/>
    <col min="9729" max="9729" width="8.28515625" customWidth="1"/>
    <col min="9730" max="9730" width="8.5703125" customWidth="1"/>
    <col min="9731" max="9731" width="7.42578125" customWidth="1"/>
    <col min="9732" max="9732" width="9.28515625" customWidth="1"/>
    <col min="9733" max="9733" width="10.7109375" customWidth="1"/>
    <col min="9983" max="9983" width="36" customWidth="1"/>
    <col min="9984" max="9984" width="9.140625" customWidth="1"/>
    <col min="9985" max="9985" width="8.28515625" customWidth="1"/>
    <col min="9986" max="9986" width="8.5703125" customWidth="1"/>
    <col min="9987" max="9987" width="7.42578125" customWidth="1"/>
    <col min="9988" max="9988" width="9.28515625" customWidth="1"/>
    <col min="9989" max="9989" width="10.7109375" customWidth="1"/>
    <col min="10239" max="10239" width="36" customWidth="1"/>
    <col min="10240" max="10240" width="9.140625" customWidth="1"/>
    <col min="10241" max="10241" width="8.28515625" customWidth="1"/>
    <col min="10242" max="10242" width="8.5703125" customWidth="1"/>
    <col min="10243" max="10243" width="7.42578125" customWidth="1"/>
    <col min="10244" max="10244" width="9.28515625" customWidth="1"/>
    <col min="10245" max="10245" width="10.7109375" customWidth="1"/>
    <col min="10495" max="10495" width="36" customWidth="1"/>
    <col min="10496" max="10496" width="9.140625" customWidth="1"/>
    <col min="10497" max="10497" width="8.28515625" customWidth="1"/>
    <col min="10498" max="10498" width="8.5703125" customWidth="1"/>
    <col min="10499" max="10499" width="7.42578125" customWidth="1"/>
    <col min="10500" max="10500" width="9.28515625" customWidth="1"/>
    <col min="10501" max="10501" width="10.7109375" customWidth="1"/>
    <col min="10751" max="10751" width="36" customWidth="1"/>
    <col min="10752" max="10752" width="9.140625" customWidth="1"/>
    <col min="10753" max="10753" width="8.28515625" customWidth="1"/>
    <col min="10754" max="10754" width="8.5703125" customWidth="1"/>
    <col min="10755" max="10755" width="7.42578125" customWidth="1"/>
    <col min="10756" max="10756" width="9.28515625" customWidth="1"/>
    <col min="10757" max="10757" width="10.7109375" customWidth="1"/>
    <col min="11007" max="11007" width="36" customWidth="1"/>
    <col min="11008" max="11008" width="9.140625" customWidth="1"/>
    <col min="11009" max="11009" width="8.28515625" customWidth="1"/>
    <col min="11010" max="11010" width="8.5703125" customWidth="1"/>
    <col min="11011" max="11011" width="7.42578125" customWidth="1"/>
    <col min="11012" max="11012" width="9.28515625" customWidth="1"/>
    <col min="11013" max="11013" width="10.7109375" customWidth="1"/>
    <col min="11263" max="11263" width="36" customWidth="1"/>
    <col min="11264" max="11264" width="9.140625" customWidth="1"/>
    <col min="11265" max="11265" width="8.28515625" customWidth="1"/>
    <col min="11266" max="11266" width="8.5703125" customWidth="1"/>
    <col min="11267" max="11267" width="7.42578125" customWidth="1"/>
    <col min="11268" max="11268" width="9.28515625" customWidth="1"/>
    <col min="11269" max="11269" width="10.7109375" customWidth="1"/>
    <col min="11519" max="11519" width="36" customWidth="1"/>
    <col min="11520" max="11520" width="9.140625" customWidth="1"/>
    <col min="11521" max="11521" width="8.28515625" customWidth="1"/>
    <col min="11522" max="11522" width="8.5703125" customWidth="1"/>
    <col min="11523" max="11523" width="7.42578125" customWidth="1"/>
    <col min="11524" max="11524" width="9.28515625" customWidth="1"/>
    <col min="11525" max="11525" width="10.7109375" customWidth="1"/>
    <col min="11775" max="11775" width="36" customWidth="1"/>
    <col min="11776" max="11776" width="9.140625" customWidth="1"/>
    <col min="11777" max="11777" width="8.28515625" customWidth="1"/>
    <col min="11778" max="11778" width="8.5703125" customWidth="1"/>
    <col min="11779" max="11779" width="7.42578125" customWidth="1"/>
    <col min="11780" max="11780" width="9.28515625" customWidth="1"/>
    <col min="11781" max="11781" width="10.7109375" customWidth="1"/>
    <col min="12031" max="12031" width="36" customWidth="1"/>
    <col min="12032" max="12032" width="9.140625" customWidth="1"/>
    <col min="12033" max="12033" width="8.28515625" customWidth="1"/>
    <col min="12034" max="12034" width="8.5703125" customWidth="1"/>
    <col min="12035" max="12035" width="7.42578125" customWidth="1"/>
    <col min="12036" max="12036" width="9.28515625" customWidth="1"/>
    <col min="12037" max="12037" width="10.7109375" customWidth="1"/>
    <col min="12287" max="12287" width="36" customWidth="1"/>
    <col min="12288" max="12288" width="9.140625" customWidth="1"/>
    <col min="12289" max="12289" width="8.28515625" customWidth="1"/>
    <col min="12290" max="12290" width="8.5703125" customWidth="1"/>
    <col min="12291" max="12291" width="7.42578125" customWidth="1"/>
    <col min="12292" max="12292" width="9.28515625" customWidth="1"/>
    <col min="12293" max="12293" width="10.7109375" customWidth="1"/>
    <col min="12543" max="12543" width="36" customWidth="1"/>
    <col min="12544" max="12544" width="9.140625" customWidth="1"/>
    <col min="12545" max="12545" width="8.28515625" customWidth="1"/>
    <col min="12546" max="12546" width="8.5703125" customWidth="1"/>
    <col min="12547" max="12547" width="7.42578125" customWidth="1"/>
    <col min="12548" max="12548" width="9.28515625" customWidth="1"/>
    <col min="12549" max="12549" width="10.7109375" customWidth="1"/>
    <col min="12799" max="12799" width="36" customWidth="1"/>
    <col min="12800" max="12800" width="9.140625" customWidth="1"/>
    <col min="12801" max="12801" width="8.28515625" customWidth="1"/>
    <col min="12802" max="12802" width="8.5703125" customWidth="1"/>
    <col min="12803" max="12803" width="7.42578125" customWidth="1"/>
    <col min="12804" max="12804" width="9.28515625" customWidth="1"/>
    <col min="12805" max="12805" width="10.7109375" customWidth="1"/>
    <col min="13055" max="13055" width="36" customWidth="1"/>
    <col min="13056" max="13056" width="9.140625" customWidth="1"/>
    <col min="13057" max="13057" width="8.28515625" customWidth="1"/>
    <col min="13058" max="13058" width="8.5703125" customWidth="1"/>
    <col min="13059" max="13059" width="7.42578125" customWidth="1"/>
    <col min="13060" max="13060" width="9.28515625" customWidth="1"/>
    <col min="13061" max="13061" width="10.7109375" customWidth="1"/>
    <col min="13311" max="13311" width="36" customWidth="1"/>
    <col min="13312" max="13312" width="9.140625" customWidth="1"/>
    <col min="13313" max="13313" width="8.28515625" customWidth="1"/>
    <col min="13314" max="13314" width="8.5703125" customWidth="1"/>
    <col min="13315" max="13315" width="7.42578125" customWidth="1"/>
    <col min="13316" max="13316" width="9.28515625" customWidth="1"/>
    <col min="13317" max="13317" width="10.7109375" customWidth="1"/>
    <col min="13567" max="13567" width="36" customWidth="1"/>
    <col min="13568" max="13568" width="9.140625" customWidth="1"/>
    <col min="13569" max="13569" width="8.28515625" customWidth="1"/>
    <col min="13570" max="13570" width="8.5703125" customWidth="1"/>
    <col min="13571" max="13571" width="7.42578125" customWidth="1"/>
    <col min="13572" max="13572" width="9.28515625" customWidth="1"/>
    <col min="13573" max="13573" width="10.7109375" customWidth="1"/>
    <col min="13823" max="13823" width="36" customWidth="1"/>
    <col min="13824" max="13824" width="9.140625" customWidth="1"/>
    <col min="13825" max="13825" width="8.28515625" customWidth="1"/>
    <col min="13826" max="13826" width="8.5703125" customWidth="1"/>
    <col min="13827" max="13827" width="7.42578125" customWidth="1"/>
    <col min="13828" max="13828" width="9.28515625" customWidth="1"/>
    <col min="13829" max="13829" width="10.7109375" customWidth="1"/>
    <col min="14079" max="14079" width="36" customWidth="1"/>
    <col min="14080" max="14080" width="9.140625" customWidth="1"/>
    <col min="14081" max="14081" width="8.28515625" customWidth="1"/>
    <col min="14082" max="14082" width="8.5703125" customWidth="1"/>
    <col min="14083" max="14083" width="7.42578125" customWidth="1"/>
    <col min="14084" max="14084" width="9.28515625" customWidth="1"/>
    <col min="14085" max="14085" width="10.7109375" customWidth="1"/>
    <col min="14335" max="14335" width="36" customWidth="1"/>
    <col min="14336" max="14336" width="9.140625" customWidth="1"/>
    <col min="14337" max="14337" width="8.28515625" customWidth="1"/>
    <col min="14338" max="14338" width="8.5703125" customWidth="1"/>
    <col min="14339" max="14339" width="7.42578125" customWidth="1"/>
    <col min="14340" max="14340" width="9.28515625" customWidth="1"/>
    <col min="14341" max="14341" width="10.7109375" customWidth="1"/>
    <col min="14591" max="14591" width="36" customWidth="1"/>
    <col min="14592" max="14592" width="9.140625" customWidth="1"/>
    <col min="14593" max="14593" width="8.28515625" customWidth="1"/>
    <col min="14594" max="14594" width="8.5703125" customWidth="1"/>
    <col min="14595" max="14595" width="7.42578125" customWidth="1"/>
    <col min="14596" max="14596" width="9.28515625" customWidth="1"/>
    <col min="14597" max="14597" width="10.7109375" customWidth="1"/>
    <col min="14847" max="14847" width="36" customWidth="1"/>
    <col min="14848" max="14848" width="9.140625" customWidth="1"/>
    <col min="14849" max="14849" width="8.28515625" customWidth="1"/>
    <col min="14850" max="14850" width="8.5703125" customWidth="1"/>
    <col min="14851" max="14851" width="7.42578125" customWidth="1"/>
    <col min="14852" max="14852" width="9.28515625" customWidth="1"/>
    <col min="14853" max="14853" width="10.7109375" customWidth="1"/>
    <col min="15103" max="15103" width="36" customWidth="1"/>
    <col min="15104" max="15104" width="9.140625" customWidth="1"/>
    <col min="15105" max="15105" width="8.28515625" customWidth="1"/>
    <col min="15106" max="15106" width="8.5703125" customWidth="1"/>
    <col min="15107" max="15107" width="7.42578125" customWidth="1"/>
    <col min="15108" max="15108" width="9.28515625" customWidth="1"/>
    <col min="15109" max="15109" width="10.7109375" customWidth="1"/>
    <col min="15359" max="15359" width="36" customWidth="1"/>
    <col min="15360" max="15360" width="9.140625" customWidth="1"/>
    <col min="15361" max="15361" width="8.28515625" customWidth="1"/>
    <col min="15362" max="15362" width="8.5703125" customWidth="1"/>
    <col min="15363" max="15363" width="7.42578125" customWidth="1"/>
    <col min="15364" max="15364" width="9.28515625" customWidth="1"/>
    <col min="15365" max="15365" width="10.7109375" customWidth="1"/>
    <col min="15615" max="15615" width="36" customWidth="1"/>
    <col min="15616" max="15616" width="9.140625" customWidth="1"/>
    <col min="15617" max="15617" width="8.28515625" customWidth="1"/>
    <col min="15618" max="15618" width="8.5703125" customWidth="1"/>
    <col min="15619" max="15619" width="7.42578125" customWidth="1"/>
    <col min="15620" max="15620" width="9.28515625" customWidth="1"/>
    <col min="15621" max="15621" width="10.7109375" customWidth="1"/>
    <col min="15871" max="15871" width="36" customWidth="1"/>
    <col min="15872" max="15872" width="9.140625" customWidth="1"/>
    <col min="15873" max="15873" width="8.28515625" customWidth="1"/>
    <col min="15874" max="15874" width="8.5703125" customWidth="1"/>
    <col min="15875" max="15875" width="7.42578125" customWidth="1"/>
    <col min="15876" max="15876" width="9.28515625" customWidth="1"/>
    <col min="15877" max="15877" width="10.7109375" customWidth="1"/>
    <col min="16127" max="16127" width="36" customWidth="1"/>
    <col min="16128" max="16128" width="9.140625" customWidth="1"/>
    <col min="16129" max="16129" width="8.28515625" customWidth="1"/>
    <col min="16130" max="16130" width="8.5703125" customWidth="1"/>
    <col min="16131" max="16131" width="7.42578125" customWidth="1"/>
    <col min="16132" max="16132" width="9.28515625" customWidth="1"/>
    <col min="16133" max="16133" width="10.7109375" customWidth="1"/>
  </cols>
  <sheetData>
    <row r="1" spans="1:11" ht="24" thickBot="1">
      <c r="A1" s="618" t="s">
        <v>423</v>
      </c>
      <c r="B1" s="619"/>
      <c r="C1" s="619"/>
      <c r="D1" s="619"/>
      <c r="E1" s="619"/>
      <c r="F1" s="620"/>
      <c r="G1" s="420"/>
      <c r="H1" s="378"/>
      <c r="I1" s="433"/>
    </row>
    <row r="2" spans="1:11">
      <c r="A2" s="370"/>
      <c r="B2" s="371"/>
      <c r="C2" s="379"/>
      <c r="D2" s="372"/>
      <c r="E2" s="372"/>
      <c r="F2" s="421"/>
      <c r="G2" s="420"/>
      <c r="H2" s="378"/>
    </row>
    <row r="3" spans="1:11" ht="16.149999999999999" customHeight="1">
      <c r="A3" s="621" t="s">
        <v>198</v>
      </c>
      <c r="B3" s="622"/>
      <c r="C3" s="622"/>
      <c r="D3" s="622"/>
      <c r="E3" s="622"/>
      <c r="F3" s="623"/>
      <c r="G3" s="420"/>
      <c r="H3" s="378"/>
    </row>
    <row r="4" spans="1:11" ht="14.25">
      <c r="A4" s="624" t="s">
        <v>506</v>
      </c>
      <c r="B4" s="625"/>
      <c r="C4" s="625"/>
      <c r="D4" s="625"/>
      <c r="E4" s="625"/>
      <c r="F4" s="626"/>
      <c r="G4" s="420"/>
      <c r="H4" s="378"/>
    </row>
    <row r="5" spans="1:11" ht="15">
      <c r="A5" s="627" t="s">
        <v>507</v>
      </c>
      <c r="B5" s="628"/>
      <c r="C5" s="628"/>
      <c r="D5" s="628"/>
      <c r="E5" s="628"/>
      <c r="F5" s="629"/>
      <c r="G5" s="420"/>
      <c r="H5" s="378"/>
      <c r="I5" s="435"/>
    </row>
    <row r="6" spans="1:11" ht="13.5" thickBot="1">
      <c r="A6" s="373"/>
      <c r="B6" s="374"/>
      <c r="C6" s="380"/>
      <c r="D6" s="375"/>
      <c r="E6" s="375"/>
      <c r="F6" s="422"/>
      <c r="G6" s="420"/>
      <c r="H6" s="378"/>
    </row>
    <row r="7" spans="1:11" ht="15.75" thickBot="1">
      <c r="A7" s="630"/>
      <c r="B7" s="631"/>
      <c r="C7" s="631"/>
      <c r="D7" s="631"/>
      <c r="E7" s="631"/>
      <c r="F7" s="632"/>
      <c r="G7" s="420"/>
      <c r="H7" s="378"/>
    </row>
    <row r="8" spans="1:11">
      <c r="A8" s="638" t="s">
        <v>195</v>
      </c>
      <c r="B8" s="639"/>
      <c r="C8" s="639"/>
      <c r="D8" s="639"/>
      <c r="E8" s="639"/>
      <c r="F8" s="640"/>
      <c r="G8" s="420"/>
      <c r="H8" s="381"/>
    </row>
    <row r="9" spans="1:11" ht="43.9" customHeight="1">
      <c r="A9" s="641" t="s">
        <v>515</v>
      </c>
      <c r="B9" s="642"/>
      <c r="C9" s="642"/>
      <c r="D9" s="642"/>
      <c r="E9" s="642"/>
      <c r="F9" s="643"/>
      <c r="G9" s="420"/>
      <c r="H9" s="381"/>
    </row>
    <row r="10" spans="1:11">
      <c r="A10" s="423"/>
      <c r="B10" s="424"/>
      <c r="C10" s="424"/>
      <c r="D10" s="425"/>
      <c r="E10" s="425"/>
      <c r="F10" s="426"/>
      <c r="G10" s="418"/>
    </row>
    <row r="11" spans="1:11" ht="13.5" thickBot="1">
      <c r="A11" s="644" t="s">
        <v>396</v>
      </c>
      <c r="B11" s="645"/>
      <c r="C11" s="645"/>
      <c r="D11" s="646">
        <v>7</v>
      </c>
      <c r="E11" s="646"/>
      <c r="F11" s="647"/>
      <c r="G11" s="418">
        <f>D11*30</f>
        <v>210</v>
      </c>
      <c r="H11" s="419" t="s">
        <v>425</v>
      </c>
    </row>
    <row r="12" spans="1:11" ht="13.5" thickBot="1">
      <c r="B12" s="418"/>
      <c r="C12" s="382"/>
      <c r="G12" s="418"/>
    </row>
    <row r="13" spans="1:11" s="17" customFormat="1" ht="33.75" thickBot="1">
      <c r="A13" s="515" t="s">
        <v>457</v>
      </c>
      <c r="B13" s="516" t="s">
        <v>62</v>
      </c>
      <c r="C13" s="516" t="s">
        <v>493</v>
      </c>
      <c r="D13" s="516" t="s">
        <v>458</v>
      </c>
      <c r="E13" s="516" t="s">
        <v>459</v>
      </c>
      <c r="F13" s="517" t="s">
        <v>460</v>
      </c>
      <c r="I13" s="436"/>
      <c r="K13" s="431"/>
    </row>
    <row r="14" spans="1:11" s="17" customFormat="1" ht="16.5">
      <c r="A14" s="648" t="s">
        <v>461</v>
      </c>
      <c r="B14" s="649"/>
      <c r="C14" s="649"/>
      <c r="D14" s="649"/>
      <c r="E14" s="649"/>
      <c r="F14" s="650"/>
      <c r="I14" s="435"/>
      <c r="K14" s="431"/>
    </row>
    <row r="15" spans="1:11" s="17" customFormat="1" ht="16.5">
      <c r="A15" s="518" t="s">
        <v>462</v>
      </c>
      <c r="B15" s="519"/>
      <c r="C15" s="520"/>
      <c r="D15" s="521"/>
      <c r="E15" s="522"/>
      <c r="F15" s="523"/>
      <c r="I15" s="435"/>
      <c r="K15" s="431"/>
    </row>
    <row r="16" spans="1:11" s="17" customFormat="1" ht="16.5">
      <c r="A16" s="447" t="s">
        <v>508</v>
      </c>
      <c r="B16" s="448">
        <v>1</v>
      </c>
      <c r="C16" s="449">
        <f>IF(B16=0,0,$D$11)</f>
        <v>7</v>
      </c>
      <c r="D16" s="450">
        <v>0.2</v>
      </c>
      <c r="E16" s="451">
        <v>6000000</v>
      </c>
      <c r="F16" s="452">
        <f>+PRODUCT(B16:E16)</f>
        <v>8400000</v>
      </c>
      <c r="I16" s="435"/>
      <c r="K16" s="431"/>
    </row>
    <row r="17" spans="1:11" s="17" customFormat="1" ht="16.5">
      <c r="A17" s="447" t="s">
        <v>494</v>
      </c>
      <c r="B17" s="448">
        <v>1</v>
      </c>
      <c r="C17" s="449">
        <f>IF(B17=0,0,($D$11-1))</f>
        <v>6</v>
      </c>
      <c r="D17" s="453">
        <v>1</v>
      </c>
      <c r="E17" s="451">
        <v>4000000</v>
      </c>
      <c r="F17" s="452">
        <f t="shared" ref="F17:F27" si="0">+PRODUCT(B17:E17)</f>
        <v>24000000</v>
      </c>
      <c r="I17" s="435"/>
      <c r="K17" s="431"/>
    </row>
    <row r="18" spans="1:11" s="17" customFormat="1" ht="16.5">
      <c r="A18" s="447" t="s">
        <v>513</v>
      </c>
      <c r="B18" s="448">
        <v>1</v>
      </c>
      <c r="C18" s="449">
        <f t="shared" ref="C18:C21" si="1">IF(B18=0,0,($D$11-1))</f>
        <v>6</v>
      </c>
      <c r="D18" s="453">
        <v>0.2</v>
      </c>
      <c r="E18" s="451">
        <v>5000000</v>
      </c>
      <c r="F18" s="452">
        <f t="shared" ref="F18" si="2">+PRODUCT(B18:E18)</f>
        <v>6000000.0000000009</v>
      </c>
      <c r="I18" s="435"/>
      <c r="K18" s="431"/>
    </row>
    <row r="19" spans="1:11" s="17" customFormat="1" ht="16.5">
      <c r="A19" s="447" t="s">
        <v>514</v>
      </c>
      <c r="B19" s="448">
        <v>1</v>
      </c>
      <c r="C19" s="449">
        <f t="shared" si="1"/>
        <v>6</v>
      </c>
      <c r="D19" s="453">
        <v>0.2</v>
      </c>
      <c r="E19" s="451">
        <v>3800000</v>
      </c>
      <c r="F19" s="452">
        <f t="shared" ref="F19" si="3">+PRODUCT(B19:E19)</f>
        <v>4560000.0000000009</v>
      </c>
      <c r="I19" s="435"/>
      <c r="K19" s="431"/>
    </row>
    <row r="20" spans="1:11" s="17" customFormat="1" ht="16.5">
      <c r="A20" s="447" t="s">
        <v>512</v>
      </c>
      <c r="B20" s="448">
        <v>1</v>
      </c>
      <c r="C20" s="449">
        <f t="shared" si="1"/>
        <v>6</v>
      </c>
      <c r="D20" s="453">
        <v>0.2</v>
      </c>
      <c r="E20" s="451">
        <v>3800000</v>
      </c>
      <c r="F20" s="452">
        <f t="shared" si="0"/>
        <v>4560000.0000000009</v>
      </c>
      <c r="I20" s="435"/>
      <c r="K20" s="431"/>
    </row>
    <row r="21" spans="1:11" s="17" customFormat="1" ht="16.5">
      <c r="A21" s="447" t="s">
        <v>509</v>
      </c>
      <c r="B21" s="448">
        <v>1</v>
      </c>
      <c r="C21" s="449">
        <f t="shared" si="1"/>
        <v>6</v>
      </c>
      <c r="D21" s="453">
        <v>1</v>
      </c>
      <c r="E21" s="451">
        <v>2000000</v>
      </c>
      <c r="F21" s="452">
        <f t="shared" si="0"/>
        <v>12000000</v>
      </c>
      <c r="I21" s="435"/>
      <c r="K21" s="431"/>
    </row>
    <row r="22" spans="1:11" s="17" customFormat="1" ht="16.5" hidden="1">
      <c r="A22" s="454"/>
      <c r="B22" s="455"/>
      <c r="C22" s="449"/>
      <c r="D22" s="453"/>
      <c r="E22" s="451"/>
      <c r="F22" s="456">
        <f t="shared" si="0"/>
        <v>0</v>
      </c>
      <c r="I22" s="435"/>
      <c r="K22" s="431"/>
    </row>
    <row r="23" spans="1:11" s="17" customFormat="1" ht="16.5" hidden="1">
      <c r="A23" s="454"/>
      <c r="B23" s="455"/>
      <c r="C23" s="449"/>
      <c r="D23" s="453"/>
      <c r="E23" s="451"/>
      <c r="F23" s="456">
        <f t="shared" si="0"/>
        <v>0</v>
      </c>
      <c r="I23" s="435"/>
      <c r="K23" s="431"/>
    </row>
    <row r="24" spans="1:11" s="17" customFormat="1" ht="16.5" hidden="1">
      <c r="A24" s="454"/>
      <c r="B24" s="455"/>
      <c r="C24" s="449"/>
      <c r="D24" s="453"/>
      <c r="E24" s="451"/>
      <c r="F24" s="456">
        <f t="shared" si="0"/>
        <v>0</v>
      </c>
      <c r="I24" s="435"/>
      <c r="K24" s="431"/>
    </row>
    <row r="25" spans="1:11" s="17" customFormat="1" ht="16.5">
      <c r="A25" s="518" t="s">
        <v>496</v>
      </c>
      <c r="B25" s="519"/>
      <c r="C25" s="520"/>
      <c r="D25" s="521"/>
      <c r="E25" s="522"/>
      <c r="F25" s="523"/>
      <c r="I25" s="599"/>
      <c r="K25" s="600"/>
    </row>
    <row r="26" spans="1:11" s="17" customFormat="1" ht="16.5">
      <c r="A26" s="454" t="s">
        <v>495</v>
      </c>
      <c r="B26" s="455">
        <v>1</v>
      </c>
      <c r="C26" s="449">
        <v>7</v>
      </c>
      <c r="D26" s="453">
        <v>0.5</v>
      </c>
      <c r="E26" s="451">
        <v>1000000</v>
      </c>
      <c r="F26" s="452">
        <f t="shared" ref="F26" si="4">+PRODUCT(B26:E26)</f>
        <v>3500000</v>
      </c>
      <c r="H26" s="6"/>
      <c r="I26" s="599"/>
      <c r="K26" s="600"/>
    </row>
    <row r="27" spans="1:11" s="17" customFormat="1" ht="16.5">
      <c r="A27" s="454"/>
      <c r="B27" s="455"/>
      <c r="C27" s="449"/>
      <c r="D27" s="453"/>
      <c r="E27" s="451"/>
      <c r="F27" s="456">
        <f t="shared" si="0"/>
        <v>0</v>
      </c>
      <c r="I27" s="435"/>
      <c r="K27" s="431"/>
    </row>
    <row r="28" spans="1:11" s="17" customFormat="1" ht="16.5">
      <c r="A28" s="457" t="s">
        <v>463</v>
      </c>
      <c r="B28" s="458"/>
      <c r="C28" s="459"/>
      <c r="D28" s="460"/>
      <c r="E28" s="461"/>
      <c r="F28" s="462">
        <f>SUM(F15:F27)</f>
        <v>63020000</v>
      </c>
      <c r="I28" s="435"/>
      <c r="J28" s="437"/>
      <c r="K28" s="431"/>
    </row>
    <row r="29" spans="1:11" s="17" customFormat="1" ht="17.25" thickBot="1">
      <c r="A29" s="463" t="s">
        <v>464</v>
      </c>
      <c r="B29" s="464"/>
      <c r="C29" s="465"/>
      <c r="D29" s="466"/>
      <c r="E29" s="467"/>
      <c r="F29" s="468">
        <f>ROUND('Formulario No 1.2'!E42,3)</f>
        <v>1.728</v>
      </c>
      <c r="I29" s="435"/>
      <c r="K29" s="432"/>
    </row>
    <row r="30" spans="1:11" s="17" customFormat="1" ht="17.25" thickBot="1">
      <c r="A30" s="469" t="s">
        <v>465</v>
      </c>
      <c r="B30" s="470"/>
      <c r="C30" s="471"/>
      <c r="D30" s="472"/>
      <c r="E30" s="473"/>
      <c r="F30" s="524">
        <f>ROUND(F28*F29,0)</f>
        <v>108898560</v>
      </c>
      <c r="G30" s="427"/>
      <c r="H30" s="427"/>
      <c r="I30" s="435"/>
      <c r="K30" s="431"/>
    </row>
    <row r="31" spans="1:11" s="17" customFormat="1" ht="17.25" thickBot="1">
      <c r="A31" s="474"/>
      <c r="B31" s="475"/>
      <c r="C31" s="474"/>
      <c r="D31" s="476"/>
      <c r="E31" s="474"/>
      <c r="F31" s="477"/>
      <c r="I31" s="435"/>
      <c r="K31" s="431"/>
    </row>
    <row r="32" spans="1:11" s="17" customFormat="1" ht="33.75" thickBot="1">
      <c r="A32" s="525" t="s">
        <v>394</v>
      </c>
      <c r="B32" s="526" t="s">
        <v>113</v>
      </c>
      <c r="C32" s="527" t="s">
        <v>114</v>
      </c>
      <c r="D32" s="526" t="s">
        <v>466</v>
      </c>
      <c r="E32" s="526" t="s">
        <v>467</v>
      </c>
      <c r="F32" s="528" t="s">
        <v>468</v>
      </c>
      <c r="I32" s="435"/>
      <c r="K32" s="431"/>
    </row>
    <row r="33" spans="1:11" s="17" customFormat="1" ht="16.5">
      <c r="A33" s="478" t="s">
        <v>469</v>
      </c>
      <c r="B33" s="479" t="s">
        <v>397</v>
      </c>
      <c r="C33" s="480">
        <f>IF(B33=0,0,($D$11-1))</f>
        <v>6</v>
      </c>
      <c r="D33" s="481">
        <v>218000</v>
      </c>
      <c r="E33" s="482">
        <v>1</v>
      </c>
      <c r="F33" s="483">
        <f>+E33*C33*D33</f>
        <v>1308000</v>
      </c>
      <c r="I33" s="435"/>
      <c r="K33" s="431"/>
    </row>
    <row r="34" spans="1:11" s="17" customFormat="1" ht="18.600000000000001" customHeight="1">
      <c r="A34" s="447" t="s">
        <v>499</v>
      </c>
      <c r="B34" s="448" t="s">
        <v>397</v>
      </c>
      <c r="C34" s="449">
        <f t="shared" ref="C34:C37" si="5">IF(B34=0,0,($D$11-1))</f>
        <v>6</v>
      </c>
      <c r="D34" s="484">
        <v>300000</v>
      </c>
      <c r="E34" s="485">
        <v>1</v>
      </c>
      <c r="F34" s="456">
        <f>+E34*C34*D34</f>
        <v>1800000</v>
      </c>
      <c r="I34" s="435"/>
      <c r="K34" s="431"/>
    </row>
    <row r="35" spans="1:11" s="17" customFormat="1" ht="16.5">
      <c r="A35" s="447" t="s">
        <v>498</v>
      </c>
      <c r="B35" s="448" t="s">
        <v>397</v>
      </c>
      <c r="C35" s="449">
        <f t="shared" si="5"/>
        <v>6</v>
      </c>
      <c r="D35" s="484">
        <v>450000</v>
      </c>
      <c r="E35" s="485">
        <v>1</v>
      </c>
      <c r="F35" s="456">
        <f>+E35*C35*D35</f>
        <v>2700000</v>
      </c>
      <c r="I35" s="435"/>
      <c r="K35" s="431"/>
    </row>
    <row r="36" spans="1:11" s="17" customFormat="1" ht="17.45" customHeight="1">
      <c r="A36" s="486" t="s">
        <v>500</v>
      </c>
      <c r="B36" s="487" t="s">
        <v>397</v>
      </c>
      <c r="C36" s="449">
        <f t="shared" si="5"/>
        <v>6</v>
      </c>
      <c r="D36" s="488">
        <v>500000</v>
      </c>
      <c r="E36" s="489">
        <v>1</v>
      </c>
      <c r="F36" s="456">
        <f>+E36*C36*D36</f>
        <v>3000000</v>
      </c>
      <c r="I36" s="435"/>
      <c r="K36" s="431"/>
    </row>
    <row r="37" spans="1:11" s="17" customFormat="1" ht="19.149999999999999" customHeight="1" thickBot="1">
      <c r="A37" s="490" t="s">
        <v>470</v>
      </c>
      <c r="B37" s="491" t="s">
        <v>397</v>
      </c>
      <c r="C37" s="492">
        <f t="shared" si="5"/>
        <v>6</v>
      </c>
      <c r="D37" s="493">
        <f>152000+2811.3</f>
        <v>154811.29999999999</v>
      </c>
      <c r="E37" s="494">
        <v>1</v>
      </c>
      <c r="F37" s="495">
        <f>+E37*C37*D37</f>
        <v>928867.79999999993</v>
      </c>
      <c r="I37" s="435"/>
      <c r="K37" s="431"/>
    </row>
    <row r="38" spans="1:11" s="17" customFormat="1" ht="17.25" thickBot="1">
      <c r="A38" s="496" t="s">
        <v>471</v>
      </c>
      <c r="B38" s="497"/>
      <c r="C38" s="498"/>
      <c r="D38" s="499"/>
      <c r="E38" s="498"/>
      <c r="F38" s="529">
        <f>ROUND(SUM(F32:F37),0)</f>
        <v>9736868</v>
      </c>
      <c r="G38" s="428"/>
      <c r="I38" s="435"/>
      <c r="K38" s="431"/>
    </row>
    <row r="39" spans="1:11" s="17" customFormat="1" ht="17.25" thickBot="1">
      <c r="A39" s="500"/>
      <c r="B39" s="501"/>
      <c r="C39" s="502"/>
      <c r="D39" s="503"/>
      <c r="E39" s="502"/>
      <c r="F39" s="504"/>
      <c r="I39" s="435"/>
      <c r="J39" s="446"/>
      <c r="K39" s="431"/>
    </row>
    <row r="40" spans="1:11" s="17" customFormat="1" ht="19.149999999999999" customHeight="1" thickBot="1">
      <c r="A40" s="525" t="s">
        <v>472</v>
      </c>
      <c r="B40" s="526" t="s">
        <v>113</v>
      </c>
      <c r="C40" s="527" t="s">
        <v>114</v>
      </c>
      <c r="D40" s="526" t="s">
        <v>466</v>
      </c>
      <c r="E40" s="526"/>
      <c r="F40" s="528" t="s">
        <v>468</v>
      </c>
      <c r="G40" s="429"/>
      <c r="I40" s="435"/>
      <c r="K40" s="431"/>
    </row>
    <row r="41" spans="1:11" s="17" customFormat="1" ht="16.5">
      <c r="A41" s="478" t="s">
        <v>473</v>
      </c>
      <c r="B41" s="479" t="s">
        <v>22</v>
      </c>
      <c r="C41" s="505">
        <v>0.04</v>
      </c>
      <c r="D41" s="567">
        <f ca="1">+F50</f>
        <v>147373203</v>
      </c>
      <c r="E41" s="482"/>
      <c r="F41" s="483">
        <f t="shared" ref="F41:F46" ca="1" si="6">+C41*D41</f>
        <v>5894928.1200000001</v>
      </c>
      <c r="G41" s="429"/>
      <c r="I41" s="441"/>
      <c r="J41" s="636"/>
      <c r="K41" s="637"/>
    </row>
    <row r="42" spans="1:11" s="17" customFormat="1" ht="16.5">
      <c r="A42" s="447" t="s">
        <v>398</v>
      </c>
      <c r="B42" s="448" t="s">
        <v>22</v>
      </c>
      <c r="C42" s="506">
        <v>0.01</v>
      </c>
      <c r="D42" s="568">
        <f t="shared" ref="D42:D46" ca="1" si="7">+$F$50</f>
        <v>147373203</v>
      </c>
      <c r="E42" s="485"/>
      <c r="F42" s="456">
        <f t="shared" ca="1" si="6"/>
        <v>1473732.03</v>
      </c>
      <c r="G42" s="429"/>
      <c r="I42" s="442"/>
      <c r="J42" s="444"/>
      <c r="K42" s="443"/>
    </row>
    <row r="43" spans="1:11" s="17" customFormat="1" ht="16.5">
      <c r="A43" s="447" t="s">
        <v>497</v>
      </c>
      <c r="B43" s="448" t="s">
        <v>22</v>
      </c>
      <c r="C43" s="506">
        <v>0.01</v>
      </c>
      <c r="D43" s="568">
        <f t="shared" ca="1" si="7"/>
        <v>147373203</v>
      </c>
      <c r="E43" s="485"/>
      <c r="F43" s="456">
        <f t="shared" ca="1" si="6"/>
        <v>1473732.03</v>
      </c>
      <c r="G43" s="429"/>
      <c r="I43" s="442"/>
      <c r="J43" s="444"/>
      <c r="K43" s="443"/>
    </row>
    <row r="44" spans="1:11" s="17" customFormat="1" ht="16.5">
      <c r="A44" s="447" t="s">
        <v>510</v>
      </c>
      <c r="B44" s="448" t="s">
        <v>22</v>
      </c>
      <c r="C44" s="506">
        <v>0.01</v>
      </c>
      <c r="D44" s="568">
        <f t="shared" ca="1" si="7"/>
        <v>147373203</v>
      </c>
      <c r="E44" s="485"/>
      <c r="F44" s="456">
        <f t="shared" ca="1" si="6"/>
        <v>1473732.03</v>
      </c>
      <c r="G44" s="429"/>
      <c r="I44" s="442"/>
      <c r="J44" s="444"/>
      <c r="K44" s="443"/>
    </row>
    <row r="45" spans="1:11" s="17" customFormat="1" ht="16.5">
      <c r="A45" s="447" t="s">
        <v>511</v>
      </c>
      <c r="B45" s="448" t="s">
        <v>22</v>
      </c>
      <c r="C45" s="506">
        <v>2.5000000000000001E-2</v>
      </c>
      <c r="D45" s="568">
        <f t="shared" ca="1" si="7"/>
        <v>147373203</v>
      </c>
      <c r="E45" s="485"/>
      <c r="F45" s="456">
        <f t="shared" ca="1" si="6"/>
        <v>3684330.0750000002</v>
      </c>
      <c r="G45" s="429"/>
      <c r="I45" s="442"/>
      <c r="J45" s="444"/>
      <c r="K45" s="443"/>
    </row>
    <row r="46" spans="1:11" s="17" customFormat="1" ht="16.5">
      <c r="A46" s="447" t="s">
        <v>475</v>
      </c>
      <c r="B46" s="448" t="s">
        <v>22</v>
      </c>
      <c r="C46" s="506">
        <v>0.1</v>
      </c>
      <c r="D46" s="568">
        <f t="shared" ca="1" si="7"/>
        <v>147373203</v>
      </c>
      <c r="E46" s="485"/>
      <c r="F46" s="456">
        <f t="shared" ca="1" si="6"/>
        <v>14737320.300000001</v>
      </c>
      <c r="G46" s="429"/>
      <c r="I46" s="442"/>
      <c r="J46" s="444"/>
      <c r="K46" s="443"/>
    </row>
    <row r="47" spans="1:11" s="17" customFormat="1" ht="17.25" thickBot="1">
      <c r="A47" s="490"/>
      <c r="B47" s="491"/>
      <c r="C47" s="492"/>
      <c r="D47" s="493"/>
      <c r="E47" s="494"/>
      <c r="F47" s="495"/>
      <c r="G47" s="429"/>
      <c r="I47" s="435"/>
      <c r="K47" s="431"/>
    </row>
    <row r="48" spans="1:11" s="17" customFormat="1" ht="17.25" thickBot="1">
      <c r="A48" s="507" t="s">
        <v>474</v>
      </c>
      <c r="B48" s="508"/>
      <c r="C48" s="509"/>
      <c r="D48" s="510"/>
      <c r="E48" s="509"/>
      <c r="F48" s="530">
        <f ca="1">ROUND(SUM(F41:F47),0)</f>
        <v>28737775</v>
      </c>
      <c r="G48" s="429"/>
      <c r="I48" s="435"/>
      <c r="K48" s="431"/>
    </row>
    <row r="49" spans="1:11" s="17" customFormat="1" ht="17.25" thickBot="1">
      <c r="A49" s="511"/>
      <c r="B49" s="512"/>
      <c r="C49" s="465"/>
      <c r="D49" s="466"/>
      <c r="E49" s="465"/>
      <c r="F49" s="513"/>
      <c r="G49" s="430"/>
      <c r="H49" s="428"/>
      <c r="I49" s="435"/>
      <c r="K49" s="431"/>
    </row>
    <row r="50" spans="1:11" ht="17.25" thickBot="1">
      <c r="A50" s="633" t="s">
        <v>527</v>
      </c>
      <c r="B50" s="634"/>
      <c r="C50" s="634"/>
      <c r="D50" s="634"/>
      <c r="E50" s="635"/>
      <c r="F50" s="531">
        <f ca="1">+F30+F48+F38</f>
        <v>147373203</v>
      </c>
    </row>
    <row r="51" spans="1:11" ht="17.25" thickBot="1">
      <c r="A51" s="633" t="s">
        <v>526</v>
      </c>
      <c r="B51" s="634"/>
      <c r="C51" s="634"/>
      <c r="D51" s="635"/>
      <c r="E51" s="598">
        <v>0.19</v>
      </c>
      <c r="F51" s="531">
        <f ca="1">ROUND(+F50*E51,0)</f>
        <v>28000909</v>
      </c>
    </row>
    <row r="52" spans="1:11" ht="17.25" thickBot="1">
      <c r="A52" s="633" t="s">
        <v>528</v>
      </c>
      <c r="B52" s="634"/>
      <c r="C52" s="634"/>
      <c r="D52" s="634"/>
      <c r="E52" s="635"/>
      <c r="F52" s="531">
        <f ca="1">+F50+F51</f>
        <v>175374112</v>
      </c>
    </row>
    <row r="53" spans="1:11" ht="16.5">
      <c r="A53" s="445"/>
      <c r="B53" s="445"/>
      <c r="C53" s="445"/>
      <c r="D53" s="445"/>
      <c r="E53" s="445"/>
      <c r="F53" s="514"/>
    </row>
    <row r="54" spans="1:11" ht="17.25" thickBot="1">
      <c r="A54" s="583"/>
      <c r="B54" s="587"/>
      <c r="C54" s="587"/>
      <c r="D54" s="445"/>
      <c r="E54" s="445"/>
    </row>
    <row r="55" spans="1:11" ht="16.5">
      <c r="A55" s="584" t="s">
        <v>516</v>
      </c>
      <c r="B55" s="588"/>
      <c r="C55" s="588"/>
      <c r="D55" s="445"/>
      <c r="E55" s="445"/>
      <c r="F55" s="445"/>
    </row>
    <row r="56" spans="1:11" ht="16.5">
      <c r="A56" s="585" t="s">
        <v>518</v>
      </c>
      <c r="B56" s="585"/>
      <c r="C56" s="585"/>
      <c r="D56" s="445"/>
      <c r="E56" s="601"/>
      <c r="F56" s="445"/>
    </row>
    <row r="57" spans="1:11" ht="17.25" thickBot="1">
      <c r="A57" s="586"/>
      <c r="B57" s="586"/>
      <c r="C57" s="586"/>
      <c r="D57" s="445"/>
      <c r="E57" s="445"/>
      <c r="F57" s="445"/>
    </row>
    <row r="58" spans="1:11" ht="13.9" customHeight="1" thickBot="1">
      <c r="A58" s="591" t="s">
        <v>519</v>
      </c>
      <c r="B58" s="609" t="s">
        <v>521</v>
      </c>
      <c r="C58" s="614"/>
      <c r="D58" s="610"/>
      <c r="E58" s="609" t="s">
        <v>524</v>
      </c>
      <c r="F58" s="610"/>
    </row>
    <row r="59" spans="1:11" ht="15.6" customHeight="1">
      <c r="A59" s="589" t="s">
        <v>520</v>
      </c>
      <c r="B59" s="615" t="s">
        <v>522</v>
      </c>
      <c r="C59" s="616"/>
      <c r="D59" s="611"/>
      <c r="E59" s="611" t="s">
        <v>525</v>
      </c>
      <c r="F59" s="611"/>
    </row>
    <row r="60" spans="1:11" ht="15.6" customHeight="1" thickBot="1">
      <c r="A60" s="590"/>
      <c r="B60" s="617" t="s">
        <v>523</v>
      </c>
      <c r="C60" s="612"/>
      <c r="D60" s="613"/>
      <c r="E60" s="612" t="s">
        <v>517</v>
      </c>
      <c r="F60" s="613"/>
    </row>
    <row r="61" spans="1:11">
      <c r="A61" s="386"/>
    </row>
  </sheetData>
  <mergeCells count="20">
    <mergeCell ref="A51:D51"/>
    <mergeCell ref="A50:E50"/>
    <mergeCell ref="A52:E52"/>
    <mergeCell ref="J41:K41"/>
    <mergeCell ref="A8:F8"/>
    <mergeCell ref="A9:F9"/>
    <mergeCell ref="A11:C11"/>
    <mergeCell ref="D11:F11"/>
    <mergeCell ref="A14:F14"/>
    <mergeCell ref="A1:F1"/>
    <mergeCell ref="A3:F3"/>
    <mergeCell ref="A4:F4"/>
    <mergeCell ref="A5:F5"/>
    <mergeCell ref="A7:F7"/>
    <mergeCell ref="E58:F58"/>
    <mergeCell ref="E59:F59"/>
    <mergeCell ref="E60:F60"/>
    <mergeCell ref="B58:D58"/>
    <mergeCell ref="B59:D59"/>
    <mergeCell ref="B60:D60"/>
  </mergeCells>
  <pageMargins left="0.7" right="0.7" top="0.75" bottom="0.75" header="0.3" footer="0.3"/>
  <pageSetup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49"/>
  <sheetViews>
    <sheetView view="pageBreakPreview" zoomScale="110" zoomScaleNormal="100" zoomScaleSheetLayoutView="110" workbookViewId="0">
      <selection activeCell="I34" sqref="I34"/>
    </sheetView>
  </sheetViews>
  <sheetFormatPr baseColWidth="10" defaultRowHeight="12.75"/>
  <cols>
    <col min="1" max="1" width="6.85546875" style="578" customWidth="1"/>
    <col min="2" max="2" width="5.7109375" style="581" customWidth="1"/>
    <col min="3" max="3" width="59.7109375" style="571" customWidth="1"/>
    <col min="4" max="4" width="11.7109375" style="582" customWidth="1"/>
    <col min="5" max="5" width="8.7109375" style="582" customWidth="1"/>
    <col min="6" max="6" width="10.85546875" style="571" customWidth="1"/>
    <col min="7" max="7" width="6.140625" style="571" customWidth="1"/>
    <col min="8" max="8" width="0" style="571" hidden="1" customWidth="1"/>
    <col min="9" max="254" width="11.42578125" style="571"/>
    <col min="255" max="255" width="5.5703125" style="571" customWidth="1"/>
    <col min="256" max="256" width="4.7109375" style="571" customWidth="1"/>
    <col min="257" max="257" width="49.7109375" style="571" customWidth="1"/>
    <col min="258" max="258" width="4.5703125" style="571" customWidth="1"/>
    <col min="259" max="259" width="12.85546875" style="571" customWidth="1"/>
    <col min="260" max="260" width="13.85546875" style="571" customWidth="1"/>
    <col min="261" max="510" width="11.42578125" style="571"/>
    <col min="511" max="511" width="5.5703125" style="571" customWidth="1"/>
    <col min="512" max="512" width="4.7109375" style="571" customWidth="1"/>
    <col min="513" max="513" width="49.7109375" style="571" customWidth="1"/>
    <col min="514" max="514" width="4.5703125" style="571" customWidth="1"/>
    <col min="515" max="515" width="12.85546875" style="571" customWidth="1"/>
    <col min="516" max="516" width="13.85546875" style="571" customWidth="1"/>
    <col min="517" max="766" width="11.42578125" style="571"/>
    <col min="767" max="767" width="5.5703125" style="571" customWidth="1"/>
    <col min="768" max="768" width="4.7109375" style="571" customWidth="1"/>
    <col min="769" max="769" width="49.7109375" style="571" customWidth="1"/>
    <col min="770" max="770" width="4.5703125" style="571" customWidth="1"/>
    <col min="771" max="771" width="12.85546875" style="571" customWidth="1"/>
    <col min="772" max="772" width="13.85546875" style="571" customWidth="1"/>
    <col min="773" max="1022" width="11.42578125" style="571"/>
    <col min="1023" max="1023" width="5.5703125" style="571" customWidth="1"/>
    <col min="1024" max="1024" width="4.7109375" style="571" customWidth="1"/>
    <col min="1025" max="1025" width="49.7109375" style="571" customWidth="1"/>
    <col min="1026" max="1026" width="4.5703125" style="571" customWidth="1"/>
    <col min="1027" max="1027" width="12.85546875" style="571" customWidth="1"/>
    <col min="1028" max="1028" width="13.85546875" style="571" customWidth="1"/>
    <col min="1029" max="1278" width="11.42578125" style="571"/>
    <col min="1279" max="1279" width="5.5703125" style="571" customWidth="1"/>
    <col min="1280" max="1280" width="4.7109375" style="571" customWidth="1"/>
    <col min="1281" max="1281" width="49.7109375" style="571" customWidth="1"/>
    <col min="1282" max="1282" width="4.5703125" style="571" customWidth="1"/>
    <col min="1283" max="1283" width="12.85546875" style="571" customWidth="1"/>
    <col min="1284" max="1284" width="13.85546875" style="571" customWidth="1"/>
    <col min="1285" max="1534" width="11.42578125" style="571"/>
    <col min="1535" max="1535" width="5.5703125" style="571" customWidth="1"/>
    <col min="1536" max="1536" width="4.7109375" style="571" customWidth="1"/>
    <col min="1537" max="1537" width="49.7109375" style="571" customWidth="1"/>
    <col min="1538" max="1538" width="4.5703125" style="571" customWidth="1"/>
    <col min="1539" max="1539" width="12.85546875" style="571" customWidth="1"/>
    <col min="1540" max="1540" width="13.85546875" style="571" customWidth="1"/>
    <col min="1541" max="1790" width="11.42578125" style="571"/>
    <col min="1791" max="1791" width="5.5703125" style="571" customWidth="1"/>
    <col min="1792" max="1792" width="4.7109375" style="571" customWidth="1"/>
    <col min="1793" max="1793" width="49.7109375" style="571" customWidth="1"/>
    <col min="1794" max="1794" width="4.5703125" style="571" customWidth="1"/>
    <col min="1795" max="1795" width="12.85546875" style="571" customWidth="1"/>
    <col min="1796" max="1796" width="13.85546875" style="571" customWidth="1"/>
    <col min="1797" max="2046" width="11.42578125" style="571"/>
    <col min="2047" max="2047" width="5.5703125" style="571" customWidth="1"/>
    <col min="2048" max="2048" width="4.7109375" style="571" customWidth="1"/>
    <col min="2049" max="2049" width="49.7109375" style="571" customWidth="1"/>
    <col min="2050" max="2050" width="4.5703125" style="571" customWidth="1"/>
    <col min="2051" max="2051" width="12.85546875" style="571" customWidth="1"/>
    <col min="2052" max="2052" width="13.85546875" style="571" customWidth="1"/>
    <col min="2053" max="2302" width="11.42578125" style="571"/>
    <col min="2303" max="2303" width="5.5703125" style="571" customWidth="1"/>
    <col min="2304" max="2304" width="4.7109375" style="571" customWidth="1"/>
    <col min="2305" max="2305" width="49.7109375" style="571" customWidth="1"/>
    <col min="2306" max="2306" width="4.5703125" style="571" customWidth="1"/>
    <col min="2307" max="2307" width="12.85546875" style="571" customWidth="1"/>
    <col min="2308" max="2308" width="13.85546875" style="571" customWidth="1"/>
    <col min="2309" max="2558" width="11.42578125" style="571"/>
    <col min="2559" max="2559" width="5.5703125" style="571" customWidth="1"/>
    <col min="2560" max="2560" width="4.7109375" style="571" customWidth="1"/>
    <col min="2561" max="2561" width="49.7109375" style="571" customWidth="1"/>
    <col min="2562" max="2562" width="4.5703125" style="571" customWidth="1"/>
    <col min="2563" max="2563" width="12.85546875" style="571" customWidth="1"/>
    <col min="2564" max="2564" width="13.85546875" style="571" customWidth="1"/>
    <col min="2565" max="2814" width="11.42578125" style="571"/>
    <col min="2815" max="2815" width="5.5703125" style="571" customWidth="1"/>
    <col min="2816" max="2816" width="4.7109375" style="571" customWidth="1"/>
    <col min="2817" max="2817" width="49.7109375" style="571" customWidth="1"/>
    <col min="2818" max="2818" width="4.5703125" style="571" customWidth="1"/>
    <col min="2819" max="2819" width="12.85546875" style="571" customWidth="1"/>
    <col min="2820" max="2820" width="13.85546875" style="571" customWidth="1"/>
    <col min="2821" max="3070" width="11.42578125" style="571"/>
    <col min="3071" max="3071" width="5.5703125" style="571" customWidth="1"/>
    <col min="3072" max="3072" width="4.7109375" style="571" customWidth="1"/>
    <col min="3073" max="3073" width="49.7109375" style="571" customWidth="1"/>
    <col min="3074" max="3074" width="4.5703125" style="571" customWidth="1"/>
    <col min="3075" max="3075" width="12.85546875" style="571" customWidth="1"/>
    <col min="3076" max="3076" width="13.85546875" style="571" customWidth="1"/>
    <col min="3077" max="3326" width="11.42578125" style="571"/>
    <col min="3327" max="3327" width="5.5703125" style="571" customWidth="1"/>
    <col min="3328" max="3328" width="4.7109375" style="571" customWidth="1"/>
    <col min="3329" max="3329" width="49.7109375" style="571" customWidth="1"/>
    <col min="3330" max="3330" width="4.5703125" style="571" customWidth="1"/>
    <col min="3331" max="3331" width="12.85546875" style="571" customWidth="1"/>
    <col min="3332" max="3332" width="13.85546875" style="571" customWidth="1"/>
    <col min="3333" max="3582" width="11.42578125" style="571"/>
    <col min="3583" max="3583" width="5.5703125" style="571" customWidth="1"/>
    <col min="3584" max="3584" width="4.7109375" style="571" customWidth="1"/>
    <col min="3585" max="3585" width="49.7109375" style="571" customWidth="1"/>
    <col min="3586" max="3586" width="4.5703125" style="571" customWidth="1"/>
    <col min="3587" max="3587" width="12.85546875" style="571" customWidth="1"/>
    <col min="3588" max="3588" width="13.85546875" style="571" customWidth="1"/>
    <col min="3589" max="3838" width="11.42578125" style="571"/>
    <col min="3839" max="3839" width="5.5703125" style="571" customWidth="1"/>
    <col min="3840" max="3840" width="4.7109375" style="571" customWidth="1"/>
    <col min="3841" max="3841" width="49.7109375" style="571" customWidth="1"/>
    <col min="3842" max="3842" width="4.5703125" style="571" customWidth="1"/>
    <col min="3843" max="3843" width="12.85546875" style="571" customWidth="1"/>
    <col min="3844" max="3844" width="13.85546875" style="571" customWidth="1"/>
    <col min="3845" max="4094" width="11.42578125" style="571"/>
    <col min="4095" max="4095" width="5.5703125" style="571" customWidth="1"/>
    <col min="4096" max="4096" width="4.7109375" style="571" customWidth="1"/>
    <col min="4097" max="4097" width="49.7109375" style="571" customWidth="1"/>
    <col min="4098" max="4098" width="4.5703125" style="571" customWidth="1"/>
    <col min="4099" max="4099" width="12.85546875" style="571" customWidth="1"/>
    <col min="4100" max="4100" width="13.85546875" style="571" customWidth="1"/>
    <col min="4101" max="4350" width="11.42578125" style="571"/>
    <col min="4351" max="4351" width="5.5703125" style="571" customWidth="1"/>
    <col min="4352" max="4352" width="4.7109375" style="571" customWidth="1"/>
    <col min="4353" max="4353" width="49.7109375" style="571" customWidth="1"/>
    <col min="4354" max="4354" width="4.5703125" style="571" customWidth="1"/>
    <col min="4355" max="4355" width="12.85546875" style="571" customWidth="1"/>
    <col min="4356" max="4356" width="13.85546875" style="571" customWidth="1"/>
    <col min="4357" max="4606" width="11.42578125" style="571"/>
    <col min="4607" max="4607" width="5.5703125" style="571" customWidth="1"/>
    <col min="4608" max="4608" width="4.7109375" style="571" customWidth="1"/>
    <col min="4609" max="4609" width="49.7109375" style="571" customWidth="1"/>
    <col min="4610" max="4610" width="4.5703125" style="571" customWidth="1"/>
    <col min="4611" max="4611" width="12.85546875" style="571" customWidth="1"/>
    <col min="4612" max="4612" width="13.85546875" style="571" customWidth="1"/>
    <col min="4613" max="4862" width="11.42578125" style="571"/>
    <col min="4863" max="4863" width="5.5703125" style="571" customWidth="1"/>
    <col min="4864" max="4864" width="4.7109375" style="571" customWidth="1"/>
    <col min="4865" max="4865" width="49.7109375" style="571" customWidth="1"/>
    <col min="4866" max="4866" width="4.5703125" style="571" customWidth="1"/>
    <col min="4867" max="4867" width="12.85546875" style="571" customWidth="1"/>
    <col min="4868" max="4868" width="13.85546875" style="571" customWidth="1"/>
    <col min="4869" max="5118" width="11.42578125" style="571"/>
    <col min="5119" max="5119" width="5.5703125" style="571" customWidth="1"/>
    <col min="5120" max="5120" width="4.7109375" style="571" customWidth="1"/>
    <col min="5121" max="5121" width="49.7109375" style="571" customWidth="1"/>
    <col min="5122" max="5122" width="4.5703125" style="571" customWidth="1"/>
    <col min="5123" max="5123" width="12.85546875" style="571" customWidth="1"/>
    <col min="5124" max="5124" width="13.85546875" style="571" customWidth="1"/>
    <col min="5125" max="5374" width="11.42578125" style="571"/>
    <col min="5375" max="5375" width="5.5703125" style="571" customWidth="1"/>
    <col min="5376" max="5376" width="4.7109375" style="571" customWidth="1"/>
    <col min="5377" max="5377" width="49.7109375" style="571" customWidth="1"/>
    <col min="5378" max="5378" width="4.5703125" style="571" customWidth="1"/>
    <col min="5379" max="5379" width="12.85546875" style="571" customWidth="1"/>
    <col min="5380" max="5380" width="13.85546875" style="571" customWidth="1"/>
    <col min="5381" max="5630" width="11.42578125" style="571"/>
    <col min="5631" max="5631" width="5.5703125" style="571" customWidth="1"/>
    <col min="5632" max="5632" width="4.7109375" style="571" customWidth="1"/>
    <col min="5633" max="5633" width="49.7109375" style="571" customWidth="1"/>
    <col min="5634" max="5634" width="4.5703125" style="571" customWidth="1"/>
    <col min="5635" max="5635" width="12.85546875" style="571" customWidth="1"/>
    <col min="5636" max="5636" width="13.85546875" style="571" customWidth="1"/>
    <col min="5637" max="5886" width="11.42578125" style="571"/>
    <col min="5887" max="5887" width="5.5703125" style="571" customWidth="1"/>
    <col min="5888" max="5888" width="4.7109375" style="571" customWidth="1"/>
    <col min="5889" max="5889" width="49.7109375" style="571" customWidth="1"/>
    <col min="5890" max="5890" width="4.5703125" style="571" customWidth="1"/>
    <col min="5891" max="5891" width="12.85546875" style="571" customWidth="1"/>
    <col min="5892" max="5892" width="13.85546875" style="571" customWidth="1"/>
    <col min="5893" max="6142" width="11.42578125" style="571"/>
    <col min="6143" max="6143" width="5.5703125" style="571" customWidth="1"/>
    <col min="6144" max="6144" width="4.7109375" style="571" customWidth="1"/>
    <col min="6145" max="6145" width="49.7109375" style="571" customWidth="1"/>
    <col min="6146" max="6146" width="4.5703125" style="571" customWidth="1"/>
    <col min="6147" max="6147" width="12.85546875" style="571" customWidth="1"/>
    <col min="6148" max="6148" width="13.85546875" style="571" customWidth="1"/>
    <col min="6149" max="6398" width="11.42578125" style="571"/>
    <col min="6399" max="6399" width="5.5703125" style="571" customWidth="1"/>
    <col min="6400" max="6400" width="4.7109375" style="571" customWidth="1"/>
    <col min="6401" max="6401" width="49.7109375" style="571" customWidth="1"/>
    <col min="6402" max="6402" width="4.5703125" style="571" customWidth="1"/>
    <col min="6403" max="6403" width="12.85546875" style="571" customWidth="1"/>
    <col min="6404" max="6404" width="13.85546875" style="571" customWidth="1"/>
    <col min="6405" max="6654" width="11.42578125" style="571"/>
    <col min="6655" max="6655" width="5.5703125" style="571" customWidth="1"/>
    <col min="6656" max="6656" width="4.7109375" style="571" customWidth="1"/>
    <col min="6657" max="6657" width="49.7109375" style="571" customWidth="1"/>
    <col min="6658" max="6658" width="4.5703125" style="571" customWidth="1"/>
    <col min="6659" max="6659" width="12.85546875" style="571" customWidth="1"/>
    <col min="6660" max="6660" width="13.85546875" style="571" customWidth="1"/>
    <col min="6661" max="6910" width="11.42578125" style="571"/>
    <col min="6911" max="6911" width="5.5703125" style="571" customWidth="1"/>
    <col min="6912" max="6912" width="4.7109375" style="571" customWidth="1"/>
    <col min="6913" max="6913" width="49.7109375" style="571" customWidth="1"/>
    <col min="6914" max="6914" width="4.5703125" style="571" customWidth="1"/>
    <col min="6915" max="6915" width="12.85546875" style="571" customWidth="1"/>
    <col min="6916" max="6916" width="13.85546875" style="571" customWidth="1"/>
    <col min="6917" max="7166" width="11.42578125" style="571"/>
    <col min="7167" max="7167" width="5.5703125" style="571" customWidth="1"/>
    <col min="7168" max="7168" width="4.7109375" style="571" customWidth="1"/>
    <col min="7169" max="7169" width="49.7109375" style="571" customWidth="1"/>
    <col min="7170" max="7170" width="4.5703125" style="571" customWidth="1"/>
    <col min="7171" max="7171" width="12.85546875" style="571" customWidth="1"/>
    <col min="7172" max="7172" width="13.85546875" style="571" customWidth="1"/>
    <col min="7173" max="7422" width="11.42578125" style="571"/>
    <col min="7423" max="7423" width="5.5703125" style="571" customWidth="1"/>
    <col min="7424" max="7424" width="4.7109375" style="571" customWidth="1"/>
    <col min="7425" max="7425" width="49.7109375" style="571" customWidth="1"/>
    <col min="7426" max="7426" width="4.5703125" style="571" customWidth="1"/>
    <col min="7427" max="7427" width="12.85546875" style="571" customWidth="1"/>
    <col min="7428" max="7428" width="13.85546875" style="571" customWidth="1"/>
    <col min="7429" max="7678" width="11.42578125" style="571"/>
    <col min="7679" max="7679" width="5.5703125" style="571" customWidth="1"/>
    <col min="7680" max="7680" width="4.7109375" style="571" customWidth="1"/>
    <col min="7681" max="7681" width="49.7109375" style="571" customWidth="1"/>
    <col min="7682" max="7682" width="4.5703125" style="571" customWidth="1"/>
    <col min="7683" max="7683" width="12.85546875" style="571" customWidth="1"/>
    <col min="7684" max="7684" width="13.85546875" style="571" customWidth="1"/>
    <col min="7685" max="7934" width="11.42578125" style="571"/>
    <col min="7935" max="7935" width="5.5703125" style="571" customWidth="1"/>
    <col min="7936" max="7936" width="4.7109375" style="571" customWidth="1"/>
    <col min="7937" max="7937" width="49.7109375" style="571" customWidth="1"/>
    <col min="7938" max="7938" width="4.5703125" style="571" customWidth="1"/>
    <col min="7939" max="7939" width="12.85546875" style="571" customWidth="1"/>
    <col min="7940" max="7940" width="13.85546875" style="571" customWidth="1"/>
    <col min="7941" max="8190" width="11.42578125" style="571"/>
    <col min="8191" max="8191" width="5.5703125" style="571" customWidth="1"/>
    <col min="8192" max="8192" width="4.7109375" style="571" customWidth="1"/>
    <col min="8193" max="8193" width="49.7109375" style="571" customWidth="1"/>
    <col min="8194" max="8194" width="4.5703125" style="571" customWidth="1"/>
    <col min="8195" max="8195" width="12.85546875" style="571" customWidth="1"/>
    <col min="8196" max="8196" width="13.85546875" style="571" customWidth="1"/>
    <col min="8197" max="8446" width="11.42578125" style="571"/>
    <col min="8447" max="8447" width="5.5703125" style="571" customWidth="1"/>
    <col min="8448" max="8448" width="4.7109375" style="571" customWidth="1"/>
    <col min="8449" max="8449" width="49.7109375" style="571" customWidth="1"/>
    <col min="8450" max="8450" width="4.5703125" style="571" customWidth="1"/>
    <col min="8451" max="8451" width="12.85546875" style="571" customWidth="1"/>
    <col min="8452" max="8452" width="13.85546875" style="571" customWidth="1"/>
    <col min="8453" max="8702" width="11.42578125" style="571"/>
    <col min="8703" max="8703" width="5.5703125" style="571" customWidth="1"/>
    <col min="8704" max="8704" width="4.7109375" style="571" customWidth="1"/>
    <col min="8705" max="8705" width="49.7109375" style="571" customWidth="1"/>
    <col min="8706" max="8706" width="4.5703125" style="571" customWidth="1"/>
    <col min="8707" max="8707" width="12.85546875" style="571" customWidth="1"/>
    <col min="8708" max="8708" width="13.85546875" style="571" customWidth="1"/>
    <col min="8709" max="8958" width="11.42578125" style="571"/>
    <col min="8959" max="8959" width="5.5703125" style="571" customWidth="1"/>
    <col min="8960" max="8960" width="4.7109375" style="571" customWidth="1"/>
    <col min="8961" max="8961" width="49.7109375" style="571" customWidth="1"/>
    <col min="8962" max="8962" width="4.5703125" style="571" customWidth="1"/>
    <col min="8963" max="8963" width="12.85546875" style="571" customWidth="1"/>
    <col min="8964" max="8964" width="13.85546875" style="571" customWidth="1"/>
    <col min="8965" max="9214" width="11.42578125" style="571"/>
    <col min="9215" max="9215" width="5.5703125" style="571" customWidth="1"/>
    <col min="9216" max="9216" width="4.7109375" style="571" customWidth="1"/>
    <col min="9217" max="9217" width="49.7109375" style="571" customWidth="1"/>
    <col min="9218" max="9218" width="4.5703125" style="571" customWidth="1"/>
    <col min="9219" max="9219" width="12.85546875" style="571" customWidth="1"/>
    <col min="9220" max="9220" width="13.85546875" style="571" customWidth="1"/>
    <col min="9221" max="9470" width="11.42578125" style="571"/>
    <col min="9471" max="9471" width="5.5703125" style="571" customWidth="1"/>
    <col min="9472" max="9472" width="4.7109375" style="571" customWidth="1"/>
    <col min="9473" max="9473" width="49.7109375" style="571" customWidth="1"/>
    <col min="9474" max="9474" width="4.5703125" style="571" customWidth="1"/>
    <col min="9475" max="9475" width="12.85546875" style="571" customWidth="1"/>
    <col min="9476" max="9476" width="13.85546875" style="571" customWidth="1"/>
    <col min="9477" max="9726" width="11.42578125" style="571"/>
    <col min="9727" max="9727" width="5.5703125" style="571" customWidth="1"/>
    <col min="9728" max="9728" width="4.7109375" style="571" customWidth="1"/>
    <col min="9729" max="9729" width="49.7109375" style="571" customWidth="1"/>
    <col min="9730" max="9730" width="4.5703125" style="571" customWidth="1"/>
    <col min="9731" max="9731" width="12.85546875" style="571" customWidth="1"/>
    <col min="9732" max="9732" width="13.85546875" style="571" customWidth="1"/>
    <col min="9733" max="9982" width="11.42578125" style="571"/>
    <col min="9983" max="9983" width="5.5703125" style="571" customWidth="1"/>
    <col min="9984" max="9984" width="4.7109375" style="571" customWidth="1"/>
    <col min="9985" max="9985" width="49.7109375" style="571" customWidth="1"/>
    <col min="9986" max="9986" width="4.5703125" style="571" customWidth="1"/>
    <col min="9987" max="9987" width="12.85546875" style="571" customWidth="1"/>
    <col min="9988" max="9988" width="13.85546875" style="571" customWidth="1"/>
    <col min="9989" max="10238" width="11.42578125" style="571"/>
    <col min="10239" max="10239" width="5.5703125" style="571" customWidth="1"/>
    <col min="10240" max="10240" width="4.7109375" style="571" customWidth="1"/>
    <col min="10241" max="10241" width="49.7109375" style="571" customWidth="1"/>
    <col min="10242" max="10242" width="4.5703125" style="571" customWidth="1"/>
    <col min="10243" max="10243" width="12.85546875" style="571" customWidth="1"/>
    <col min="10244" max="10244" width="13.85546875" style="571" customWidth="1"/>
    <col min="10245" max="10494" width="11.42578125" style="571"/>
    <col min="10495" max="10495" width="5.5703125" style="571" customWidth="1"/>
    <col min="10496" max="10496" width="4.7109375" style="571" customWidth="1"/>
    <col min="10497" max="10497" width="49.7109375" style="571" customWidth="1"/>
    <col min="10498" max="10498" width="4.5703125" style="571" customWidth="1"/>
    <col min="10499" max="10499" width="12.85546875" style="571" customWidth="1"/>
    <col min="10500" max="10500" width="13.85546875" style="571" customWidth="1"/>
    <col min="10501" max="10750" width="11.42578125" style="571"/>
    <col min="10751" max="10751" width="5.5703125" style="571" customWidth="1"/>
    <col min="10752" max="10752" width="4.7109375" style="571" customWidth="1"/>
    <col min="10753" max="10753" width="49.7109375" style="571" customWidth="1"/>
    <col min="10754" max="10754" width="4.5703125" style="571" customWidth="1"/>
    <col min="10755" max="10755" width="12.85546875" style="571" customWidth="1"/>
    <col min="10756" max="10756" width="13.85546875" style="571" customWidth="1"/>
    <col min="10757" max="11006" width="11.42578125" style="571"/>
    <col min="11007" max="11007" width="5.5703125" style="571" customWidth="1"/>
    <col min="11008" max="11008" width="4.7109375" style="571" customWidth="1"/>
    <col min="11009" max="11009" width="49.7109375" style="571" customWidth="1"/>
    <col min="11010" max="11010" width="4.5703125" style="571" customWidth="1"/>
    <col min="11011" max="11011" width="12.85546875" style="571" customWidth="1"/>
    <col min="11012" max="11012" width="13.85546875" style="571" customWidth="1"/>
    <col min="11013" max="11262" width="11.42578125" style="571"/>
    <col min="11263" max="11263" width="5.5703125" style="571" customWidth="1"/>
    <col min="11264" max="11264" width="4.7109375" style="571" customWidth="1"/>
    <col min="11265" max="11265" width="49.7109375" style="571" customWidth="1"/>
    <col min="11266" max="11266" width="4.5703125" style="571" customWidth="1"/>
    <col min="11267" max="11267" width="12.85546875" style="571" customWidth="1"/>
    <col min="11268" max="11268" width="13.85546875" style="571" customWidth="1"/>
    <col min="11269" max="11518" width="11.42578125" style="571"/>
    <col min="11519" max="11519" width="5.5703125" style="571" customWidth="1"/>
    <col min="11520" max="11520" width="4.7109375" style="571" customWidth="1"/>
    <col min="11521" max="11521" width="49.7109375" style="571" customWidth="1"/>
    <col min="11522" max="11522" width="4.5703125" style="571" customWidth="1"/>
    <col min="11523" max="11523" width="12.85546875" style="571" customWidth="1"/>
    <col min="11524" max="11524" width="13.85546875" style="571" customWidth="1"/>
    <col min="11525" max="11774" width="11.42578125" style="571"/>
    <col min="11775" max="11775" width="5.5703125" style="571" customWidth="1"/>
    <col min="11776" max="11776" width="4.7109375" style="571" customWidth="1"/>
    <col min="11777" max="11777" width="49.7109375" style="571" customWidth="1"/>
    <col min="11778" max="11778" width="4.5703125" style="571" customWidth="1"/>
    <col min="11779" max="11779" width="12.85546875" style="571" customWidth="1"/>
    <col min="11780" max="11780" width="13.85546875" style="571" customWidth="1"/>
    <col min="11781" max="12030" width="11.42578125" style="571"/>
    <col min="12031" max="12031" width="5.5703125" style="571" customWidth="1"/>
    <col min="12032" max="12032" width="4.7109375" style="571" customWidth="1"/>
    <col min="12033" max="12033" width="49.7109375" style="571" customWidth="1"/>
    <col min="12034" max="12034" width="4.5703125" style="571" customWidth="1"/>
    <col min="12035" max="12035" width="12.85546875" style="571" customWidth="1"/>
    <col min="12036" max="12036" width="13.85546875" style="571" customWidth="1"/>
    <col min="12037" max="12286" width="11.42578125" style="571"/>
    <col min="12287" max="12287" width="5.5703125" style="571" customWidth="1"/>
    <col min="12288" max="12288" width="4.7109375" style="571" customWidth="1"/>
    <col min="12289" max="12289" width="49.7109375" style="571" customWidth="1"/>
    <col min="12290" max="12290" width="4.5703125" style="571" customWidth="1"/>
    <col min="12291" max="12291" width="12.85546875" style="571" customWidth="1"/>
    <col min="12292" max="12292" width="13.85546875" style="571" customWidth="1"/>
    <col min="12293" max="12542" width="11.42578125" style="571"/>
    <col min="12543" max="12543" width="5.5703125" style="571" customWidth="1"/>
    <col min="12544" max="12544" width="4.7109375" style="571" customWidth="1"/>
    <col min="12545" max="12545" width="49.7109375" style="571" customWidth="1"/>
    <col min="12546" max="12546" width="4.5703125" style="571" customWidth="1"/>
    <col min="12547" max="12547" width="12.85546875" style="571" customWidth="1"/>
    <col min="12548" max="12548" width="13.85546875" style="571" customWidth="1"/>
    <col min="12549" max="12798" width="11.42578125" style="571"/>
    <col min="12799" max="12799" width="5.5703125" style="571" customWidth="1"/>
    <col min="12800" max="12800" width="4.7109375" style="571" customWidth="1"/>
    <col min="12801" max="12801" width="49.7109375" style="571" customWidth="1"/>
    <col min="12802" max="12802" width="4.5703125" style="571" customWidth="1"/>
    <col min="12803" max="12803" width="12.85546875" style="571" customWidth="1"/>
    <col min="12804" max="12804" width="13.85546875" style="571" customWidth="1"/>
    <col min="12805" max="13054" width="11.42578125" style="571"/>
    <col min="13055" max="13055" width="5.5703125" style="571" customWidth="1"/>
    <col min="13056" max="13056" width="4.7109375" style="571" customWidth="1"/>
    <col min="13057" max="13057" width="49.7109375" style="571" customWidth="1"/>
    <col min="13058" max="13058" width="4.5703125" style="571" customWidth="1"/>
    <col min="13059" max="13059" width="12.85546875" style="571" customWidth="1"/>
    <col min="13060" max="13060" width="13.85546875" style="571" customWidth="1"/>
    <col min="13061" max="13310" width="11.42578125" style="571"/>
    <col min="13311" max="13311" width="5.5703125" style="571" customWidth="1"/>
    <col min="13312" max="13312" width="4.7109375" style="571" customWidth="1"/>
    <col min="13313" max="13313" width="49.7109375" style="571" customWidth="1"/>
    <col min="13314" max="13314" width="4.5703125" style="571" customWidth="1"/>
    <col min="13315" max="13315" width="12.85546875" style="571" customWidth="1"/>
    <col min="13316" max="13316" width="13.85546875" style="571" customWidth="1"/>
    <col min="13317" max="13566" width="11.42578125" style="571"/>
    <col min="13567" max="13567" width="5.5703125" style="571" customWidth="1"/>
    <col min="13568" max="13568" width="4.7109375" style="571" customWidth="1"/>
    <col min="13569" max="13569" width="49.7109375" style="571" customWidth="1"/>
    <col min="13570" max="13570" width="4.5703125" style="571" customWidth="1"/>
    <col min="13571" max="13571" width="12.85546875" style="571" customWidth="1"/>
    <col min="13572" max="13572" width="13.85546875" style="571" customWidth="1"/>
    <col min="13573" max="13822" width="11.42578125" style="571"/>
    <col min="13823" max="13823" width="5.5703125" style="571" customWidth="1"/>
    <col min="13824" max="13824" width="4.7109375" style="571" customWidth="1"/>
    <col min="13825" max="13825" width="49.7109375" style="571" customWidth="1"/>
    <col min="13826" max="13826" width="4.5703125" style="571" customWidth="1"/>
    <col min="13827" max="13827" width="12.85546875" style="571" customWidth="1"/>
    <col min="13828" max="13828" width="13.85546875" style="571" customWidth="1"/>
    <col min="13829" max="14078" width="11.42578125" style="571"/>
    <col min="14079" max="14079" width="5.5703125" style="571" customWidth="1"/>
    <col min="14080" max="14080" width="4.7109375" style="571" customWidth="1"/>
    <col min="14081" max="14081" width="49.7109375" style="571" customWidth="1"/>
    <col min="14082" max="14082" width="4.5703125" style="571" customWidth="1"/>
    <col min="14083" max="14083" width="12.85546875" style="571" customWidth="1"/>
    <col min="14084" max="14084" width="13.85546875" style="571" customWidth="1"/>
    <col min="14085" max="14334" width="11.42578125" style="571"/>
    <col min="14335" max="14335" width="5.5703125" style="571" customWidth="1"/>
    <col min="14336" max="14336" width="4.7109375" style="571" customWidth="1"/>
    <col min="14337" max="14337" width="49.7109375" style="571" customWidth="1"/>
    <col min="14338" max="14338" width="4.5703125" style="571" customWidth="1"/>
    <col min="14339" max="14339" width="12.85546875" style="571" customWidth="1"/>
    <col min="14340" max="14340" width="13.85546875" style="571" customWidth="1"/>
    <col min="14341" max="14590" width="11.42578125" style="571"/>
    <col min="14591" max="14591" width="5.5703125" style="571" customWidth="1"/>
    <col min="14592" max="14592" width="4.7109375" style="571" customWidth="1"/>
    <col min="14593" max="14593" width="49.7109375" style="571" customWidth="1"/>
    <col min="14594" max="14594" width="4.5703125" style="571" customWidth="1"/>
    <col min="14595" max="14595" width="12.85546875" style="571" customWidth="1"/>
    <col min="14596" max="14596" width="13.85546875" style="571" customWidth="1"/>
    <col min="14597" max="14846" width="11.42578125" style="571"/>
    <col min="14847" max="14847" width="5.5703125" style="571" customWidth="1"/>
    <col min="14848" max="14848" width="4.7109375" style="571" customWidth="1"/>
    <col min="14849" max="14849" width="49.7109375" style="571" customWidth="1"/>
    <col min="14850" max="14850" width="4.5703125" style="571" customWidth="1"/>
    <col min="14851" max="14851" width="12.85546875" style="571" customWidth="1"/>
    <col min="14852" max="14852" width="13.85546875" style="571" customWidth="1"/>
    <col min="14853" max="15102" width="11.42578125" style="571"/>
    <col min="15103" max="15103" width="5.5703125" style="571" customWidth="1"/>
    <col min="15104" max="15104" width="4.7109375" style="571" customWidth="1"/>
    <col min="15105" max="15105" width="49.7109375" style="571" customWidth="1"/>
    <col min="15106" max="15106" width="4.5703125" style="571" customWidth="1"/>
    <col min="15107" max="15107" width="12.85546875" style="571" customWidth="1"/>
    <col min="15108" max="15108" width="13.85546875" style="571" customWidth="1"/>
    <col min="15109" max="15358" width="11.42578125" style="571"/>
    <col min="15359" max="15359" width="5.5703125" style="571" customWidth="1"/>
    <col min="15360" max="15360" width="4.7109375" style="571" customWidth="1"/>
    <col min="15361" max="15361" width="49.7109375" style="571" customWidth="1"/>
    <col min="15362" max="15362" width="4.5703125" style="571" customWidth="1"/>
    <col min="15363" max="15363" width="12.85546875" style="571" customWidth="1"/>
    <col min="15364" max="15364" width="13.85546875" style="571" customWidth="1"/>
    <col min="15365" max="15614" width="11.42578125" style="571"/>
    <col min="15615" max="15615" width="5.5703125" style="571" customWidth="1"/>
    <col min="15616" max="15616" width="4.7109375" style="571" customWidth="1"/>
    <col min="15617" max="15617" width="49.7109375" style="571" customWidth="1"/>
    <col min="15618" max="15618" width="4.5703125" style="571" customWidth="1"/>
    <col min="15619" max="15619" width="12.85546875" style="571" customWidth="1"/>
    <col min="15620" max="15620" width="13.85546875" style="571" customWidth="1"/>
    <col min="15621" max="15870" width="11.42578125" style="571"/>
    <col min="15871" max="15871" width="5.5703125" style="571" customWidth="1"/>
    <col min="15872" max="15872" width="4.7109375" style="571" customWidth="1"/>
    <col min="15873" max="15873" width="49.7109375" style="571" customWidth="1"/>
    <col min="15874" max="15874" width="4.5703125" style="571" customWidth="1"/>
    <col min="15875" max="15875" width="12.85546875" style="571" customWidth="1"/>
    <col min="15876" max="15876" width="13.85546875" style="571" customWidth="1"/>
    <col min="15877" max="16126" width="11.42578125" style="571"/>
    <col min="16127" max="16127" width="5.5703125" style="571" customWidth="1"/>
    <col min="16128" max="16128" width="4.7109375" style="571" customWidth="1"/>
    <col min="16129" max="16129" width="49.7109375" style="571" customWidth="1"/>
    <col min="16130" max="16130" width="4.5703125" style="571" customWidth="1"/>
    <col min="16131" max="16131" width="12.85546875" style="571" customWidth="1"/>
    <col min="16132" max="16132" width="13.85546875" style="571" customWidth="1"/>
    <col min="16133" max="16384" width="11.42578125" style="571"/>
  </cols>
  <sheetData>
    <row r="1" spans="1:8" ht="13.5" thickBot="1">
      <c r="A1" s="667" t="s">
        <v>423</v>
      </c>
      <c r="B1" s="668"/>
      <c r="C1" s="668"/>
      <c r="D1" s="668"/>
      <c r="E1" s="669"/>
      <c r="F1" s="569"/>
      <c r="G1" s="570"/>
    </row>
    <row r="2" spans="1:8">
      <c r="A2" s="678"/>
      <c r="B2" s="679"/>
      <c r="C2" s="679"/>
      <c r="D2" s="679"/>
      <c r="E2" s="680"/>
    </row>
    <row r="3" spans="1:8" ht="9.6" customHeight="1">
      <c r="A3" s="670" t="s">
        <v>198</v>
      </c>
      <c r="B3" s="671"/>
      <c r="C3" s="671"/>
      <c r="D3" s="671"/>
      <c r="E3" s="672"/>
    </row>
    <row r="4" spans="1:8" ht="13.9" customHeight="1">
      <c r="A4" s="673" t="s">
        <v>506</v>
      </c>
      <c r="B4" s="674"/>
      <c r="C4" s="674"/>
      <c r="D4" s="674"/>
      <c r="E4" s="675"/>
    </row>
    <row r="5" spans="1:8" ht="18.75" customHeight="1">
      <c r="A5" s="673" t="s">
        <v>507</v>
      </c>
      <c r="B5" s="674"/>
      <c r="C5" s="674"/>
      <c r="D5" s="674"/>
      <c r="E5" s="675"/>
    </row>
    <row r="6" spans="1:8" ht="3.6" customHeight="1" thickBot="1">
      <c r="A6" s="572"/>
      <c r="B6" s="573"/>
      <c r="C6" s="574"/>
      <c r="D6" s="575"/>
      <c r="E6" s="576"/>
      <c r="F6" s="569"/>
    </row>
    <row r="7" spans="1:8" ht="13.5" thickBot="1">
      <c r="A7" s="667" t="s">
        <v>424</v>
      </c>
      <c r="B7" s="676"/>
      <c r="C7" s="676"/>
      <c r="D7" s="676"/>
      <c r="E7" s="677"/>
      <c r="F7" s="569"/>
    </row>
    <row r="8" spans="1:8" ht="13.5" thickBot="1">
      <c r="A8" s="664" t="s">
        <v>395</v>
      </c>
      <c r="B8" s="665"/>
      <c r="C8" s="665"/>
      <c r="D8" s="665"/>
      <c r="E8" s="666"/>
      <c r="F8" s="569"/>
      <c r="G8" s="577"/>
    </row>
    <row r="9" spans="1:8" ht="43.9" customHeight="1" thickBot="1">
      <c r="A9" s="652" t="str">
        <f>+'Formulario No 1'!A9:F9</f>
        <v>INTERVENTORÍA TECNICA, ADMINISTRATIVA AMBIENTAL, FINANCIERA Y JURÍDICA PARA LA OBRA DE CONSTRUCCIÓN Y MEJORAMIENTO DEL ESCENARIO DEPORTIVO CANCHA AUXILIAR EN ARENILLA DE FUTBOL 11 EN LA UNIDAD DEPORTIVA LOS BÚCAROS EN EL MUNICIPIO DE BARBOSA, ANTIOQUIA.</v>
      </c>
      <c r="B9" s="653"/>
      <c r="C9" s="653"/>
      <c r="D9" s="653"/>
      <c r="E9" s="654"/>
      <c r="F9" s="569"/>
      <c r="G9" s="577"/>
    </row>
    <row r="10" spans="1:8" ht="13.5" thickBot="1">
      <c r="A10" s="655" t="s">
        <v>396</v>
      </c>
      <c r="B10" s="656"/>
      <c r="C10" s="656"/>
      <c r="D10" s="657">
        <f>+'Formulario No 1'!D11:F11</f>
        <v>7</v>
      </c>
      <c r="E10" s="658"/>
      <c r="F10" s="578">
        <f>D10*30</f>
        <v>210</v>
      </c>
      <c r="G10" s="571" t="s">
        <v>425</v>
      </c>
    </row>
    <row r="11" spans="1:8" ht="13.5" thickBot="1">
      <c r="A11" s="659" t="s">
        <v>426</v>
      </c>
      <c r="B11" s="660"/>
      <c r="C11" s="660"/>
      <c r="D11" s="661"/>
      <c r="E11" s="532" t="s">
        <v>22</v>
      </c>
    </row>
    <row r="12" spans="1:8" ht="13.5" thickBot="1">
      <c r="A12" s="533" t="s">
        <v>427</v>
      </c>
      <c r="B12" s="534"/>
      <c r="C12" s="535" t="s">
        <v>501</v>
      </c>
      <c r="D12" s="536"/>
      <c r="E12" s="537">
        <v>100</v>
      </c>
    </row>
    <row r="13" spans="1:8" ht="6.6" customHeight="1" thickBot="1">
      <c r="A13" s="538"/>
      <c r="B13" s="539"/>
      <c r="C13" s="540"/>
      <c r="D13" s="541"/>
      <c r="E13" s="542"/>
    </row>
    <row r="14" spans="1:8" ht="13.5" thickBot="1">
      <c r="A14" s="533" t="s">
        <v>428</v>
      </c>
      <c r="B14" s="534"/>
      <c r="C14" s="535" t="s">
        <v>429</v>
      </c>
      <c r="D14" s="536"/>
      <c r="E14" s="537">
        <f>SUM(E16:E32)</f>
        <v>66.073333333333323</v>
      </c>
    </row>
    <row r="15" spans="1:8">
      <c r="A15" s="538"/>
      <c r="B15" s="662" t="s">
        <v>502</v>
      </c>
      <c r="C15" s="662"/>
      <c r="D15" s="662"/>
      <c r="E15" s="663"/>
      <c r="H15" s="542"/>
    </row>
    <row r="16" spans="1:8">
      <c r="A16" s="538"/>
      <c r="B16" s="543" t="s">
        <v>430</v>
      </c>
      <c r="C16" s="544" t="s">
        <v>431</v>
      </c>
      <c r="D16" s="545" t="s">
        <v>432</v>
      </c>
      <c r="E16" s="542">
        <v>4</v>
      </c>
      <c r="H16" s="542">
        <v>4</v>
      </c>
    </row>
    <row r="17" spans="1:8">
      <c r="A17" s="538"/>
      <c r="B17" s="543" t="s">
        <v>433</v>
      </c>
      <c r="C17" s="544" t="s">
        <v>434</v>
      </c>
      <c r="D17" s="545" t="s">
        <v>432</v>
      </c>
      <c r="E17" s="542">
        <v>0</v>
      </c>
      <c r="H17" s="542">
        <v>2</v>
      </c>
    </row>
    <row r="18" spans="1:8">
      <c r="A18" s="538"/>
      <c r="B18" s="543" t="s">
        <v>435</v>
      </c>
      <c r="C18" s="544" t="s">
        <v>436</v>
      </c>
      <c r="D18" s="545" t="s">
        <v>432</v>
      </c>
      <c r="E18" s="542">
        <v>0</v>
      </c>
      <c r="H18" s="542">
        <v>3</v>
      </c>
    </row>
    <row r="19" spans="1:8">
      <c r="A19" s="538"/>
      <c r="B19" s="543" t="s">
        <v>437</v>
      </c>
      <c r="C19" s="544" t="s">
        <v>438</v>
      </c>
      <c r="D19" s="545" t="s">
        <v>432</v>
      </c>
      <c r="E19" s="542">
        <v>8.5</v>
      </c>
      <c r="H19" s="542">
        <v>8.5</v>
      </c>
    </row>
    <row r="20" spans="1:8">
      <c r="A20" s="538"/>
      <c r="B20" s="543" t="s">
        <v>439</v>
      </c>
      <c r="C20" s="544" t="s">
        <v>440</v>
      </c>
      <c r="D20" s="545" t="s">
        <v>432</v>
      </c>
      <c r="E20" s="542">
        <v>12</v>
      </c>
      <c r="H20" s="542">
        <v>12</v>
      </c>
    </row>
    <row r="21" spans="1:8">
      <c r="A21" s="538"/>
      <c r="B21" s="543" t="s">
        <v>441</v>
      </c>
      <c r="C21" s="544" t="s">
        <v>442</v>
      </c>
      <c r="D21" s="545" t="s">
        <v>432</v>
      </c>
      <c r="E21" s="542">
        <v>6.96</v>
      </c>
      <c r="H21" s="542">
        <v>6.96</v>
      </c>
    </row>
    <row r="22" spans="1:8">
      <c r="A22" s="538"/>
      <c r="B22" s="662" t="s">
        <v>429</v>
      </c>
      <c r="C22" s="662"/>
      <c r="D22" s="662"/>
      <c r="E22" s="663"/>
      <c r="H22" s="542"/>
    </row>
    <row r="23" spans="1:8">
      <c r="A23" s="538"/>
      <c r="B23" s="543" t="s">
        <v>503</v>
      </c>
      <c r="C23" s="544" t="s">
        <v>443</v>
      </c>
      <c r="D23" s="546" t="s">
        <v>444</v>
      </c>
      <c r="E23" s="542">
        <f>15*100/360</f>
        <v>4.166666666666667</v>
      </c>
      <c r="H23" s="542">
        <v>4.17</v>
      </c>
    </row>
    <row r="24" spans="1:8">
      <c r="A24" s="538"/>
      <c r="B24" s="543" t="s">
        <v>481</v>
      </c>
      <c r="C24" s="544" t="s">
        <v>476</v>
      </c>
      <c r="D24" s="546" t="s">
        <v>477</v>
      </c>
      <c r="E24" s="542">
        <f>30/360*100</f>
        <v>8.3333333333333321</v>
      </c>
      <c r="H24" s="542"/>
    </row>
    <row r="25" spans="1:8">
      <c r="A25" s="538"/>
      <c r="B25" s="543" t="s">
        <v>482</v>
      </c>
      <c r="C25" s="544" t="s">
        <v>478</v>
      </c>
      <c r="D25" s="546" t="s">
        <v>477</v>
      </c>
      <c r="E25" s="542">
        <f>30/360*100</f>
        <v>8.3333333333333321</v>
      </c>
      <c r="H25" s="542"/>
    </row>
    <row r="26" spans="1:8">
      <c r="A26" s="538"/>
      <c r="B26" s="543" t="s">
        <v>483</v>
      </c>
      <c r="C26" s="544" t="s">
        <v>479</v>
      </c>
      <c r="D26" s="546" t="s">
        <v>480</v>
      </c>
      <c r="E26" s="542">
        <v>1</v>
      </c>
      <c r="H26" s="542"/>
    </row>
    <row r="27" spans="1:8">
      <c r="A27" s="538"/>
      <c r="B27" s="662" t="s">
        <v>504</v>
      </c>
      <c r="C27" s="662"/>
      <c r="D27" s="662"/>
      <c r="E27" s="663"/>
      <c r="H27" s="542"/>
    </row>
    <row r="28" spans="1:8">
      <c r="A28" s="538"/>
      <c r="B28" s="543" t="s">
        <v>484</v>
      </c>
      <c r="C28" s="544" t="s">
        <v>445</v>
      </c>
      <c r="D28" s="546" t="s">
        <v>446</v>
      </c>
      <c r="E28" s="542">
        <v>2.78</v>
      </c>
      <c r="H28" s="542">
        <v>0.83</v>
      </c>
    </row>
    <row r="29" spans="1:8">
      <c r="A29" s="538"/>
      <c r="B29" s="543" t="s">
        <v>486</v>
      </c>
      <c r="C29" s="544" t="s">
        <v>490</v>
      </c>
      <c r="D29" s="546" t="s">
        <v>491</v>
      </c>
      <c r="E29" s="542">
        <v>5</v>
      </c>
      <c r="H29" s="542"/>
    </row>
    <row r="30" spans="1:8">
      <c r="A30" s="538"/>
      <c r="B30" s="543" t="s">
        <v>487</v>
      </c>
      <c r="C30" s="544" t="s">
        <v>447</v>
      </c>
      <c r="D30" s="545" t="s">
        <v>432</v>
      </c>
      <c r="E30" s="542">
        <v>1</v>
      </c>
      <c r="H30" s="542">
        <v>0.1</v>
      </c>
    </row>
    <row r="31" spans="1:8">
      <c r="A31" s="538"/>
      <c r="B31" s="543" t="s">
        <v>488</v>
      </c>
      <c r="C31" s="544" t="s">
        <v>492</v>
      </c>
      <c r="D31" s="545" t="s">
        <v>432</v>
      </c>
      <c r="E31" s="542">
        <v>2</v>
      </c>
      <c r="H31" s="542"/>
    </row>
    <row r="32" spans="1:8" ht="13.5" thickBot="1">
      <c r="A32" s="547"/>
      <c r="B32" s="548" t="s">
        <v>489</v>
      </c>
      <c r="C32" s="549" t="s">
        <v>448</v>
      </c>
      <c r="D32" s="550" t="s">
        <v>432</v>
      </c>
      <c r="E32" s="551">
        <v>2</v>
      </c>
      <c r="H32" s="542">
        <v>0.2</v>
      </c>
    </row>
    <row r="33" spans="1:5" ht="13.5" thickBot="1">
      <c r="A33" s="533" t="s">
        <v>449</v>
      </c>
      <c r="B33" s="552"/>
      <c r="C33" s="535" t="s">
        <v>450</v>
      </c>
      <c r="D33" s="553"/>
      <c r="E33" s="537">
        <f>E12+E14</f>
        <v>166.07333333333332</v>
      </c>
    </row>
    <row r="34" spans="1:5" ht="7.9" customHeight="1" thickBot="1">
      <c r="A34" s="538"/>
      <c r="B34" s="539"/>
      <c r="C34" s="554"/>
      <c r="D34" s="546"/>
      <c r="E34" s="542"/>
    </row>
    <row r="35" spans="1:5" ht="13.5" thickBot="1">
      <c r="A35" s="533" t="s">
        <v>451</v>
      </c>
      <c r="B35" s="552"/>
      <c r="C35" s="535" t="s">
        <v>452</v>
      </c>
      <c r="D35" s="553"/>
      <c r="E35" s="537">
        <f>SUM(E36:E38)</f>
        <v>6.71</v>
      </c>
    </row>
    <row r="36" spans="1:5" s="570" customFormat="1">
      <c r="A36" s="555"/>
      <c r="B36" s="556" t="s">
        <v>430</v>
      </c>
      <c r="C36" s="557" t="s">
        <v>453</v>
      </c>
      <c r="D36" s="558" t="s">
        <v>432</v>
      </c>
      <c r="E36" s="559">
        <v>1</v>
      </c>
    </row>
    <row r="37" spans="1:5" s="570" customFormat="1">
      <c r="A37" s="555"/>
      <c r="B37" s="556" t="s">
        <v>433</v>
      </c>
      <c r="C37" s="557" t="s">
        <v>454</v>
      </c>
      <c r="D37" s="558" t="s">
        <v>432</v>
      </c>
      <c r="E37" s="559">
        <v>5.21</v>
      </c>
    </row>
    <row r="38" spans="1:5" s="570" customFormat="1">
      <c r="A38" s="555"/>
      <c r="B38" s="556" t="s">
        <v>435</v>
      </c>
      <c r="C38" s="557" t="s">
        <v>448</v>
      </c>
      <c r="D38" s="558" t="s">
        <v>432</v>
      </c>
      <c r="E38" s="559">
        <v>0.5</v>
      </c>
    </row>
    <row r="39" spans="1:5" ht="13.5" thickBot="1">
      <c r="A39" s="538"/>
      <c r="B39" s="543"/>
      <c r="C39" s="540"/>
      <c r="D39" s="545"/>
      <c r="E39" s="542"/>
    </row>
    <row r="40" spans="1:5" ht="13.5" thickBot="1">
      <c r="A40" s="533" t="s">
        <v>455</v>
      </c>
      <c r="B40" s="552"/>
      <c r="C40" s="535" t="s">
        <v>505</v>
      </c>
      <c r="D40" s="553"/>
      <c r="E40" s="537">
        <f>E33+E35</f>
        <v>172.78333333333333</v>
      </c>
    </row>
    <row r="41" spans="1:5" ht="13.5" thickBot="1">
      <c r="A41" s="560"/>
      <c r="B41" s="540"/>
      <c r="C41" s="540"/>
      <c r="D41" s="540"/>
      <c r="E41" s="561"/>
    </row>
    <row r="42" spans="1:5" ht="13.5" thickBot="1">
      <c r="A42" s="564"/>
      <c r="B42" s="565"/>
      <c r="C42" s="562" t="s">
        <v>456</v>
      </c>
      <c r="D42" s="563"/>
      <c r="E42" s="566">
        <f>ROUND(E40/100,4)</f>
        <v>1.7278</v>
      </c>
    </row>
    <row r="43" spans="1:5">
      <c r="A43" s="579"/>
      <c r="B43" s="539"/>
      <c r="C43" s="540"/>
      <c r="D43" s="580"/>
      <c r="E43" s="542"/>
    </row>
    <row r="44" spans="1:5">
      <c r="A44" s="579"/>
      <c r="B44" s="539"/>
      <c r="C44" s="540"/>
      <c r="D44" s="580"/>
      <c r="E44" s="542"/>
    </row>
    <row r="45" spans="1:5" ht="13.5" thickBot="1">
      <c r="A45" s="592"/>
      <c r="B45" s="593"/>
      <c r="C45" s="593"/>
      <c r="D45" s="580"/>
      <c r="E45" s="542"/>
    </row>
    <row r="46" spans="1:5">
      <c r="A46" s="594" t="str">
        <f>+'Formulario No 1'!A55:C55</f>
        <v>CAROLINA SOSSA ARANGO</v>
      </c>
      <c r="B46" s="595"/>
      <c r="C46" s="595"/>
      <c r="D46" s="540"/>
      <c r="E46" s="561"/>
    </row>
    <row r="47" spans="1:5">
      <c r="A47" s="596" t="str">
        <f>+'Formulario No 1'!A56:C56</f>
        <v>Secretaria de obras públicas (E )</v>
      </c>
      <c r="B47" s="597"/>
      <c r="C47" s="597"/>
      <c r="D47" s="540"/>
      <c r="E47" s="561"/>
    </row>
    <row r="48" spans="1:5">
      <c r="A48" s="651"/>
      <c r="B48" s="651"/>
      <c r="C48" s="651"/>
      <c r="D48" s="540"/>
      <c r="E48" s="540"/>
    </row>
    <row r="49" spans="4:5">
      <c r="D49" s="571"/>
      <c r="E49" s="571"/>
    </row>
  </sheetData>
  <mergeCells count="15">
    <mergeCell ref="A8:E8"/>
    <mergeCell ref="A1:E1"/>
    <mergeCell ref="A3:E3"/>
    <mergeCell ref="A4:E4"/>
    <mergeCell ref="A5:E5"/>
    <mergeCell ref="A7:E7"/>
    <mergeCell ref="A2:E2"/>
    <mergeCell ref="A48:C48"/>
    <mergeCell ref="A9:E9"/>
    <mergeCell ref="A10:C10"/>
    <mergeCell ref="D10:E10"/>
    <mergeCell ref="A11:D11"/>
    <mergeCell ref="B22:E22"/>
    <mergeCell ref="B15:E15"/>
    <mergeCell ref="B27:E27"/>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4"/>
  <sheetViews>
    <sheetView view="pageBreakPreview" zoomScale="90" zoomScaleNormal="100" zoomScaleSheetLayoutView="90" workbookViewId="0">
      <selection activeCell="C10" sqref="C10:L10"/>
    </sheetView>
  </sheetViews>
  <sheetFormatPr baseColWidth="10" defaultRowHeight="12.75"/>
  <cols>
    <col min="1" max="1" width="6" customWidth="1"/>
    <col min="2" max="2" width="16.140625" customWidth="1"/>
    <col min="3" max="3" width="9.28515625" customWidth="1"/>
    <col min="4" max="4" width="32.7109375" customWidth="1"/>
    <col min="5" max="5" width="6.140625" customWidth="1"/>
    <col min="6" max="6" width="7.28515625" customWidth="1"/>
    <col min="7" max="7" width="9.5703125" customWidth="1"/>
    <col min="8" max="8" width="12.85546875" customWidth="1"/>
    <col min="10" max="11" width="12.7109375" customWidth="1"/>
    <col min="12" max="12" width="14.42578125" customWidth="1"/>
    <col min="13" max="13" width="17.140625" customWidth="1"/>
  </cols>
  <sheetData>
    <row r="1" spans="1:13" ht="36.75" customHeight="1">
      <c r="A1" s="685" t="s">
        <v>485</v>
      </c>
      <c r="B1" s="686"/>
      <c r="C1" s="686"/>
      <c r="D1" s="686"/>
      <c r="E1" s="686"/>
      <c r="F1" s="686"/>
      <c r="G1" s="686"/>
      <c r="H1" s="686"/>
      <c r="I1" s="686"/>
      <c r="J1" s="686"/>
      <c r="K1" s="686"/>
      <c r="L1" s="686"/>
      <c r="M1" s="686"/>
    </row>
    <row r="2" spans="1:13" ht="18.75">
      <c r="A2" s="685" t="s">
        <v>194</v>
      </c>
      <c r="B2" s="685"/>
      <c r="C2" s="298"/>
      <c r="D2" s="298" t="s">
        <v>195</v>
      </c>
      <c r="E2" s="698" t="e">
        <f>+#REF!</f>
        <v>#REF!</v>
      </c>
      <c r="F2" s="698"/>
      <c r="G2" s="698"/>
      <c r="H2" s="698"/>
      <c r="I2" s="698"/>
      <c r="J2" s="698"/>
      <c r="K2" s="698"/>
      <c r="L2" s="698"/>
      <c r="M2" s="698"/>
    </row>
    <row r="3" spans="1:13" ht="30" customHeight="1">
      <c r="A3" s="697" t="e">
        <f>+#REF!</f>
        <v>#REF!</v>
      </c>
      <c r="B3" s="697"/>
      <c r="C3" s="298"/>
      <c r="D3" s="298"/>
      <c r="E3" s="698"/>
      <c r="F3" s="698"/>
      <c r="G3" s="698"/>
      <c r="H3" s="698"/>
      <c r="I3" s="698"/>
      <c r="J3" s="698"/>
      <c r="K3" s="698"/>
      <c r="L3" s="698"/>
      <c r="M3" s="698"/>
    </row>
    <row r="4" spans="1:13" ht="13.5" thickBot="1"/>
    <row r="5" spans="1:13" s="266" customFormat="1" ht="30">
      <c r="A5" s="699" t="s">
        <v>20</v>
      </c>
      <c r="B5" s="681" t="s">
        <v>175</v>
      </c>
      <c r="C5" s="687" t="s">
        <v>176</v>
      </c>
      <c r="D5" s="687"/>
      <c r="E5" s="688" t="s">
        <v>262</v>
      </c>
      <c r="F5" s="689"/>
      <c r="G5" s="267" t="s">
        <v>177</v>
      </c>
      <c r="H5" s="690" t="s">
        <v>178</v>
      </c>
      <c r="I5" s="690"/>
      <c r="J5" s="690"/>
      <c r="K5" s="695" t="s">
        <v>196</v>
      </c>
      <c r="L5" s="267" t="s">
        <v>179</v>
      </c>
      <c r="M5" s="268" t="s">
        <v>180</v>
      </c>
    </row>
    <row r="6" spans="1:13" s="274" customFormat="1" ht="36.75" thickBot="1">
      <c r="A6" s="700"/>
      <c r="B6" s="682"/>
      <c r="C6" s="269" t="s">
        <v>181</v>
      </c>
      <c r="D6" s="269" t="s">
        <v>21</v>
      </c>
      <c r="E6" s="270" t="s">
        <v>182</v>
      </c>
      <c r="F6" s="269" t="s">
        <v>22</v>
      </c>
      <c r="G6" s="269" t="s">
        <v>183</v>
      </c>
      <c r="H6" s="271" t="s">
        <v>184</v>
      </c>
      <c r="I6" s="272" t="s">
        <v>185</v>
      </c>
      <c r="J6" s="271" t="s">
        <v>186</v>
      </c>
      <c r="K6" s="696"/>
      <c r="L6" s="270" t="s">
        <v>197</v>
      </c>
      <c r="M6" s="273" t="s">
        <v>187</v>
      </c>
    </row>
    <row r="7" spans="1:13" s="141" customFormat="1">
      <c r="A7" s="691" t="s">
        <v>188</v>
      </c>
      <c r="B7" s="692"/>
      <c r="C7" s="692"/>
      <c r="D7" s="692"/>
      <c r="E7" s="692"/>
      <c r="F7" s="692"/>
      <c r="G7" s="692"/>
      <c r="H7" s="692"/>
      <c r="I7" s="692"/>
      <c r="J7" s="692"/>
      <c r="K7" s="692"/>
      <c r="L7" s="692"/>
      <c r="M7" s="693"/>
    </row>
    <row r="8" spans="1:13" s="141" customFormat="1" ht="37.5" customHeight="1">
      <c r="A8" s="283"/>
      <c r="B8" s="282"/>
      <c r="C8" s="282"/>
      <c r="D8" s="282"/>
      <c r="E8" s="282"/>
      <c r="F8" s="282"/>
      <c r="G8" s="282"/>
      <c r="H8" s="282"/>
      <c r="I8" s="282"/>
      <c r="J8" s="282"/>
      <c r="K8" s="282"/>
      <c r="L8" s="282"/>
      <c r="M8" s="285"/>
    </row>
    <row r="9" spans="1:13" s="141" customFormat="1" ht="37.5" customHeight="1">
      <c r="A9" s="283"/>
      <c r="B9" s="282"/>
      <c r="C9" s="282"/>
      <c r="D9" s="282"/>
      <c r="E9" s="282"/>
      <c r="F9" s="282"/>
      <c r="G9" s="282"/>
      <c r="H9" s="282"/>
      <c r="I9" s="282"/>
      <c r="J9" s="282"/>
      <c r="K9" s="282"/>
      <c r="L9" s="282"/>
      <c r="M9" s="285"/>
    </row>
    <row r="10" spans="1:13" s="141" customFormat="1" ht="37.5" customHeight="1">
      <c r="A10" s="283"/>
      <c r="B10" s="282"/>
      <c r="C10" s="282"/>
      <c r="D10" s="282"/>
      <c r="E10" s="282"/>
      <c r="F10" s="282"/>
      <c r="G10" s="282"/>
      <c r="H10" s="282"/>
      <c r="I10" s="282"/>
      <c r="J10" s="282"/>
      <c r="K10" s="282"/>
      <c r="L10" s="282"/>
      <c r="M10" s="285"/>
    </row>
    <row r="11" spans="1:13" s="280" customFormat="1" ht="37.5" customHeight="1" thickBot="1">
      <c r="A11" s="275"/>
      <c r="B11" s="276"/>
      <c r="C11" s="276"/>
      <c r="D11" s="276"/>
      <c r="E11" s="276"/>
      <c r="F11" s="277"/>
      <c r="G11" s="276"/>
      <c r="H11" s="278"/>
      <c r="I11" s="278"/>
      <c r="J11" s="278"/>
      <c r="K11" s="278"/>
      <c r="L11" s="279"/>
      <c r="M11" s="286"/>
    </row>
    <row r="13" spans="1:13" ht="15">
      <c r="A13" s="694" t="s">
        <v>24</v>
      </c>
      <c r="B13" s="694"/>
      <c r="C13" s="694"/>
      <c r="D13" s="694"/>
      <c r="E13" s="694"/>
      <c r="F13" s="694"/>
      <c r="G13" s="694"/>
      <c r="H13" s="694"/>
      <c r="I13" s="694"/>
      <c r="J13" s="694"/>
      <c r="K13" s="694"/>
      <c r="L13" s="694"/>
      <c r="M13" s="694"/>
    </row>
    <row r="15" spans="1:13" s="284" customFormat="1" ht="21.75" customHeight="1">
      <c r="A15" s="683" t="s">
        <v>191</v>
      </c>
      <c r="B15" s="683"/>
      <c r="C15" s="683"/>
      <c r="D15" s="683"/>
      <c r="E15" s="683"/>
      <c r="F15" s="683"/>
      <c r="G15" s="683"/>
      <c r="H15" s="683"/>
      <c r="I15" s="683"/>
      <c r="J15" s="683"/>
      <c r="K15" s="683"/>
      <c r="L15" s="683"/>
      <c r="M15" s="683"/>
    </row>
    <row r="16" spans="1:13" s="284" customFormat="1" ht="12" customHeight="1">
      <c r="A16" s="683" t="s">
        <v>192</v>
      </c>
      <c r="B16" s="683"/>
      <c r="C16" s="683"/>
      <c r="D16" s="683"/>
      <c r="E16" s="683"/>
      <c r="F16" s="683"/>
      <c r="G16" s="683"/>
      <c r="H16" s="683"/>
      <c r="I16" s="683"/>
      <c r="J16" s="683"/>
      <c r="K16" s="683"/>
      <c r="L16" s="683"/>
      <c r="M16" s="683"/>
    </row>
    <row r="17" spans="1:13" s="284" customFormat="1" ht="12" customHeight="1">
      <c r="A17" s="683" t="s">
        <v>193</v>
      </c>
      <c r="B17" s="683"/>
      <c r="C17" s="683"/>
      <c r="D17" s="683"/>
      <c r="E17" s="683"/>
      <c r="F17" s="683"/>
      <c r="G17" s="683"/>
      <c r="H17" s="683"/>
      <c r="I17" s="683"/>
      <c r="J17" s="683"/>
      <c r="K17" s="683"/>
      <c r="L17" s="683"/>
      <c r="M17" s="683"/>
    </row>
    <row r="19" spans="1:13">
      <c r="A19" t="s">
        <v>24</v>
      </c>
    </row>
    <row r="23" spans="1:13">
      <c r="A23" s="281"/>
      <c r="B23" s="281"/>
      <c r="C23" s="281"/>
      <c r="D23" s="281"/>
      <c r="H23" s="281"/>
      <c r="I23" s="281"/>
      <c r="J23" s="281"/>
      <c r="K23" s="281"/>
      <c r="L23" s="281"/>
    </row>
    <row r="24" spans="1:13">
      <c r="A24" s="684" t="s">
        <v>189</v>
      </c>
      <c r="B24" s="684"/>
      <c r="C24" s="684"/>
      <c r="D24" s="684"/>
      <c r="H24" s="684" t="s">
        <v>190</v>
      </c>
      <c r="I24" s="684"/>
      <c r="J24" s="684"/>
      <c r="K24" s="684"/>
      <c r="L24" s="684"/>
    </row>
  </sheetData>
  <mergeCells count="17">
    <mergeCell ref="A1:M1"/>
    <mergeCell ref="C5:D5"/>
    <mergeCell ref="E5:F5"/>
    <mergeCell ref="H5:J5"/>
    <mergeCell ref="A15:M15"/>
    <mergeCell ref="A7:M7"/>
    <mergeCell ref="A13:M13"/>
    <mergeCell ref="K5:K6"/>
    <mergeCell ref="A2:B2"/>
    <mergeCell ref="A3:B3"/>
    <mergeCell ref="E2:M3"/>
    <mergeCell ref="A5:A6"/>
    <mergeCell ref="B5:B6"/>
    <mergeCell ref="A16:M16"/>
    <mergeCell ref="A17:M17"/>
    <mergeCell ref="A24:D24"/>
    <mergeCell ref="H24:L24"/>
  </mergeCells>
  <pageMargins left="0.7" right="0.7" top="0.75" bottom="0.75" header="0.3" footer="0.3"/>
  <pageSetup scale="74"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8"/>
  <sheetViews>
    <sheetView view="pageBreakPreview" zoomScaleNormal="100" zoomScaleSheetLayoutView="100" workbookViewId="0">
      <selection activeCell="C10" sqref="C10:L10"/>
    </sheetView>
  </sheetViews>
  <sheetFormatPr baseColWidth="10" defaultRowHeight="12.75"/>
  <cols>
    <col min="1" max="1" width="4.140625" bestFit="1" customWidth="1"/>
    <col min="2" max="2" width="11.7109375" customWidth="1"/>
    <col min="3" max="3" width="29.7109375" customWidth="1"/>
    <col min="4" max="4" width="33.42578125" customWidth="1"/>
    <col min="9" max="9" width="16.85546875" customWidth="1"/>
    <col min="10" max="11" width="13.42578125" customWidth="1"/>
  </cols>
  <sheetData>
    <row r="1" spans="1:11" ht="36.75" customHeight="1">
      <c r="A1" s="685" t="s">
        <v>216</v>
      </c>
      <c r="B1" s="686"/>
      <c r="C1" s="686"/>
      <c r="D1" s="686"/>
      <c r="E1" s="686"/>
      <c r="F1" s="686"/>
      <c r="G1" s="686"/>
      <c r="H1" s="686"/>
      <c r="I1" s="686"/>
      <c r="J1" s="686"/>
      <c r="K1" s="686"/>
    </row>
    <row r="2" spans="1:11" ht="18.75">
      <c r="A2" s="685" t="s">
        <v>194</v>
      </c>
      <c r="B2" s="685"/>
      <c r="C2" s="300"/>
      <c r="D2" s="300" t="s">
        <v>195</v>
      </c>
      <c r="E2" s="698" t="e">
        <f>+#REF!</f>
        <v>#REF!</v>
      </c>
      <c r="F2" s="698"/>
      <c r="G2" s="698"/>
      <c r="H2" s="698"/>
      <c r="I2" s="698"/>
      <c r="J2" s="698"/>
      <c r="K2" s="698"/>
    </row>
    <row r="3" spans="1:11" ht="18.75">
      <c r="A3" s="705" t="e">
        <f>+#REF!</f>
        <v>#REF!</v>
      </c>
      <c r="B3" s="705"/>
      <c r="C3" s="300"/>
      <c r="D3" s="300"/>
      <c r="E3" s="698"/>
      <c r="F3" s="698"/>
      <c r="G3" s="698"/>
      <c r="H3" s="698"/>
      <c r="I3" s="698"/>
      <c r="J3" s="698"/>
      <c r="K3" s="698"/>
    </row>
    <row r="5" spans="1:11">
      <c r="A5" s="701" t="s">
        <v>422</v>
      </c>
      <c r="B5" s="684"/>
      <c r="C5" s="684"/>
      <c r="D5" s="684"/>
      <c r="E5" s="684"/>
      <c r="F5" s="684"/>
      <c r="G5" s="701" t="s">
        <v>421</v>
      </c>
      <c r="H5" s="684"/>
      <c r="I5" s="684"/>
    </row>
    <row r="7" spans="1:11" s="317" customFormat="1">
      <c r="A7" s="703" t="s">
        <v>204</v>
      </c>
      <c r="B7" s="702" t="s">
        <v>205</v>
      </c>
      <c r="C7" s="702" t="s">
        <v>206</v>
      </c>
      <c r="D7" s="702" t="s">
        <v>32</v>
      </c>
      <c r="E7" s="702" t="s">
        <v>207</v>
      </c>
      <c r="F7" s="702" t="s">
        <v>208</v>
      </c>
      <c r="G7" s="702" t="s">
        <v>209</v>
      </c>
      <c r="H7" s="702"/>
      <c r="I7" s="703" t="s">
        <v>212</v>
      </c>
      <c r="J7" s="704" t="s">
        <v>213</v>
      </c>
      <c r="K7" s="702"/>
    </row>
    <row r="8" spans="1:11" s="274" customFormat="1">
      <c r="A8" s="703"/>
      <c r="B8" s="702"/>
      <c r="C8" s="702"/>
      <c r="D8" s="702"/>
      <c r="E8" s="702"/>
      <c r="F8" s="702"/>
      <c r="G8" s="439" t="s">
        <v>210</v>
      </c>
      <c r="H8" s="439" t="s">
        <v>211</v>
      </c>
      <c r="I8" s="703"/>
      <c r="J8" s="440" t="s">
        <v>214</v>
      </c>
      <c r="K8" s="440" t="s">
        <v>201</v>
      </c>
    </row>
    <row r="9" spans="1:11" s="316" customFormat="1">
      <c r="A9" s="438">
        <v>1</v>
      </c>
      <c r="B9" s="318"/>
      <c r="C9" s="318"/>
      <c r="D9" s="318"/>
      <c r="E9" s="318"/>
      <c r="F9" s="318"/>
      <c r="G9" s="318"/>
      <c r="H9" s="318"/>
      <c r="I9" s="318"/>
      <c r="J9" s="318"/>
      <c r="K9" s="318"/>
    </row>
    <row r="10" spans="1:11" s="316" customFormat="1">
      <c r="A10" s="438">
        <v>2</v>
      </c>
      <c r="B10" s="318"/>
      <c r="C10" s="318"/>
      <c r="D10" s="318"/>
      <c r="E10" s="318"/>
      <c r="F10" s="318"/>
      <c r="G10" s="318"/>
      <c r="H10" s="318"/>
      <c r="I10" s="318"/>
      <c r="J10" s="318"/>
      <c r="K10" s="318"/>
    </row>
    <row r="11" spans="1:11" s="316" customFormat="1">
      <c r="A11" s="438">
        <v>3</v>
      </c>
      <c r="B11" s="318"/>
      <c r="C11" s="318"/>
      <c r="D11" s="318"/>
      <c r="E11" s="318"/>
      <c r="F11" s="318"/>
      <c r="G11" s="318"/>
      <c r="H11" s="318"/>
      <c r="I11" s="318"/>
      <c r="J11" s="318"/>
      <c r="K11" s="318"/>
    </row>
    <row r="12" spans="1:11" s="316" customFormat="1">
      <c r="A12" s="438">
        <v>4</v>
      </c>
      <c r="B12" s="318"/>
      <c r="C12" s="318"/>
      <c r="D12" s="318"/>
      <c r="E12" s="318"/>
      <c r="F12" s="318"/>
      <c r="G12" s="318"/>
      <c r="H12" s="318"/>
      <c r="I12" s="318"/>
      <c r="J12" s="318"/>
      <c r="K12" s="318"/>
    </row>
    <row r="13" spans="1:11" s="316" customFormat="1">
      <c r="A13" s="438">
        <v>5</v>
      </c>
      <c r="B13" s="318"/>
      <c r="C13" s="318"/>
      <c r="D13" s="318"/>
      <c r="E13" s="318"/>
      <c r="F13" s="318"/>
      <c r="G13" s="318"/>
      <c r="H13" s="318"/>
      <c r="I13" s="318"/>
      <c r="J13" s="318"/>
      <c r="K13" s="318"/>
    </row>
    <row r="17" spans="1:3">
      <c r="A17" s="281"/>
      <c r="B17" s="281"/>
      <c r="C17" s="281"/>
    </row>
    <row r="18" spans="1:3">
      <c r="A18" s="701" t="s">
        <v>215</v>
      </c>
      <c r="B18" s="684"/>
      <c r="C18" s="684"/>
    </row>
  </sheetData>
  <mergeCells count="17">
    <mergeCell ref="A1:K1"/>
    <mergeCell ref="A2:B2"/>
    <mergeCell ref="E2:K3"/>
    <mergeCell ref="A3:B3"/>
    <mergeCell ref="A5:B5"/>
    <mergeCell ref="G5:I5"/>
    <mergeCell ref="C5:F5"/>
    <mergeCell ref="A18:C18"/>
    <mergeCell ref="G7:H7"/>
    <mergeCell ref="I7:I8"/>
    <mergeCell ref="J7:K7"/>
    <mergeCell ref="A7:A8"/>
    <mergeCell ref="B7:B8"/>
    <mergeCell ref="C7:C8"/>
    <mergeCell ref="D7:D8"/>
    <mergeCell ref="E7:E8"/>
    <mergeCell ref="F7:F8"/>
  </mergeCells>
  <pageMargins left="0.7" right="0.7" top="0.75" bottom="0.75" header="0.3" footer="0.3"/>
  <pageSetup scale="74"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R34"/>
  <sheetViews>
    <sheetView showGridLines="0" view="pageBreakPreview" topLeftCell="A10" zoomScale="85" zoomScaleNormal="70" zoomScaleSheetLayoutView="85" workbookViewId="0">
      <selection activeCell="O8" sqref="O8:O9"/>
    </sheetView>
  </sheetViews>
  <sheetFormatPr baseColWidth="10" defaultColWidth="14.85546875" defaultRowHeight="12.75"/>
  <cols>
    <col min="1" max="1" width="1.42578125" style="17" customWidth="1"/>
    <col min="2" max="2" width="6.85546875" style="17" customWidth="1"/>
    <col min="3" max="3" width="12.140625" style="17" customWidth="1"/>
    <col min="4" max="4" width="10.5703125" style="17" customWidth="1"/>
    <col min="5" max="5" width="33.42578125" style="17" customWidth="1"/>
    <col min="6" max="6" width="6.140625" style="17" customWidth="1"/>
    <col min="7" max="7" width="5.140625" style="17" customWidth="1"/>
    <col min="8" max="8" width="11.85546875" style="17" customWidth="1"/>
    <col min="9" max="9" width="19.5703125" style="17" customWidth="1"/>
    <col min="10" max="10" width="14.42578125" style="17" customWidth="1"/>
    <col min="11" max="11" width="12" style="17" customWidth="1"/>
    <col min="12" max="12" width="14.140625" style="17" customWidth="1"/>
    <col min="13" max="13" width="9.85546875" style="17" customWidth="1"/>
    <col min="14" max="14" width="16.7109375" style="17" customWidth="1"/>
    <col min="15" max="15" width="19.42578125" style="17" customWidth="1"/>
    <col min="16" max="16" width="2.7109375" style="17" customWidth="1"/>
    <col min="17" max="17" width="12.7109375" style="17" customWidth="1"/>
    <col min="18" max="16384" width="14.85546875" style="17"/>
  </cols>
  <sheetData>
    <row r="1" spans="2:16" s="6" customFormat="1" ht="15.75">
      <c r="B1" s="4" t="s">
        <v>8</v>
      </c>
      <c r="C1" s="4"/>
      <c r="D1" s="4"/>
      <c r="E1" s="4"/>
      <c r="F1" s="4"/>
      <c r="G1" s="4"/>
      <c r="H1" s="4"/>
      <c r="I1" s="4"/>
      <c r="J1" s="4"/>
      <c r="K1" s="5"/>
      <c r="L1" s="5"/>
      <c r="M1" s="5"/>
      <c r="N1" s="5"/>
      <c r="O1" s="5"/>
    </row>
    <row r="2" spans="2:16" s="6" customFormat="1" ht="18">
      <c r="B2" s="7" t="s">
        <v>1</v>
      </c>
      <c r="C2" s="4"/>
      <c r="D2" s="4"/>
      <c r="E2" s="4"/>
      <c r="F2" s="4"/>
      <c r="G2" s="4"/>
      <c r="H2" s="4"/>
      <c r="I2" s="4"/>
      <c r="J2" s="4"/>
      <c r="K2" s="5"/>
      <c r="L2" s="5"/>
      <c r="M2" s="5"/>
      <c r="N2" s="5"/>
      <c r="O2" s="5"/>
    </row>
    <row r="3" spans="2:16" s="6" customFormat="1" ht="15.75">
      <c r="B3" s="8" t="s">
        <v>9</v>
      </c>
      <c r="C3" s="4"/>
      <c r="D3" s="4"/>
      <c r="E3" s="4"/>
      <c r="F3" s="4"/>
      <c r="G3" s="4"/>
      <c r="H3" s="4"/>
      <c r="I3" s="4"/>
      <c r="J3" s="4"/>
      <c r="K3" s="5"/>
      <c r="L3" s="5"/>
      <c r="M3" s="5"/>
      <c r="N3" s="5"/>
      <c r="O3" s="5"/>
    </row>
    <row r="4" spans="2:16" s="6" customFormat="1" ht="15.75">
      <c r="B4" s="4" t="s">
        <v>10</v>
      </c>
      <c r="C4" s="4"/>
      <c r="D4" s="4"/>
      <c r="E4" s="4"/>
      <c r="F4" s="4"/>
      <c r="G4" s="4"/>
      <c r="H4" s="4"/>
      <c r="I4" s="4"/>
      <c r="J4" s="4"/>
      <c r="K4" s="5"/>
      <c r="L4" s="5"/>
      <c r="M4" s="5"/>
      <c r="N4" s="5"/>
      <c r="O4" s="5"/>
    </row>
    <row r="5" spans="2:16" s="6" customFormat="1" ht="4.5" customHeight="1">
      <c r="B5" s="4"/>
      <c r="C5" s="5"/>
      <c r="D5" s="5"/>
      <c r="E5" s="5"/>
      <c r="F5" s="5"/>
      <c r="G5" s="5"/>
      <c r="H5" s="5"/>
      <c r="I5" s="5"/>
      <c r="J5" s="5"/>
      <c r="K5" s="5"/>
      <c r="L5" s="5"/>
      <c r="M5" s="5"/>
      <c r="N5" s="5"/>
      <c r="O5" s="5"/>
    </row>
    <row r="6" spans="2:16" s="6" customFormat="1" ht="40.5">
      <c r="B6" s="9" t="s">
        <v>164</v>
      </c>
      <c r="C6" s="4"/>
      <c r="D6" s="4"/>
      <c r="E6" s="4"/>
      <c r="F6" s="4"/>
      <c r="G6" s="4"/>
      <c r="H6" s="4"/>
      <c r="I6" s="4"/>
      <c r="J6" s="4"/>
      <c r="K6" s="5"/>
      <c r="L6" s="5"/>
      <c r="M6" s="5"/>
      <c r="N6" s="5"/>
      <c r="O6" s="5"/>
    </row>
    <row r="7" spans="2:16" s="16" customFormat="1" ht="4.5" customHeight="1" thickBot="1">
      <c r="B7" s="706"/>
      <c r="C7" s="706"/>
      <c r="D7" s="10"/>
      <c r="E7" s="11"/>
      <c r="F7" s="11"/>
      <c r="G7" s="12"/>
      <c r="H7" s="12"/>
      <c r="I7" s="13"/>
      <c r="J7" s="13"/>
      <c r="K7" s="13"/>
      <c r="L7" s="13"/>
      <c r="M7" s="14"/>
      <c r="N7" s="14"/>
      <c r="O7" s="14"/>
      <c r="P7" s="15"/>
    </row>
    <row r="8" spans="2:16" ht="59.25" customHeight="1" thickTop="1">
      <c r="B8" s="239" t="s">
        <v>11</v>
      </c>
      <c r="C8" s="707" t="s">
        <v>3</v>
      </c>
      <c r="D8" s="240" t="s">
        <v>12</v>
      </c>
      <c r="E8" s="241"/>
      <c r="F8" s="718" t="s">
        <v>13</v>
      </c>
      <c r="G8" s="719"/>
      <c r="H8" s="707" t="s">
        <v>14</v>
      </c>
      <c r="I8" s="707" t="s">
        <v>15</v>
      </c>
      <c r="J8" s="707" t="s">
        <v>165</v>
      </c>
      <c r="K8" s="707" t="s">
        <v>16</v>
      </c>
      <c r="L8" s="707" t="s">
        <v>166</v>
      </c>
      <c r="M8" s="709" t="s">
        <v>17</v>
      </c>
      <c r="N8" s="707" t="s">
        <v>18</v>
      </c>
      <c r="O8" s="712" t="s">
        <v>169</v>
      </c>
    </row>
    <row r="9" spans="2:16" ht="58.5" customHeight="1" thickBot="1">
      <c r="B9" s="242" t="s">
        <v>19</v>
      </c>
      <c r="C9" s="708"/>
      <c r="D9" s="243" t="s">
        <v>20</v>
      </c>
      <c r="E9" s="243" t="s">
        <v>21</v>
      </c>
      <c r="F9" s="244" t="s">
        <v>170</v>
      </c>
      <c r="G9" s="245" t="s">
        <v>22</v>
      </c>
      <c r="H9" s="708"/>
      <c r="I9" s="708"/>
      <c r="J9" s="708"/>
      <c r="K9" s="708"/>
      <c r="L9" s="708"/>
      <c r="M9" s="710"/>
      <c r="N9" s="708"/>
      <c r="O9" s="713"/>
    </row>
    <row r="10" spans="2:16" ht="2.25" customHeight="1" thickTop="1">
      <c r="B10" s="714"/>
      <c r="C10" s="715"/>
      <c r="D10" s="715"/>
      <c r="E10" s="715"/>
      <c r="F10" s="715"/>
      <c r="G10" s="715"/>
      <c r="H10" s="715"/>
      <c r="I10" s="715"/>
      <c r="J10" s="715"/>
      <c r="K10" s="715"/>
      <c r="L10" s="715"/>
      <c r="M10" s="715"/>
      <c r="N10" s="715"/>
      <c r="O10" s="715"/>
    </row>
    <row r="11" spans="2:16" s="18" customFormat="1" ht="38.25" customHeight="1">
      <c r="B11" s="228">
        <v>1</v>
      </c>
      <c r="C11" s="231"/>
      <c r="D11" s="231"/>
      <c r="E11" s="229"/>
      <c r="F11" s="229"/>
      <c r="G11" s="230"/>
      <c r="H11" s="232" t="s">
        <v>23</v>
      </c>
      <c r="I11" s="230"/>
      <c r="J11" s="233"/>
      <c r="K11" s="234"/>
      <c r="L11" s="233"/>
      <c r="M11" s="235"/>
      <c r="N11" s="237"/>
      <c r="O11" s="238"/>
    </row>
    <row r="12" spans="2:16" s="18" customFormat="1" ht="38.25" customHeight="1">
      <c r="B12" s="228">
        <v>2</v>
      </c>
      <c r="C12" s="231"/>
      <c r="D12" s="231"/>
      <c r="E12" s="229"/>
      <c r="F12" s="229"/>
      <c r="G12" s="230"/>
      <c r="H12" s="232" t="s">
        <v>23</v>
      </c>
      <c r="I12" s="230"/>
      <c r="J12" s="233"/>
      <c r="K12" s="236"/>
      <c r="L12" s="233"/>
      <c r="M12" s="235"/>
      <c r="N12" s="237"/>
      <c r="O12" s="238"/>
    </row>
    <row r="13" spans="2:16" s="18" customFormat="1" ht="38.25" customHeight="1">
      <c r="B13" s="228">
        <v>3</v>
      </c>
      <c r="C13" s="231"/>
      <c r="D13" s="231"/>
      <c r="E13" s="229"/>
      <c r="F13" s="229"/>
      <c r="G13" s="230"/>
      <c r="H13" s="232" t="s">
        <v>23</v>
      </c>
      <c r="I13" s="230"/>
      <c r="J13" s="233"/>
      <c r="K13" s="236"/>
      <c r="L13" s="233"/>
      <c r="M13" s="235"/>
      <c r="N13" s="237"/>
      <c r="O13" s="238"/>
    </row>
    <row r="14" spans="2:16" s="18" customFormat="1" ht="38.25" customHeight="1">
      <c r="B14" s="228">
        <v>4</v>
      </c>
      <c r="C14" s="231"/>
      <c r="D14" s="231"/>
      <c r="E14" s="229"/>
      <c r="F14" s="229"/>
      <c r="G14" s="230"/>
      <c r="H14" s="232" t="s">
        <v>23</v>
      </c>
      <c r="I14" s="230"/>
      <c r="J14" s="233"/>
      <c r="K14" s="236"/>
      <c r="L14" s="233"/>
      <c r="M14" s="235"/>
      <c r="N14" s="237"/>
      <c r="O14" s="238"/>
    </row>
    <row r="15" spans="2:16" s="18" customFormat="1" ht="38.25" customHeight="1">
      <c r="B15" s="228">
        <v>5</v>
      </c>
      <c r="C15" s="231"/>
      <c r="D15" s="231"/>
      <c r="E15" s="229"/>
      <c r="F15" s="229"/>
      <c r="G15" s="230"/>
      <c r="H15" s="232" t="s">
        <v>23</v>
      </c>
      <c r="I15" s="230"/>
      <c r="J15" s="233"/>
      <c r="K15" s="236"/>
      <c r="L15" s="233"/>
      <c r="M15" s="235"/>
      <c r="N15" s="237"/>
      <c r="O15" s="238"/>
    </row>
    <row r="16" spans="2:16" s="18" customFormat="1" ht="38.25" customHeight="1">
      <c r="B16" s="228">
        <v>6</v>
      </c>
      <c r="C16" s="231"/>
      <c r="D16" s="231"/>
      <c r="E16" s="229"/>
      <c r="F16" s="229"/>
      <c r="G16" s="230"/>
      <c r="H16" s="232" t="s">
        <v>23</v>
      </c>
      <c r="I16" s="230"/>
      <c r="J16" s="233"/>
      <c r="K16" s="236"/>
      <c r="L16" s="233"/>
      <c r="M16" s="235"/>
      <c r="N16" s="237"/>
      <c r="O16" s="238"/>
    </row>
    <row r="17" spans="2:16" ht="5.25" customHeight="1" thickBot="1">
      <c r="B17" s="716"/>
      <c r="C17" s="717"/>
      <c r="D17" s="717"/>
      <c r="E17" s="717"/>
      <c r="F17" s="717"/>
      <c r="G17" s="717"/>
      <c r="H17" s="717"/>
      <c r="I17" s="717"/>
      <c r="J17" s="717"/>
      <c r="K17" s="717"/>
      <c r="L17" s="717"/>
      <c r="M17" s="717"/>
      <c r="N17" s="717"/>
      <c r="O17" s="717"/>
    </row>
    <row r="18" spans="2:16" ht="13.5" thickTop="1"/>
    <row r="19" spans="2:16" s="6" customFormat="1" ht="19.5" customHeight="1">
      <c r="B19" s="721" t="s">
        <v>24</v>
      </c>
      <c r="C19" s="721"/>
      <c r="D19" s="721"/>
      <c r="E19" s="721"/>
      <c r="F19" s="721"/>
      <c r="G19" s="721"/>
      <c r="H19" s="721"/>
      <c r="I19" s="721"/>
      <c r="J19" s="721"/>
      <c r="K19" s="721"/>
      <c r="L19" s="721"/>
      <c r="M19" s="721"/>
      <c r="N19" s="721"/>
      <c r="O19" s="721"/>
      <c r="P19" s="19"/>
    </row>
    <row r="20" spans="2:16" s="20" customFormat="1" ht="28.5" customHeight="1">
      <c r="B20" s="722" t="s">
        <v>167</v>
      </c>
      <c r="C20" s="722"/>
      <c r="D20" s="722"/>
      <c r="E20" s="722"/>
      <c r="F20" s="722"/>
      <c r="G20" s="722"/>
      <c r="H20" s="722"/>
      <c r="I20" s="722"/>
      <c r="J20" s="722"/>
      <c r="K20" s="722"/>
      <c r="L20" s="722"/>
      <c r="M20" s="722"/>
      <c r="N20" s="722"/>
      <c r="O20" s="722"/>
    </row>
    <row r="21" spans="2:16" s="20" customFormat="1" ht="17.25" customHeight="1">
      <c r="B21" s="720" t="s">
        <v>25</v>
      </c>
      <c r="C21" s="720"/>
      <c r="D21" s="720"/>
      <c r="E21" s="720"/>
      <c r="F21" s="720"/>
      <c r="G21" s="720"/>
      <c r="H21" s="720"/>
      <c r="I21" s="720"/>
      <c r="J21" s="720"/>
      <c r="K21" s="720"/>
      <c r="L21" s="720"/>
      <c r="M21" s="720"/>
      <c r="N21" s="720"/>
      <c r="O21" s="720"/>
    </row>
    <row r="22" spans="2:16" s="20" customFormat="1" ht="15" customHeight="1">
      <c r="B22" s="720" t="s">
        <v>26</v>
      </c>
      <c r="C22" s="720"/>
      <c r="D22" s="720"/>
      <c r="E22" s="720"/>
      <c r="F22" s="720"/>
      <c r="G22" s="720"/>
      <c r="H22" s="720"/>
      <c r="I22" s="720"/>
      <c r="J22" s="720"/>
      <c r="K22" s="720"/>
      <c r="L22" s="720"/>
      <c r="M22" s="720"/>
      <c r="N22" s="720"/>
      <c r="O22" s="720"/>
    </row>
    <row r="23" spans="2:16" s="20" customFormat="1" ht="25.5" customHeight="1">
      <c r="B23" s="720" t="s">
        <v>171</v>
      </c>
      <c r="C23" s="720"/>
      <c r="D23" s="720"/>
      <c r="E23" s="720"/>
      <c r="F23" s="720"/>
      <c r="G23" s="720"/>
      <c r="H23" s="720"/>
      <c r="I23" s="720"/>
      <c r="J23" s="720"/>
      <c r="K23" s="720"/>
      <c r="L23" s="720"/>
      <c r="M23" s="720"/>
      <c r="N23" s="720"/>
      <c r="O23" s="720"/>
    </row>
    <row r="24" spans="2:16" s="20" customFormat="1" ht="17.25" customHeight="1">
      <c r="B24" s="720" t="s">
        <v>27</v>
      </c>
      <c r="C24" s="720"/>
      <c r="D24" s="720"/>
      <c r="E24" s="720"/>
      <c r="F24" s="720"/>
      <c r="G24" s="720"/>
      <c r="H24" s="720"/>
      <c r="I24" s="720"/>
      <c r="J24" s="720"/>
      <c r="K24" s="720"/>
      <c r="L24" s="720"/>
      <c r="M24" s="720"/>
      <c r="N24" s="720"/>
      <c r="O24" s="720"/>
    </row>
    <row r="25" spans="2:16" s="20" customFormat="1" ht="17.25" customHeight="1">
      <c r="B25" s="720" t="s">
        <v>28</v>
      </c>
      <c r="C25" s="720"/>
      <c r="D25" s="720"/>
      <c r="E25" s="720"/>
      <c r="F25" s="720"/>
      <c r="G25" s="720"/>
      <c r="H25" s="720"/>
      <c r="I25" s="720"/>
      <c r="J25" s="720"/>
      <c r="K25" s="720"/>
      <c r="L25" s="720"/>
      <c r="M25" s="720"/>
      <c r="N25" s="720"/>
      <c r="O25" s="720"/>
    </row>
    <row r="26" spans="2:16" s="20" customFormat="1" ht="18" customHeight="1">
      <c r="B26" s="720" t="s">
        <v>168</v>
      </c>
      <c r="C26" s="720"/>
      <c r="D26" s="720"/>
      <c r="E26" s="720"/>
      <c r="F26" s="720"/>
      <c r="G26" s="720"/>
      <c r="H26" s="720"/>
      <c r="I26" s="720"/>
      <c r="J26" s="720"/>
      <c r="K26" s="720"/>
      <c r="L26" s="720"/>
      <c r="M26" s="720"/>
      <c r="N26" s="720"/>
      <c r="O26" s="720"/>
    </row>
    <row r="27" spans="2:16" s="6" customFormat="1" ht="15.75">
      <c r="B27" s="21"/>
      <c r="C27" s="21"/>
      <c r="D27" s="21"/>
      <c r="E27" s="21"/>
      <c r="F27" s="21"/>
      <c r="G27" s="21"/>
      <c r="H27" s="21"/>
      <c r="I27" s="21"/>
      <c r="J27" s="21"/>
      <c r="K27" s="21"/>
      <c r="L27" s="21"/>
      <c r="M27" s="21"/>
      <c r="N27" s="21"/>
      <c r="O27" s="21"/>
      <c r="P27" s="21"/>
    </row>
    <row r="28" spans="2:16" s="6" customFormat="1" ht="15.75">
      <c r="B28" s="21"/>
      <c r="C28" s="21"/>
      <c r="D28" s="21"/>
      <c r="E28" s="21"/>
      <c r="F28" s="21"/>
      <c r="G28" s="21"/>
      <c r="H28" s="21"/>
      <c r="I28" s="21"/>
      <c r="J28" s="21"/>
      <c r="K28" s="21"/>
      <c r="L28" s="21"/>
      <c r="M28" s="21"/>
      <c r="N28" s="21"/>
      <c r="O28" s="21"/>
      <c r="P28" s="21"/>
    </row>
    <row r="29" spans="2:16" s="6" customFormat="1" ht="15.75">
      <c r="B29" s="22" t="s">
        <v>29</v>
      </c>
      <c r="E29" s="22"/>
    </row>
    <row r="30" spans="2:16" s="6" customFormat="1" ht="15.75"/>
    <row r="31" spans="2:16" s="6" customFormat="1" ht="15.75"/>
    <row r="32" spans="2:16" s="6" customFormat="1" ht="15.75">
      <c r="B32" s="22" t="s">
        <v>30</v>
      </c>
    </row>
    <row r="33" spans="2:18" s="6" customFormat="1" ht="15.75"/>
    <row r="34" spans="2:18" s="6" customFormat="1" ht="36.75" customHeight="1">
      <c r="B34" s="711" t="s">
        <v>31</v>
      </c>
      <c r="C34" s="711"/>
      <c r="D34" s="711"/>
      <c r="E34" s="711"/>
      <c r="F34" s="711"/>
      <c r="G34" s="711"/>
      <c r="H34" s="711"/>
      <c r="I34" s="711"/>
      <c r="J34" s="711"/>
      <c r="K34" s="711"/>
      <c r="L34" s="711"/>
      <c r="M34" s="711"/>
      <c r="N34" s="711"/>
      <c r="O34" s="711"/>
      <c r="P34" s="23"/>
      <c r="Q34" s="23"/>
      <c r="R34" s="23"/>
    </row>
  </sheetData>
  <mergeCells count="22">
    <mergeCell ref="B34:O34"/>
    <mergeCell ref="O8:O9"/>
    <mergeCell ref="B10:O10"/>
    <mergeCell ref="B17:O17"/>
    <mergeCell ref="C8:C9"/>
    <mergeCell ref="F8:G8"/>
    <mergeCell ref="H8:H9"/>
    <mergeCell ref="B23:O23"/>
    <mergeCell ref="N8:N9"/>
    <mergeCell ref="B26:O26"/>
    <mergeCell ref="B25:O25"/>
    <mergeCell ref="B24:O24"/>
    <mergeCell ref="B19:O19"/>
    <mergeCell ref="B20:O20"/>
    <mergeCell ref="B21:O21"/>
    <mergeCell ref="B22:O22"/>
    <mergeCell ref="B7:C7"/>
    <mergeCell ref="L8:L9"/>
    <mergeCell ref="M8:M9"/>
    <mergeCell ref="I8:I9"/>
    <mergeCell ref="J8:J9"/>
    <mergeCell ref="K8:K9"/>
  </mergeCells>
  <phoneticPr fontId="28" type="noConversion"/>
  <pageMargins left="0.25" right="0.25" top="0.75" bottom="0.36" header="0.3" footer="0.3"/>
  <pageSetup scale="70" orientation="landscape" r:id="rId1"/>
  <headerFooter alignWithMargins="0"/>
  <colBreaks count="1" manualBreakCount="1">
    <brk id="15"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10</xdr:col>
                <xdr:colOff>495300</xdr:colOff>
                <xdr:row>0</xdr:row>
                <xdr:rowOff>0</xdr:rowOff>
              </from>
              <to>
                <xdr:col>11</xdr:col>
                <xdr:colOff>0</xdr:colOff>
                <xdr:row>0</xdr:row>
                <xdr:rowOff>0</xdr:rowOff>
              </to>
            </anchor>
          </objectPr>
        </oleObject>
      </mc:Choice>
      <mc:Fallback>
        <oleObject progId="MSPhotoEd.3" shapeId="102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24"/>
  <sheetViews>
    <sheetView view="pageBreakPreview" zoomScale="90" zoomScaleNormal="100" zoomScaleSheetLayoutView="90" workbookViewId="0">
      <selection activeCell="E5" sqref="E5:F5"/>
    </sheetView>
  </sheetViews>
  <sheetFormatPr baseColWidth="10" defaultRowHeight="12.75"/>
  <cols>
    <col min="1" max="1" width="6" customWidth="1"/>
    <col min="2" max="2" width="16.140625" customWidth="1"/>
    <col min="3" max="3" width="9.28515625" customWidth="1"/>
    <col min="4" max="4" width="32.7109375" customWidth="1"/>
    <col min="5" max="5" width="6.140625" customWidth="1"/>
    <col min="6" max="6" width="7.28515625" customWidth="1"/>
    <col min="7" max="7" width="9.5703125" customWidth="1"/>
    <col min="8" max="8" width="12.85546875" customWidth="1"/>
    <col min="10" max="11" width="12.7109375" customWidth="1"/>
    <col min="12" max="12" width="14.42578125" customWidth="1"/>
    <col min="13" max="13" width="17.140625" customWidth="1"/>
  </cols>
  <sheetData>
    <row r="1" spans="1:13" ht="36.75" customHeight="1">
      <c r="A1" s="685" t="s">
        <v>263</v>
      </c>
      <c r="B1" s="686"/>
      <c r="C1" s="686"/>
      <c r="D1" s="686"/>
      <c r="E1" s="686"/>
      <c r="F1" s="686"/>
      <c r="G1" s="686"/>
      <c r="H1" s="686"/>
      <c r="I1" s="686"/>
      <c r="J1" s="686"/>
      <c r="K1" s="686"/>
      <c r="L1" s="686"/>
      <c r="M1" s="686"/>
    </row>
    <row r="2" spans="1:13" ht="18.75">
      <c r="A2" s="685" t="s">
        <v>194</v>
      </c>
      <c r="B2" s="685"/>
      <c r="C2" s="300"/>
      <c r="D2" s="300" t="s">
        <v>195</v>
      </c>
      <c r="E2" s="698" t="e">
        <f>+#REF!</f>
        <v>#REF!</v>
      </c>
      <c r="F2" s="698"/>
      <c r="G2" s="698"/>
      <c r="H2" s="698"/>
      <c r="I2" s="698"/>
      <c r="J2" s="698"/>
      <c r="K2" s="698"/>
      <c r="L2" s="698"/>
      <c r="M2" s="698"/>
    </row>
    <row r="3" spans="1:13" ht="18.75">
      <c r="A3" s="697" t="e">
        <f>+#REF!</f>
        <v>#REF!</v>
      </c>
      <c r="B3" s="697"/>
      <c r="C3" s="300"/>
      <c r="D3" s="300"/>
      <c r="E3" s="698"/>
      <c r="F3" s="698"/>
      <c r="G3" s="698"/>
      <c r="H3" s="698"/>
      <c r="I3" s="698"/>
      <c r="J3" s="698"/>
      <c r="K3" s="698"/>
      <c r="L3" s="698"/>
      <c r="M3" s="698"/>
    </row>
    <row r="4" spans="1:13" ht="13.5" thickBot="1"/>
    <row r="5" spans="1:13" s="266" customFormat="1" ht="30">
      <c r="A5" s="699" t="s">
        <v>20</v>
      </c>
      <c r="B5" s="681" t="s">
        <v>175</v>
      </c>
      <c r="C5" s="687" t="s">
        <v>176</v>
      </c>
      <c r="D5" s="687"/>
      <c r="E5" s="688" t="s">
        <v>262</v>
      </c>
      <c r="F5" s="689"/>
      <c r="G5" s="267" t="s">
        <v>177</v>
      </c>
      <c r="H5" s="690" t="s">
        <v>178</v>
      </c>
      <c r="I5" s="690"/>
      <c r="J5" s="690"/>
      <c r="K5" s="695" t="s">
        <v>196</v>
      </c>
      <c r="L5" s="267" t="s">
        <v>179</v>
      </c>
      <c r="M5" s="268" t="s">
        <v>180</v>
      </c>
    </row>
    <row r="6" spans="1:13" s="274" customFormat="1" ht="36.75" thickBot="1">
      <c r="A6" s="700"/>
      <c r="B6" s="682"/>
      <c r="C6" s="269" t="s">
        <v>181</v>
      </c>
      <c r="D6" s="269" t="s">
        <v>21</v>
      </c>
      <c r="E6" s="270" t="s">
        <v>182</v>
      </c>
      <c r="F6" s="397" t="s">
        <v>22</v>
      </c>
      <c r="G6" s="269" t="s">
        <v>183</v>
      </c>
      <c r="H6" s="271" t="s">
        <v>184</v>
      </c>
      <c r="I6" s="272" t="s">
        <v>185</v>
      </c>
      <c r="J6" s="271" t="s">
        <v>186</v>
      </c>
      <c r="K6" s="696"/>
      <c r="L6" s="270" t="s">
        <v>197</v>
      </c>
      <c r="M6" s="273" t="s">
        <v>187</v>
      </c>
    </row>
    <row r="7" spans="1:13" s="141" customFormat="1">
      <c r="A7" s="691" t="s">
        <v>188</v>
      </c>
      <c r="B7" s="692"/>
      <c r="C7" s="692"/>
      <c r="D7" s="692"/>
      <c r="E7" s="692"/>
      <c r="F7" s="692"/>
      <c r="G7" s="692"/>
      <c r="H7" s="692"/>
      <c r="I7" s="692"/>
      <c r="J7" s="692"/>
      <c r="K7" s="692"/>
      <c r="L7" s="692"/>
      <c r="M7" s="693"/>
    </row>
    <row r="8" spans="1:13" s="141" customFormat="1" ht="37.5" customHeight="1">
      <c r="A8" s="283"/>
      <c r="B8" s="282"/>
      <c r="C8" s="282"/>
      <c r="D8" s="282"/>
      <c r="E8" s="282"/>
      <c r="F8" s="282"/>
      <c r="G8" s="282"/>
      <c r="H8" s="282"/>
      <c r="I8" s="282"/>
      <c r="J8" s="282"/>
      <c r="K8" s="282"/>
      <c r="L8" s="282"/>
      <c r="M8" s="285"/>
    </row>
    <row r="9" spans="1:13" s="141" customFormat="1" ht="37.5" customHeight="1">
      <c r="A9" s="283"/>
      <c r="B9" s="282"/>
      <c r="C9" s="282"/>
      <c r="D9" s="282"/>
      <c r="E9" s="282"/>
      <c r="F9" s="282"/>
      <c r="G9" s="282"/>
      <c r="H9" s="282"/>
      <c r="I9" s="282"/>
      <c r="J9" s="282"/>
      <c r="K9" s="282"/>
      <c r="L9" s="282"/>
      <c r="M9" s="285"/>
    </row>
    <row r="10" spans="1:13" s="141" customFormat="1" ht="37.5" customHeight="1">
      <c r="A10" s="283"/>
      <c r="B10" s="282"/>
      <c r="C10" s="282"/>
      <c r="D10" s="282"/>
      <c r="E10" s="282"/>
      <c r="F10" s="282"/>
      <c r="G10" s="282"/>
      <c r="H10" s="282"/>
      <c r="I10" s="282"/>
      <c r="J10" s="282"/>
      <c r="K10" s="282"/>
      <c r="L10" s="282"/>
      <c r="M10" s="285"/>
    </row>
    <row r="11" spans="1:13" s="280" customFormat="1" ht="37.5" customHeight="1" thickBot="1">
      <c r="A11" s="275"/>
      <c r="B11" s="276"/>
      <c r="C11" s="276"/>
      <c r="D11" s="276"/>
      <c r="E11" s="276"/>
      <c r="F11" s="277"/>
      <c r="G11" s="276"/>
      <c r="H11" s="278"/>
      <c r="I11" s="278"/>
      <c r="J11" s="278"/>
      <c r="K11" s="278"/>
      <c r="L11" s="279"/>
      <c r="M11" s="286"/>
    </row>
    <row r="13" spans="1:13" ht="15">
      <c r="A13" s="694" t="s">
        <v>24</v>
      </c>
      <c r="B13" s="694"/>
      <c r="C13" s="694"/>
      <c r="D13" s="694"/>
      <c r="E13" s="694"/>
      <c r="F13" s="694"/>
      <c r="G13" s="694"/>
      <c r="H13" s="694"/>
      <c r="I13" s="694"/>
      <c r="J13" s="694"/>
      <c r="K13" s="694"/>
      <c r="L13" s="694"/>
      <c r="M13" s="694"/>
    </row>
    <row r="15" spans="1:13" s="284" customFormat="1" ht="21.75" customHeight="1">
      <c r="A15" s="683" t="s">
        <v>191</v>
      </c>
      <c r="B15" s="683"/>
      <c r="C15" s="683"/>
      <c r="D15" s="683"/>
      <c r="E15" s="683"/>
      <c r="F15" s="683"/>
      <c r="G15" s="683"/>
      <c r="H15" s="683"/>
      <c r="I15" s="683"/>
      <c r="J15" s="683"/>
      <c r="K15" s="683"/>
      <c r="L15" s="683"/>
      <c r="M15" s="683"/>
    </row>
    <row r="16" spans="1:13" s="284" customFormat="1" ht="12" customHeight="1">
      <c r="A16" s="683" t="s">
        <v>192</v>
      </c>
      <c r="B16" s="683"/>
      <c r="C16" s="683"/>
      <c r="D16" s="683"/>
      <c r="E16" s="683"/>
      <c r="F16" s="683"/>
      <c r="G16" s="683"/>
      <c r="H16" s="683"/>
      <c r="I16" s="683"/>
      <c r="J16" s="683"/>
      <c r="K16" s="683"/>
      <c r="L16" s="683"/>
      <c r="M16" s="683"/>
    </row>
    <row r="17" spans="1:13" s="284" customFormat="1" ht="12" customHeight="1">
      <c r="A17" s="683" t="s">
        <v>193</v>
      </c>
      <c r="B17" s="683"/>
      <c r="C17" s="683"/>
      <c r="D17" s="683"/>
      <c r="E17" s="683"/>
      <c r="F17" s="683"/>
      <c r="G17" s="683"/>
      <c r="H17" s="683"/>
      <c r="I17" s="683"/>
      <c r="J17" s="683"/>
      <c r="K17" s="683"/>
      <c r="L17" s="683"/>
      <c r="M17" s="683"/>
    </row>
    <row r="19" spans="1:13">
      <c r="A19" t="s">
        <v>24</v>
      </c>
    </row>
    <row r="23" spans="1:13">
      <c r="A23" s="281"/>
      <c r="B23" s="281"/>
      <c r="C23" s="281"/>
      <c r="D23" s="281"/>
      <c r="H23" s="281"/>
      <c r="I23" s="281"/>
      <c r="J23" s="281"/>
      <c r="K23" s="281"/>
      <c r="L23" s="281"/>
    </row>
    <row r="24" spans="1:13">
      <c r="A24" s="684" t="s">
        <v>189</v>
      </c>
      <c r="B24" s="684"/>
      <c r="C24" s="684"/>
      <c r="D24" s="684"/>
      <c r="H24" s="684" t="s">
        <v>190</v>
      </c>
      <c r="I24" s="684"/>
      <c r="J24" s="684"/>
      <c r="K24" s="684"/>
      <c r="L24" s="684"/>
    </row>
  </sheetData>
  <mergeCells count="17">
    <mergeCell ref="A17:M17"/>
    <mergeCell ref="A24:D24"/>
    <mergeCell ref="H24:L24"/>
    <mergeCell ref="A7:M7"/>
    <mergeCell ref="A13:M13"/>
    <mergeCell ref="A15:M15"/>
    <mergeCell ref="A16:M16"/>
    <mergeCell ref="A1:M1"/>
    <mergeCell ref="A2:B2"/>
    <mergeCell ref="E2:M3"/>
    <mergeCell ref="A3:B3"/>
    <mergeCell ref="C5:D5"/>
    <mergeCell ref="E5:F5"/>
    <mergeCell ref="H5:J5"/>
    <mergeCell ref="K5:K6"/>
    <mergeCell ref="A5:A6"/>
    <mergeCell ref="B5:B6"/>
  </mergeCells>
  <pageMargins left="0.7" right="0.7" top="0.75" bottom="0.75" header="0.3" footer="0.3"/>
  <pageSetup scale="74" orientation="landscape"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10"/>
  <sheetViews>
    <sheetView view="pageBreakPreview" zoomScaleNormal="100" zoomScaleSheetLayoutView="100" workbookViewId="0">
      <selection activeCell="D13" sqref="D13"/>
    </sheetView>
  </sheetViews>
  <sheetFormatPr baseColWidth="10" defaultRowHeight="12.75"/>
  <cols>
    <col min="1" max="1" width="23.5703125" customWidth="1"/>
    <col min="2" max="2" width="26.5703125" customWidth="1"/>
    <col min="3" max="3" width="16.7109375" customWidth="1"/>
    <col min="4" max="4" width="34.85546875" customWidth="1"/>
    <col min="5" max="5" width="21.140625" customWidth="1"/>
    <col min="6" max="6" width="12.7109375" customWidth="1"/>
    <col min="7" max="7" width="10" customWidth="1"/>
    <col min="8" max="8" width="15.28515625" customWidth="1"/>
  </cols>
  <sheetData>
    <row r="1" spans="1:8" ht="36.75" customHeight="1">
      <c r="A1" s="685" t="s">
        <v>264</v>
      </c>
      <c r="B1" s="686"/>
      <c r="C1" s="686"/>
      <c r="D1" s="686"/>
      <c r="E1" s="686"/>
      <c r="F1" s="686"/>
      <c r="G1" s="686"/>
      <c r="H1" s="686"/>
    </row>
    <row r="2" spans="1:8" ht="18.75">
      <c r="A2" s="685" t="s">
        <v>194</v>
      </c>
      <c r="B2" s="685"/>
      <c r="C2" s="300" t="s">
        <v>195</v>
      </c>
      <c r="D2" s="698" t="e">
        <f>+#REF!</f>
        <v>#REF!</v>
      </c>
      <c r="E2" s="698"/>
      <c r="F2" s="698"/>
      <c r="G2" s="698"/>
      <c r="H2" s="698"/>
    </row>
    <row r="3" spans="1:8" ht="18.75">
      <c r="A3" s="697" t="e">
        <f>+#REF!</f>
        <v>#REF!</v>
      </c>
      <c r="B3" s="697"/>
      <c r="C3" s="300"/>
      <c r="D3" s="698"/>
      <c r="E3" s="698"/>
      <c r="F3" s="698"/>
      <c r="G3" s="698"/>
      <c r="H3" s="698"/>
    </row>
    <row r="4" spans="1:8" ht="13.5" thickBot="1"/>
    <row r="5" spans="1:8" s="266" customFormat="1" ht="48" customHeight="1">
      <c r="A5" s="319" t="s">
        <v>217</v>
      </c>
      <c r="B5" s="320" t="s">
        <v>218</v>
      </c>
      <c r="C5" s="320" t="s">
        <v>219</v>
      </c>
      <c r="D5" s="320" t="s">
        <v>220</v>
      </c>
      <c r="E5" s="320" t="s">
        <v>221</v>
      </c>
      <c r="F5" s="320" t="s">
        <v>222</v>
      </c>
      <c r="G5" s="320" t="s">
        <v>223</v>
      </c>
      <c r="H5" s="321" t="s">
        <v>224</v>
      </c>
    </row>
    <row r="6" spans="1:8" s="280" customFormat="1" ht="95.25" customHeight="1" thickBot="1">
      <c r="A6" s="275"/>
      <c r="B6" s="276"/>
      <c r="C6" s="276"/>
      <c r="D6" s="276"/>
      <c r="E6" s="276"/>
      <c r="F6" s="278"/>
      <c r="G6" s="278"/>
      <c r="H6" s="322"/>
    </row>
    <row r="8" spans="1:8" ht="27" customHeight="1">
      <c r="A8" s="723" t="s">
        <v>225</v>
      </c>
      <c r="B8" s="724"/>
      <c r="C8" s="724"/>
      <c r="D8" s="724"/>
      <c r="E8" s="724"/>
      <c r="F8" s="724"/>
      <c r="G8" s="724"/>
      <c r="H8" s="724"/>
    </row>
    <row r="10" spans="1:8">
      <c r="A10" t="s">
        <v>400</v>
      </c>
    </row>
  </sheetData>
  <mergeCells count="5">
    <mergeCell ref="A8:H8"/>
    <mergeCell ref="A1:H1"/>
    <mergeCell ref="A2:B2"/>
    <mergeCell ref="D2:H3"/>
    <mergeCell ref="A3:B3"/>
  </mergeCells>
  <pageMargins left="0.7" right="0.7" top="0.75" bottom="0.75" header="0.3" footer="0.3"/>
  <pageSetup scale="77"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E40"/>
  <sheetViews>
    <sheetView showGridLines="0" view="pageBreakPreview" zoomScale="80" zoomScaleNormal="70" zoomScaleSheetLayoutView="80" workbookViewId="0">
      <selection activeCell="C10" sqref="C10:L10"/>
    </sheetView>
  </sheetViews>
  <sheetFormatPr baseColWidth="10" defaultRowHeight="12.75"/>
  <cols>
    <col min="1" max="1" width="5.42578125" customWidth="1"/>
    <col min="2" max="2" width="16.85546875" customWidth="1"/>
    <col min="3" max="3" width="19.140625" customWidth="1"/>
    <col min="4" max="4" width="19.5703125" customWidth="1"/>
    <col min="5" max="5" width="50.85546875" customWidth="1"/>
  </cols>
  <sheetData>
    <row r="1" spans="2:5" ht="15.75">
      <c r="B1" s="246"/>
      <c r="C1" s="247"/>
      <c r="D1" s="247"/>
      <c r="E1" s="248"/>
    </row>
    <row r="2" spans="2:5">
      <c r="B2" s="731" t="s">
        <v>198</v>
      </c>
      <c r="C2" s="732"/>
      <c r="D2" s="732"/>
      <c r="E2" s="733"/>
    </row>
    <row r="3" spans="2:5">
      <c r="B3" s="731" t="s">
        <v>231</v>
      </c>
      <c r="C3" s="732"/>
      <c r="D3" s="732"/>
      <c r="E3" s="733"/>
    </row>
    <row r="4" spans="2:5" ht="15.75">
      <c r="B4" s="250"/>
      <c r="C4" s="251"/>
      <c r="D4" s="251"/>
      <c r="E4" s="252"/>
    </row>
    <row r="5" spans="2:5">
      <c r="B5" s="731" t="s">
        <v>232</v>
      </c>
      <c r="C5" s="732"/>
      <c r="D5" s="732"/>
      <c r="E5" s="733"/>
    </row>
    <row r="6" spans="2:5">
      <c r="B6" s="731" t="e">
        <f>+#REF!</f>
        <v>#REF!</v>
      </c>
      <c r="C6" s="732"/>
      <c r="D6" s="732"/>
      <c r="E6" s="733"/>
    </row>
    <row r="7" spans="2:5" ht="15.75">
      <c r="B7" s="250"/>
      <c r="C7" s="251"/>
      <c r="D7" s="251"/>
      <c r="E7" s="252"/>
    </row>
    <row r="8" spans="2:5">
      <c r="B8" s="731" t="s">
        <v>131</v>
      </c>
      <c r="C8" s="732"/>
      <c r="D8" s="732"/>
      <c r="E8" s="733"/>
    </row>
    <row r="9" spans="2:5">
      <c r="B9" s="731" t="s">
        <v>132</v>
      </c>
      <c r="C9" s="732"/>
      <c r="D9" s="732"/>
      <c r="E9" s="733"/>
    </row>
    <row r="10" spans="2:5" ht="15.75">
      <c r="B10" s="253"/>
      <c r="C10" s="254"/>
      <c r="D10" s="254"/>
      <c r="E10" s="255"/>
    </row>
    <row r="11" spans="2:5" ht="15.75">
      <c r="B11" s="256" t="s">
        <v>133</v>
      </c>
      <c r="C11" s="222"/>
      <c r="D11" s="222"/>
      <c r="E11" s="255"/>
    </row>
    <row r="12" spans="2:5" ht="15.75">
      <c r="B12" s="253"/>
      <c r="C12" s="254"/>
      <c r="D12" s="254"/>
      <c r="E12" s="255"/>
    </row>
    <row r="13" spans="2:5" ht="15.75">
      <c r="B13" s="256" t="s">
        <v>134</v>
      </c>
      <c r="C13" s="222"/>
      <c r="D13" s="222"/>
      <c r="E13" s="255"/>
    </row>
    <row r="14" spans="2:5" ht="16.5" thickBot="1">
      <c r="B14" s="257"/>
      <c r="C14" s="223"/>
      <c r="D14" s="223"/>
      <c r="E14" s="258"/>
    </row>
    <row r="15" spans="2:5" ht="16.5" thickTop="1">
      <c r="B15" s="737" t="s">
        <v>135</v>
      </c>
      <c r="C15" s="738"/>
      <c r="D15" s="251"/>
      <c r="E15" s="255"/>
    </row>
    <row r="16" spans="2:5" ht="15.75">
      <c r="B16" s="253"/>
      <c r="C16" s="254"/>
      <c r="D16" s="254"/>
      <c r="E16" s="255"/>
    </row>
    <row r="17" spans="2:5" ht="25.5">
      <c r="B17" s="249" t="s">
        <v>136</v>
      </c>
      <c r="C17" s="254"/>
      <c r="D17" s="227" t="s">
        <v>137</v>
      </c>
      <c r="E17" s="255"/>
    </row>
    <row r="18" spans="2:5" ht="15.75">
      <c r="B18" s="253"/>
      <c r="C18" s="254"/>
      <c r="D18" s="254"/>
      <c r="E18" s="255"/>
    </row>
    <row r="19" spans="2:5" ht="25.5">
      <c r="B19" s="256" t="s">
        <v>138</v>
      </c>
      <c r="C19" s="224" t="s">
        <v>139</v>
      </c>
      <c r="D19" s="227" t="s">
        <v>140</v>
      </c>
      <c r="E19" s="260" t="s">
        <v>139</v>
      </c>
    </row>
    <row r="20" spans="2:5" ht="25.5">
      <c r="B20" s="256" t="s">
        <v>141</v>
      </c>
      <c r="C20" s="224" t="s">
        <v>139</v>
      </c>
      <c r="D20" s="227" t="s">
        <v>142</v>
      </c>
      <c r="E20" s="260" t="s">
        <v>139</v>
      </c>
    </row>
    <row r="21" spans="2:5">
      <c r="B21" s="256" t="s">
        <v>143</v>
      </c>
      <c r="C21" s="224" t="s">
        <v>139</v>
      </c>
      <c r="D21" s="227" t="s">
        <v>144</v>
      </c>
      <c r="E21" s="260" t="s">
        <v>139</v>
      </c>
    </row>
    <row r="22" spans="2:5" ht="15.75">
      <c r="B22" s="253"/>
      <c r="C22" s="222"/>
      <c r="D22" s="227" t="s">
        <v>145</v>
      </c>
      <c r="E22" s="260" t="s">
        <v>139</v>
      </c>
    </row>
    <row r="23" spans="2:5" ht="15.75">
      <c r="B23" s="253"/>
      <c r="C23" s="254"/>
      <c r="D23" s="254"/>
      <c r="E23" s="255"/>
    </row>
    <row r="24" spans="2:5" ht="26.25" thickBot="1">
      <c r="B24" s="256" t="s">
        <v>146</v>
      </c>
      <c r="C24" s="225" t="s">
        <v>139</v>
      </c>
      <c r="D24" s="227" t="s">
        <v>147</v>
      </c>
      <c r="E24" s="261" t="s">
        <v>139</v>
      </c>
    </row>
    <row r="25" spans="2:5" ht="16.5" thickTop="1">
      <c r="B25" s="253"/>
      <c r="C25" s="254"/>
      <c r="D25" s="254"/>
      <c r="E25" s="255"/>
    </row>
    <row r="26" spans="2:5" ht="26.25" thickBot="1">
      <c r="B26" s="256" t="s">
        <v>148</v>
      </c>
      <c r="C26" s="225" t="s">
        <v>139</v>
      </c>
      <c r="D26" s="227" t="s">
        <v>149</v>
      </c>
      <c r="E26" s="261" t="s">
        <v>139</v>
      </c>
    </row>
    <row r="27" spans="2:5" ht="16.5" thickTop="1">
      <c r="B27" s="253"/>
      <c r="C27" s="254"/>
      <c r="D27" s="254"/>
      <c r="E27" s="255"/>
    </row>
    <row r="28" spans="2:5">
      <c r="B28" s="725" t="s">
        <v>160</v>
      </c>
      <c r="C28" s="726"/>
      <c r="D28" s="726"/>
      <c r="E28" s="727"/>
    </row>
    <row r="29" spans="2:5">
      <c r="B29" s="725"/>
      <c r="C29" s="726"/>
      <c r="D29" s="726"/>
      <c r="E29" s="727"/>
    </row>
    <row r="30" spans="2:5" ht="13.5" thickBot="1">
      <c r="B30" s="734" t="s">
        <v>150</v>
      </c>
      <c r="C30" s="735"/>
      <c r="D30" s="735"/>
      <c r="E30" s="736"/>
    </row>
    <row r="31" spans="2:5" ht="16.5" thickTop="1">
      <c r="B31" s="262"/>
      <c r="C31" s="221"/>
      <c r="D31" s="221"/>
      <c r="E31" s="263"/>
    </row>
    <row r="32" spans="2:5" ht="15.75">
      <c r="B32" s="253"/>
      <c r="C32" s="254"/>
      <c r="D32" s="254"/>
      <c r="E32" s="255"/>
    </row>
    <row r="33" spans="2:5" ht="16.5" thickBot="1">
      <c r="B33" s="257"/>
      <c r="C33" s="254"/>
      <c r="D33" s="223"/>
      <c r="E33" s="255"/>
    </row>
    <row r="34" spans="2:5" ht="26.25" thickTop="1">
      <c r="B34" s="249" t="s">
        <v>151</v>
      </c>
      <c r="C34" s="254"/>
      <c r="D34" s="226" t="s">
        <v>152</v>
      </c>
      <c r="E34" s="255"/>
    </row>
    <row r="35" spans="2:5" ht="15.75">
      <c r="B35" s="264" t="s">
        <v>153</v>
      </c>
      <c r="C35" s="254"/>
      <c r="D35" s="265" t="s">
        <v>153</v>
      </c>
      <c r="E35" s="255"/>
    </row>
    <row r="36" spans="2:5" ht="16.5" thickBot="1">
      <c r="B36" s="253"/>
      <c r="C36" s="254"/>
      <c r="D36" s="265" t="s">
        <v>154</v>
      </c>
      <c r="E36" s="255"/>
    </row>
    <row r="37" spans="2:5" ht="16.5" thickTop="1">
      <c r="B37" s="259" t="s">
        <v>155</v>
      </c>
      <c r="C37" s="254"/>
      <c r="D37" s="254"/>
      <c r="E37" s="255"/>
    </row>
    <row r="38" spans="2:5" ht="15.75">
      <c r="B38" s="264" t="s">
        <v>153</v>
      </c>
      <c r="C38" s="254"/>
      <c r="D38" s="254"/>
      <c r="E38" s="255"/>
    </row>
    <row r="39" spans="2:5" ht="15.75">
      <c r="B39" s="264" t="s">
        <v>156</v>
      </c>
      <c r="C39" s="254"/>
      <c r="D39" s="254"/>
      <c r="E39" s="255"/>
    </row>
    <row r="40" spans="2:5" ht="16.5" customHeight="1" thickBot="1">
      <c r="B40" s="728" t="s">
        <v>157</v>
      </c>
      <c r="C40" s="729"/>
      <c r="D40" s="729"/>
      <c r="E40" s="730"/>
    </row>
  </sheetData>
  <mergeCells count="11">
    <mergeCell ref="B29:E29"/>
    <mergeCell ref="B40:E40"/>
    <mergeCell ref="B2:E2"/>
    <mergeCell ref="B3:E3"/>
    <mergeCell ref="B5:E5"/>
    <mergeCell ref="B6:E6"/>
    <mergeCell ref="B30:E30"/>
    <mergeCell ref="B8:E8"/>
    <mergeCell ref="B9:E9"/>
    <mergeCell ref="B15:C15"/>
    <mergeCell ref="B28:E28"/>
  </mergeCells>
  <phoneticPr fontId="28" type="noConversion"/>
  <pageMargins left="0.25" right="0.25" top="0.75" bottom="0.75" header="0.3" footer="0.3"/>
  <pageSetup scale="97"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B1:L37"/>
  <sheetViews>
    <sheetView showGridLines="0" view="pageBreakPreview" zoomScaleNormal="100" zoomScaleSheetLayoutView="100" workbookViewId="0">
      <selection activeCell="C10" sqref="C10:L10"/>
    </sheetView>
  </sheetViews>
  <sheetFormatPr baseColWidth="10" defaultRowHeight="12.75"/>
  <cols>
    <col min="1" max="1" width="3.5703125" customWidth="1"/>
    <col min="2" max="2" width="16.7109375" customWidth="1"/>
    <col min="3" max="3" width="11.85546875" customWidth="1"/>
    <col min="4" max="4" width="5.7109375" customWidth="1"/>
    <col min="5" max="5" width="7.5703125" customWidth="1"/>
    <col min="6" max="6" width="15.5703125" customWidth="1"/>
    <col min="7" max="7" width="19.85546875" customWidth="1"/>
    <col min="8" max="8" width="18.42578125" customWidth="1"/>
    <col min="9" max="9" width="8.7109375" bestFit="1" customWidth="1"/>
    <col min="10" max="10" width="10" customWidth="1"/>
    <col min="11" max="11" width="15.28515625" bestFit="1" customWidth="1"/>
  </cols>
  <sheetData>
    <row r="1" spans="2:12" ht="14.25">
      <c r="B1" s="1" t="s">
        <v>0</v>
      </c>
      <c r="C1" s="2"/>
      <c r="D1" s="2"/>
      <c r="E1" s="2"/>
      <c r="F1" s="2"/>
      <c r="G1" s="2"/>
      <c r="H1" s="739" t="s">
        <v>418</v>
      </c>
      <c r="I1" s="740"/>
      <c r="J1" s="740"/>
      <c r="K1" s="741"/>
    </row>
    <row r="2" spans="2:12" ht="15.75" thickBot="1">
      <c r="B2" s="751" t="s">
        <v>198</v>
      </c>
      <c r="C2" s="751"/>
      <c r="D2" s="751"/>
      <c r="E2" s="2"/>
      <c r="F2" s="2"/>
      <c r="G2" s="2"/>
      <c r="H2" s="742" t="s">
        <v>419</v>
      </c>
      <c r="I2" s="743"/>
      <c r="J2" s="743"/>
      <c r="K2" s="744"/>
    </row>
    <row r="3" spans="2:12" ht="14.25">
      <c r="B3" s="1" t="s">
        <v>230</v>
      </c>
      <c r="C3" s="2"/>
      <c r="D3" s="2"/>
      <c r="E3" s="2"/>
      <c r="F3" s="2"/>
      <c r="G3" s="2"/>
      <c r="H3" s="2"/>
      <c r="I3" s="2"/>
      <c r="J3" s="2"/>
      <c r="K3" s="2"/>
    </row>
    <row r="4" spans="2:12" ht="3.75" customHeight="1">
      <c r="B4" s="1"/>
      <c r="C4" s="2"/>
      <c r="D4" s="2"/>
      <c r="E4" s="2"/>
      <c r="F4" s="2"/>
      <c r="G4" s="2"/>
      <c r="H4" s="2"/>
      <c r="I4" s="2"/>
      <c r="J4" s="2"/>
      <c r="K4" s="2"/>
    </row>
    <row r="5" spans="2:12" ht="14.25">
      <c r="B5" s="755" t="e">
        <f>+CONCATENATE("REFERENCIA: PROCESO DE SELECCIÓN No. ",#REF!)</f>
        <v>#REF!</v>
      </c>
      <c r="C5" s="755"/>
      <c r="D5" s="755"/>
      <c r="E5" s="755"/>
      <c r="F5" s="755"/>
      <c r="G5" s="755"/>
      <c r="H5" s="755"/>
      <c r="I5" s="755"/>
      <c r="J5" s="755"/>
      <c r="K5" s="755"/>
    </row>
    <row r="6" spans="2:12" ht="14.25">
      <c r="B6" s="1" t="s">
        <v>2</v>
      </c>
      <c r="C6" s="2"/>
      <c r="D6" s="2"/>
      <c r="E6" s="2"/>
      <c r="F6" s="2"/>
      <c r="G6" s="2"/>
      <c r="H6" s="2"/>
      <c r="I6" s="2"/>
      <c r="J6" s="2"/>
      <c r="K6" s="2"/>
    </row>
    <row r="7" spans="2:12" ht="14.25">
      <c r="B7" s="1"/>
      <c r="C7" s="2"/>
      <c r="D7" s="2"/>
      <c r="E7" s="2"/>
      <c r="F7" s="2"/>
      <c r="G7" s="2"/>
      <c r="H7" s="2"/>
      <c r="I7" s="2"/>
      <c r="J7" s="2"/>
      <c r="K7" s="2"/>
    </row>
    <row r="8" spans="2:12" ht="34.5" customHeight="1">
      <c r="B8" s="756" t="s">
        <v>407</v>
      </c>
      <c r="C8" s="756"/>
      <c r="D8" s="756"/>
      <c r="E8" s="756"/>
      <c r="F8" s="756"/>
      <c r="G8" s="756"/>
      <c r="H8" s="756"/>
      <c r="I8" s="756"/>
      <c r="J8" s="756"/>
      <c r="K8" s="756"/>
    </row>
    <row r="9" spans="2:12" ht="15" thickBot="1">
      <c r="B9" s="387"/>
      <c r="C9" s="387"/>
      <c r="D9" s="387"/>
      <c r="E9" s="387"/>
      <c r="G9" s="387"/>
      <c r="H9" s="387"/>
      <c r="I9" s="387"/>
      <c r="J9" s="387"/>
      <c r="K9" s="387"/>
    </row>
    <row r="10" spans="2:12" ht="14.25" customHeight="1" thickBot="1">
      <c r="B10" s="775" t="s">
        <v>412</v>
      </c>
      <c r="C10" s="775"/>
      <c r="D10" s="765"/>
      <c r="E10" s="766"/>
      <c r="F10" s="767"/>
      <c r="G10" s="393"/>
      <c r="H10" s="388"/>
      <c r="I10" s="388"/>
      <c r="J10" s="388"/>
      <c r="K10" s="388"/>
    </row>
    <row r="11" spans="2:12" ht="14.25" customHeight="1" thickBot="1">
      <c r="B11" s="377"/>
      <c r="C11" s="377"/>
      <c r="D11" s="377"/>
      <c r="E11" s="377"/>
      <c r="F11" s="377"/>
      <c r="G11" s="377"/>
      <c r="H11" s="377"/>
      <c r="I11" s="377"/>
      <c r="J11" s="377"/>
      <c r="K11" s="377"/>
    </row>
    <row r="12" spans="2:12">
      <c r="B12" s="768" t="s">
        <v>414</v>
      </c>
      <c r="C12" s="769"/>
      <c r="D12" s="770"/>
      <c r="E12" s="747" t="s">
        <v>20</v>
      </c>
      <c r="F12" s="747" t="s">
        <v>406</v>
      </c>
      <c r="G12" s="747" t="s">
        <v>413</v>
      </c>
      <c r="H12" s="747" t="s">
        <v>420</v>
      </c>
      <c r="I12" s="749" t="s">
        <v>262</v>
      </c>
      <c r="J12" s="750"/>
      <c r="K12" s="745"/>
    </row>
    <row r="13" spans="2:12" ht="24.75" thickBot="1">
      <c r="B13" s="771"/>
      <c r="C13" s="772"/>
      <c r="D13" s="773"/>
      <c r="E13" s="748"/>
      <c r="F13" s="748"/>
      <c r="G13" s="748"/>
      <c r="H13" s="748"/>
      <c r="I13" s="417" t="s">
        <v>411</v>
      </c>
      <c r="J13" s="417" t="s">
        <v>416</v>
      </c>
      <c r="K13" s="746"/>
      <c r="L13" s="392"/>
    </row>
    <row r="14" spans="2:12" ht="14.25" customHeight="1">
      <c r="B14" s="762"/>
      <c r="C14" s="763"/>
      <c r="D14" s="764"/>
      <c r="E14" s="411"/>
      <c r="F14" s="412"/>
      <c r="G14" s="413"/>
      <c r="H14" s="414"/>
      <c r="I14" s="414" t="str">
        <f t="shared" ref="I14:I20" si="0">IF(H14=0,"",G14/H14)</f>
        <v/>
      </c>
      <c r="J14" s="415"/>
      <c r="K14" s="416" t="str">
        <f>+IF(H14=0,"",G14/H14*J14)</f>
        <v/>
      </c>
      <c r="L14" s="392"/>
    </row>
    <row r="15" spans="2:12" ht="14.25" customHeight="1">
      <c r="B15" s="759"/>
      <c r="C15" s="760"/>
      <c r="D15" s="761"/>
      <c r="E15" s="399"/>
      <c r="F15" s="400"/>
      <c r="G15" s="389"/>
      <c r="H15" s="390"/>
      <c r="I15" s="390" t="str">
        <f t="shared" si="0"/>
        <v/>
      </c>
      <c r="J15" s="398"/>
      <c r="K15" s="403" t="str">
        <f t="shared" ref="K15:K20" si="1">+IF(H15=0,"",G15/H15*J15)</f>
        <v/>
      </c>
      <c r="L15" s="392"/>
    </row>
    <row r="16" spans="2:12" ht="14.25" customHeight="1">
      <c r="B16" s="759"/>
      <c r="C16" s="760"/>
      <c r="D16" s="761"/>
      <c r="E16" s="399"/>
      <c r="F16" s="400"/>
      <c r="G16" s="389"/>
      <c r="H16" s="390"/>
      <c r="I16" s="390" t="str">
        <f t="shared" si="0"/>
        <v/>
      </c>
      <c r="J16" s="398"/>
      <c r="K16" s="403" t="str">
        <f t="shared" si="1"/>
        <v/>
      </c>
    </row>
    <row r="17" spans="2:12" ht="14.25" customHeight="1">
      <c r="B17" s="759"/>
      <c r="C17" s="760"/>
      <c r="D17" s="761"/>
      <c r="E17" s="399"/>
      <c r="F17" s="400"/>
      <c r="G17" s="389"/>
      <c r="H17" s="390"/>
      <c r="I17" s="390" t="str">
        <f t="shared" si="0"/>
        <v/>
      </c>
      <c r="J17" s="398"/>
      <c r="K17" s="403" t="str">
        <f t="shared" si="1"/>
        <v/>
      </c>
    </row>
    <row r="18" spans="2:12" ht="14.25" customHeight="1">
      <c r="B18" s="759"/>
      <c r="C18" s="760"/>
      <c r="D18" s="761"/>
      <c r="E18" s="399"/>
      <c r="F18" s="400"/>
      <c r="G18" s="389"/>
      <c r="H18" s="390"/>
      <c r="I18" s="390" t="str">
        <f t="shared" si="0"/>
        <v/>
      </c>
      <c r="J18" s="398"/>
      <c r="K18" s="403" t="str">
        <f t="shared" si="1"/>
        <v/>
      </c>
    </row>
    <row r="19" spans="2:12" ht="14.25" customHeight="1">
      <c r="B19" s="759"/>
      <c r="C19" s="760"/>
      <c r="D19" s="761"/>
      <c r="E19" s="399"/>
      <c r="F19" s="400"/>
      <c r="G19" s="389"/>
      <c r="H19" s="390"/>
      <c r="I19" s="390" t="str">
        <f t="shared" si="0"/>
        <v/>
      </c>
      <c r="J19" s="398"/>
      <c r="K19" s="403" t="str">
        <f t="shared" si="1"/>
        <v/>
      </c>
    </row>
    <row r="20" spans="2:12" ht="14.25" customHeight="1">
      <c r="B20" s="759"/>
      <c r="C20" s="760"/>
      <c r="D20" s="761"/>
      <c r="E20" s="399"/>
      <c r="F20" s="400"/>
      <c r="G20" s="389"/>
      <c r="H20" s="390"/>
      <c r="I20" s="390" t="str">
        <f t="shared" si="0"/>
        <v/>
      </c>
      <c r="J20" s="398"/>
      <c r="K20" s="403" t="str">
        <f t="shared" si="1"/>
        <v/>
      </c>
    </row>
    <row r="21" spans="2:12" ht="14.25" customHeight="1" thickBot="1">
      <c r="B21" s="776" t="s">
        <v>408</v>
      </c>
      <c r="C21" s="777"/>
      <c r="D21" s="778"/>
      <c r="E21" s="404"/>
      <c r="F21" s="405"/>
      <c r="G21" s="406"/>
      <c r="H21" s="407"/>
      <c r="I21" s="408"/>
      <c r="J21" s="409"/>
      <c r="K21" s="410">
        <f>SUM(K14:K20)</f>
        <v>0</v>
      </c>
    </row>
    <row r="22" spans="2:12" ht="14.25" customHeight="1">
      <c r="B22" s="377"/>
      <c r="C22" s="377"/>
      <c r="D22" s="377"/>
      <c r="E22" s="377"/>
      <c r="F22" s="377"/>
      <c r="G22" s="377"/>
      <c r="H22" s="377"/>
      <c r="I22" s="377"/>
      <c r="J22" s="377"/>
      <c r="K22" s="377"/>
    </row>
    <row r="23" spans="2:12" ht="14.25" customHeight="1">
      <c r="B23" s="377"/>
      <c r="C23" s="377"/>
      <c r="D23" s="377"/>
      <c r="G23" s="377"/>
      <c r="H23" s="377"/>
      <c r="I23" s="377"/>
      <c r="J23" s="377"/>
      <c r="K23" s="377"/>
      <c r="L23" s="392"/>
    </row>
    <row r="24" spans="2:12" ht="14.25" customHeight="1">
      <c r="B24" s="377"/>
      <c r="C24" s="377"/>
      <c r="D24" s="377"/>
      <c r="F24" s="391" t="s">
        <v>415</v>
      </c>
      <c r="G24" s="396">
        <f>+D10-K21</f>
        <v>0</v>
      </c>
      <c r="H24" s="401" t="s">
        <v>417</v>
      </c>
      <c r="I24" s="774"/>
      <c r="J24" s="774"/>
      <c r="K24" s="377"/>
    </row>
    <row r="25" spans="2:12" ht="14.25" customHeight="1">
      <c r="B25" s="377"/>
      <c r="C25" s="377"/>
      <c r="D25" s="377"/>
      <c r="E25" s="377"/>
      <c r="F25" s="377"/>
      <c r="G25" s="377"/>
      <c r="H25" s="377"/>
      <c r="I25" s="377"/>
      <c r="J25" s="377"/>
      <c r="K25" s="377"/>
    </row>
    <row r="26" spans="2:12" ht="14.25" customHeight="1">
      <c r="B26" s="377"/>
      <c r="C26" s="377"/>
      <c r="D26" s="377"/>
      <c r="E26" s="377"/>
      <c r="F26" s="377"/>
      <c r="G26" s="377"/>
      <c r="H26" s="377"/>
      <c r="I26" s="377"/>
      <c r="J26" s="377"/>
      <c r="K26" s="377"/>
    </row>
    <row r="27" spans="2:12">
      <c r="B27" s="757" t="s">
        <v>4</v>
      </c>
      <c r="C27" s="757"/>
      <c r="D27" s="757"/>
      <c r="E27" s="757"/>
      <c r="F27" s="757"/>
      <c r="G27" s="757"/>
      <c r="H27" s="757"/>
      <c r="I27" s="757"/>
      <c r="J27" s="757"/>
      <c r="K27" s="757"/>
    </row>
    <row r="28" spans="2:12" ht="27" customHeight="1">
      <c r="B28" s="758" t="s">
        <v>163</v>
      </c>
      <c r="C28" s="758"/>
      <c r="D28" s="758"/>
      <c r="E28" s="758"/>
      <c r="F28" s="758"/>
      <c r="G28" s="758"/>
      <c r="H28" s="758"/>
      <c r="I28" s="758"/>
      <c r="J28" s="758"/>
      <c r="K28" s="758"/>
    </row>
    <row r="29" spans="2:12">
      <c r="B29" s="752" t="s">
        <v>5</v>
      </c>
      <c r="C29" s="752"/>
      <c r="D29" s="402"/>
      <c r="E29" s="402"/>
      <c r="F29" s="402"/>
      <c r="G29" s="402"/>
      <c r="H29" s="402"/>
      <c r="I29" s="402"/>
      <c r="J29" s="402"/>
      <c r="K29" s="402"/>
    </row>
    <row r="30" spans="2:12" ht="14.25">
      <c r="B30" s="1"/>
      <c r="C30" s="2"/>
      <c r="D30" s="2"/>
      <c r="E30" s="2"/>
      <c r="F30" s="2"/>
      <c r="G30" s="2"/>
      <c r="H30" s="2"/>
      <c r="I30" s="2"/>
      <c r="J30" s="2"/>
      <c r="K30" s="2"/>
    </row>
    <row r="31" spans="2:12" ht="14.25">
      <c r="B31" s="754" t="s">
        <v>6</v>
      </c>
      <c r="C31" s="754"/>
      <c r="D31" s="754"/>
      <c r="E31" s="754"/>
      <c r="F31" s="754"/>
      <c r="G31" s="754"/>
      <c r="H31" s="754"/>
      <c r="I31" s="376"/>
      <c r="J31" s="376"/>
      <c r="K31" s="376"/>
    </row>
    <row r="32" spans="2:12" ht="14.25">
      <c r="B32" s="1"/>
      <c r="C32" s="2"/>
      <c r="D32" s="2"/>
      <c r="E32" s="2"/>
      <c r="F32" s="2"/>
      <c r="G32" s="2"/>
      <c r="H32" s="2"/>
      <c r="I32" s="2"/>
      <c r="J32" s="2"/>
      <c r="K32" s="2"/>
    </row>
    <row r="33" spans="2:11" ht="14.25">
      <c r="B33" s="1"/>
      <c r="C33" s="2"/>
      <c r="D33" s="2"/>
      <c r="E33" s="2"/>
      <c r="F33" s="2"/>
      <c r="G33" s="2"/>
      <c r="H33" s="2"/>
      <c r="I33" s="2"/>
      <c r="J33" s="2"/>
      <c r="K33" s="2"/>
    </row>
    <row r="34" spans="2:11" ht="14.25">
      <c r="B34" s="753"/>
      <c r="C34" s="753"/>
      <c r="D34" s="753"/>
      <c r="E34" s="394"/>
      <c r="F34" s="394"/>
      <c r="G34" s="2"/>
      <c r="H34" s="2"/>
      <c r="I34" s="2"/>
      <c r="J34" s="2"/>
      <c r="K34" s="2"/>
    </row>
    <row r="35" spans="2:11" ht="14.25">
      <c r="B35" s="1" t="s">
        <v>7</v>
      </c>
      <c r="C35" s="2"/>
      <c r="D35" s="2"/>
      <c r="E35" s="2"/>
      <c r="F35" s="2"/>
      <c r="G35" s="2"/>
      <c r="H35" s="2"/>
      <c r="I35" s="2"/>
      <c r="J35" s="2"/>
      <c r="K35" s="2"/>
    </row>
    <row r="36" spans="2:11" ht="14.25">
      <c r="B36" s="1"/>
      <c r="C36" s="2"/>
      <c r="D36" s="2"/>
      <c r="E36" s="2"/>
      <c r="F36" s="2"/>
      <c r="G36" s="2"/>
      <c r="H36" s="2"/>
      <c r="I36" s="2"/>
      <c r="J36" s="2"/>
      <c r="K36" s="2"/>
    </row>
    <row r="37" spans="2:11" ht="15">
      <c r="B37" s="751"/>
      <c r="C37" s="751"/>
      <c r="D37" s="751"/>
      <c r="E37" s="751"/>
      <c r="F37" s="751"/>
      <c r="G37" s="751"/>
      <c r="H37" s="2"/>
      <c r="I37" s="2"/>
      <c r="J37" s="2"/>
      <c r="K37" s="2"/>
    </row>
  </sheetData>
  <mergeCells count="29">
    <mergeCell ref="B2:D2"/>
    <mergeCell ref="B10:C10"/>
    <mergeCell ref="B20:D20"/>
    <mergeCell ref="B21:D21"/>
    <mergeCell ref="B18:D18"/>
    <mergeCell ref="B19:D19"/>
    <mergeCell ref="B37:G37"/>
    <mergeCell ref="B29:C29"/>
    <mergeCell ref="B34:D34"/>
    <mergeCell ref="B31:H31"/>
    <mergeCell ref="B5:K5"/>
    <mergeCell ref="B8:K8"/>
    <mergeCell ref="B27:K27"/>
    <mergeCell ref="B28:K28"/>
    <mergeCell ref="B17:D17"/>
    <mergeCell ref="B14:D14"/>
    <mergeCell ref="B15:D15"/>
    <mergeCell ref="B16:D16"/>
    <mergeCell ref="D10:F10"/>
    <mergeCell ref="B12:D13"/>
    <mergeCell ref="E12:E13"/>
    <mergeCell ref="I24:J24"/>
    <mergeCell ref="H1:K1"/>
    <mergeCell ref="H2:K2"/>
    <mergeCell ref="K12:K13"/>
    <mergeCell ref="F12:F13"/>
    <mergeCell ref="G12:G13"/>
    <mergeCell ref="H12:H13"/>
    <mergeCell ref="I12:J12"/>
  </mergeCells>
  <phoneticPr fontId="0" type="noConversion"/>
  <dataValidations count="2">
    <dataValidation type="list" allowBlank="1" showInputMessage="1" showErrorMessage="1" sqref="I14:I21" xr:uid="{00000000-0002-0000-0A00-000000000000}">
      <formula1>"I,C,UT"</formula1>
    </dataValidation>
    <dataValidation type="decimal" allowBlank="1" showInputMessage="1" showErrorMessage="1" sqref="J14:J21" xr:uid="{00000000-0002-0000-0A00-000001000000}">
      <formula1>0</formula1>
      <formula2>1</formula2>
    </dataValidation>
  </dataValidations>
  <pageMargins left="0.74803149606299213" right="0.74803149606299213" top="0.98425196850393704" bottom="0.98425196850393704" header="0" footer="0"/>
  <pageSetup scale="91" orientation="landscape" r:id="rId1"/>
  <headerFooter alignWithMargins="0"/>
  <drawing r:id="rId2"/>
  <legacyDrawing r:id="rId3"/>
  <oleObjects>
    <mc:AlternateContent xmlns:mc="http://schemas.openxmlformats.org/markup-compatibility/2006">
      <mc:Choice Requires="x14">
        <oleObject progId="Equation.3" shapeId="30721" r:id="rId4">
          <objectPr defaultSize="0" autoPict="0" r:id="rId5">
            <anchor moveWithCells="1" sizeWithCells="1">
              <from>
                <xdr:col>1</xdr:col>
                <xdr:colOff>152400</xdr:colOff>
                <xdr:row>21</xdr:row>
                <xdr:rowOff>152400</xdr:rowOff>
              </from>
              <to>
                <xdr:col>3</xdr:col>
                <xdr:colOff>342900</xdr:colOff>
                <xdr:row>25</xdr:row>
                <xdr:rowOff>28575</xdr:rowOff>
              </to>
            </anchor>
          </objectPr>
        </oleObject>
      </mc:Choice>
      <mc:Fallback>
        <oleObject progId="Equation.3" shapeId="30721" r:id="rId4"/>
      </mc:Fallback>
    </mc:AlternateContent>
    <mc:AlternateContent xmlns:mc="http://schemas.openxmlformats.org/markup-compatibility/2006">
      <mc:Choice Requires="x14">
        <oleObject progId="Equation.3" shapeId="30722" r:id="rId6">
          <objectPr defaultSize="0" autoPict="0" r:id="rId7">
            <anchor moveWithCells="1" sizeWithCells="1">
              <from>
                <xdr:col>10</xdr:col>
                <xdr:colOff>0</xdr:colOff>
                <xdr:row>11</xdr:row>
                <xdr:rowOff>95250</xdr:rowOff>
              </from>
              <to>
                <xdr:col>11</xdr:col>
                <xdr:colOff>28575</xdr:colOff>
                <xdr:row>12</xdr:row>
                <xdr:rowOff>238125</xdr:rowOff>
              </to>
            </anchor>
          </objectPr>
        </oleObject>
      </mc:Choice>
      <mc:Fallback>
        <oleObject progId="Equation.3" shapeId="30722" r:id="rId6"/>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J33"/>
  <sheetViews>
    <sheetView showGridLines="0" view="pageBreakPreview" topLeftCell="A7" zoomScaleNormal="55" zoomScaleSheetLayoutView="100" workbookViewId="0">
      <selection activeCell="B1" sqref="B1:J1"/>
    </sheetView>
  </sheetViews>
  <sheetFormatPr baseColWidth="10" defaultRowHeight="12.75"/>
  <cols>
    <col min="1" max="1" width="2.7109375" customWidth="1"/>
    <col min="2" max="10" width="15.7109375" customWidth="1"/>
  </cols>
  <sheetData>
    <row r="1" spans="2:10" ht="18" customHeight="1">
      <c r="B1" s="782" t="s">
        <v>231</v>
      </c>
      <c r="C1" s="782"/>
      <c r="D1" s="782"/>
      <c r="E1" s="782"/>
      <c r="F1" s="782"/>
      <c r="G1" s="782"/>
      <c r="H1" s="782"/>
      <c r="I1" s="782"/>
      <c r="J1" s="782"/>
    </row>
    <row r="2" spans="2:10" ht="18">
      <c r="B2" s="782" t="s">
        <v>198</v>
      </c>
      <c r="C2" s="782"/>
      <c r="D2" s="782"/>
      <c r="E2" s="782"/>
      <c r="F2" s="782"/>
      <c r="G2" s="782"/>
      <c r="H2" s="782"/>
      <c r="I2" s="782"/>
      <c r="J2" s="782"/>
    </row>
    <row r="3" spans="2:10" ht="15.75" customHeight="1">
      <c r="B3" s="779" t="e">
        <f>+#REF!</f>
        <v>#REF!</v>
      </c>
      <c r="C3" s="779"/>
      <c r="D3" s="779"/>
      <c r="E3" s="779"/>
      <c r="F3" s="779"/>
      <c r="G3" s="779"/>
      <c r="H3" s="779"/>
      <c r="I3" s="779"/>
      <c r="J3" s="779"/>
    </row>
    <row r="4" spans="2:10">
      <c r="B4" s="24"/>
      <c r="C4" s="24"/>
      <c r="D4" s="24"/>
      <c r="E4" s="25"/>
      <c r="F4" s="25"/>
      <c r="G4" s="25"/>
      <c r="H4" s="25"/>
      <c r="I4" s="25"/>
      <c r="J4" s="25"/>
    </row>
    <row r="5" spans="2:10" ht="19.5" customHeight="1">
      <c r="B5" s="383" t="s">
        <v>32</v>
      </c>
      <c r="C5" s="788" t="e">
        <f>+#REF!</f>
        <v>#REF!</v>
      </c>
      <c r="D5" s="788"/>
      <c r="E5" s="788"/>
      <c r="F5" s="788"/>
      <c r="G5" s="788"/>
      <c r="H5" s="788"/>
      <c r="I5" s="788"/>
      <c r="J5" s="789"/>
    </row>
    <row r="6" spans="2:10" ht="19.5" customHeight="1">
      <c r="B6" s="384" t="s">
        <v>33</v>
      </c>
      <c r="C6" s="780" t="e">
        <f>+IF(#REF!=0,"",#REF!)</f>
        <v>#REF!</v>
      </c>
      <c r="D6" s="780"/>
      <c r="E6" s="780"/>
      <c r="F6" s="780"/>
      <c r="G6" s="780"/>
      <c r="H6" s="780"/>
      <c r="I6" s="780"/>
      <c r="J6" s="781"/>
    </row>
    <row r="7" spans="2:10">
      <c r="B7" s="26"/>
      <c r="C7" s="26"/>
      <c r="D7" s="26"/>
      <c r="E7" s="27"/>
      <c r="F7" s="27"/>
      <c r="G7" s="27"/>
      <c r="H7" s="27"/>
      <c r="I7" s="27"/>
      <c r="J7" s="27"/>
    </row>
    <row r="8" spans="2:10" ht="20.25">
      <c r="B8" s="779" t="s">
        <v>34</v>
      </c>
      <c r="C8" s="779"/>
      <c r="D8" s="779"/>
      <c r="E8" s="779"/>
      <c r="F8" s="779"/>
      <c r="G8" s="779"/>
      <c r="H8" s="779"/>
      <c r="I8" s="779"/>
      <c r="J8" s="779"/>
    </row>
    <row r="9" spans="2:10" ht="20.25">
      <c r="B9" s="779" t="s">
        <v>161</v>
      </c>
      <c r="C9" s="779"/>
      <c r="D9" s="779"/>
      <c r="E9" s="779"/>
      <c r="F9" s="779"/>
      <c r="G9" s="779"/>
      <c r="H9" s="779"/>
      <c r="I9" s="779"/>
      <c r="J9" s="779"/>
    </row>
    <row r="10" spans="2:10" s="28" customFormat="1" ht="12" thickBot="1"/>
    <row r="11" spans="2:10" s="28" customFormat="1" ht="15.95" customHeight="1" thickBot="1">
      <c r="B11" s="785" t="s">
        <v>35</v>
      </c>
      <c r="C11" s="786"/>
      <c r="D11" s="786"/>
      <c r="E11" s="786"/>
      <c r="F11" s="786"/>
      <c r="G11" s="786"/>
      <c r="H11" s="786"/>
      <c r="I11" s="786"/>
      <c r="J11" s="787"/>
    </row>
    <row r="12" spans="2:10" s="28" customFormat="1" ht="54.75" customHeight="1" thickBot="1">
      <c r="B12" s="29" t="s">
        <v>36</v>
      </c>
      <c r="C12" s="29" t="s">
        <v>37</v>
      </c>
      <c r="D12" s="29" t="s">
        <v>38</v>
      </c>
      <c r="E12" s="30" t="s">
        <v>39</v>
      </c>
      <c r="F12" s="30" t="s">
        <v>40</v>
      </c>
      <c r="G12" s="30" t="s">
        <v>41</v>
      </c>
      <c r="H12" s="30" t="s">
        <v>42</v>
      </c>
      <c r="I12" s="29" t="s">
        <v>43</v>
      </c>
      <c r="J12" s="29" t="s">
        <v>44</v>
      </c>
    </row>
    <row r="13" spans="2:10" s="28" customFormat="1" ht="15.95" customHeight="1">
      <c r="B13" s="31"/>
      <c r="C13" s="31"/>
      <c r="D13" s="31"/>
      <c r="E13" s="31"/>
      <c r="F13" s="31"/>
      <c r="G13" s="31"/>
      <c r="H13" s="31"/>
      <c r="I13" s="31"/>
      <c r="J13" s="31"/>
    </row>
    <row r="14" spans="2:10" s="28" customFormat="1" ht="15.95" customHeight="1">
      <c r="B14" s="32"/>
      <c r="C14" s="32"/>
      <c r="D14" s="32"/>
      <c r="E14" s="32"/>
      <c r="F14" s="32"/>
      <c r="G14" s="32"/>
      <c r="H14" s="32"/>
      <c r="I14" s="32"/>
      <c r="J14" s="32"/>
    </row>
    <row r="15" spans="2:10" s="28" customFormat="1" ht="15.95" customHeight="1">
      <c r="B15" s="32"/>
      <c r="C15" s="32"/>
      <c r="D15" s="32"/>
      <c r="E15" s="32"/>
      <c r="F15" s="32"/>
      <c r="G15" s="32"/>
      <c r="H15" s="32"/>
      <c r="I15" s="32"/>
      <c r="J15" s="32"/>
    </row>
    <row r="16" spans="2:10" s="28" customFormat="1" ht="15.95" customHeight="1">
      <c r="B16" s="32"/>
      <c r="C16" s="32"/>
      <c r="D16" s="32"/>
      <c r="E16" s="32"/>
      <c r="F16" s="32"/>
      <c r="G16" s="32"/>
      <c r="H16" s="32"/>
      <c r="I16" s="32"/>
      <c r="J16" s="32"/>
    </row>
    <row r="17" spans="2:10" s="28" customFormat="1" ht="15.95" customHeight="1">
      <c r="B17" s="32"/>
      <c r="C17" s="32"/>
      <c r="D17" s="32"/>
      <c r="E17" s="32"/>
      <c r="F17" s="32"/>
      <c r="G17" s="32"/>
      <c r="H17" s="32"/>
      <c r="I17" s="32"/>
      <c r="J17" s="32"/>
    </row>
    <row r="18" spans="2:10" s="28" customFormat="1" ht="15.95" customHeight="1">
      <c r="B18" s="32"/>
      <c r="C18" s="32"/>
      <c r="D18" s="32"/>
      <c r="E18" s="32"/>
      <c r="F18" s="32"/>
      <c r="G18" s="32"/>
      <c r="H18" s="32"/>
      <c r="I18" s="32"/>
      <c r="J18" s="32"/>
    </row>
    <row r="19" spans="2:10" s="28" customFormat="1" ht="15.95" customHeight="1">
      <c r="B19" s="32"/>
      <c r="C19" s="32"/>
      <c r="D19" s="32"/>
      <c r="E19" s="32"/>
      <c r="F19" s="32"/>
      <c r="G19" s="32"/>
      <c r="H19" s="32"/>
      <c r="I19" s="32"/>
      <c r="J19" s="32"/>
    </row>
    <row r="20" spans="2:10" s="28" customFormat="1" ht="15.95" customHeight="1">
      <c r="B20" s="32"/>
      <c r="C20" s="32"/>
      <c r="D20" s="32"/>
      <c r="E20" s="32"/>
      <c r="F20" s="32"/>
      <c r="G20" s="32"/>
      <c r="H20" s="32"/>
      <c r="I20" s="32"/>
      <c r="J20" s="32"/>
    </row>
    <row r="21" spans="2:10" s="28" customFormat="1" ht="15.95" customHeight="1">
      <c r="B21" s="32"/>
      <c r="C21" s="32"/>
      <c r="D21" s="32"/>
      <c r="E21" s="32"/>
      <c r="F21" s="32"/>
      <c r="G21" s="32"/>
      <c r="H21" s="32"/>
      <c r="I21" s="32"/>
      <c r="J21" s="32"/>
    </row>
    <row r="22" spans="2:10" s="28" customFormat="1" ht="15.95" customHeight="1">
      <c r="B22" s="32"/>
      <c r="C22" s="32"/>
      <c r="D22" s="32"/>
      <c r="E22" s="32"/>
      <c r="F22" s="32"/>
      <c r="G22" s="32"/>
      <c r="H22" s="32"/>
      <c r="I22" s="32"/>
      <c r="J22" s="32"/>
    </row>
    <row r="23" spans="2:10" s="28" customFormat="1" ht="15.95" customHeight="1">
      <c r="B23" s="32"/>
      <c r="C23" s="32"/>
      <c r="D23" s="32"/>
      <c r="E23" s="32"/>
      <c r="F23" s="32"/>
      <c r="G23" s="32"/>
      <c r="H23" s="32"/>
      <c r="I23" s="32"/>
      <c r="J23" s="32"/>
    </row>
    <row r="24" spans="2:10" s="28" customFormat="1" ht="15.95" customHeight="1">
      <c r="B24" s="32"/>
      <c r="C24" s="32"/>
      <c r="D24" s="32"/>
      <c r="E24" s="32"/>
      <c r="F24" s="32"/>
      <c r="G24" s="32"/>
      <c r="H24" s="32"/>
      <c r="I24" s="32"/>
      <c r="J24" s="32"/>
    </row>
    <row r="25" spans="2:10" ht="12.75" customHeight="1"/>
    <row r="26" spans="2:10" s="28" customFormat="1" ht="12.75" customHeight="1"/>
    <row r="27" spans="2:10" s="28" customFormat="1" ht="12.75" customHeight="1">
      <c r="B27" s="33" t="s">
        <v>45</v>
      </c>
      <c r="C27" s="33"/>
      <c r="D27" s="33"/>
    </row>
    <row r="28" spans="2:10" s="28" customFormat="1" ht="12.75" customHeight="1">
      <c r="B28" s="34"/>
      <c r="C28" s="34"/>
      <c r="D28" s="34"/>
      <c r="E28" s="35"/>
      <c r="F28" s="35"/>
      <c r="G28" s="35"/>
      <c r="H28" s="35"/>
      <c r="I28" s="35"/>
      <c r="J28" s="35"/>
    </row>
    <row r="29" spans="2:10" ht="12.75" customHeight="1"/>
    <row r="30" spans="2:10" ht="12.75" customHeight="1">
      <c r="B30" s="36" t="s">
        <v>46</v>
      </c>
      <c r="C30" s="36"/>
      <c r="D30" s="36"/>
    </row>
    <row r="31" spans="2:10" ht="12.75" customHeight="1"/>
    <row r="32" spans="2:10" ht="12.75" customHeight="1"/>
    <row r="33" spans="2:10" ht="72" customHeight="1">
      <c r="B33" s="783" t="s">
        <v>159</v>
      </c>
      <c r="C33" s="783"/>
      <c r="D33" s="783"/>
      <c r="E33" s="784"/>
      <c r="F33" s="784"/>
      <c r="G33" s="784"/>
      <c r="H33" s="784"/>
      <c r="I33" s="784"/>
      <c r="J33" s="784"/>
    </row>
  </sheetData>
  <mergeCells count="9">
    <mergeCell ref="B3:J3"/>
    <mergeCell ref="C6:J6"/>
    <mergeCell ref="B1:J1"/>
    <mergeCell ref="B2:J2"/>
    <mergeCell ref="B33:J33"/>
    <mergeCell ref="B8:J8"/>
    <mergeCell ref="B9:J9"/>
    <mergeCell ref="B11:J11"/>
    <mergeCell ref="C5:J5"/>
  </mergeCells>
  <phoneticPr fontId="28" type="noConversion"/>
  <pageMargins left="0.25" right="0.25" top="0.75" bottom="0.75" header="0.3" footer="0.3"/>
  <pageSetup scale="7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4"/>
  <sheetViews>
    <sheetView workbookViewId="0">
      <selection activeCell="B9" sqref="B9"/>
    </sheetView>
  </sheetViews>
  <sheetFormatPr baseColWidth="10" defaultRowHeight="12.75"/>
  <cols>
    <col min="1" max="1" width="8.140625" style="336" customWidth="1"/>
    <col min="2" max="2" width="32.5703125" bestFit="1" customWidth="1"/>
    <col min="3" max="3" width="6.140625" bestFit="1" customWidth="1"/>
    <col min="4" max="4" width="14.28515625" style="337" customWidth="1"/>
    <col min="5" max="5" width="9.42578125" style="323" bestFit="1" customWidth="1"/>
    <col min="6" max="6" width="15.28515625" style="337" customWidth="1"/>
  </cols>
  <sheetData>
    <row r="1" spans="1:6" ht="15">
      <c r="A1" s="344" t="s">
        <v>238</v>
      </c>
      <c r="B1" s="790"/>
      <c r="C1" s="790"/>
      <c r="D1" s="790"/>
      <c r="E1" s="790"/>
      <c r="F1" s="343"/>
    </row>
    <row r="2" spans="1:6">
      <c r="A2" s="324"/>
      <c r="B2" s="141"/>
      <c r="C2" s="141"/>
      <c r="D2" s="325"/>
      <c r="E2" s="326"/>
      <c r="F2" s="327"/>
    </row>
    <row r="3" spans="1:6" ht="15">
      <c r="A3" s="338" t="s">
        <v>92</v>
      </c>
      <c r="B3" s="339" t="s">
        <v>233</v>
      </c>
      <c r="C3" s="339" t="s">
        <v>234</v>
      </c>
      <c r="D3" s="340" t="s">
        <v>236</v>
      </c>
      <c r="E3" s="341" t="s">
        <v>235</v>
      </c>
      <c r="F3" s="342" t="s">
        <v>237</v>
      </c>
    </row>
    <row r="4" spans="1:6">
      <c r="A4" s="324"/>
      <c r="B4" s="141"/>
      <c r="C4" s="141"/>
      <c r="D4" s="325" t="s">
        <v>92</v>
      </c>
      <c r="E4" s="326"/>
      <c r="F4" s="327"/>
    </row>
    <row r="5" spans="1:6" ht="15">
      <c r="A5" s="324"/>
      <c r="B5" s="328" t="s">
        <v>239</v>
      </c>
      <c r="C5" s="141"/>
      <c r="D5" s="325"/>
      <c r="E5" s="326"/>
      <c r="F5" s="327"/>
    </row>
    <row r="6" spans="1:6">
      <c r="A6" s="324" t="s">
        <v>240</v>
      </c>
      <c r="B6" s="141" t="s">
        <v>241</v>
      </c>
      <c r="C6" s="141" t="s">
        <v>242</v>
      </c>
      <c r="D6" s="325">
        <v>8142.8</v>
      </c>
      <c r="E6" s="326">
        <v>788</v>
      </c>
      <c r="F6" s="327">
        <f>+D6*E6</f>
        <v>6416526.4000000004</v>
      </c>
    </row>
    <row r="7" spans="1:6">
      <c r="A7" s="324" t="s">
        <v>243</v>
      </c>
      <c r="B7" s="141" t="s">
        <v>244</v>
      </c>
      <c r="C7" s="141" t="s">
        <v>242</v>
      </c>
      <c r="D7" s="325">
        <v>8142.8</v>
      </c>
      <c r="E7" s="326">
        <v>332</v>
      </c>
      <c r="F7" s="327">
        <f>+D7*E7</f>
        <v>2703409.6</v>
      </c>
    </row>
    <row r="8" spans="1:6">
      <c r="A8" s="324" t="s">
        <v>245</v>
      </c>
      <c r="B8" s="141" t="s">
        <v>246</v>
      </c>
      <c r="C8" s="141" t="s">
        <v>22</v>
      </c>
      <c r="D8" s="325">
        <v>9119936</v>
      </c>
      <c r="E8" s="326">
        <v>0.24</v>
      </c>
      <c r="F8" s="327">
        <f>+D8*E8</f>
        <v>2188784.6400000001</v>
      </c>
    </row>
    <row r="9" spans="1:6" ht="15">
      <c r="A9" s="324" t="s">
        <v>247</v>
      </c>
      <c r="B9" s="328" t="s">
        <v>248</v>
      </c>
      <c r="C9" s="141"/>
      <c r="D9" s="325"/>
      <c r="E9" s="326"/>
      <c r="F9" s="329">
        <f>SUM(F6:F8)</f>
        <v>11308720.640000001</v>
      </c>
    </row>
    <row r="10" spans="1:6">
      <c r="A10" s="324" t="s">
        <v>92</v>
      </c>
      <c r="B10" s="141" t="s">
        <v>92</v>
      </c>
      <c r="C10" s="141"/>
      <c r="D10" s="325"/>
      <c r="E10" s="326"/>
      <c r="F10" s="327"/>
    </row>
    <row r="11" spans="1:6" ht="15">
      <c r="A11" s="324"/>
      <c r="B11" s="328" t="s">
        <v>249</v>
      </c>
      <c r="C11" s="141"/>
      <c r="D11" s="325"/>
      <c r="E11" s="326"/>
      <c r="F11" s="327"/>
    </row>
    <row r="12" spans="1:6">
      <c r="A12" s="324" t="s">
        <v>250</v>
      </c>
      <c r="B12" s="141" t="s">
        <v>251</v>
      </c>
      <c r="C12" s="141" t="s">
        <v>22</v>
      </c>
      <c r="D12" s="325">
        <f>+F6</f>
        <v>6416526.4000000004</v>
      </c>
      <c r="E12" s="326">
        <v>0.05</v>
      </c>
      <c r="F12" s="327">
        <f>+D12*E12</f>
        <v>320826.32000000007</v>
      </c>
    </row>
    <row r="13" spans="1:6" ht="15.75" thickBot="1">
      <c r="A13" s="324" t="s">
        <v>252</v>
      </c>
      <c r="B13" s="328" t="s">
        <v>253</v>
      </c>
      <c r="C13" s="141"/>
      <c r="D13" s="325"/>
      <c r="E13" s="326"/>
      <c r="F13" s="329">
        <f>SUM(F12)</f>
        <v>320826.32000000007</v>
      </c>
    </row>
    <row r="14" spans="1:6" ht="15.75" thickBot="1">
      <c r="A14" s="330"/>
      <c r="B14" s="331" t="s">
        <v>254</v>
      </c>
      <c r="C14" s="332"/>
      <c r="D14" s="333"/>
      <c r="E14" s="334"/>
      <c r="F14" s="335">
        <f>+ROUND(F13+F9,0)</f>
        <v>11629547</v>
      </c>
    </row>
  </sheetData>
  <mergeCells count="1">
    <mergeCell ref="B1:E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K82"/>
  <sheetViews>
    <sheetView showGridLines="0" view="pageBreakPreview" topLeftCell="A37" zoomScaleNormal="100" zoomScaleSheetLayoutView="100" workbookViewId="0">
      <selection activeCell="G14" sqref="G14"/>
    </sheetView>
  </sheetViews>
  <sheetFormatPr baseColWidth="10" defaultRowHeight="12.75"/>
  <cols>
    <col min="1" max="1" width="3.42578125" customWidth="1"/>
    <col min="2" max="2" width="29.85546875" customWidth="1"/>
    <col min="3" max="3" width="15.42578125" customWidth="1"/>
    <col min="4" max="4" width="11.140625" customWidth="1"/>
    <col min="5" max="5" width="10.28515625" customWidth="1"/>
    <col min="6" max="6" width="9.5703125" customWidth="1"/>
    <col min="7" max="7" width="10.42578125" customWidth="1"/>
  </cols>
  <sheetData>
    <row r="1" spans="2:8" ht="20.25">
      <c r="B1" s="792" t="s">
        <v>162</v>
      </c>
      <c r="C1" s="792"/>
      <c r="D1" s="792"/>
      <c r="E1" s="792"/>
      <c r="F1" s="792"/>
      <c r="G1" s="792"/>
      <c r="H1" s="792"/>
    </row>
    <row r="2" spans="2:8" ht="13.5" thickBot="1">
      <c r="B2" s="791"/>
      <c r="C2" s="791"/>
      <c r="D2" s="791"/>
      <c r="E2" s="791"/>
      <c r="F2" s="791"/>
      <c r="G2" s="791"/>
      <c r="H2" s="791"/>
    </row>
    <row r="3" spans="2:8" ht="15.75">
      <c r="B3" s="37"/>
      <c r="C3" s="38"/>
      <c r="D3" s="39"/>
      <c r="E3" s="3"/>
      <c r="F3" s="39"/>
      <c r="G3" s="39"/>
      <c r="H3" s="40"/>
    </row>
    <row r="4" spans="2:8" s="28" customFormat="1">
      <c r="B4" s="41" t="s">
        <v>8</v>
      </c>
      <c r="C4" s="42"/>
      <c r="D4" s="43"/>
      <c r="E4" s="44"/>
      <c r="F4" s="43"/>
      <c r="G4" s="43"/>
      <c r="H4" s="45"/>
    </row>
    <row r="5" spans="2:8" s="28" customFormat="1" ht="15.75">
      <c r="B5" s="46" t="s">
        <v>1</v>
      </c>
      <c r="C5" s="42"/>
      <c r="D5" s="47"/>
      <c r="E5" s="44" t="s">
        <v>47</v>
      </c>
      <c r="F5" s="43"/>
      <c r="G5" s="43"/>
      <c r="H5" s="45"/>
    </row>
    <row r="6" spans="2:8" s="28" customFormat="1">
      <c r="B6" s="48" t="s">
        <v>172</v>
      </c>
      <c r="C6" s="42"/>
      <c r="D6" s="43"/>
      <c r="E6" s="44"/>
      <c r="F6" s="43"/>
      <c r="G6" s="43"/>
      <c r="H6" s="45"/>
    </row>
    <row r="7" spans="2:8" s="28" customFormat="1" ht="12" thickBot="1">
      <c r="B7" s="49"/>
      <c r="C7" s="50"/>
      <c r="D7" s="51"/>
      <c r="E7" s="51"/>
      <c r="F7" s="51"/>
      <c r="G7" s="51"/>
      <c r="H7" s="52"/>
    </row>
    <row r="8" spans="2:8" s="28" customFormat="1" ht="11.25"/>
    <row r="9" spans="2:8" s="28" customFormat="1">
      <c r="B9" s="33" t="s">
        <v>48</v>
      </c>
      <c r="D9"/>
      <c r="E9" s="33" t="s">
        <v>49</v>
      </c>
    </row>
    <row r="10" spans="2:8" s="28" customFormat="1">
      <c r="B10" s="33" t="s">
        <v>50</v>
      </c>
      <c r="D10"/>
      <c r="F10"/>
    </row>
    <row r="11" spans="2:8" s="28" customFormat="1" ht="11.25">
      <c r="B11" s="33"/>
      <c r="D11" s="33"/>
      <c r="F11" s="33" t="s">
        <v>51</v>
      </c>
    </row>
    <row r="12" spans="2:8" s="28" customFormat="1" ht="13.5" thickBot="1">
      <c r="B12" s="53" t="s">
        <v>52</v>
      </c>
    </row>
    <row r="13" spans="2:8" s="28" customFormat="1" ht="11.25">
      <c r="B13" s="54" t="s">
        <v>53</v>
      </c>
      <c r="C13" s="55"/>
      <c r="D13" s="56" t="s">
        <v>54</v>
      </c>
      <c r="E13" s="56" t="s">
        <v>55</v>
      </c>
      <c r="F13" s="56" t="s">
        <v>56</v>
      </c>
      <c r="G13" s="57" t="s">
        <v>57</v>
      </c>
      <c r="H13" s="58"/>
    </row>
    <row r="14" spans="2:8" s="28" customFormat="1" ht="11.25">
      <c r="B14" s="59"/>
      <c r="C14" s="60"/>
      <c r="D14" s="60"/>
      <c r="E14" s="60"/>
      <c r="F14" s="60"/>
      <c r="G14" s="61"/>
      <c r="H14" s="58"/>
    </row>
    <row r="15" spans="2:8" s="28" customFormat="1" ht="11.25">
      <c r="B15" s="59"/>
      <c r="C15" s="60"/>
      <c r="D15" s="60"/>
      <c r="E15" s="60"/>
      <c r="F15" s="60"/>
      <c r="G15" s="61"/>
      <c r="H15" s="58"/>
    </row>
    <row r="16" spans="2:8" s="28" customFormat="1" ht="11.25">
      <c r="B16" s="59"/>
      <c r="C16" s="60"/>
      <c r="D16" s="60"/>
      <c r="E16" s="60"/>
      <c r="F16" s="60"/>
      <c r="G16" s="61"/>
      <c r="H16" s="58"/>
    </row>
    <row r="17" spans="2:8" s="28" customFormat="1" ht="11.25">
      <c r="B17" s="59"/>
      <c r="C17" s="60"/>
      <c r="D17" s="60"/>
      <c r="E17" s="60"/>
      <c r="F17" s="60"/>
      <c r="G17" s="61"/>
      <c r="H17" s="58"/>
    </row>
    <row r="18" spans="2:8" s="28" customFormat="1" ht="11.25">
      <c r="B18" s="59"/>
      <c r="C18" s="60"/>
      <c r="D18" s="60"/>
      <c r="E18" s="60"/>
      <c r="F18" s="60"/>
      <c r="G18" s="61"/>
      <c r="H18" s="58"/>
    </row>
    <row r="19" spans="2:8" s="28" customFormat="1" ht="12" thickBot="1">
      <c r="B19" s="62"/>
      <c r="C19" s="63"/>
      <c r="D19" s="63"/>
      <c r="E19" s="63"/>
      <c r="F19" s="63"/>
      <c r="G19" s="52"/>
      <c r="H19" s="62"/>
    </row>
    <row r="20" spans="2:8" s="28" customFormat="1" ht="12" thickBot="1">
      <c r="G20" s="64" t="s">
        <v>58</v>
      </c>
      <c r="H20" s="65"/>
    </row>
    <row r="21" spans="2:8" s="28" customFormat="1" ht="13.5" thickBot="1">
      <c r="B21" s="53" t="s">
        <v>59</v>
      </c>
    </row>
    <row r="22" spans="2:8" s="28" customFormat="1" ht="11.25">
      <c r="B22" s="66" t="s">
        <v>53</v>
      </c>
      <c r="C22" s="55"/>
      <c r="D22" s="56" t="s">
        <v>60</v>
      </c>
      <c r="E22" s="56" t="s">
        <v>61</v>
      </c>
      <c r="F22" s="56" t="s">
        <v>62</v>
      </c>
      <c r="G22" s="57" t="s">
        <v>57</v>
      </c>
      <c r="H22" s="58"/>
    </row>
    <row r="23" spans="2:8" s="28" customFormat="1" ht="11.25">
      <c r="B23" s="59"/>
      <c r="C23" s="60"/>
      <c r="D23" s="60"/>
      <c r="E23" s="60"/>
      <c r="F23" s="60"/>
      <c r="G23" s="61"/>
      <c r="H23" s="58"/>
    </row>
    <row r="24" spans="2:8" s="28" customFormat="1" ht="11.25">
      <c r="B24" s="59"/>
      <c r="C24" s="60"/>
      <c r="D24" s="60"/>
      <c r="E24" s="60"/>
      <c r="F24" s="60"/>
      <c r="G24" s="61"/>
      <c r="H24" s="58"/>
    </row>
    <row r="25" spans="2:8" s="28" customFormat="1" ht="11.25">
      <c r="B25" s="59"/>
      <c r="C25" s="60"/>
      <c r="D25" s="60"/>
      <c r="E25" s="60"/>
      <c r="F25" s="60"/>
      <c r="G25" s="61"/>
      <c r="H25" s="58"/>
    </row>
    <row r="26" spans="2:8" s="28" customFormat="1" ht="11.25">
      <c r="B26" s="59"/>
      <c r="C26" s="60"/>
      <c r="D26" s="60"/>
      <c r="E26" s="60"/>
      <c r="F26" s="60"/>
      <c r="G26" s="61"/>
      <c r="H26" s="58"/>
    </row>
    <row r="27" spans="2:8" s="28" customFormat="1" ht="11.25">
      <c r="B27" s="59"/>
      <c r="C27" s="60"/>
      <c r="D27" s="60"/>
      <c r="E27" s="60"/>
      <c r="F27" s="60"/>
      <c r="G27" s="61"/>
      <c r="H27" s="58"/>
    </row>
    <row r="28" spans="2:8" s="28" customFormat="1" ht="11.25">
      <c r="B28" s="59"/>
      <c r="C28" s="60"/>
      <c r="D28" s="60"/>
      <c r="E28" s="60"/>
      <c r="F28" s="60"/>
      <c r="G28" s="61"/>
      <c r="H28" s="58"/>
    </row>
    <row r="29" spans="2:8" s="28" customFormat="1" ht="12" thickBot="1">
      <c r="B29" s="62"/>
      <c r="C29" s="63"/>
      <c r="D29" s="63"/>
      <c r="E29" s="63"/>
      <c r="F29" s="63"/>
      <c r="G29" s="52"/>
      <c r="H29" s="62"/>
    </row>
    <row r="30" spans="2:8" s="28" customFormat="1" ht="12" thickBot="1">
      <c r="G30" s="64" t="s">
        <v>58</v>
      </c>
      <c r="H30" s="65"/>
    </row>
    <row r="31" spans="2:8" s="28" customFormat="1" ht="13.5" thickBot="1">
      <c r="B31" s="53" t="s">
        <v>63</v>
      </c>
    </row>
    <row r="32" spans="2:8" s="28" customFormat="1" ht="11.25">
      <c r="B32" s="67" t="s">
        <v>64</v>
      </c>
      <c r="C32" s="55" t="s">
        <v>65</v>
      </c>
      <c r="D32" s="56" t="s">
        <v>66</v>
      </c>
      <c r="E32" s="56" t="s">
        <v>158</v>
      </c>
      <c r="F32" s="56" t="s">
        <v>67</v>
      </c>
      <c r="G32" s="57" t="s">
        <v>57</v>
      </c>
      <c r="H32" s="58"/>
    </row>
    <row r="33" spans="2:8" s="28" customFormat="1" ht="11.25">
      <c r="B33" s="68"/>
      <c r="C33" s="60"/>
      <c r="D33" s="60"/>
      <c r="E33" s="60"/>
      <c r="F33" s="60"/>
      <c r="G33" s="61"/>
      <c r="H33" s="58"/>
    </row>
    <row r="34" spans="2:8" s="28" customFormat="1" ht="11.25">
      <c r="B34" s="68"/>
      <c r="C34" s="60"/>
      <c r="D34" s="60"/>
      <c r="E34" s="60"/>
      <c r="F34" s="60"/>
      <c r="G34" s="61"/>
      <c r="H34" s="58"/>
    </row>
    <row r="35" spans="2:8" s="28" customFormat="1" ht="11.25">
      <c r="B35" s="68"/>
      <c r="C35" s="60"/>
      <c r="D35" s="60"/>
      <c r="E35" s="60"/>
      <c r="F35" s="60"/>
      <c r="G35" s="61"/>
      <c r="H35" s="58"/>
    </row>
    <row r="36" spans="2:8" s="28" customFormat="1" ht="12" thickBot="1">
      <c r="B36" s="69"/>
      <c r="C36" s="70"/>
      <c r="D36" s="70"/>
      <c r="E36" s="70"/>
      <c r="F36" s="70"/>
      <c r="G36" s="71"/>
      <c r="H36" s="62"/>
    </row>
    <row r="37" spans="2:8" s="28" customFormat="1" ht="12" thickBot="1">
      <c r="G37" s="64" t="s">
        <v>58</v>
      </c>
      <c r="H37" s="65"/>
    </row>
    <row r="38" spans="2:8" s="28" customFormat="1" ht="13.5" thickBot="1">
      <c r="B38" s="53" t="s">
        <v>68</v>
      </c>
    </row>
    <row r="39" spans="2:8" s="28" customFormat="1" ht="11.25">
      <c r="B39" s="72" t="s">
        <v>69</v>
      </c>
      <c r="C39" s="56" t="s">
        <v>70</v>
      </c>
      <c r="D39" s="56" t="s">
        <v>71</v>
      </c>
      <c r="E39" s="73" t="s">
        <v>72</v>
      </c>
      <c r="F39" s="57" t="s">
        <v>56</v>
      </c>
      <c r="G39" s="57" t="s">
        <v>57</v>
      </c>
      <c r="H39" s="58"/>
    </row>
    <row r="40" spans="2:8" s="28" customFormat="1" ht="11.25">
      <c r="B40" s="68"/>
      <c r="C40" s="60"/>
      <c r="D40" s="60"/>
      <c r="E40" s="60"/>
      <c r="F40" s="60"/>
      <c r="G40" s="61"/>
      <c r="H40" s="58"/>
    </row>
    <row r="41" spans="2:8" s="28" customFormat="1" ht="11.25">
      <c r="B41" s="68"/>
      <c r="C41" s="60"/>
      <c r="D41" s="60"/>
      <c r="E41" s="60"/>
      <c r="F41" s="60"/>
      <c r="G41" s="61"/>
      <c r="H41" s="58"/>
    </row>
    <row r="42" spans="2:8" s="28" customFormat="1" ht="11.25">
      <c r="B42" s="68"/>
      <c r="C42" s="60"/>
      <c r="D42" s="60"/>
      <c r="E42" s="60"/>
      <c r="F42" s="60"/>
      <c r="G42" s="61"/>
      <c r="H42" s="58"/>
    </row>
    <row r="43" spans="2:8" s="28" customFormat="1" ht="11.25">
      <c r="B43" s="68"/>
      <c r="C43" s="60"/>
      <c r="D43" s="60"/>
      <c r="E43" s="60"/>
      <c r="F43" s="60"/>
      <c r="G43" s="61"/>
      <c r="H43" s="58"/>
    </row>
    <row r="44" spans="2:8" s="28" customFormat="1" ht="11.25">
      <c r="B44" s="68"/>
      <c r="C44" s="60"/>
      <c r="D44" s="60"/>
      <c r="E44" s="60"/>
      <c r="F44" s="60"/>
      <c r="G44" s="61"/>
      <c r="H44" s="58"/>
    </row>
    <row r="45" spans="2:8" s="28" customFormat="1" ht="11.25">
      <c r="B45" s="68"/>
      <c r="C45" s="60"/>
      <c r="D45" s="60"/>
      <c r="E45" s="60"/>
      <c r="F45" s="60"/>
      <c r="G45" s="61"/>
      <c r="H45" s="58"/>
    </row>
    <row r="46" spans="2:8" s="28" customFormat="1" ht="12" thickBot="1">
      <c r="B46" s="69"/>
      <c r="C46" s="63"/>
      <c r="D46" s="63"/>
      <c r="E46" s="63"/>
      <c r="F46" s="63"/>
      <c r="G46" s="52"/>
      <c r="H46" s="62"/>
    </row>
    <row r="47" spans="2:8" s="28" customFormat="1" ht="12" thickBot="1">
      <c r="G47" s="64" t="s">
        <v>58</v>
      </c>
      <c r="H47" s="65"/>
    </row>
    <row r="48" spans="2:8" s="28" customFormat="1" ht="12" thickBot="1">
      <c r="G48" s="74"/>
      <c r="H48" s="43"/>
    </row>
    <row r="49" spans="2:11" s="28" customFormat="1" ht="12" thickBot="1">
      <c r="E49" s="75" t="s">
        <v>73</v>
      </c>
      <c r="F49" s="35"/>
      <c r="G49" s="35"/>
      <c r="H49" s="65"/>
    </row>
    <row r="50" spans="2:11" s="28" customFormat="1" ht="13.5" thickBot="1">
      <c r="B50" s="53" t="s">
        <v>74</v>
      </c>
    </row>
    <row r="51" spans="2:11" s="28" customFormat="1" ht="11.25">
      <c r="B51" s="76" t="s">
        <v>53</v>
      </c>
      <c r="C51" s="77"/>
      <c r="D51" s="77"/>
      <c r="E51" s="78"/>
      <c r="F51" s="79" t="s">
        <v>75</v>
      </c>
      <c r="G51" s="80" t="s">
        <v>76</v>
      </c>
      <c r="H51" s="81"/>
    </row>
    <row r="52" spans="2:11" s="28" customFormat="1" ht="11.25">
      <c r="B52" s="59"/>
      <c r="C52" s="82"/>
      <c r="D52" s="82"/>
      <c r="E52" s="60"/>
      <c r="F52" s="60"/>
      <c r="G52" s="82"/>
      <c r="H52" s="83"/>
    </row>
    <row r="53" spans="2:11" s="28" customFormat="1" ht="11.25">
      <c r="B53" s="59"/>
      <c r="C53" s="82"/>
      <c r="D53" s="82"/>
      <c r="E53" s="60"/>
      <c r="F53" s="60"/>
      <c r="G53" s="82"/>
      <c r="H53" s="83"/>
    </row>
    <row r="54" spans="2:11" s="28" customFormat="1" ht="12" thickBot="1">
      <c r="B54" s="62"/>
      <c r="C54" s="51"/>
      <c r="D54" s="51"/>
      <c r="E54" s="63"/>
      <c r="F54" s="63"/>
      <c r="G54" s="51"/>
      <c r="H54" s="84"/>
    </row>
    <row r="55" spans="2:11" s="28" customFormat="1" ht="12" thickBot="1">
      <c r="G55" s="64" t="s">
        <v>58</v>
      </c>
      <c r="H55" s="84"/>
    </row>
    <row r="56" spans="2:11" s="28" customFormat="1" ht="12" thickBot="1"/>
    <row r="57" spans="2:11" s="28" customFormat="1" ht="13.5" thickBot="1">
      <c r="B57"/>
      <c r="D57" s="75" t="s">
        <v>77</v>
      </c>
      <c r="E57" s="35"/>
      <c r="F57" s="35"/>
      <c r="G57" s="35"/>
      <c r="H57" s="65"/>
    </row>
    <row r="58" spans="2:11" s="28" customFormat="1" ht="11.25">
      <c r="B58" s="36"/>
      <c r="D58" s="75"/>
      <c r="E58" s="35"/>
      <c r="F58" s="35"/>
      <c r="G58" s="35"/>
      <c r="H58" s="43"/>
    </row>
    <row r="59" spans="2:11" s="28" customFormat="1" ht="11.25"/>
    <row r="60" spans="2:11" s="28" customFormat="1" ht="11.25" customHeight="1">
      <c r="B60" s="33" t="s">
        <v>78</v>
      </c>
      <c r="F60" s="36" t="s">
        <v>46</v>
      </c>
      <c r="G60"/>
    </row>
    <row r="61" spans="2:11" s="28" customFormat="1" ht="11.25" customHeight="1">
      <c r="B61" s="34"/>
      <c r="C61" s="35"/>
      <c r="D61" s="35"/>
      <c r="E61" s="35"/>
      <c r="F61" s="35"/>
      <c r="G61" s="35"/>
      <c r="H61" s="35"/>
      <c r="K61"/>
    </row>
    <row r="62" spans="2:11" s="28" customFormat="1" ht="11.25">
      <c r="B62" s="33" t="s">
        <v>79</v>
      </c>
      <c r="F62" s="33"/>
    </row>
    <row r="63" spans="2:11" s="28" customFormat="1" ht="11.25"/>
    <row r="64" spans="2:11" s="28" customFormat="1" ht="11.25"/>
    <row r="65" s="28" customFormat="1" ht="11.25"/>
    <row r="66" s="28" customFormat="1" ht="11.25"/>
    <row r="67" s="28" customFormat="1" ht="11.25"/>
    <row r="68" s="28" customFormat="1" ht="11.25"/>
    <row r="69" s="28" customFormat="1" ht="11.25"/>
    <row r="70" s="28" customFormat="1" ht="11.25"/>
    <row r="71" s="28" customFormat="1" ht="11.25"/>
    <row r="72" s="28" customFormat="1" ht="11.25"/>
    <row r="73" s="28" customFormat="1" ht="11.25"/>
    <row r="74" s="28" customFormat="1" ht="11.25"/>
    <row r="75" s="28" customFormat="1" ht="11.25"/>
    <row r="76" s="28" customFormat="1" ht="11.25"/>
    <row r="77" s="28" customFormat="1" ht="11.25"/>
    <row r="78" s="28" customFormat="1" ht="11.25"/>
    <row r="79" s="28" customFormat="1" ht="11.25"/>
    <row r="80" s="28" customFormat="1" ht="11.25"/>
    <row r="81" s="28" customFormat="1" ht="11.25"/>
    <row r="82" s="28" customFormat="1" ht="11.25"/>
  </sheetData>
  <mergeCells count="2">
    <mergeCell ref="B2:H2"/>
    <mergeCell ref="B1:H1"/>
  </mergeCells>
  <phoneticPr fontId="28" type="noConversion"/>
  <pageMargins left="0.25" right="0.25" top="0.75" bottom="0.75" header="0.3" footer="0.3"/>
  <pageSetup scale="94"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P45"/>
  <sheetViews>
    <sheetView showGridLines="0" view="pageBreakPreview" topLeftCell="A4" zoomScale="80" zoomScaleNormal="55" zoomScaleSheetLayoutView="80" workbookViewId="0">
      <selection activeCell="G34" sqref="G34"/>
    </sheetView>
  </sheetViews>
  <sheetFormatPr baseColWidth="10" defaultRowHeight="12.75"/>
  <cols>
    <col min="1" max="1" width="5" customWidth="1"/>
    <col min="2" max="2" width="40.85546875" customWidth="1"/>
    <col min="3" max="3" width="12.5703125" customWidth="1"/>
    <col min="4" max="4" width="10" customWidth="1"/>
    <col min="5" max="5" width="10.42578125" customWidth="1"/>
    <col min="6" max="6" width="13.85546875" customWidth="1"/>
    <col min="7" max="7" width="17.28515625" customWidth="1"/>
    <col min="8" max="8" width="13.5703125" customWidth="1"/>
    <col min="9" max="11" width="11.7109375" customWidth="1"/>
    <col min="12" max="12" width="14.5703125" customWidth="1"/>
    <col min="13" max="13" width="17.42578125" customWidth="1"/>
  </cols>
  <sheetData>
    <row r="1" spans="2:14">
      <c r="B1" s="24"/>
    </row>
    <row r="2" spans="2:14" ht="15.75">
      <c r="B2" s="793" t="s">
        <v>90</v>
      </c>
      <c r="C2" s="793"/>
      <c r="D2" s="793"/>
      <c r="E2" s="793"/>
      <c r="F2" s="793"/>
      <c r="G2" s="793"/>
      <c r="H2" s="793"/>
      <c r="I2" s="793"/>
      <c r="J2" s="793"/>
      <c r="K2" s="793"/>
      <c r="L2" s="793"/>
      <c r="M2" s="793"/>
    </row>
    <row r="4" spans="2:14" ht="13.5" thickBot="1"/>
    <row r="5" spans="2:14" ht="14.25" thickTop="1" thickBot="1">
      <c r="B5" s="128"/>
      <c r="C5" s="129" t="s">
        <v>91</v>
      </c>
      <c r="D5" s="130"/>
      <c r="E5" s="130"/>
      <c r="F5" s="131"/>
      <c r="G5" s="132" t="s">
        <v>92</v>
      </c>
      <c r="H5" s="133" t="s">
        <v>93</v>
      </c>
      <c r="I5" s="133" t="s">
        <v>94</v>
      </c>
      <c r="J5" s="133"/>
      <c r="K5" s="134"/>
      <c r="L5" s="135" t="s">
        <v>95</v>
      </c>
      <c r="M5" s="136"/>
    </row>
    <row r="6" spans="2:14" ht="13.5" thickTop="1">
      <c r="B6" s="137"/>
      <c r="C6" s="138"/>
      <c r="D6" s="139"/>
      <c r="E6" s="139"/>
      <c r="F6" s="140"/>
      <c r="G6" s="132" t="s">
        <v>96</v>
      </c>
      <c r="H6" s="141"/>
      <c r="I6" s="141"/>
      <c r="J6" s="141"/>
      <c r="K6" s="142"/>
      <c r="L6" s="143"/>
      <c r="M6" s="144"/>
    </row>
    <row r="7" spans="2:14">
      <c r="B7" s="137"/>
      <c r="C7" s="138" t="s">
        <v>97</v>
      </c>
      <c r="D7" s="139"/>
      <c r="E7" s="139"/>
      <c r="F7" s="140"/>
      <c r="G7" s="145" t="s">
        <v>98</v>
      </c>
      <c r="H7" s="141"/>
      <c r="I7" s="141" t="s">
        <v>92</v>
      </c>
      <c r="J7" s="141"/>
      <c r="K7" s="142"/>
      <c r="L7" s="143"/>
      <c r="M7" s="144"/>
    </row>
    <row r="8" spans="2:14">
      <c r="B8" s="137" t="s">
        <v>8</v>
      </c>
      <c r="C8" s="138" t="s">
        <v>99</v>
      </c>
      <c r="D8" s="139"/>
      <c r="E8" s="139"/>
      <c r="F8" s="139"/>
      <c r="G8" s="146" t="s">
        <v>100</v>
      </c>
      <c r="H8" s="141"/>
      <c r="I8" s="141"/>
      <c r="J8" s="141"/>
      <c r="K8" s="142"/>
      <c r="L8" s="143" t="s">
        <v>101</v>
      </c>
      <c r="M8" s="144"/>
    </row>
    <row r="9" spans="2:14">
      <c r="B9" s="137" t="s">
        <v>102</v>
      </c>
      <c r="C9" s="138" t="s">
        <v>103</v>
      </c>
      <c r="D9" s="139"/>
      <c r="E9" s="26" t="s">
        <v>104</v>
      </c>
      <c r="F9" s="140"/>
      <c r="G9" s="146" t="s">
        <v>105</v>
      </c>
      <c r="H9" s="141"/>
      <c r="I9" s="141"/>
      <c r="J9" s="141"/>
      <c r="K9" s="142"/>
      <c r="L9" s="26" t="s">
        <v>106</v>
      </c>
      <c r="M9" s="144"/>
    </row>
    <row r="10" spans="2:14">
      <c r="B10" s="147" t="s">
        <v>173</v>
      </c>
      <c r="C10" s="138" t="s">
        <v>107</v>
      </c>
      <c r="D10" s="139"/>
      <c r="E10" s="139"/>
      <c r="F10" s="140"/>
      <c r="G10" s="146" t="s">
        <v>108</v>
      </c>
      <c r="H10" s="141"/>
      <c r="I10" s="141"/>
      <c r="J10" s="141"/>
      <c r="K10" s="142"/>
      <c r="L10" s="26" t="s">
        <v>109</v>
      </c>
      <c r="M10" s="144"/>
    </row>
    <row r="11" spans="2:14" ht="13.5" thickBot="1">
      <c r="B11" s="148"/>
      <c r="C11" s="149" t="s">
        <v>110</v>
      </c>
      <c r="D11" s="150"/>
      <c r="E11" s="150"/>
      <c r="F11" s="151"/>
      <c r="G11" s="152"/>
      <c r="H11" s="152"/>
      <c r="I11" s="152"/>
      <c r="J11" s="152"/>
      <c r="K11" s="149" t="s">
        <v>111</v>
      </c>
      <c r="L11" s="153"/>
      <c r="M11" s="154"/>
    </row>
    <row r="12" spans="2:14" ht="14.25" thickTop="1" thickBot="1">
      <c r="C12" s="155"/>
      <c r="D12" s="155"/>
      <c r="E12" s="155"/>
      <c r="F12" s="155"/>
      <c r="G12" s="155"/>
      <c r="H12" s="155"/>
      <c r="I12" s="155"/>
      <c r="J12" s="155"/>
      <c r="K12" s="155"/>
      <c r="L12" s="155"/>
      <c r="M12" s="155"/>
    </row>
    <row r="13" spans="2:14" s="28" customFormat="1" ht="34.5" customHeight="1" thickTop="1">
      <c r="B13" s="794" t="s">
        <v>112</v>
      </c>
      <c r="C13" s="794" t="s">
        <v>113</v>
      </c>
      <c r="D13" s="794" t="s">
        <v>114</v>
      </c>
      <c r="E13" s="794" t="s">
        <v>115</v>
      </c>
      <c r="F13" s="794" t="s">
        <v>116</v>
      </c>
      <c r="G13" s="156" t="s">
        <v>117</v>
      </c>
      <c r="H13" s="157" t="s">
        <v>118</v>
      </c>
      <c r="I13" s="158" t="s">
        <v>119</v>
      </c>
      <c r="J13" s="158" t="s">
        <v>119</v>
      </c>
      <c r="K13" s="158" t="s">
        <v>119</v>
      </c>
      <c r="L13" s="158" t="s">
        <v>119</v>
      </c>
      <c r="M13" s="157" t="s">
        <v>119</v>
      </c>
    </row>
    <row r="14" spans="2:14" s="28" customFormat="1" ht="16.5" customHeight="1" thickBot="1">
      <c r="B14" s="795"/>
      <c r="C14" s="795"/>
      <c r="D14" s="795"/>
      <c r="E14" s="795"/>
      <c r="F14" s="795"/>
      <c r="G14" s="159"/>
      <c r="H14" s="160"/>
      <c r="I14" s="161"/>
      <c r="J14" s="162"/>
      <c r="K14" s="162"/>
      <c r="L14" s="162"/>
      <c r="M14" s="163"/>
      <c r="N14" s="164" t="s">
        <v>22</v>
      </c>
    </row>
    <row r="15" spans="2:14" ht="14.25" thickTop="1" thickBot="1">
      <c r="B15" s="133"/>
      <c r="C15" s="133"/>
      <c r="D15" s="133"/>
      <c r="E15" s="133"/>
      <c r="F15" s="133"/>
      <c r="G15" s="133"/>
      <c r="H15" s="133"/>
      <c r="I15" s="133"/>
      <c r="J15" s="133"/>
      <c r="K15" s="133"/>
      <c r="L15" s="133"/>
      <c r="M15" s="165"/>
      <c r="N15" s="164"/>
    </row>
    <row r="16" spans="2:14" ht="20.100000000000001" customHeight="1" thickTop="1">
      <c r="B16" s="166"/>
      <c r="C16" s="167"/>
      <c r="D16" s="167"/>
      <c r="E16" s="168"/>
      <c r="F16" s="168"/>
      <c r="G16" s="169"/>
      <c r="H16" s="170"/>
      <c r="I16" s="171"/>
      <c r="J16" s="172"/>
      <c r="K16" s="172"/>
      <c r="L16" s="172"/>
      <c r="M16" s="173"/>
      <c r="N16" s="164">
        <v>100</v>
      </c>
    </row>
    <row r="17" spans="2:14" ht="20.100000000000001" customHeight="1">
      <c r="B17" s="174"/>
      <c r="C17" s="175"/>
      <c r="D17" s="175"/>
      <c r="E17" s="176"/>
      <c r="F17" s="177"/>
      <c r="G17" s="178"/>
      <c r="H17" s="179"/>
      <c r="I17" s="180"/>
      <c r="J17" s="181"/>
      <c r="K17" s="182"/>
      <c r="L17" s="182"/>
      <c r="M17" s="183"/>
      <c r="N17" s="164">
        <v>90</v>
      </c>
    </row>
    <row r="18" spans="2:14" ht="20.100000000000001" customHeight="1">
      <c r="B18" s="174"/>
      <c r="C18" s="175"/>
      <c r="D18" s="175"/>
      <c r="E18" s="176"/>
      <c r="F18" s="177"/>
      <c r="G18" s="184"/>
      <c r="H18" s="185"/>
      <c r="I18" s="186"/>
      <c r="J18" s="182"/>
      <c r="K18" s="182"/>
      <c r="L18" s="182"/>
      <c r="M18" s="183"/>
      <c r="N18" s="164">
        <v>80</v>
      </c>
    </row>
    <row r="19" spans="2:14" ht="20.100000000000001" customHeight="1">
      <c r="B19" s="174"/>
      <c r="C19" s="175"/>
      <c r="D19" s="175"/>
      <c r="E19" s="176"/>
      <c r="F19" s="177"/>
      <c r="G19" s="184"/>
      <c r="H19" s="185"/>
      <c r="I19" s="186"/>
      <c r="J19" s="182"/>
      <c r="K19" s="182"/>
      <c r="L19" s="182"/>
      <c r="M19" s="183"/>
      <c r="N19" s="164">
        <v>70</v>
      </c>
    </row>
    <row r="20" spans="2:14" ht="20.100000000000001" customHeight="1">
      <c r="B20" s="187"/>
      <c r="C20" s="175"/>
      <c r="D20" s="175"/>
      <c r="E20" s="176"/>
      <c r="F20" s="177"/>
      <c r="G20" s="184"/>
      <c r="H20" s="185"/>
      <c r="I20" s="186"/>
      <c r="J20" s="182"/>
      <c r="K20" s="182"/>
      <c r="L20" s="182"/>
      <c r="M20" s="183"/>
      <c r="N20" s="164">
        <v>60</v>
      </c>
    </row>
    <row r="21" spans="2:14" ht="20.100000000000001" customHeight="1">
      <c r="B21" s="174"/>
      <c r="C21" s="175"/>
      <c r="D21" s="175"/>
      <c r="E21" s="176"/>
      <c r="F21" s="177"/>
      <c r="G21" s="184"/>
      <c r="H21" s="185"/>
      <c r="I21" s="186"/>
      <c r="J21" s="182"/>
      <c r="K21" s="182"/>
      <c r="L21" s="182"/>
      <c r="M21" s="183"/>
      <c r="N21" s="164">
        <v>50</v>
      </c>
    </row>
    <row r="22" spans="2:14" ht="20.100000000000001" customHeight="1">
      <c r="B22" s="174"/>
      <c r="C22" s="175"/>
      <c r="D22" s="175"/>
      <c r="E22" s="176"/>
      <c r="F22" s="177"/>
      <c r="G22" s="184"/>
      <c r="H22" s="185"/>
      <c r="I22" s="186"/>
      <c r="J22" s="182"/>
      <c r="K22" s="182"/>
      <c r="L22" s="182"/>
      <c r="M22" s="183"/>
      <c r="N22" s="164">
        <v>40</v>
      </c>
    </row>
    <row r="23" spans="2:14" ht="20.100000000000001" customHeight="1">
      <c r="B23" s="174"/>
      <c r="C23" s="175"/>
      <c r="D23" s="175"/>
      <c r="E23" s="176"/>
      <c r="F23" s="177"/>
      <c r="G23" s="184"/>
      <c r="H23" s="185"/>
      <c r="I23" s="186"/>
      <c r="J23" s="182"/>
      <c r="K23" s="182"/>
      <c r="L23" s="182"/>
      <c r="M23" s="183"/>
      <c r="N23" s="164">
        <v>30</v>
      </c>
    </row>
    <row r="24" spans="2:14" ht="20.100000000000001" customHeight="1">
      <c r="B24" s="187"/>
      <c r="C24" s="175"/>
      <c r="D24" s="175"/>
      <c r="E24" s="176"/>
      <c r="F24" s="177"/>
      <c r="G24" s="184"/>
      <c r="H24" s="185"/>
      <c r="I24" s="186"/>
      <c r="J24" s="182"/>
      <c r="K24" s="182"/>
      <c r="L24" s="182"/>
      <c r="M24" s="183"/>
      <c r="N24" s="164">
        <v>20</v>
      </c>
    </row>
    <row r="25" spans="2:14" ht="20.100000000000001" customHeight="1" thickBot="1">
      <c r="B25" s="188"/>
      <c r="C25" s="189"/>
      <c r="D25" s="189"/>
      <c r="E25" s="189"/>
      <c r="F25" s="189"/>
      <c r="G25" s="190"/>
      <c r="H25" s="191"/>
      <c r="I25" s="192"/>
      <c r="J25" s="189"/>
      <c r="K25" s="189"/>
      <c r="L25" s="189"/>
      <c r="M25" s="191"/>
      <c r="N25" s="164">
        <v>10</v>
      </c>
    </row>
    <row r="26" spans="2:14" ht="23.25" customHeight="1" thickTop="1" thickBot="1">
      <c r="C26" s="141"/>
      <c r="D26" s="141"/>
      <c r="E26" s="141"/>
      <c r="F26" s="141"/>
      <c r="G26" s="141"/>
      <c r="H26" s="141"/>
      <c r="I26" s="141"/>
      <c r="J26" s="141"/>
      <c r="K26" s="141"/>
      <c r="L26" s="141"/>
      <c r="M26" s="141"/>
    </row>
    <row r="27" spans="2:14" ht="21.75" customHeight="1" thickTop="1" thickBot="1">
      <c r="B27" s="193" t="s">
        <v>120</v>
      </c>
      <c r="C27" s="194"/>
      <c r="D27" s="194"/>
      <c r="E27" s="194"/>
      <c r="F27" s="195" t="s">
        <v>121</v>
      </c>
      <c r="G27" s="196"/>
      <c r="H27" s="197" t="s">
        <v>122</v>
      </c>
      <c r="I27" s="171"/>
      <c r="J27" s="172"/>
      <c r="K27" s="172"/>
      <c r="L27" s="172"/>
      <c r="M27" s="173"/>
    </row>
    <row r="28" spans="2:14" ht="14.25" thickTop="1" thickBot="1">
      <c r="B28" s="198"/>
      <c r="C28" s="141"/>
      <c r="D28" s="141"/>
      <c r="E28" s="141"/>
      <c r="F28" s="199" t="s">
        <v>123</v>
      </c>
      <c r="G28" s="200"/>
      <c r="H28" s="201" t="s">
        <v>22</v>
      </c>
      <c r="I28" s="192"/>
      <c r="J28" s="189"/>
      <c r="K28" s="189"/>
      <c r="L28" s="189"/>
      <c r="M28" s="191"/>
    </row>
    <row r="29" spans="2:14" ht="13.5" thickTop="1">
      <c r="B29" s="198"/>
      <c r="C29" s="141"/>
      <c r="D29" s="141"/>
      <c r="E29" s="141"/>
      <c r="F29" s="202" t="s">
        <v>121</v>
      </c>
      <c r="G29" s="203"/>
      <c r="H29" s="204" t="s">
        <v>122</v>
      </c>
      <c r="I29" s="180"/>
      <c r="J29" s="181"/>
      <c r="K29" s="181"/>
      <c r="L29" s="181"/>
      <c r="M29" s="205"/>
    </row>
    <row r="30" spans="2:14" ht="13.5" thickBot="1">
      <c r="B30" s="198"/>
      <c r="C30" s="141"/>
      <c r="D30" s="141"/>
      <c r="E30" s="141"/>
      <c r="F30" s="199" t="s">
        <v>124</v>
      </c>
      <c r="G30" s="200"/>
      <c r="H30" s="201" t="s">
        <v>22</v>
      </c>
      <c r="I30" s="192"/>
      <c r="J30" s="189"/>
      <c r="K30" s="189"/>
      <c r="L30" s="189"/>
      <c r="M30" s="191"/>
    </row>
    <row r="31" spans="2:14" ht="13.5" thickTop="1">
      <c r="B31" s="198"/>
      <c r="C31" s="141"/>
      <c r="D31" s="141"/>
      <c r="E31" s="141"/>
      <c r="F31" s="206" t="s">
        <v>121</v>
      </c>
      <c r="G31" s="207"/>
      <c r="H31" s="204" t="s">
        <v>122</v>
      </c>
      <c r="I31" s="180"/>
      <c r="J31" s="181"/>
      <c r="K31" s="181"/>
      <c r="L31" s="181"/>
      <c r="M31" s="205"/>
    </row>
    <row r="32" spans="2:14" ht="13.5" thickBot="1">
      <c r="B32" s="198"/>
      <c r="C32" s="141"/>
      <c r="D32" s="141"/>
      <c r="E32" s="141"/>
      <c r="F32" s="208" t="s">
        <v>125</v>
      </c>
      <c r="G32" s="180"/>
      <c r="H32" s="201" t="s">
        <v>22</v>
      </c>
      <c r="I32" s="192"/>
      <c r="J32" s="189"/>
      <c r="K32" s="189"/>
      <c r="L32" s="189"/>
      <c r="M32" s="191"/>
    </row>
    <row r="33" spans="2:16" ht="13.5" thickTop="1">
      <c r="B33" s="198"/>
      <c r="C33" s="141"/>
      <c r="D33" s="141"/>
      <c r="E33" s="141"/>
      <c r="F33" s="206" t="s">
        <v>121</v>
      </c>
      <c r="G33" s="207"/>
      <c r="H33" s="204" t="s">
        <v>122</v>
      </c>
      <c r="I33" s="180"/>
      <c r="J33" s="181"/>
      <c r="K33" s="181"/>
      <c r="L33" s="181"/>
      <c r="M33" s="205"/>
    </row>
    <row r="34" spans="2:16" ht="13.5" thickBot="1">
      <c r="B34" s="198"/>
      <c r="C34" s="141"/>
      <c r="D34" s="141"/>
      <c r="E34" s="141"/>
      <c r="F34" s="208" t="s">
        <v>126</v>
      </c>
      <c r="G34" s="180"/>
      <c r="H34" s="201" t="s">
        <v>22</v>
      </c>
      <c r="I34" s="192"/>
      <c r="J34" s="189"/>
      <c r="K34" s="189"/>
      <c r="L34" s="189"/>
      <c r="M34" s="191"/>
    </row>
    <row r="35" spans="2:16" ht="13.5" thickTop="1">
      <c r="B35" s="209" t="s">
        <v>92</v>
      </c>
      <c r="C35" s="141"/>
      <c r="D35" s="141"/>
      <c r="E35" s="141"/>
      <c r="F35" s="141"/>
      <c r="G35" s="141"/>
      <c r="H35" s="141"/>
      <c r="I35" s="141"/>
      <c r="J35" s="141"/>
      <c r="K35" s="141"/>
      <c r="L35" s="141"/>
      <c r="M35" s="210"/>
    </row>
    <row r="36" spans="2:16" ht="13.5" thickBot="1">
      <c r="B36" s="211"/>
      <c r="C36" s="212"/>
      <c r="D36" s="212"/>
      <c r="E36" s="212"/>
      <c r="F36" s="213"/>
      <c r="G36" s="213"/>
      <c r="H36" s="214"/>
      <c r="I36" s="214"/>
      <c r="J36" s="214"/>
      <c r="K36" s="213"/>
      <c r="L36" s="213"/>
      <c r="M36" s="215"/>
      <c r="N36" s="216"/>
      <c r="O36" s="216"/>
      <c r="P36" s="216"/>
    </row>
    <row r="37" spans="2:16" ht="13.5" thickTop="1">
      <c r="B37" s="217" t="s">
        <v>92</v>
      </c>
      <c r="C37" s="218"/>
      <c r="D37" s="218"/>
      <c r="E37" s="218"/>
      <c r="F37" s="218"/>
      <c r="G37" s="218"/>
      <c r="H37" s="219"/>
      <c r="I37" s="219"/>
      <c r="J37" s="219"/>
      <c r="K37" s="220"/>
      <c r="L37" s="220"/>
      <c r="M37" s="220"/>
      <c r="N37" s="216"/>
      <c r="O37" s="216"/>
      <c r="P37" s="216"/>
    </row>
    <row r="38" spans="2:16">
      <c r="B38" s="141"/>
      <c r="C38" s="141"/>
      <c r="D38" s="141"/>
      <c r="E38" s="141"/>
      <c r="F38" s="141"/>
      <c r="G38" s="141"/>
      <c r="H38" s="141"/>
      <c r="I38" s="141"/>
      <c r="J38" s="141"/>
      <c r="K38" s="141"/>
      <c r="L38" s="141"/>
      <c r="M38" s="141"/>
      <c r="N38" s="141"/>
      <c r="O38" s="141"/>
      <c r="P38" s="141"/>
    </row>
    <row r="40" spans="2:16">
      <c r="B40" t="s">
        <v>127</v>
      </c>
      <c r="G40" t="s">
        <v>128</v>
      </c>
    </row>
    <row r="45" spans="2:16">
      <c r="B45" t="s">
        <v>129</v>
      </c>
      <c r="G45" t="s">
        <v>130</v>
      </c>
    </row>
  </sheetData>
  <mergeCells count="6">
    <mergeCell ref="B2:M2"/>
    <mergeCell ref="B13:B14"/>
    <mergeCell ref="C13:C14"/>
    <mergeCell ref="D13:D14"/>
    <mergeCell ref="E13:E14"/>
    <mergeCell ref="F13:F14"/>
  </mergeCells>
  <phoneticPr fontId="28" type="noConversion"/>
  <pageMargins left="0.25" right="0.25" top="0.75" bottom="0.75" header="0.3" footer="0.3"/>
  <pageSetup scale="7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L38"/>
  <sheetViews>
    <sheetView showGridLines="0" view="pageBreakPreview" zoomScaleNormal="100" zoomScaleSheetLayoutView="100" workbookViewId="0">
      <selection activeCell="C10" sqref="C10:L10"/>
    </sheetView>
  </sheetViews>
  <sheetFormatPr baseColWidth="10" defaultRowHeight="12.75"/>
  <cols>
    <col min="1" max="1" width="1.5703125" customWidth="1"/>
    <col min="2" max="2" width="22.7109375" customWidth="1"/>
    <col min="3" max="3" width="10.85546875" customWidth="1"/>
    <col min="4" max="4" width="9.7109375" customWidth="1"/>
  </cols>
  <sheetData>
    <row r="1" spans="1:12">
      <c r="B1" s="796"/>
      <c r="C1" s="796"/>
      <c r="D1" s="796"/>
      <c r="E1" s="796"/>
      <c r="F1" s="796"/>
      <c r="G1" s="796"/>
      <c r="H1" s="796"/>
      <c r="I1" s="796"/>
      <c r="J1" s="796"/>
      <c r="K1" s="796"/>
      <c r="L1" s="796"/>
    </row>
    <row r="2" spans="1:12" ht="18">
      <c r="A2" s="85"/>
      <c r="B2" s="797" t="s">
        <v>410</v>
      </c>
      <c r="C2" s="797"/>
      <c r="D2" s="797"/>
      <c r="E2" s="797"/>
      <c r="F2" s="797"/>
      <c r="G2" s="797"/>
      <c r="H2" s="797"/>
      <c r="I2" s="797"/>
      <c r="J2" s="797"/>
      <c r="K2" s="797"/>
      <c r="L2" s="797"/>
    </row>
    <row r="3" spans="1:12" ht="13.5" thickBot="1">
      <c r="B3" s="798"/>
      <c r="C3" s="798"/>
      <c r="D3" s="798"/>
      <c r="E3" s="798"/>
      <c r="F3" s="798"/>
      <c r="G3" s="798"/>
      <c r="H3" s="798"/>
      <c r="I3" s="798"/>
      <c r="J3" s="798"/>
      <c r="K3" s="798"/>
      <c r="L3" s="798"/>
    </row>
    <row r="4" spans="1:12" ht="15.75">
      <c r="B4" s="37"/>
      <c r="C4" s="86"/>
      <c r="D4" s="86"/>
      <c r="E4" s="39"/>
      <c r="F4" s="39"/>
      <c r="G4" s="3"/>
      <c r="H4" s="3"/>
      <c r="I4" s="39"/>
      <c r="J4" s="39"/>
      <c r="K4" s="39"/>
      <c r="L4" s="40"/>
    </row>
    <row r="5" spans="1:12">
      <c r="B5" s="41"/>
      <c r="C5" s="87"/>
      <c r="D5" s="87"/>
      <c r="E5" s="43"/>
      <c r="F5" s="43"/>
      <c r="G5" s="44"/>
      <c r="H5" s="44"/>
      <c r="I5" s="43"/>
      <c r="J5" s="43"/>
      <c r="K5" s="43"/>
      <c r="L5" s="45"/>
    </row>
    <row r="6" spans="1:12" ht="18">
      <c r="B6" s="46"/>
      <c r="C6" s="87"/>
      <c r="D6" s="87"/>
      <c r="E6" s="43"/>
      <c r="F6" s="43"/>
      <c r="G6" s="88" t="s">
        <v>80</v>
      </c>
      <c r="H6" s="44"/>
      <c r="I6" s="43"/>
      <c r="J6" s="43"/>
      <c r="K6" s="43"/>
      <c r="L6" s="45"/>
    </row>
    <row r="7" spans="1:12">
      <c r="B7" s="48"/>
      <c r="C7" s="87"/>
      <c r="D7" s="87"/>
      <c r="E7" s="43"/>
      <c r="F7" s="43"/>
      <c r="G7" s="44"/>
      <c r="H7" s="44"/>
      <c r="I7" s="43"/>
      <c r="J7" s="43"/>
      <c r="K7" s="43"/>
      <c r="L7" s="45"/>
    </row>
    <row r="8" spans="1:12" ht="13.5" thickBot="1">
      <c r="B8" s="49"/>
      <c r="C8" s="89"/>
      <c r="D8" s="89"/>
      <c r="E8" s="51"/>
      <c r="F8" s="51"/>
      <c r="G8" s="51"/>
      <c r="H8" s="51"/>
      <c r="I8" s="51"/>
      <c r="J8" s="51"/>
      <c r="K8" s="51"/>
      <c r="L8" s="52"/>
    </row>
    <row r="9" spans="1:12">
      <c r="B9" s="28"/>
      <c r="C9" s="28"/>
      <c r="D9" s="28"/>
      <c r="E9" s="28"/>
      <c r="F9" s="28"/>
      <c r="G9" s="28"/>
      <c r="H9" s="28"/>
      <c r="I9" s="28"/>
      <c r="J9" s="28"/>
      <c r="K9" s="28"/>
      <c r="L9" s="28"/>
    </row>
    <row r="10" spans="1:12" ht="24.75" customHeight="1">
      <c r="B10" s="33" t="s">
        <v>403</v>
      </c>
      <c r="C10" s="799" t="e">
        <f>+#REF!</f>
        <v>#REF!</v>
      </c>
      <c r="D10" s="799"/>
      <c r="E10" s="799"/>
      <c r="F10" s="799"/>
      <c r="G10" s="799"/>
      <c r="H10" s="799"/>
      <c r="I10" s="799"/>
      <c r="J10" s="799"/>
      <c r="K10" s="799"/>
      <c r="L10" s="799"/>
    </row>
    <row r="11" spans="1:12">
      <c r="B11" s="33" t="s">
        <v>404</v>
      </c>
      <c r="C11" s="800" t="e">
        <f>+IF(#REF!=0,"",#REF!)</f>
        <v>#REF!</v>
      </c>
      <c r="D11" s="800"/>
      <c r="E11" s="800"/>
      <c r="F11" s="800"/>
      <c r="G11" s="800"/>
      <c r="H11" s="800"/>
      <c r="I11" s="800"/>
      <c r="J11" s="800"/>
      <c r="K11" s="800"/>
      <c r="L11" s="800"/>
    </row>
    <row r="12" spans="1:12" ht="13.5" thickBot="1"/>
    <row r="13" spans="1:12" ht="14.25" thickTop="1" thickBot="1">
      <c r="B13" s="90" t="s">
        <v>81</v>
      </c>
      <c r="C13" s="91" t="s">
        <v>82</v>
      </c>
      <c r="D13" s="92"/>
      <c r="E13" s="92"/>
      <c r="F13" s="92"/>
      <c r="G13" s="92"/>
      <c r="H13" s="92"/>
      <c r="I13" s="92"/>
      <c r="J13" s="92"/>
      <c r="K13" s="92"/>
      <c r="L13" s="93"/>
    </row>
    <row r="14" spans="1:12" ht="13.5" thickBot="1">
      <c r="B14" s="94"/>
      <c r="C14" s="95" t="s">
        <v>83</v>
      </c>
      <c r="D14" s="96"/>
      <c r="E14" s="97" t="s">
        <v>84</v>
      </c>
      <c r="F14" s="97"/>
      <c r="G14" s="95" t="s">
        <v>85</v>
      </c>
      <c r="H14" s="96"/>
      <c r="I14" s="97" t="s">
        <v>402</v>
      </c>
      <c r="J14" s="97"/>
      <c r="K14" s="98" t="s">
        <v>86</v>
      </c>
      <c r="L14" s="99"/>
    </row>
    <row r="15" spans="1:12" ht="14.25" thickTop="1" thickBot="1">
      <c r="B15" s="100"/>
      <c r="C15" s="101" t="s">
        <v>87</v>
      </c>
      <c r="D15" s="102" t="s">
        <v>88</v>
      </c>
      <c r="E15" s="101" t="s">
        <v>87</v>
      </c>
      <c r="F15" s="102" t="s">
        <v>88</v>
      </c>
      <c r="G15" s="101" t="s">
        <v>87</v>
      </c>
      <c r="H15" s="102" t="s">
        <v>88</v>
      </c>
      <c r="I15" s="101" t="s">
        <v>87</v>
      </c>
      <c r="J15" s="102" t="s">
        <v>88</v>
      </c>
      <c r="K15" s="101" t="s">
        <v>87</v>
      </c>
      <c r="L15" s="103" t="s">
        <v>88</v>
      </c>
    </row>
    <row r="16" spans="1:12" ht="13.5" thickTop="1">
      <c r="B16" s="104"/>
      <c r="C16" s="105"/>
      <c r="D16" s="106"/>
      <c r="E16" s="107"/>
      <c r="F16" s="108"/>
      <c r="G16" s="105"/>
      <c r="H16" s="106"/>
      <c r="I16" s="107"/>
      <c r="J16" s="108"/>
      <c r="K16" s="105"/>
      <c r="L16" s="109"/>
    </row>
    <row r="17" spans="2:12">
      <c r="B17" s="110"/>
      <c r="C17" s="111"/>
      <c r="D17" s="112"/>
      <c r="E17" s="113"/>
      <c r="F17" s="114"/>
      <c r="G17" s="111"/>
      <c r="H17" s="112"/>
      <c r="I17" s="113"/>
      <c r="J17" s="114"/>
      <c r="K17" s="111"/>
      <c r="L17" s="115"/>
    </row>
    <row r="18" spans="2:12">
      <c r="B18" s="110"/>
      <c r="C18" s="111"/>
      <c r="D18" s="112"/>
      <c r="E18" s="113"/>
      <c r="F18" s="114"/>
      <c r="G18" s="111"/>
      <c r="H18" s="112"/>
      <c r="I18" s="113"/>
      <c r="J18" s="114"/>
      <c r="K18" s="111"/>
      <c r="L18" s="115"/>
    </row>
    <row r="19" spans="2:12">
      <c r="B19" s="110"/>
      <c r="C19" s="111"/>
      <c r="D19" s="112"/>
      <c r="E19" s="113"/>
      <c r="F19" s="114"/>
      <c r="G19" s="111"/>
      <c r="H19" s="112"/>
      <c r="I19" s="113"/>
      <c r="J19" s="114"/>
      <c r="K19" s="111"/>
      <c r="L19" s="115"/>
    </row>
    <row r="20" spans="2:12">
      <c r="B20" s="110"/>
      <c r="C20" s="111"/>
      <c r="D20" s="112"/>
      <c r="E20" s="113"/>
      <c r="F20" s="114"/>
      <c r="G20" s="111"/>
      <c r="H20" s="112"/>
      <c r="I20" s="113"/>
      <c r="J20" s="114"/>
      <c r="K20" s="111"/>
      <c r="L20" s="115"/>
    </row>
    <row r="21" spans="2:12">
      <c r="B21" s="110"/>
      <c r="C21" s="111"/>
      <c r="D21" s="112"/>
      <c r="E21" s="113"/>
      <c r="F21" s="114"/>
      <c r="G21" s="111"/>
      <c r="H21" s="112"/>
      <c r="I21" s="113"/>
      <c r="J21" s="114"/>
      <c r="K21" s="111"/>
      <c r="L21" s="115"/>
    </row>
    <row r="22" spans="2:12">
      <c r="B22" s="110"/>
      <c r="C22" s="111"/>
      <c r="D22" s="112"/>
      <c r="E22" s="113"/>
      <c r="F22" s="114"/>
      <c r="G22" s="111"/>
      <c r="H22" s="112"/>
      <c r="I22" s="113"/>
      <c r="J22" s="114"/>
      <c r="K22" s="111"/>
      <c r="L22" s="115"/>
    </row>
    <row r="23" spans="2:12">
      <c r="B23" s="110"/>
      <c r="C23" s="111"/>
      <c r="D23" s="112"/>
      <c r="E23" s="113"/>
      <c r="F23" s="114"/>
      <c r="G23" s="111"/>
      <c r="H23" s="112"/>
      <c r="I23" s="113"/>
      <c r="J23" s="114"/>
      <c r="K23" s="111"/>
      <c r="L23" s="115"/>
    </row>
    <row r="24" spans="2:12">
      <c r="B24" s="110"/>
      <c r="C24" s="111"/>
      <c r="D24" s="112"/>
      <c r="E24" s="113"/>
      <c r="F24" s="114"/>
      <c r="G24" s="111"/>
      <c r="H24" s="112"/>
      <c r="I24" s="113"/>
      <c r="J24" s="114"/>
      <c r="K24" s="111"/>
      <c r="L24" s="115"/>
    </row>
    <row r="25" spans="2:12">
      <c r="B25" s="110"/>
      <c r="C25" s="111"/>
      <c r="D25" s="112"/>
      <c r="E25" s="113"/>
      <c r="F25" s="114"/>
      <c r="G25" s="111"/>
      <c r="H25" s="112"/>
      <c r="I25" s="113"/>
      <c r="J25" s="114"/>
      <c r="K25" s="111"/>
      <c r="L25" s="115"/>
    </row>
    <row r="26" spans="2:12">
      <c r="B26" s="110"/>
      <c r="C26" s="111"/>
      <c r="D26" s="112"/>
      <c r="E26" s="113"/>
      <c r="F26" s="114"/>
      <c r="G26" s="111"/>
      <c r="H26" s="112"/>
      <c r="I26" s="113"/>
      <c r="J26" s="114"/>
      <c r="K26" s="111"/>
      <c r="L26" s="115"/>
    </row>
    <row r="27" spans="2:12">
      <c r="B27" s="110"/>
      <c r="C27" s="111"/>
      <c r="D27" s="112"/>
      <c r="E27" s="113"/>
      <c r="F27" s="114"/>
      <c r="G27" s="111"/>
      <c r="H27" s="112"/>
      <c r="I27" s="113"/>
      <c r="J27" s="114"/>
      <c r="K27" s="111"/>
      <c r="L27" s="115"/>
    </row>
    <row r="28" spans="2:12">
      <c r="B28" s="110"/>
      <c r="C28" s="111"/>
      <c r="D28" s="112"/>
      <c r="E28" s="113"/>
      <c r="F28" s="114"/>
      <c r="G28" s="111"/>
      <c r="H28" s="112"/>
      <c r="I28" s="113"/>
      <c r="J28" s="114"/>
      <c r="K28" s="111"/>
      <c r="L28" s="115"/>
    </row>
    <row r="29" spans="2:12">
      <c r="B29" s="110"/>
      <c r="C29" s="111"/>
      <c r="D29" s="112"/>
      <c r="E29" s="113"/>
      <c r="F29" s="114"/>
      <c r="G29" s="111"/>
      <c r="H29" s="112"/>
      <c r="I29" s="113"/>
      <c r="J29" s="114"/>
      <c r="K29" s="111"/>
      <c r="L29" s="115"/>
    </row>
    <row r="30" spans="2:12">
      <c r="B30" s="110"/>
      <c r="C30" s="111"/>
      <c r="D30" s="112"/>
      <c r="E30" s="113"/>
      <c r="F30" s="114"/>
      <c r="G30" s="111"/>
      <c r="H30" s="112"/>
      <c r="I30" s="113"/>
      <c r="J30" s="114"/>
      <c r="K30" s="111"/>
      <c r="L30" s="115"/>
    </row>
    <row r="31" spans="2:12" ht="13.5" thickBot="1">
      <c r="B31" s="116"/>
      <c r="C31" s="117"/>
      <c r="D31" s="118"/>
      <c r="E31" s="119"/>
      <c r="F31" s="120"/>
      <c r="G31" s="117"/>
      <c r="H31" s="118"/>
      <c r="I31" s="119"/>
      <c r="J31" s="120"/>
      <c r="K31" s="117"/>
      <c r="L31" s="121"/>
    </row>
    <row r="32" spans="2:12" ht="14.25" thickTop="1" thickBot="1">
      <c r="B32" s="122" t="s">
        <v>89</v>
      </c>
      <c r="C32" s="123"/>
      <c r="D32" s="124"/>
      <c r="E32" s="125"/>
      <c r="F32" s="126"/>
      <c r="G32" s="123"/>
      <c r="H32" s="124"/>
      <c r="I32" s="125"/>
      <c r="J32" s="126"/>
      <c r="K32" s="123"/>
      <c r="L32" s="127"/>
    </row>
    <row r="33" spans="2:12" ht="13.5" thickTop="1"/>
    <row r="35" spans="2:12">
      <c r="B35" s="33" t="s">
        <v>78</v>
      </c>
      <c r="C35" s="28"/>
      <c r="D35" s="28"/>
      <c r="E35" s="28"/>
      <c r="F35" s="28"/>
      <c r="G35" s="28"/>
      <c r="H35" s="28"/>
      <c r="I35" s="36" t="s">
        <v>46</v>
      </c>
      <c r="J35" s="36"/>
      <c r="L35" s="28"/>
    </row>
    <row r="36" spans="2:12">
      <c r="B36" s="33"/>
      <c r="C36" s="28"/>
      <c r="D36" s="28"/>
      <c r="E36" s="28"/>
      <c r="F36" s="28"/>
      <c r="G36" s="28"/>
      <c r="H36" s="28"/>
      <c r="I36" s="33"/>
      <c r="J36" s="33"/>
      <c r="K36" s="28"/>
      <c r="L36" s="28"/>
    </row>
    <row r="37" spans="2:12">
      <c r="B37" s="33"/>
      <c r="C37" s="28"/>
      <c r="D37" s="28"/>
      <c r="E37" s="28"/>
      <c r="F37" s="28"/>
      <c r="G37" s="28"/>
      <c r="H37" s="28"/>
      <c r="I37" s="33"/>
      <c r="J37" s="33"/>
      <c r="K37" s="28"/>
      <c r="L37" s="28"/>
    </row>
    <row r="38" spans="2:12">
      <c r="B38" s="33" t="s">
        <v>45</v>
      </c>
    </row>
  </sheetData>
  <mergeCells count="5">
    <mergeCell ref="B1:L1"/>
    <mergeCell ref="B2:L2"/>
    <mergeCell ref="B3:L3"/>
    <mergeCell ref="C10:L10"/>
    <mergeCell ref="C11:L11"/>
  </mergeCells>
  <phoneticPr fontId="28" type="noConversion"/>
  <pageMargins left="0.25" right="0.25" top="0.75" bottom="0.75" header="0.3" footer="0.3"/>
  <pageSetup scale="99"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baseColWidth="10" defaultRowHeight="12.7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03"/>
  <sheetViews>
    <sheetView topLeftCell="A37" workbookViewId="0">
      <selection activeCell="H6" sqref="H6"/>
    </sheetView>
  </sheetViews>
  <sheetFormatPr baseColWidth="10" defaultRowHeight="12.75"/>
  <cols>
    <col min="1" max="1" width="13.42578125" bestFit="1" customWidth="1"/>
    <col min="3" max="3" width="62.5703125" bestFit="1" customWidth="1"/>
    <col min="5" max="5" width="8.85546875" style="395" customWidth="1"/>
  </cols>
  <sheetData>
    <row r="1" spans="1:5" ht="15.75" thickBot="1">
      <c r="A1" s="801" t="s">
        <v>265</v>
      </c>
      <c r="B1" s="802"/>
      <c r="C1" s="802"/>
      <c r="D1" s="347" t="s">
        <v>266</v>
      </c>
      <c r="E1" s="395" t="s">
        <v>409</v>
      </c>
    </row>
    <row r="2" spans="1:5" ht="15">
      <c r="A2" s="362" t="s">
        <v>267</v>
      </c>
      <c r="B2" s="363" t="s">
        <v>268</v>
      </c>
      <c r="C2" s="364" t="s">
        <v>302</v>
      </c>
      <c r="D2" s="365" t="s">
        <v>303</v>
      </c>
    </row>
    <row r="3" spans="1:5" ht="15">
      <c r="A3" s="352"/>
      <c r="B3" s="353" t="s">
        <v>271</v>
      </c>
      <c r="C3" s="354" t="s">
        <v>272</v>
      </c>
      <c r="D3" s="355"/>
    </row>
    <row r="4" spans="1:5">
      <c r="A4" s="352"/>
      <c r="B4" s="356" t="s">
        <v>268</v>
      </c>
      <c r="C4" s="357" t="s">
        <v>304</v>
      </c>
      <c r="D4" s="355" t="str">
        <f>+CONCATENATE($D$2,B4)</f>
        <v>010101</v>
      </c>
    </row>
    <row r="5" spans="1:5">
      <c r="A5" s="352"/>
      <c r="B5" s="356" t="s">
        <v>284</v>
      </c>
      <c r="C5" s="357" t="s">
        <v>305</v>
      </c>
      <c r="D5" s="355" t="str">
        <f t="shared" ref="D5:D10" si="0">+CONCATENATE($D$2,B5)</f>
        <v>010102</v>
      </c>
    </row>
    <row r="6" spans="1:5">
      <c r="A6" s="352"/>
      <c r="B6" s="356" t="s">
        <v>285</v>
      </c>
      <c r="C6" s="357" t="s">
        <v>306</v>
      </c>
      <c r="D6" s="355" t="str">
        <f t="shared" si="0"/>
        <v>010103</v>
      </c>
    </row>
    <row r="7" spans="1:5">
      <c r="A7" s="352"/>
      <c r="B7" s="356" t="s">
        <v>277</v>
      </c>
      <c r="C7" s="357" t="s">
        <v>307</v>
      </c>
      <c r="D7" s="355" t="str">
        <f t="shared" si="0"/>
        <v>010104</v>
      </c>
    </row>
    <row r="8" spans="1:5">
      <c r="A8" s="352"/>
      <c r="B8" s="356" t="s">
        <v>282</v>
      </c>
      <c r="C8" s="357" t="s">
        <v>308</v>
      </c>
      <c r="D8" s="355" t="str">
        <f t="shared" si="0"/>
        <v>010105</v>
      </c>
    </row>
    <row r="9" spans="1:5">
      <c r="A9" s="352"/>
      <c r="B9" s="356" t="s">
        <v>273</v>
      </c>
      <c r="C9" s="357" t="s">
        <v>309</v>
      </c>
      <c r="D9" s="355" t="str">
        <f t="shared" si="0"/>
        <v>010106</v>
      </c>
    </row>
    <row r="10" spans="1:5">
      <c r="A10" s="352"/>
      <c r="B10" s="356" t="s">
        <v>280</v>
      </c>
      <c r="C10" s="357" t="s">
        <v>310</v>
      </c>
      <c r="D10" s="355" t="str">
        <f t="shared" si="0"/>
        <v>010107</v>
      </c>
    </row>
    <row r="11" spans="1:5" ht="15">
      <c r="A11" s="348" t="s">
        <v>267</v>
      </c>
      <c r="B11" s="349" t="s">
        <v>284</v>
      </c>
      <c r="C11" s="350" t="s">
        <v>269</v>
      </c>
      <c r="D11" s="351" t="s">
        <v>270</v>
      </c>
    </row>
    <row r="12" spans="1:5" ht="15">
      <c r="A12" s="352"/>
      <c r="B12" s="353" t="s">
        <v>271</v>
      </c>
      <c r="C12" s="354" t="s">
        <v>272</v>
      </c>
      <c r="D12" s="355"/>
    </row>
    <row r="13" spans="1:5">
      <c r="A13" s="352"/>
      <c r="B13" s="356" t="s">
        <v>268</v>
      </c>
      <c r="C13" s="357" t="s">
        <v>291</v>
      </c>
      <c r="D13" s="355" t="str">
        <f t="shared" ref="D13:D20" si="1">+CONCATENATE($D$11,B13)</f>
        <v>010201</v>
      </c>
    </row>
    <row r="14" spans="1:5">
      <c r="A14" s="352"/>
      <c r="B14" s="356" t="s">
        <v>284</v>
      </c>
      <c r="C14" s="357" t="s">
        <v>292</v>
      </c>
      <c r="D14" s="355" t="str">
        <f t="shared" si="1"/>
        <v>010202</v>
      </c>
    </row>
    <row r="15" spans="1:5">
      <c r="A15" s="352"/>
      <c r="B15" s="356" t="s">
        <v>285</v>
      </c>
      <c r="C15" s="357" t="s">
        <v>293</v>
      </c>
      <c r="D15" s="355" t="str">
        <f t="shared" si="1"/>
        <v>010203</v>
      </c>
    </row>
    <row r="16" spans="1:5">
      <c r="A16" s="352"/>
      <c r="B16" s="356" t="s">
        <v>277</v>
      </c>
      <c r="C16" s="357" t="s">
        <v>294</v>
      </c>
      <c r="D16" s="355" t="str">
        <f t="shared" si="1"/>
        <v>010204</v>
      </c>
    </row>
    <row r="17" spans="1:4">
      <c r="A17" s="352"/>
      <c r="B17" s="356" t="s">
        <v>282</v>
      </c>
      <c r="C17" s="357" t="s">
        <v>295</v>
      </c>
      <c r="D17" s="355" t="str">
        <f t="shared" si="1"/>
        <v>010205</v>
      </c>
    </row>
    <row r="18" spans="1:4">
      <c r="A18" s="352"/>
      <c r="B18" s="356" t="s">
        <v>273</v>
      </c>
      <c r="C18" s="357" t="s">
        <v>274</v>
      </c>
      <c r="D18" s="355" t="str">
        <f t="shared" si="1"/>
        <v>010206</v>
      </c>
    </row>
    <row r="19" spans="1:4">
      <c r="A19" s="352"/>
      <c r="B19" s="356" t="s">
        <v>280</v>
      </c>
      <c r="C19" s="357" t="s">
        <v>296</v>
      </c>
      <c r="D19" s="355" t="str">
        <f t="shared" si="1"/>
        <v>010207</v>
      </c>
    </row>
    <row r="20" spans="1:4">
      <c r="A20" s="352"/>
      <c r="B20" s="356" t="s">
        <v>283</v>
      </c>
      <c r="C20" s="357" t="s">
        <v>297</v>
      </c>
      <c r="D20" s="355" t="str">
        <f t="shared" si="1"/>
        <v>010208</v>
      </c>
    </row>
    <row r="21" spans="1:4">
      <c r="A21" s="352"/>
      <c r="B21" s="356" t="s">
        <v>275</v>
      </c>
      <c r="C21" s="357" t="s">
        <v>276</v>
      </c>
      <c r="D21" s="355" t="str">
        <f>+CONCATENATE($D$11,B21)</f>
        <v>010209</v>
      </c>
    </row>
    <row r="22" spans="1:4">
      <c r="A22" s="352"/>
      <c r="B22" s="356" t="s">
        <v>286</v>
      </c>
      <c r="C22" s="357" t="s">
        <v>298</v>
      </c>
      <c r="D22" s="355" t="str">
        <f>+CONCATENATE($D$11,B22)</f>
        <v>010210</v>
      </c>
    </row>
    <row r="23" spans="1:4">
      <c r="A23" s="352"/>
      <c r="B23" s="356" t="s">
        <v>287</v>
      </c>
      <c r="C23" s="357" t="s">
        <v>299</v>
      </c>
      <c r="D23" s="355" t="str">
        <f>+CONCATENATE($D$11,B23)</f>
        <v>010211</v>
      </c>
    </row>
    <row r="24" spans="1:4">
      <c r="A24" s="352"/>
      <c r="B24" s="356" t="s">
        <v>288</v>
      </c>
      <c r="C24" s="357" t="s">
        <v>300</v>
      </c>
      <c r="D24" s="355" t="str">
        <f>+CONCATENATE($D$11,B24)</f>
        <v>010212</v>
      </c>
    </row>
    <row r="25" spans="1:4">
      <c r="A25" s="352"/>
      <c r="B25" s="356" t="s">
        <v>289</v>
      </c>
      <c r="C25" s="357" t="s">
        <v>301</v>
      </c>
      <c r="D25" s="355" t="str">
        <f>+CONCATENATE($D$11,B25)</f>
        <v>010213</v>
      </c>
    </row>
    <row r="26" spans="1:4" ht="15">
      <c r="A26" s="348" t="s">
        <v>267</v>
      </c>
      <c r="B26" s="349" t="s">
        <v>285</v>
      </c>
      <c r="C26" s="350" t="s">
        <v>312</v>
      </c>
      <c r="D26" s="358" t="s">
        <v>311</v>
      </c>
    </row>
    <row r="27" spans="1:4" ht="15">
      <c r="A27" s="352"/>
      <c r="B27" s="353" t="s">
        <v>271</v>
      </c>
      <c r="C27" s="354" t="s">
        <v>272</v>
      </c>
      <c r="D27" s="355"/>
    </row>
    <row r="28" spans="1:4">
      <c r="A28" s="352"/>
      <c r="B28" s="356" t="s">
        <v>268</v>
      </c>
      <c r="C28" s="357" t="s">
        <v>313</v>
      </c>
      <c r="D28" s="355" t="str">
        <f>+CONCATENATE($D$26,B28)</f>
        <v>010301</v>
      </c>
    </row>
    <row r="29" spans="1:4">
      <c r="A29" s="352"/>
      <c r="B29" s="356" t="s">
        <v>284</v>
      </c>
      <c r="C29" s="357" t="s">
        <v>314</v>
      </c>
      <c r="D29" s="355" t="str">
        <f>+CONCATENATE($D$26,B29)</f>
        <v>010302</v>
      </c>
    </row>
    <row r="30" spans="1:4">
      <c r="A30" s="352"/>
      <c r="B30" s="356" t="s">
        <v>285</v>
      </c>
      <c r="C30" s="357" t="s">
        <v>315</v>
      </c>
      <c r="D30" s="355" t="str">
        <f>+CONCATENATE($D$26,B30)</f>
        <v>010303</v>
      </c>
    </row>
    <row r="31" spans="1:4">
      <c r="A31" s="352"/>
      <c r="B31" s="356" t="s">
        <v>277</v>
      </c>
      <c r="C31" s="357" t="s">
        <v>316</v>
      </c>
      <c r="D31" s="355" t="str">
        <f>+CONCATENATE($D$26,B31)</f>
        <v>010304</v>
      </c>
    </row>
    <row r="32" spans="1:4">
      <c r="A32" s="352"/>
      <c r="B32" s="356" t="s">
        <v>282</v>
      </c>
      <c r="C32" s="357" t="s">
        <v>317</v>
      </c>
      <c r="D32" s="355" t="str">
        <f>+CONCATENATE($D$26,B32)</f>
        <v>010305</v>
      </c>
    </row>
    <row r="33" spans="1:4" ht="15">
      <c r="A33" s="348" t="s">
        <v>267</v>
      </c>
      <c r="B33" s="349" t="s">
        <v>277</v>
      </c>
      <c r="C33" s="350" t="s">
        <v>278</v>
      </c>
      <c r="D33" s="358" t="s">
        <v>279</v>
      </c>
    </row>
    <row r="34" spans="1:4" ht="15">
      <c r="A34" s="352"/>
      <c r="B34" s="353" t="s">
        <v>271</v>
      </c>
      <c r="C34" s="354" t="s">
        <v>272</v>
      </c>
      <c r="D34" s="355"/>
    </row>
    <row r="35" spans="1:4">
      <c r="A35" s="352"/>
      <c r="B35" s="356" t="s">
        <v>268</v>
      </c>
      <c r="C35" s="357" t="s">
        <v>318</v>
      </c>
      <c r="D35" s="355" t="str">
        <f>+CONCATENATE($D$33,B35)</f>
        <v>010401</v>
      </c>
    </row>
    <row r="36" spans="1:4">
      <c r="A36" s="352"/>
      <c r="B36" s="356" t="s">
        <v>284</v>
      </c>
      <c r="C36" s="357" t="s">
        <v>319</v>
      </c>
      <c r="D36" s="355" t="str">
        <f t="shared" ref="D36:D44" si="2">+CONCATENATE($D$33,B36)</f>
        <v>010402</v>
      </c>
    </row>
    <row r="37" spans="1:4">
      <c r="A37" s="352"/>
      <c r="B37" s="356" t="s">
        <v>285</v>
      </c>
      <c r="C37" s="357" t="s">
        <v>320</v>
      </c>
      <c r="D37" s="355" t="str">
        <f t="shared" si="2"/>
        <v>010403</v>
      </c>
    </row>
    <row r="38" spans="1:4">
      <c r="A38" s="352"/>
      <c r="B38" s="356" t="s">
        <v>277</v>
      </c>
      <c r="C38" s="357" t="s">
        <v>321</v>
      </c>
      <c r="D38" s="355" t="str">
        <f t="shared" si="2"/>
        <v>010404</v>
      </c>
    </row>
    <row r="39" spans="1:4">
      <c r="A39" s="352"/>
      <c r="B39" s="356" t="s">
        <v>282</v>
      </c>
      <c r="C39" s="357" t="s">
        <v>322</v>
      </c>
      <c r="D39" s="355" t="str">
        <f t="shared" si="2"/>
        <v>010405</v>
      </c>
    </row>
    <row r="40" spans="1:4">
      <c r="A40" s="352"/>
      <c r="B40" s="356" t="s">
        <v>273</v>
      </c>
      <c r="C40" s="357" t="s">
        <v>323</v>
      </c>
      <c r="D40" s="355" t="str">
        <f t="shared" si="2"/>
        <v>010406</v>
      </c>
    </row>
    <row r="41" spans="1:4">
      <c r="A41" s="352"/>
      <c r="B41" s="356" t="s">
        <v>280</v>
      </c>
      <c r="C41" s="357" t="s">
        <v>281</v>
      </c>
      <c r="D41" s="355" t="str">
        <f t="shared" si="2"/>
        <v>010407</v>
      </c>
    </row>
    <row r="42" spans="1:4">
      <c r="A42" s="352"/>
      <c r="B42" s="356" t="s">
        <v>283</v>
      </c>
      <c r="C42" s="357" t="s">
        <v>324</v>
      </c>
      <c r="D42" s="355" t="str">
        <f t="shared" si="2"/>
        <v>010408</v>
      </c>
    </row>
    <row r="43" spans="1:4">
      <c r="A43" s="352"/>
      <c r="B43" s="356" t="s">
        <v>275</v>
      </c>
      <c r="C43" s="357" t="s">
        <v>325</v>
      </c>
      <c r="D43" s="355" t="str">
        <f t="shared" si="2"/>
        <v>010409</v>
      </c>
    </row>
    <row r="44" spans="1:4">
      <c r="A44" s="352"/>
      <c r="B44" s="356" t="s">
        <v>286</v>
      </c>
      <c r="C44" s="357" t="s">
        <v>326</v>
      </c>
      <c r="D44" s="355" t="str">
        <f t="shared" si="2"/>
        <v>010410</v>
      </c>
    </row>
    <row r="45" spans="1:4" ht="15">
      <c r="A45" s="348" t="s">
        <v>267</v>
      </c>
      <c r="B45" s="349" t="s">
        <v>282</v>
      </c>
      <c r="C45" s="350" t="s">
        <v>328</v>
      </c>
      <c r="D45" s="358" t="s">
        <v>327</v>
      </c>
    </row>
    <row r="46" spans="1:4" ht="15">
      <c r="A46" s="352"/>
      <c r="B46" s="353" t="s">
        <v>271</v>
      </c>
      <c r="C46" s="354" t="s">
        <v>272</v>
      </c>
      <c r="D46" s="355"/>
    </row>
    <row r="47" spans="1:4">
      <c r="A47" s="352"/>
      <c r="B47" s="356" t="s">
        <v>268</v>
      </c>
      <c r="C47" s="357" t="s">
        <v>329</v>
      </c>
      <c r="D47" s="355" t="str">
        <f>+CONCATENATE($D$45,B47)</f>
        <v>010501</v>
      </c>
    </row>
    <row r="48" spans="1:4">
      <c r="A48" s="352"/>
      <c r="B48" s="356" t="s">
        <v>284</v>
      </c>
      <c r="C48" s="357" t="s">
        <v>330</v>
      </c>
      <c r="D48" s="355" t="str">
        <f t="shared" ref="D48:D54" si="3">+CONCATENATE($D$45,B48)</f>
        <v>010502</v>
      </c>
    </row>
    <row r="49" spans="1:4">
      <c r="A49" s="352"/>
      <c r="B49" s="356" t="s">
        <v>285</v>
      </c>
      <c r="C49" s="357" t="s">
        <v>331</v>
      </c>
      <c r="D49" s="355" t="str">
        <f t="shared" si="3"/>
        <v>010503</v>
      </c>
    </row>
    <row r="50" spans="1:4">
      <c r="A50" s="352"/>
      <c r="B50" s="356" t="s">
        <v>277</v>
      </c>
      <c r="C50" s="357" t="s">
        <v>332</v>
      </c>
      <c r="D50" s="355" t="str">
        <f t="shared" si="3"/>
        <v>010504</v>
      </c>
    </row>
    <row r="51" spans="1:4">
      <c r="A51" s="352"/>
      <c r="B51" s="356" t="s">
        <v>282</v>
      </c>
      <c r="C51" s="357" t="s">
        <v>333</v>
      </c>
      <c r="D51" s="355" t="str">
        <f t="shared" si="3"/>
        <v>010505</v>
      </c>
    </row>
    <row r="52" spans="1:4">
      <c r="A52" s="352"/>
      <c r="B52" s="356" t="s">
        <v>273</v>
      </c>
      <c r="C52" s="357" t="s">
        <v>334</v>
      </c>
      <c r="D52" s="355" t="str">
        <f t="shared" si="3"/>
        <v>010506</v>
      </c>
    </row>
    <row r="53" spans="1:4">
      <c r="A53" s="352"/>
      <c r="B53" s="356" t="s">
        <v>280</v>
      </c>
      <c r="C53" s="357" t="s">
        <v>335</v>
      </c>
      <c r="D53" s="355" t="str">
        <f t="shared" si="3"/>
        <v>010507</v>
      </c>
    </row>
    <row r="54" spans="1:4">
      <c r="A54" s="352"/>
      <c r="B54" s="356" t="s">
        <v>283</v>
      </c>
      <c r="C54" s="357" t="s">
        <v>336</v>
      </c>
      <c r="D54" s="355" t="str">
        <f t="shared" si="3"/>
        <v>010508</v>
      </c>
    </row>
    <row r="55" spans="1:4" ht="15">
      <c r="A55" s="348" t="s">
        <v>267</v>
      </c>
      <c r="B55" s="349" t="s">
        <v>273</v>
      </c>
      <c r="C55" s="350" t="s">
        <v>353</v>
      </c>
      <c r="D55" s="358" t="s">
        <v>337</v>
      </c>
    </row>
    <row r="56" spans="1:4" ht="15">
      <c r="A56" s="352"/>
      <c r="B56" s="353" t="s">
        <v>271</v>
      </c>
      <c r="C56" s="354" t="s">
        <v>272</v>
      </c>
      <c r="D56" s="355"/>
    </row>
    <row r="57" spans="1:4">
      <c r="A57" s="352"/>
      <c r="B57" s="356" t="s">
        <v>268</v>
      </c>
      <c r="C57" s="357" t="s">
        <v>338</v>
      </c>
      <c r="D57" s="355" t="str">
        <f>+CONCATENATE($D$55,B57)</f>
        <v>010601</v>
      </c>
    </row>
    <row r="58" spans="1:4">
      <c r="A58" s="352"/>
      <c r="B58" s="356" t="s">
        <v>284</v>
      </c>
      <c r="C58" s="357" t="s">
        <v>339</v>
      </c>
      <c r="D58" s="355" t="str">
        <f t="shared" ref="D58:D70" si="4">+CONCATENATE($D$55,B58)</f>
        <v>010602</v>
      </c>
    </row>
    <row r="59" spans="1:4">
      <c r="A59" s="352"/>
      <c r="B59" s="356" t="s">
        <v>285</v>
      </c>
      <c r="C59" s="357" t="s">
        <v>340</v>
      </c>
      <c r="D59" s="355" t="str">
        <f t="shared" si="4"/>
        <v>010603</v>
      </c>
    </row>
    <row r="60" spans="1:4">
      <c r="A60" s="352"/>
      <c r="B60" s="356" t="s">
        <v>277</v>
      </c>
      <c r="C60" s="357" t="s">
        <v>341</v>
      </c>
      <c r="D60" s="355" t="str">
        <f t="shared" si="4"/>
        <v>010604</v>
      </c>
    </row>
    <row r="61" spans="1:4">
      <c r="A61" s="352"/>
      <c r="B61" s="356" t="s">
        <v>282</v>
      </c>
      <c r="C61" s="357" t="s">
        <v>342</v>
      </c>
      <c r="D61" s="355" t="str">
        <f t="shared" si="4"/>
        <v>010605</v>
      </c>
    </row>
    <row r="62" spans="1:4">
      <c r="A62" s="352"/>
      <c r="B62" s="356" t="s">
        <v>273</v>
      </c>
      <c r="C62" s="357" t="s">
        <v>343</v>
      </c>
      <c r="D62" s="355" t="str">
        <f t="shared" si="4"/>
        <v>010606</v>
      </c>
    </row>
    <row r="63" spans="1:4">
      <c r="A63" s="352"/>
      <c r="B63" s="356" t="s">
        <v>280</v>
      </c>
      <c r="C63" s="357" t="s">
        <v>344</v>
      </c>
      <c r="D63" s="355" t="str">
        <f t="shared" si="4"/>
        <v>010607</v>
      </c>
    </row>
    <row r="64" spans="1:4">
      <c r="A64" s="352"/>
      <c r="B64" s="356" t="s">
        <v>283</v>
      </c>
      <c r="C64" s="357" t="s">
        <v>345</v>
      </c>
      <c r="D64" s="355" t="str">
        <f t="shared" si="4"/>
        <v>010608</v>
      </c>
    </row>
    <row r="65" spans="1:4">
      <c r="A65" s="352"/>
      <c r="B65" s="356" t="s">
        <v>275</v>
      </c>
      <c r="C65" s="357" t="s">
        <v>346</v>
      </c>
      <c r="D65" s="355" t="str">
        <f t="shared" si="4"/>
        <v>010609</v>
      </c>
    </row>
    <row r="66" spans="1:4">
      <c r="A66" s="352"/>
      <c r="B66" s="356" t="s">
        <v>286</v>
      </c>
      <c r="C66" s="357" t="s">
        <v>347</v>
      </c>
      <c r="D66" s="355" t="str">
        <f t="shared" si="4"/>
        <v>010610</v>
      </c>
    </row>
    <row r="67" spans="1:4">
      <c r="A67" s="352"/>
      <c r="B67" s="356" t="s">
        <v>287</v>
      </c>
      <c r="C67" s="357" t="s">
        <v>348</v>
      </c>
      <c r="D67" s="355" t="str">
        <f t="shared" si="4"/>
        <v>010611</v>
      </c>
    </row>
    <row r="68" spans="1:4">
      <c r="A68" s="352"/>
      <c r="B68" s="356" t="s">
        <v>288</v>
      </c>
      <c r="C68" s="357" t="s">
        <v>349</v>
      </c>
      <c r="D68" s="355" t="str">
        <f t="shared" si="4"/>
        <v>010612</v>
      </c>
    </row>
    <row r="69" spans="1:4">
      <c r="A69" s="352"/>
      <c r="B69" s="356" t="s">
        <v>289</v>
      </c>
      <c r="C69" s="357" t="s">
        <v>350</v>
      </c>
      <c r="D69" s="355" t="str">
        <f t="shared" si="4"/>
        <v>010613</v>
      </c>
    </row>
    <row r="70" spans="1:4">
      <c r="A70" s="366"/>
      <c r="B70" s="356" t="s">
        <v>290</v>
      </c>
      <c r="C70" s="357" t="s">
        <v>351</v>
      </c>
      <c r="D70" s="355" t="str">
        <f t="shared" si="4"/>
        <v>010614</v>
      </c>
    </row>
    <row r="71" spans="1:4" ht="15">
      <c r="A71" s="348" t="s">
        <v>267</v>
      </c>
      <c r="B71" s="349" t="s">
        <v>280</v>
      </c>
      <c r="C71" s="350" t="s">
        <v>354</v>
      </c>
      <c r="D71" s="358" t="s">
        <v>352</v>
      </c>
    </row>
    <row r="72" spans="1:4" ht="15">
      <c r="A72" s="352"/>
      <c r="B72" s="353" t="s">
        <v>271</v>
      </c>
      <c r="C72" s="354" t="s">
        <v>272</v>
      </c>
      <c r="D72" s="355"/>
    </row>
    <row r="73" spans="1:4">
      <c r="A73" s="352"/>
      <c r="B73" s="356" t="s">
        <v>268</v>
      </c>
      <c r="C73" s="357" t="s">
        <v>355</v>
      </c>
      <c r="D73" s="355" t="str">
        <f>+CONCATENATE($D$71,B73)</f>
        <v>010701</v>
      </c>
    </row>
    <row r="74" spans="1:4">
      <c r="A74" s="352"/>
      <c r="B74" s="356" t="s">
        <v>284</v>
      </c>
      <c r="C74" s="357" t="s">
        <v>356</v>
      </c>
      <c r="D74" s="355" t="str">
        <f t="shared" ref="D74:D82" si="5">+CONCATENATE($D$71,B74)</f>
        <v>010702</v>
      </c>
    </row>
    <row r="75" spans="1:4">
      <c r="A75" s="352"/>
      <c r="B75" s="356" t="s">
        <v>285</v>
      </c>
      <c r="C75" s="357" t="s">
        <v>357</v>
      </c>
      <c r="D75" s="355" t="str">
        <f t="shared" si="5"/>
        <v>010703</v>
      </c>
    </row>
    <row r="76" spans="1:4">
      <c r="A76" s="352"/>
      <c r="B76" s="356" t="s">
        <v>277</v>
      </c>
      <c r="C76" s="357" t="s">
        <v>358</v>
      </c>
      <c r="D76" s="355" t="str">
        <f t="shared" si="5"/>
        <v>010704</v>
      </c>
    </row>
    <row r="77" spans="1:4">
      <c r="A77" s="352"/>
      <c r="B77" s="356" t="s">
        <v>282</v>
      </c>
      <c r="C77" s="357" t="s">
        <v>359</v>
      </c>
      <c r="D77" s="355" t="str">
        <f t="shared" si="5"/>
        <v>010705</v>
      </c>
    </row>
    <row r="78" spans="1:4">
      <c r="A78" s="352"/>
      <c r="B78" s="356" t="s">
        <v>273</v>
      </c>
      <c r="C78" s="357" t="s">
        <v>360</v>
      </c>
      <c r="D78" s="355" t="str">
        <f t="shared" si="5"/>
        <v>010706</v>
      </c>
    </row>
    <row r="79" spans="1:4">
      <c r="A79" s="352"/>
      <c r="B79" s="356" t="s">
        <v>280</v>
      </c>
      <c r="C79" s="357" t="s">
        <v>361</v>
      </c>
      <c r="D79" s="355" t="str">
        <f t="shared" si="5"/>
        <v>010707</v>
      </c>
    </row>
    <row r="80" spans="1:4">
      <c r="A80" s="352"/>
      <c r="B80" s="356" t="s">
        <v>283</v>
      </c>
      <c r="C80" s="357" t="s">
        <v>362</v>
      </c>
      <c r="D80" s="355" t="str">
        <f t="shared" si="5"/>
        <v>010708</v>
      </c>
    </row>
    <row r="81" spans="1:4">
      <c r="A81" s="352"/>
      <c r="B81" s="356" t="s">
        <v>275</v>
      </c>
      <c r="C81" s="357" t="s">
        <v>363</v>
      </c>
      <c r="D81" s="355" t="str">
        <f t="shared" si="5"/>
        <v>010709</v>
      </c>
    </row>
    <row r="82" spans="1:4">
      <c r="A82" s="352"/>
      <c r="B82" s="356" t="s">
        <v>286</v>
      </c>
      <c r="C82" s="357" t="s">
        <v>364</v>
      </c>
      <c r="D82" s="355" t="str">
        <f t="shared" si="5"/>
        <v>010710</v>
      </c>
    </row>
    <row r="83" spans="1:4" ht="15">
      <c r="A83" s="348" t="s">
        <v>267</v>
      </c>
      <c r="B83" s="349" t="s">
        <v>283</v>
      </c>
      <c r="C83" s="350" t="s">
        <v>381</v>
      </c>
      <c r="D83" s="358" t="s">
        <v>365</v>
      </c>
    </row>
    <row r="84" spans="1:4" ht="15">
      <c r="A84" s="352"/>
      <c r="B84" s="353" t="s">
        <v>271</v>
      </c>
      <c r="C84" s="354" t="s">
        <v>272</v>
      </c>
      <c r="D84" s="355"/>
    </row>
    <row r="85" spans="1:4">
      <c r="A85" s="352"/>
      <c r="B85" s="356" t="s">
        <v>268</v>
      </c>
      <c r="C85" s="357" t="s">
        <v>366</v>
      </c>
      <c r="D85" s="355" t="str">
        <f>+CONCATENATE($D$83,B85)</f>
        <v>010801</v>
      </c>
    </row>
    <row r="86" spans="1:4">
      <c r="A86" s="352"/>
      <c r="B86" s="356" t="s">
        <v>284</v>
      </c>
      <c r="C86" s="357" t="s">
        <v>367</v>
      </c>
      <c r="D86" s="355" t="str">
        <f t="shared" ref="D86:D92" si="6">+CONCATENATE($D$83,B86)</f>
        <v>010802</v>
      </c>
    </row>
    <row r="87" spans="1:4">
      <c r="A87" s="352"/>
      <c r="B87" s="356" t="s">
        <v>285</v>
      </c>
      <c r="C87" s="357" t="s">
        <v>368</v>
      </c>
      <c r="D87" s="355" t="str">
        <f t="shared" si="6"/>
        <v>010803</v>
      </c>
    </row>
    <row r="88" spans="1:4">
      <c r="A88" s="352"/>
      <c r="B88" s="356" t="s">
        <v>277</v>
      </c>
      <c r="C88" s="357" t="s">
        <v>369</v>
      </c>
      <c r="D88" s="355" t="str">
        <f t="shared" si="6"/>
        <v>010804</v>
      </c>
    </row>
    <row r="89" spans="1:4">
      <c r="A89" s="352"/>
      <c r="B89" s="356" t="s">
        <v>282</v>
      </c>
      <c r="C89" s="357" t="s">
        <v>370</v>
      </c>
      <c r="D89" s="355" t="str">
        <f t="shared" si="6"/>
        <v>010805</v>
      </c>
    </row>
    <row r="90" spans="1:4">
      <c r="A90" s="352"/>
      <c r="B90" s="356" t="s">
        <v>273</v>
      </c>
      <c r="C90" s="357" t="s">
        <v>371</v>
      </c>
      <c r="D90" s="355" t="str">
        <f t="shared" si="6"/>
        <v>010806</v>
      </c>
    </row>
    <row r="91" spans="1:4">
      <c r="A91" s="352"/>
      <c r="B91" s="356" t="s">
        <v>280</v>
      </c>
      <c r="C91" s="357" t="s">
        <v>372</v>
      </c>
      <c r="D91" s="355" t="str">
        <f t="shared" si="6"/>
        <v>010807</v>
      </c>
    </row>
    <row r="92" spans="1:4">
      <c r="A92" s="352"/>
      <c r="B92" s="356" t="s">
        <v>283</v>
      </c>
      <c r="C92" s="357" t="s">
        <v>373</v>
      </c>
      <c r="D92" s="355" t="str">
        <f t="shared" si="6"/>
        <v>010808</v>
      </c>
    </row>
    <row r="93" spans="1:4" ht="15">
      <c r="A93" s="348" t="s">
        <v>267</v>
      </c>
      <c r="B93" s="349" t="s">
        <v>275</v>
      </c>
      <c r="C93" s="350" t="s">
        <v>382</v>
      </c>
      <c r="D93" s="358" t="s">
        <v>374</v>
      </c>
    </row>
    <row r="94" spans="1:4" ht="15">
      <c r="A94" s="352"/>
      <c r="B94" s="353" t="s">
        <v>271</v>
      </c>
      <c r="C94" s="354" t="s">
        <v>272</v>
      </c>
      <c r="D94" s="355"/>
    </row>
    <row r="95" spans="1:4">
      <c r="A95" s="352"/>
      <c r="B95" s="356" t="s">
        <v>268</v>
      </c>
      <c r="C95" s="357" t="s">
        <v>375</v>
      </c>
      <c r="D95" s="355" t="str">
        <f t="shared" ref="D95:D100" si="7">+CONCATENATE($D$93,B95)</f>
        <v>010901</v>
      </c>
    </row>
    <row r="96" spans="1:4">
      <c r="A96" s="352"/>
      <c r="B96" s="356" t="s">
        <v>284</v>
      </c>
      <c r="C96" s="357" t="s">
        <v>376</v>
      </c>
      <c r="D96" s="355" t="str">
        <f t="shared" si="7"/>
        <v>010902</v>
      </c>
    </row>
    <row r="97" spans="1:4">
      <c r="A97" s="352"/>
      <c r="B97" s="356" t="s">
        <v>285</v>
      </c>
      <c r="C97" s="357" t="s">
        <v>377</v>
      </c>
      <c r="D97" s="355" t="str">
        <f t="shared" si="7"/>
        <v>010903</v>
      </c>
    </row>
    <row r="98" spans="1:4">
      <c r="A98" s="352"/>
      <c r="B98" s="356" t="s">
        <v>277</v>
      </c>
      <c r="C98" s="357" t="s">
        <v>378</v>
      </c>
      <c r="D98" s="355" t="str">
        <f t="shared" si="7"/>
        <v>010904</v>
      </c>
    </row>
    <row r="99" spans="1:4">
      <c r="A99" s="352"/>
      <c r="B99" s="356" t="s">
        <v>282</v>
      </c>
      <c r="C99" s="357" t="s">
        <v>379</v>
      </c>
      <c r="D99" s="355" t="str">
        <f t="shared" si="7"/>
        <v>010905</v>
      </c>
    </row>
    <row r="100" spans="1:4">
      <c r="A100" s="352"/>
      <c r="B100" s="356" t="s">
        <v>273</v>
      </c>
      <c r="C100" s="357" t="s">
        <v>380</v>
      </c>
      <c r="D100" s="355" t="str">
        <f t="shared" si="7"/>
        <v>010906</v>
      </c>
    </row>
    <row r="101" spans="1:4" ht="15">
      <c r="A101" s="348" t="s">
        <v>267</v>
      </c>
      <c r="B101" s="349" t="s">
        <v>286</v>
      </c>
      <c r="C101" s="350" t="s">
        <v>384</v>
      </c>
      <c r="D101" s="358" t="s">
        <v>383</v>
      </c>
    </row>
    <row r="102" spans="1:4" ht="15">
      <c r="A102" s="352"/>
      <c r="B102" s="353" t="s">
        <v>271</v>
      </c>
      <c r="C102" s="354" t="s">
        <v>272</v>
      </c>
      <c r="D102" s="355"/>
    </row>
    <row r="103" spans="1:4" ht="13.5" thickBot="1">
      <c r="A103" s="359"/>
      <c r="B103" s="360"/>
      <c r="C103" s="346" t="s">
        <v>385</v>
      </c>
      <c r="D103" s="361"/>
    </row>
  </sheetData>
  <autoFilter ref="E1:E103" xr:uid="{00000000-0009-0000-0000-000011000000}"/>
  <mergeCells count="1">
    <mergeCell ref="A1:C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1"/>
  <sheetViews>
    <sheetView workbookViewId="0">
      <selection activeCell="H12" sqref="H12"/>
    </sheetView>
  </sheetViews>
  <sheetFormatPr baseColWidth="10" defaultRowHeight="12.75"/>
  <cols>
    <col min="1" max="1" width="11.85546875" bestFit="1" customWidth="1"/>
    <col min="2" max="2" width="12.85546875" bestFit="1" customWidth="1"/>
  </cols>
  <sheetData>
    <row r="1" spans="1:5">
      <c r="A1" s="701" t="s">
        <v>386</v>
      </c>
      <c r="B1" s="701"/>
      <c r="C1" s="701"/>
      <c r="D1" s="701"/>
      <c r="E1" s="701"/>
    </row>
    <row r="3" spans="1:5">
      <c r="A3" s="809" t="s">
        <v>387</v>
      </c>
      <c r="B3" s="809"/>
      <c r="C3" s="808">
        <v>22250000000</v>
      </c>
      <c r="D3" s="808"/>
    </row>
    <row r="4" spans="1:5">
      <c r="A4" s="809" t="s">
        <v>388</v>
      </c>
      <c r="B4" s="809"/>
      <c r="C4" s="808">
        <v>566700</v>
      </c>
      <c r="D4" s="808"/>
    </row>
    <row r="5" spans="1:5">
      <c r="A5" s="809" t="s">
        <v>389</v>
      </c>
      <c r="B5" s="809"/>
      <c r="C5" s="808">
        <f>+C3/C4</f>
        <v>39262.396329627671</v>
      </c>
      <c r="D5" s="808"/>
    </row>
    <row r="7" spans="1:5">
      <c r="A7" s="807" t="s">
        <v>390</v>
      </c>
      <c r="B7" s="807"/>
      <c r="C7" s="807"/>
      <c r="D7" s="807"/>
      <c r="E7" s="807"/>
    </row>
    <row r="8" spans="1:5">
      <c r="A8" s="808">
        <f>+IF(C5&lt;120000,280*C4,IF(C5&lt;400000,C4*450,IF(C5&lt;850000,C4*650,IF(C5&lt;1200000,C4*850,C4*1000))))</f>
        <v>158676000</v>
      </c>
      <c r="B8" s="808"/>
      <c r="C8" s="808"/>
      <c r="D8" s="808"/>
      <c r="E8" s="808"/>
    </row>
    <row r="11" spans="1:5">
      <c r="A11" s="369" t="s">
        <v>391</v>
      </c>
      <c r="B11" s="369" t="s">
        <v>392</v>
      </c>
      <c r="C11" s="369" t="s">
        <v>201</v>
      </c>
      <c r="D11" s="805" t="s">
        <v>393</v>
      </c>
      <c r="E11" s="806"/>
    </row>
    <row r="12" spans="1:5">
      <c r="A12" s="368">
        <v>0</v>
      </c>
      <c r="B12" s="368">
        <v>120000</v>
      </c>
      <c r="C12" s="368">
        <v>280</v>
      </c>
      <c r="D12" s="803">
        <f>+C12*$C$4</f>
        <v>158676000</v>
      </c>
      <c r="E12" s="804"/>
    </row>
    <row r="13" spans="1:5">
      <c r="A13" s="368">
        <v>120000</v>
      </c>
      <c r="B13" s="368">
        <v>400000</v>
      </c>
      <c r="C13" s="368">
        <v>450</v>
      </c>
      <c r="D13" s="803">
        <f>+C13*$C$4</f>
        <v>255015000</v>
      </c>
      <c r="E13" s="804"/>
    </row>
    <row r="14" spans="1:5">
      <c r="A14" s="368">
        <v>400000</v>
      </c>
      <c r="B14" s="368">
        <v>850000</v>
      </c>
      <c r="C14" s="368">
        <v>650</v>
      </c>
      <c r="D14" s="803">
        <f>+C14*$C$4</f>
        <v>368355000</v>
      </c>
      <c r="E14" s="804"/>
    </row>
    <row r="15" spans="1:5">
      <c r="A15" s="368">
        <v>850000</v>
      </c>
      <c r="B15" s="368">
        <v>1200000</v>
      </c>
      <c r="C15" s="368">
        <v>850</v>
      </c>
      <c r="D15" s="803">
        <f>+C15*$C$4</f>
        <v>481695000</v>
      </c>
      <c r="E15" s="804"/>
    </row>
    <row r="16" spans="1:5">
      <c r="A16" s="368">
        <v>1200000</v>
      </c>
      <c r="B16" s="368"/>
      <c r="C16" s="368">
        <v>1000</v>
      </c>
      <c r="D16" s="803">
        <f>+C16*$C$4</f>
        <v>566700000</v>
      </c>
      <c r="E16" s="804"/>
    </row>
    <row r="17" spans="1:3">
      <c r="A17" s="367"/>
      <c r="B17" s="367"/>
      <c r="C17" s="367"/>
    </row>
    <row r="18" spans="1:3">
      <c r="A18" s="367"/>
      <c r="B18" s="367"/>
      <c r="C18" s="367"/>
    </row>
    <row r="19" spans="1:3">
      <c r="A19" s="367"/>
      <c r="B19" s="367"/>
      <c r="C19" s="367"/>
    </row>
    <row r="20" spans="1:3">
      <c r="A20" s="367"/>
      <c r="B20" s="367"/>
      <c r="C20" s="367"/>
    </row>
    <row r="21" spans="1:3">
      <c r="A21" s="367"/>
      <c r="B21" s="367"/>
      <c r="C21" s="367"/>
    </row>
  </sheetData>
  <mergeCells count="15">
    <mergeCell ref="A7:E7"/>
    <mergeCell ref="A8:E8"/>
    <mergeCell ref="A1:E1"/>
    <mergeCell ref="A3:B3"/>
    <mergeCell ref="C3:D3"/>
    <mergeCell ref="A4:B4"/>
    <mergeCell ref="C4:D4"/>
    <mergeCell ref="A5:B5"/>
    <mergeCell ref="C5:D5"/>
    <mergeCell ref="D15:E15"/>
    <mergeCell ref="D16:E16"/>
    <mergeCell ref="D11:E11"/>
    <mergeCell ref="D12:E12"/>
    <mergeCell ref="D13:E13"/>
    <mergeCell ref="D14:E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Salarios</vt:lpstr>
      <vt:lpstr>INDICE</vt:lpstr>
      <vt:lpstr>Formulario No 1</vt:lpstr>
      <vt:lpstr>Formulario No 1.2</vt:lpstr>
      <vt:lpstr>Formulario No. 2</vt:lpstr>
      <vt:lpstr>Formulario No. 3</vt:lpstr>
      <vt:lpstr>EXPERIENCIA REQUERIDA 2</vt:lpstr>
      <vt:lpstr>Formulario No. 4</vt:lpstr>
      <vt:lpstr>Formulario No. 5</vt:lpstr>
      <vt:lpstr>Formulario No. 6</vt:lpstr>
      <vt:lpstr>Formulario No. 7</vt:lpstr>
      <vt:lpstr>Formulario No. 8</vt:lpstr>
      <vt:lpstr>Hoja2</vt:lpstr>
      <vt:lpstr>analisis de precios unitarios </vt:lpstr>
      <vt:lpstr>programa de inversion </vt:lpstr>
      <vt:lpstr>Formulario No.9</vt:lpstr>
      <vt:lpstr>Hoja3</vt:lpstr>
      <vt:lpstr>RUP</vt:lpstr>
      <vt:lpstr>MONTOS</vt:lpstr>
      <vt:lpstr>'EXPERIENCIA REQUERIDA 2'!Área_de_impresión</vt:lpstr>
      <vt:lpstr>'Formulario No 1'!Área_de_impresión</vt:lpstr>
      <vt:lpstr>'Formulario No 1.2'!Área_de_impresión</vt:lpstr>
      <vt:lpstr>'Formulario No. 2'!Área_de_impresión</vt:lpstr>
      <vt:lpstr>'Formulario No. 3'!Área_de_impresión</vt:lpstr>
      <vt:lpstr>'Formulario No. 4'!Área_de_impresión</vt:lpstr>
      <vt:lpstr>'Formulario No. 5'!Área_de_impresión</vt:lpstr>
      <vt:lpstr>'Formulario No. 6'!Área_de_impresión</vt:lpstr>
      <vt:lpstr>'Formulario No. 7'!Área_de_impresión</vt:lpstr>
      <vt:lpstr>'Formulario No. 8'!Área_de_impresión</vt:lpstr>
      <vt:lpstr>'Formulario No.9'!Área_de_impresión</vt:lpstr>
      <vt:lpstr>INDICE!Área_de_impresión</vt:lpstr>
      <vt:lpstr>'programa de inversion '!Área_de_impresión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Maria Camila Cano Castro</cp:lastModifiedBy>
  <cp:lastPrinted>2022-04-25T14:01:46Z</cp:lastPrinted>
  <dcterms:created xsi:type="dcterms:W3CDTF">2009-02-16T15:57:23Z</dcterms:created>
  <dcterms:modified xsi:type="dcterms:W3CDTF">2022-06-06T22:29:08Z</dcterms:modified>
</cp:coreProperties>
</file>