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 Ortiz\Desktop\SAMC 01-2022 DIR GRL SGC\"/>
    </mc:Choice>
  </mc:AlternateContent>
  <xr:revisionPtr revIDLastSave="0" documentId="8_{D218F460-98FB-46B0-9222-2CC19AD503E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Riesgos'!$B$3:$F$22</definedName>
    <definedName name="_xlnm.Print_Area" localSheetId="0">'Matriz de Riesgos'!$A$1:$X$23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  <definedName name="_xlnm.Print_Titles" localSheetId="0">'Matriz de Riesgos'!$2:$4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20" i="1" l="1"/>
  <c r="R20" i="1" s="1"/>
  <c r="Q19" i="1"/>
  <c r="R19" i="1" s="1"/>
  <c r="L20" i="1"/>
  <c r="K19" i="1"/>
  <c r="L19" i="1" s="1"/>
  <c r="K20" i="1"/>
  <c r="H23" i="2"/>
  <c r="G23" i="2"/>
  <c r="Q18" i="1"/>
  <c r="R18" i="1" s="1"/>
  <c r="Q21" i="1"/>
  <c r="R21" i="1" s="1"/>
  <c r="Q22" i="1"/>
  <c r="R22" i="1" s="1"/>
  <c r="K21" i="1"/>
  <c r="L21" i="1" s="1"/>
  <c r="K22" i="1"/>
  <c r="L22" i="1" s="1"/>
  <c r="K18" i="1"/>
  <c r="L18" i="1" s="1"/>
  <c r="Q17" i="1"/>
  <c r="R17" i="1" s="1"/>
  <c r="K17" i="1"/>
  <c r="L17" i="1" s="1"/>
  <c r="K11" i="1" l="1"/>
  <c r="G20" i="2"/>
  <c r="H20" i="2"/>
  <c r="G21" i="2"/>
  <c r="H21" i="2"/>
  <c r="G22" i="2"/>
  <c r="H22" i="2"/>
  <c r="H19" i="2"/>
  <c r="G19" i="2"/>
  <c r="G8" i="3"/>
  <c r="G7" i="3"/>
  <c r="G6" i="3"/>
  <c r="G5" i="3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K12" i="1"/>
  <c r="L12" i="1" s="1"/>
  <c r="K13" i="1"/>
  <c r="L13" i="1" s="1"/>
  <c r="Q5" i="1" l="1"/>
  <c r="R5" i="1" s="1"/>
  <c r="Q6" i="1"/>
  <c r="R6" i="1" s="1"/>
  <c r="Q7" i="1"/>
  <c r="R7" i="1" s="1"/>
  <c r="Q8" i="1"/>
  <c r="R8" i="1" s="1"/>
  <c r="Q9" i="1"/>
  <c r="R9" i="1" s="1"/>
  <c r="Q10" i="1"/>
  <c r="R10" i="1" s="1"/>
  <c r="Q11" i="1"/>
  <c r="R11" i="1" s="1"/>
  <c r="Q12" i="1"/>
  <c r="R12" i="1" s="1"/>
  <c r="Q13" i="1"/>
  <c r="R13" i="1" s="1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L11" i="1"/>
</calcChain>
</file>

<file path=xl/sharedStrings.xml><?xml version="1.0" encoding="utf-8"?>
<sst xmlns="http://schemas.openxmlformats.org/spreadsheetml/2006/main" count="403" uniqueCount="162">
  <si>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</si>
  <si>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</si>
  <si>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</si>
  <si>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</si>
  <si>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</si>
  <si>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</si>
  <si>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</si>
  <si>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</si>
  <si>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</si>
  <si>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</si>
  <si>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</si>
  <si>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</si>
  <si>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</si>
  <si>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</si>
  <si>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</si>
  <si>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</si>
  <si>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</si>
  <si>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</si>
  <si>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</si>
  <si>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</si>
  <si>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</si>
  <si>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</si>
  <si>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</si>
  <si>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</si>
  <si>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</si>
  <si>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</si>
  <si>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</si>
  <si>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</si>
  <si>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</si>
  <si>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</si>
  <si>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</si>
  <si>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</si>
  <si>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</si>
  <si>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</si>
  <si>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</si>
  <si>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</si>
  <si>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</si>
  <si>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</si>
  <si>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</si>
  <si>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</si>
  <si>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</si>
  <si>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</si>
  <si>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</si>
  <si>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</si>
  <si>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</si>
  <si>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</si>
  <si>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</si>
  <si>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</si>
  <si>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</si>
  <si>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</si>
  <si>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</si>
  <si>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</si>
  <si>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</si>
  <si>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</si>
  <si>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</si>
  <si>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</si>
  <si>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</si>
  <si>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</si>
  <si>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</si>
  <si>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</si>
  <si>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</si>
  <si>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</si>
  <si>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</si>
  <si>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</si>
  <si>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</si>
  <si>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</si>
  <si>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</si>
  <si>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</si>
  <si>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</si>
  <si>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</si>
  <si>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</si>
  <si>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</si>
  <si>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</si>
  <si>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</si>
  <si>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</si>
  <si>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</si>
  <si>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</si>
  <si>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</si>
  <si>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</si>
  <si>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</si>
  <si>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</si>
  <si>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</si>
  <si>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</si>
  <si>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</si>
  <si>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</si>
  <si>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</si>
  <si>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</si>
  <si>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</si>
  <si>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</si>
  <si>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</si>
  <si>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</si>
  <si>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</si>
  <si>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</si>
  <si>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</si>
  <si>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</si>
  <si>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</si>
  <si>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</si>
  <si>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</si>
  <si>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</si>
  <si>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</si>
  <si>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</si>
  <si>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</si>
  <si>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</si>
  <si>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 xml:space="preserve">Riesgos Tecnológicos </t>
  </si>
  <si>
    <t>Área Técnica</t>
  </si>
  <si>
    <t>Declaratoria de desierto el proceso</t>
  </si>
  <si>
    <t>Dificultades en al ejecución del Contrato, aumento de costos del contrato</t>
  </si>
  <si>
    <t>1 en 1000</t>
  </si>
  <si>
    <t>1 en 500</t>
  </si>
  <si>
    <t>1 en 100</t>
  </si>
  <si>
    <t>1 en 250</t>
  </si>
  <si>
    <t xml:space="preserve"> Casi 1</t>
  </si>
  <si>
    <t>Valor del contrato</t>
  </si>
  <si>
    <t>VALORACION DEL RIESGO EN TERMINOS ECONOMICOS DE ACUERDO AL VALOR DEL CONTRATO</t>
  </si>
  <si>
    <t>La modalidad de contratación Inadecuada para el servicio necesitado</t>
  </si>
  <si>
    <t xml:space="preserve">Los requisitos habilitantes son inapropiados para el Proceso de Contratación y es posible
no encontrar proponentes que los cumplan </t>
  </si>
  <si>
    <t>El valor del contrato no corresponde a los precios del mercado.</t>
  </si>
  <si>
    <t>La descripción del bien o servicio requerido no es claro.</t>
  </si>
  <si>
    <t>El Proceso de Contratación no cuenta con las condiciones que garanticen la transparencia, equidad
y competencia entre los proponentes.</t>
  </si>
  <si>
    <t>restricción de ofertas, impidiendo a otras empresas entrar al proceso</t>
  </si>
  <si>
    <t>El estudio de mercado no permite identificar los aspectos de oferta y demanda del mercado
respectivo</t>
  </si>
  <si>
    <t xml:space="preserve">Sobre costo en la asignación del presupuesto </t>
  </si>
  <si>
    <t xml:space="preserve">El diseño del Proceso de Contratación no permite satisfacer las necesidades de la Entidad Estatal,
</t>
  </si>
  <si>
    <t>Incumplimiento de los objetivos y las metas.</t>
  </si>
  <si>
    <t>Falta de capacidad de la Entidad Estatal para promover y adelantar la selección del contratista</t>
  </si>
  <si>
    <t>Riesgo de colusión.</t>
  </si>
  <si>
    <t>Restricción de ofertas, impidiendo a otras empresas entrar al proceso</t>
  </si>
  <si>
    <t>Riesgo de ofertas artificialmente bajas.</t>
  </si>
  <si>
    <t>Riesgo de que no se firme el contrato.</t>
  </si>
  <si>
    <t>Incumplimiento con el cronograma previsto para la celebración del contrato</t>
  </si>
  <si>
    <t>Riesgo de que no se presenten las garantías requeridas en los Documentos del Proceso de
Contratación o que su presentación sea tardía</t>
  </si>
  <si>
    <t>Riesgos asociados al incumplimiento de la publicación o el registro presupuestal del contrato.</t>
  </si>
  <si>
    <t>Riesgos asociados a los reclamos de terceros sobre la selección del oferente que retrasen el
perfeccionamiento del contrato.</t>
  </si>
  <si>
    <t>Incumplimiento del contrato</t>
  </si>
  <si>
    <t>Rompimiento del equilibrio económico
del contrato</t>
  </si>
  <si>
    <t>Mayores costos en la ejecución del contrato, terminación del contrato</t>
  </si>
  <si>
    <t xml:space="preserve"> Aclarar los requisitos, requerimientos y especificaciones y productos
del contrato</t>
  </si>
  <si>
    <t xml:space="preserve">Evitar el Riesgo buscar
alternativas para obtener el beneficio del Proceso de Contratación, verificar estudios del sector </t>
  </si>
  <si>
    <t>Establecer sistemas de aseguramiento de calidad en los procesos de selección;</t>
  </si>
  <si>
    <t xml:space="preserve">Aceptar el Riesgo </t>
  </si>
  <si>
    <t>Incumplimiento con los objetivos y las metas</t>
  </si>
  <si>
    <t>Transferir el Riesgo haciendo responsable a otra entidad quien asume las consecuencias de la
materialización del Riesgo</t>
  </si>
  <si>
    <t>En la etapa de planeación</t>
  </si>
  <si>
    <t>En la etapa de Selección</t>
  </si>
  <si>
    <t xml:space="preserve">En la etapa de contratación </t>
  </si>
  <si>
    <t xml:space="preserve">En la etapa de ejecución </t>
  </si>
  <si>
    <t xml:space="preserve">En la etapa de Selección </t>
  </si>
  <si>
    <t>En la etapa de contratación</t>
  </si>
  <si>
    <t>En la etapa de liquidación del contrato</t>
  </si>
  <si>
    <t>En la etapa de ejecución del contrato</t>
  </si>
  <si>
    <t>Supervisando el tratamiento del riego</t>
  </si>
  <si>
    <t xml:space="preserve">Supervisando los estudios previos y los estudios del sector </t>
  </si>
  <si>
    <t>Analizar y aprender lecciones a partir de los eventos, los cambios, las tendencias, los éxitos y los
fracasos.</t>
  </si>
  <si>
    <t xml:space="preserve">Durante la etapa de planeación </t>
  </si>
  <si>
    <t xml:space="preserve">Durante la etapa de contratación </t>
  </si>
  <si>
    <t xml:space="preserve">Durante la etapa de Ejecución </t>
  </si>
  <si>
    <t xml:space="preserve">Materiales que no cumplen con los estándar de calidad </t>
  </si>
  <si>
    <t>Incumplimiento con celebración del contrato</t>
  </si>
  <si>
    <t xml:space="preserve">Mitigar el riesgo. Estimación  de los productos  requeridos al ser cargado,  descargados, entregado e instalado en las ciudades establecidas y recibido como satisfecho  </t>
  </si>
  <si>
    <t>Mitigar el riesgo. Revisión y remplazo de los mobiliarios que no cumplan con las especificaciones de lo establecido en el contrato</t>
  </si>
  <si>
    <t>Aseguramiento en la entrega y transporte de los mobiliarios</t>
  </si>
  <si>
    <t>“Contratar el mejoramiento y adecuación locativa del área de Dirección General del SERVICIO GEOLÓGICO COLOMBIANO, sede Principal Diagonal 54 # 34 -53.”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</si>
</sst>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5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/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/>
      <diagonal/>
    </border>
    <border>
      <left style="medium">
        <color indexed="64"/>
      </left>
      <right style="thin">
        <color theme="3" tint="-0.249977111117893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medium">
        <color indexed="64"/>
      </bottom>
      <diagonal/>
    </border>
    <border>
      <left/>
      <right/>
      <top style="thin">
        <color theme="3" tint="-0.249977111117893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/>
      <right style="thin">
        <color theme="3" tint="-0.249977111117893"/>
      </right>
      <top/>
      <bottom/>
      <diagonal/>
    </border>
    <border>
      <left/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/>
      <top style="thin">
        <color theme="3" tint="-0.249977111117893"/>
      </top>
      <bottom/>
      <diagonal/>
    </border>
    <border>
      <left style="medium">
        <color indexed="64"/>
      </left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/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/>
      <bottom style="medium">
        <color indexed="64"/>
      </bottom>
      <diagonal/>
    </border>
  </borders>
  <cellStyleXfs count="9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38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39" applyFill="0" applyProtection="0">
      <alignment horizontal="center"/>
    </xf>
  </cellStyleXfs>
  <cellXfs count="128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3" borderId="12" xfId="0" applyFont="1" applyFill="1" applyBorder="1" applyAlignment="1">
      <alignment horizontal="center" vertical="center" textRotation="90" wrapText="1"/>
    </xf>
    <xf numFmtId="0" fontId="14" fillId="3" borderId="12" xfId="0" applyFont="1" applyFill="1" applyBorder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1" fontId="12" fillId="0" borderId="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textRotation="90" wrapText="1"/>
    </xf>
    <xf numFmtId="0" fontId="12" fillId="0" borderId="0" xfId="0" applyFont="1" applyAlignment="1"/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3" borderId="11" xfId="0" applyFont="1" applyFill="1" applyBorder="1" applyAlignment="1">
      <alignment horizontal="center" vertical="center" textRotation="90" wrapText="1"/>
    </xf>
    <xf numFmtId="0" fontId="14" fillId="3" borderId="13" xfId="0" applyFont="1" applyFill="1" applyBorder="1" applyAlignment="1">
      <alignment horizontal="center" vertical="center" textRotation="90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0" xfId="0" applyNumberFormat="1" applyFont="1" applyBorder="1" applyAlignment="1">
      <alignment horizontal="center" vertical="center" textRotation="90" wrapText="1"/>
    </xf>
    <xf numFmtId="0" fontId="12" fillId="0" borderId="21" xfId="0" applyFont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textRotation="90" wrapText="1"/>
    </xf>
    <xf numFmtId="0" fontId="12" fillId="10" borderId="24" xfId="0" applyFont="1" applyFill="1" applyBorder="1" applyAlignment="1">
      <alignment horizontal="center" vertical="center" wrapText="1"/>
    </xf>
    <xf numFmtId="0" fontId="12" fillId="0" borderId="18" xfId="0" applyNumberFormat="1" applyFont="1" applyBorder="1" applyAlignment="1">
      <alignment horizontal="center" vertical="center" textRotation="90" wrapText="1"/>
    </xf>
    <xf numFmtId="1" fontId="12" fillId="0" borderId="20" xfId="0" applyNumberFormat="1" applyFont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1" fontId="14" fillId="3" borderId="12" xfId="0" applyNumberFormat="1" applyFont="1" applyFill="1" applyBorder="1" applyAlignment="1">
      <alignment horizontal="center" vertical="center" textRotation="90" wrapText="1"/>
    </xf>
    <xf numFmtId="0" fontId="12" fillId="0" borderId="2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28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12" fillId="0" borderId="6" xfId="0" applyNumberFormat="1" applyFont="1" applyBorder="1" applyAlignment="1">
      <alignment horizontal="center" vertical="center" textRotation="90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/>
    </xf>
    <xf numFmtId="0" fontId="0" fillId="0" borderId="32" xfId="0" applyBorder="1" applyAlignment="1">
      <alignment horizontal="center"/>
    </xf>
    <xf numFmtId="10" fontId="0" fillId="0" borderId="32" xfId="0" applyNumberFormat="1" applyBorder="1" applyAlignment="1">
      <alignment horizontal="center"/>
    </xf>
    <xf numFmtId="9" fontId="0" fillId="0" borderId="32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32" xfId="1" applyNumberFormat="1" applyFont="1" applyBorder="1" applyAlignment="1">
      <alignment horizontal="center"/>
    </xf>
    <xf numFmtId="167" fontId="0" fillId="0" borderId="32" xfId="1" applyNumberFormat="1" applyFont="1" applyBorder="1"/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43" xfId="0" applyFont="1" applyBorder="1" applyAlignment="1">
      <alignment horizontal="center" vertical="center" wrapText="1"/>
    </xf>
    <xf numFmtId="0" fontId="12" fillId="6" borderId="44" xfId="0" applyFont="1" applyFill="1" applyBorder="1" applyAlignment="1">
      <alignment horizontal="center" vertical="center" wrapText="1"/>
    </xf>
    <xf numFmtId="0" fontId="12" fillId="10" borderId="45" xfId="0" applyFont="1" applyFill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textRotation="90" wrapText="1"/>
    </xf>
    <xf numFmtId="0" fontId="12" fillId="0" borderId="48" xfId="0" applyFont="1" applyBorder="1" applyAlignment="1">
      <alignment horizontal="center" vertical="center" textRotation="90" wrapText="1"/>
    </xf>
    <xf numFmtId="0" fontId="12" fillId="6" borderId="49" xfId="0" applyFont="1" applyFill="1" applyBorder="1" applyAlignment="1">
      <alignment horizontal="center" vertical="center" wrapText="1"/>
    </xf>
    <xf numFmtId="0" fontId="12" fillId="10" borderId="50" xfId="0" applyFont="1" applyFill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1" fontId="12" fillId="0" borderId="47" xfId="0" applyNumberFormat="1" applyFont="1" applyBorder="1" applyAlignment="1">
      <alignment horizontal="center" vertical="center" wrapText="1"/>
    </xf>
    <xf numFmtId="0" fontId="12" fillId="0" borderId="48" xfId="0" applyNumberFormat="1" applyFont="1" applyBorder="1" applyAlignment="1">
      <alignment horizontal="center" vertical="center" textRotation="90" wrapText="1"/>
    </xf>
    <xf numFmtId="0" fontId="12" fillId="0" borderId="49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24" xfId="0" applyNumberFormat="1" applyFont="1" applyBorder="1" applyAlignment="1">
      <alignment horizontal="center" vertical="center" textRotation="90" wrapText="1"/>
    </xf>
    <xf numFmtId="0" fontId="12" fillId="0" borderId="45" xfId="0" applyNumberFormat="1" applyFont="1" applyBorder="1" applyAlignment="1">
      <alignment horizontal="center" vertical="center" textRotation="90" wrapText="1"/>
    </xf>
    <xf numFmtId="0" fontId="12" fillId="0" borderId="52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1" fontId="13" fillId="4" borderId="9" xfId="0" applyNumberFormat="1" applyFont="1" applyFill="1" applyBorder="1" applyAlignment="1">
      <alignment horizontal="center" vertical="center" textRotation="90" wrapText="1"/>
    </xf>
    <xf numFmtId="1" fontId="13" fillId="4" borderId="12" xfId="0" applyNumberFormat="1" applyFont="1" applyFill="1" applyBorder="1" applyAlignment="1">
      <alignment horizontal="center" vertical="center" textRotation="90" wrapText="1"/>
    </xf>
    <xf numFmtId="0" fontId="21" fillId="11" borderId="40" xfId="0" applyFont="1" applyFill="1" applyBorder="1" applyAlignment="1">
      <alignment horizontal="center" vertical="center" wrapText="1"/>
    </xf>
    <xf numFmtId="0" fontId="21" fillId="11" borderId="41" xfId="0" applyFont="1" applyFill="1" applyBorder="1" applyAlignment="1">
      <alignment horizontal="center" vertical="center" wrapText="1"/>
    </xf>
    <xf numFmtId="0" fontId="21" fillId="11" borderId="42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textRotation="90" wrapText="1"/>
    </xf>
    <xf numFmtId="0" fontId="13" fillId="4" borderId="12" xfId="0" applyFont="1" applyFill="1" applyBorder="1" applyAlignment="1">
      <alignment horizontal="center" vertical="center" textRotation="90" wrapText="1"/>
    </xf>
    <xf numFmtId="0" fontId="13" fillId="4" borderId="8" xfId="0" applyFont="1" applyFill="1" applyBorder="1" applyAlignment="1">
      <alignment horizontal="center" vertical="center" textRotation="90" wrapText="1"/>
    </xf>
    <xf numFmtId="0" fontId="13" fillId="4" borderId="11" xfId="0" applyFont="1" applyFill="1" applyBorder="1" applyAlignment="1">
      <alignment horizontal="center" vertical="center" textRotation="90" wrapText="1"/>
    </xf>
    <xf numFmtId="0" fontId="13" fillId="4" borderId="10" xfId="0" applyFont="1" applyFill="1" applyBorder="1" applyAlignment="1">
      <alignment horizontal="center" vertical="center" textRotation="90" wrapText="1"/>
    </xf>
    <xf numFmtId="0" fontId="13" fillId="4" borderId="13" xfId="0" applyFont="1" applyFill="1" applyBorder="1" applyAlignment="1">
      <alignment horizontal="center" vertical="center" textRotation="90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7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textRotation="90"/>
    </xf>
    <xf numFmtId="0" fontId="7" fillId="2" borderId="5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</cellXfs>
  <cellStyles count="9">
    <cellStyle name="Activity" xfId="5" xr:uid="{00000000-0005-0000-0000-000000000000}"/>
    <cellStyle name="Label" xfId="4" xr:uid="{00000000-0005-0000-0000-000001000000}"/>
    <cellStyle name="Moneda" xfId="1" builtinId="4"/>
    <cellStyle name="Normal" xfId="0" builtinId="0"/>
    <cellStyle name="Percent Complete" xfId="6" xr:uid="{00000000-0005-0000-0000-000004000000}"/>
    <cellStyle name="Period Headers" xfId="8" xr:uid="{00000000-0005-0000-0000-000005000000}"/>
    <cellStyle name="Period Highlight Control" xfId="3" xr:uid="{00000000-0005-0000-0000-000006000000}"/>
    <cellStyle name="Porcentaje" xfId="2" builtinId="5"/>
    <cellStyle name="Project Headers" xfId="7" xr:uid="{00000000-0005-0000-0000-000008000000}"/>
  </cellStyles>
  <dxfs count="6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ygalvis/CONFIG~1/Temp/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X49"/>
  <sheetViews>
    <sheetView showGridLines="0" tabSelected="1" view="pageBreakPreview" zoomScale="70" zoomScaleNormal="70" zoomScaleSheetLayoutView="70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Z4" sqref="Z4"/>
    </sheetView>
  </sheetViews>
  <sheetFormatPr baseColWidth="10" defaultColWidth="6.7109375" defaultRowHeight="12.75" x14ac:dyDescent="0.2"/>
  <cols>
    <col min="1" max="1" width="2.7109375" style="18" customWidth="1"/>
    <col min="2" max="5" width="4.7109375" style="18" customWidth="1"/>
    <col min="6" max="6" width="6" style="18" customWidth="1"/>
    <col min="7" max="7" width="31.5703125" style="66" customWidth="1"/>
    <col min="8" max="8" width="24.140625" style="28" bestFit="1" customWidth="1"/>
    <col min="9" max="10" width="4.42578125" style="18" bestFit="1" customWidth="1"/>
    <col min="11" max="11" width="5.28515625" style="29" customWidth="1"/>
    <col min="12" max="12" width="6.7109375" style="18"/>
    <col min="13" max="13" width="14.85546875" style="28" customWidth="1"/>
    <col min="14" max="14" width="32.42578125" style="30" customWidth="1"/>
    <col min="15" max="16" width="3.28515625" style="18" bestFit="1" customWidth="1"/>
    <col min="17" max="17" width="6.7109375" style="29"/>
    <col min="18" max="18" width="6.7109375" style="18"/>
    <col min="19" max="19" width="8" style="18" customWidth="1"/>
    <col min="20" max="22" width="19.140625" style="48" customWidth="1"/>
    <col min="23" max="23" width="24.5703125" style="18" customWidth="1"/>
    <col min="24" max="24" width="23.5703125" style="18" customWidth="1"/>
    <col min="25" max="16384" width="6.7109375" style="18"/>
  </cols>
  <sheetData>
    <row r="2" spans="2:24" ht="48.75" customHeight="1" thickBot="1" x14ac:dyDescent="0.25">
      <c r="B2" s="88" t="s">
        <v>161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90"/>
    </row>
    <row r="3" spans="2:24" s="19" customFormat="1" x14ac:dyDescent="0.25">
      <c r="B3" s="97" t="s">
        <v>0</v>
      </c>
      <c r="C3" s="95" t="s">
        <v>1</v>
      </c>
      <c r="D3" s="95" t="s">
        <v>2</v>
      </c>
      <c r="E3" s="95" t="s">
        <v>3</v>
      </c>
      <c r="F3" s="99" t="s">
        <v>4</v>
      </c>
      <c r="G3" s="108" t="s">
        <v>5</v>
      </c>
      <c r="H3" s="110" t="s">
        <v>6</v>
      </c>
      <c r="I3" s="97" t="s">
        <v>7</v>
      </c>
      <c r="J3" s="95" t="s">
        <v>8</v>
      </c>
      <c r="K3" s="86" t="s">
        <v>9</v>
      </c>
      <c r="L3" s="99" t="s">
        <v>10</v>
      </c>
      <c r="M3" s="101" t="s">
        <v>11</v>
      </c>
      <c r="N3" s="103" t="s">
        <v>12</v>
      </c>
      <c r="O3" s="105" t="s">
        <v>20</v>
      </c>
      <c r="P3" s="107"/>
      <c r="Q3" s="107"/>
      <c r="R3" s="107"/>
      <c r="S3" s="106"/>
      <c r="T3" s="101" t="s">
        <v>16</v>
      </c>
      <c r="U3" s="91" t="s">
        <v>17</v>
      </c>
      <c r="V3" s="93" t="s">
        <v>102</v>
      </c>
      <c r="W3" s="105" t="s">
        <v>19</v>
      </c>
      <c r="X3" s="106"/>
    </row>
    <row r="4" spans="2:24" s="22" customFormat="1" ht="79.5" customHeight="1" thickBot="1" x14ac:dyDescent="0.3">
      <c r="B4" s="98"/>
      <c r="C4" s="96"/>
      <c r="D4" s="96"/>
      <c r="E4" s="96"/>
      <c r="F4" s="100"/>
      <c r="G4" s="109"/>
      <c r="H4" s="111"/>
      <c r="I4" s="98"/>
      <c r="J4" s="96"/>
      <c r="K4" s="87"/>
      <c r="L4" s="100"/>
      <c r="M4" s="102"/>
      <c r="N4" s="104"/>
      <c r="O4" s="31" t="s">
        <v>7</v>
      </c>
      <c r="P4" s="20" t="s">
        <v>8</v>
      </c>
      <c r="Q4" s="49" t="s">
        <v>13</v>
      </c>
      <c r="R4" s="21" t="s">
        <v>10</v>
      </c>
      <c r="S4" s="32" t="s">
        <v>15</v>
      </c>
      <c r="T4" s="102"/>
      <c r="U4" s="92"/>
      <c r="V4" s="94"/>
      <c r="W4" s="46" t="s">
        <v>18</v>
      </c>
      <c r="X4" s="47" t="s">
        <v>21</v>
      </c>
    </row>
    <row r="5" spans="2:24" s="22" customFormat="1" ht="84" customHeight="1" x14ac:dyDescent="0.25">
      <c r="B5" s="35">
        <v>1</v>
      </c>
      <c r="C5" s="25" t="s">
        <v>22</v>
      </c>
      <c r="D5" s="25" t="s">
        <v>24</v>
      </c>
      <c r="E5" s="25" t="s">
        <v>26</v>
      </c>
      <c r="F5" s="42" t="s">
        <v>33</v>
      </c>
      <c r="G5" s="41" t="s">
        <v>114</v>
      </c>
      <c r="H5" s="43" t="s">
        <v>94</v>
      </c>
      <c r="I5" s="35">
        <v>1</v>
      </c>
      <c r="J5" s="24">
        <v>4</v>
      </c>
      <c r="K5" s="26">
        <f t="shared" ref="K5:K14" si="0">+I5+J5</f>
        <v>5</v>
      </c>
      <c r="L5" s="44" t="str">
        <f>IF(K5&lt;=4,"Riesgo Bajo",IF(K5=5,"Riesgo Medio",IF(K5&lt;=7,"Riesgo Alto",IF(K5&gt;=8,"Riesgo Extremo"))))</f>
        <v>Riesgo Medio</v>
      </c>
      <c r="M5" s="33" t="s">
        <v>93</v>
      </c>
      <c r="N5" s="34" t="s">
        <v>136</v>
      </c>
      <c r="O5" s="35">
        <v>1</v>
      </c>
      <c r="P5" s="24">
        <v>4</v>
      </c>
      <c r="Q5" s="26">
        <f t="shared" ref="Q5:Q17" si="1">+O5+P5</f>
        <v>5</v>
      </c>
      <c r="R5" s="27" t="str">
        <f t="shared" ref="R5:R17" si="2">IF(Q5&lt;=4,"Riesgo Bajo",IF(Q5=5,"Riesgo Medio",IF(Q5&lt;=7,"Riesgo Alto",IF(Q5&gt;=8,"Riesgo Extremo"))))</f>
        <v>Riesgo Medio</v>
      </c>
      <c r="S5" s="36" t="s">
        <v>80</v>
      </c>
      <c r="T5" s="33" t="s">
        <v>93</v>
      </c>
      <c r="U5" s="23" t="s">
        <v>142</v>
      </c>
      <c r="V5" s="36" t="s">
        <v>146</v>
      </c>
      <c r="W5" s="35" t="s">
        <v>150</v>
      </c>
      <c r="X5" s="34" t="s">
        <v>153</v>
      </c>
    </row>
    <row r="6" spans="2:24" s="22" customFormat="1" ht="90.75" customHeight="1" x14ac:dyDescent="0.25">
      <c r="B6" s="35">
        <v>2</v>
      </c>
      <c r="C6" s="25" t="s">
        <v>22</v>
      </c>
      <c r="D6" s="25" t="s">
        <v>24</v>
      </c>
      <c r="E6" s="25" t="s">
        <v>26</v>
      </c>
      <c r="F6" s="42" t="s">
        <v>33</v>
      </c>
      <c r="G6" s="41" t="s">
        <v>115</v>
      </c>
      <c r="H6" s="43" t="s">
        <v>94</v>
      </c>
      <c r="I6" s="35">
        <v>2</v>
      </c>
      <c r="J6" s="24">
        <v>3</v>
      </c>
      <c r="K6" s="26">
        <f t="shared" si="0"/>
        <v>5</v>
      </c>
      <c r="L6" s="44" t="str">
        <f t="shared" ref="L6:L14" si="3">IF(K6&lt;=4,"Riesgo Bajo",IF(K6=5,"Riesgo Medio",IF(K6&lt;=7,"Riesgo Alto",IF(K6&gt;=8,"Riesgo Extremo"))))</f>
        <v>Riesgo Medio</v>
      </c>
      <c r="M6" s="33" t="s">
        <v>93</v>
      </c>
      <c r="N6" s="34" t="s">
        <v>137</v>
      </c>
      <c r="O6" s="35">
        <v>1</v>
      </c>
      <c r="P6" s="24">
        <v>4</v>
      </c>
      <c r="Q6" s="26">
        <f t="shared" si="1"/>
        <v>5</v>
      </c>
      <c r="R6" s="27" t="str">
        <f t="shared" si="2"/>
        <v>Riesgo Medio</v>
      </c>
      <c r="S6" s="36" t="s">
        <v>80</v>
      </c>
      <c r="T6" s="33" t="s">
        <v>93</v>
      </c>
      <c r="U6" s="23" t="s">
        <v>142</v>
      </c>
      <c r="V6" s="36" t="s">
        <v>146</v>
      </c>
      <c r="W6" s="35" t="s">
        <v>151</v>
      </c>
      <c r="X6" s="34" t="s">
        <v>153</v>
      </c>
    </row>
    <row r="7" spans="2:24" s="22" customFormat="1" ht="132.75" customHeight="1" x14ac:dyDescent="0.25">
      <c r="B7" s="35">
        <v>3</v>
      </c>
      <c r="C7" s="25" t="s">
        <v>22</v>
      </c>
      <c r="D7" s="25" t="s">
        <v>24</v>
      </c>
      <c r="E7" s="25" t="s">
        <v>26</v>
      </c>
      <c r="F7" s="42" t="s">
        <v>30</v>
      </c>
      <c r="G7" s="41" t="s">
        <v>116</v>
      </c>
      <c r="H7" s="43" t="s">
        <v>94</v>
      </c>
      <c r="I7" s="35">
        <v>3</v>
      </c>
      <c r="J7" s="24">
        <v>4</v>
      </c>
      <c r="K7" s="26">
        <f t="shared" si="0"/>
        <v>7</v>
      </c>
      <c r="L7" s="44" t="str">
        <f t="shared" si="3"/>
        <v>Riesgo Alto</v>
      </c>
      <c r="M7" s="33" t="s">
        <v>93</v>
      </c>
      <c r="N7" s="34" t="s">
        <v>137</v>
      </c>
      <c r="O7" s="35">
        <v>1</v>
      </c>
      <c r="P7" s="24">
        <v>4</v>
      </c>
      <c r="Q7" s="26">
        <f t="shared" si="1"/>
        <v>5</v>
      </c>
      <c r="R7" s="27" t="str">
        <f t="shared" si="2"/>
        <v>Riesgo Medio</v>
      </c>
      <c r="S7" s="36" t="s">
        <v>80</v>
      </c>
      <c r="T7" s="33" t="s">
        <v>93</v>
      </c>
      <c r="U7" s="23" t="s">
        <v>142</v>
      </c>
      <c r="V7" s="36" t="s">
        <v>146</v>
      </c>
      <c r="W7" s="35" t="s">
        <v>151</v>
      </c>
      <c r="X7" s="34" t="s">
        <v>153</v>
      </c>
    </row>
    <row r="8" spans="2:24" s="22" customFormat="1" ht="80.099999999999994" customHeight="1" x14ac:dyDescent="0.25">
      <c r="B8" s="35">
        <v>4</v>
      </c>
      <c r="C8" s="25" t="s">
        <v>22</v>
      </c>
      <c r="D8" s="25" t="s">
        <v>24</v>
      </c>
      <c r="E8" s="25" t="s">
        <v>26</v>
      </c>
      <c r="F8" s="42" t="s">
        <v>31</v>
      </c>
      <c r="G8" s="41" t="s">
        <v>117</v>
      </c>
      <c r="H8" s="43" t="s">
        <v>94</v>
      </c>
      <c r="I8" s="35">
        <v>1</v>
      </c>
      <c r="J8" s="24">
        <v>3</v>
      </c>
      <c r="K8" s="26">
        <f t="shared" si="0"/>
        <v>4</v>
      </c>
      <c r="L8" s="44" t="str">
        <f t="shared" si="3"/>
        <v>Riesgo Bajo</v>
      </c>
      <c r="M8" s="33" t="s">
        <v>93</v>
      </c>
      <c r="N8" s="34" t="s">
        <v>136</v>
      </c>
      <c r="O8" s="35">
        <v>1</v>
      </c>
      <c r="P8" s="24">
        <v>3</v>
      </c>
      <c r="Q8" s="26">
        <f t="shared" si="1"/>
        <v>4</v>
      </c>
      <c r="R8" s="27" t="str">
        <f t="shared" si="2"/>
        <v>Riesgo Bajo</v>
      </c>
      <c r="S8" s="36" t="s">
        <v>80</v>
      </c>
      <c r="T8" s="33" t="s">
        <v>93</v>
      </c>
      <c r="U8" s="23" t="s">
        <v>142</v>
      </c>
      <c r="V8" s="36" t="s">
        <v>146</v>
      </c>
      <c r="W8" s="35" t="s">
        <v>150</v>
      </c>
      <c r="X8" s="34" t="s">
        <v>153</v>
      </c>
    </row>
    <row r="9" spans="2:24" s="22" customFormat="1" ht="121.5" customHeight="1" x14ac:dyDescent="0.25">
      <c r="B9" s="35">
        <v>5</v>
      </c>
      <c r="C9" s="25" t="s">
        <v>22</v>
      </c>
      <c r="D9" s="25" t="s">
        <v>24</v>
      </c>
      <c r="E9" s="25" t="s">
        <v>26</v>
      </c>
      <c r="F9" s="42" t="s">
        <v>33</v>
      </c>
      <c r="G9" s="41" t="s">
        <v>118</v>
      </c>
      <c r="H9" s="43" t="s">
        <v>119</v>
      </c>
      <c r="I9" s="35">
        <v>1</v>
      </c>
      <c r="J9" s="24">
        <v>4</v>
      </c>
      <c r="K9" s="26">
        <f t="shared" si="0"/>
        <v>5</v>
      </c>
      <c r="L9" s="44" t="str">
        <f t="shared" si="3"/>
        <v>Riesgo Medio</v>
      </c>
      <c r="M9" s="33" t="s">
        <v>93</v>
      </c>
      <c r="N9" s="34" t="s">
        <v>138</v>
      </c>
      <c r="O9" s="35">
        <v>1</v>
      </c>
      <c r="P9" s="24">
        <v>4</v>
      </c>
      <c r="Q9" s="26">
        <f t="shared" si="1"/>
        <v>5</v>
      </c>
      <c r="R9" s="27" t="str">
        <f t="shared" si="2"/>
        <v>Riesgo Medio</v>
      </c>
      <c r="S9" s="36" t="s">
        <v>80</v>
      </c>
      <c r="T9" s="33" t="s">
        <v>93</v>
      </c>
      <c r="U9" s="23" t="s">
        <v>142</v>
      </c>
      <c r="V9" s="36" t="s">
        <v>146</v>
      </c>
      <c r="W9" s="35" t="s">
        <v>150</v>
      </c>
      <c r="X9" s="34" t="s">
        <v>153</v>
      </c>
    </row>
    <row r="10" spans="2:24" s="22" customFormat="1" ht="102.75" customHeight="1" x14ac:dyDescent="0.25">
      <c r="B10" s="35">
        <v>6</v>
      </c>
      <c r="C10" s="25" t="s">
        <v>22</v>
      </c>
      <c r="D10" s="25" t="s">
        <v>24</v>
      </c>
      <c r="E10" s="25" t="s">
        <v>26</v>
      </c>
      <c r="F10" s="42" t="s">
        <v>30</v>
      </c>
      <c r="G10" s="41" t="s">
        <v>120</v>
      </c>
      <c r="H10" s="43" t="s">
        <v>121</v>
      </c>
      <c r="I10" s="35">
        <v>1</v>
      </c>
      <c r="J10" s="24">
        <v>4</v>
      </c>
      <c r="K10" s="26">
        <f t="shared" si="0"/>
        <v>5</v>
      </c>
      <c r="L10" s="44" t="str">
        <f t="shared" si="3"/>
        <v>Riesgo Medio</v>
      </c>
      <c r="M10" s="33" t="s">
        <v>93</v>
      </c>
      <c r="N10" s="34" t="s">
        <v>137</v>
      </c>
      <c r="O10" s="35">
        <v>1</v>
      </c>
      <c r="P10" s="24">
        <v>4</v>
      </c>
      <c r="Q10" s="26">
        <f t="shared" si="1"/>
        <v>5</v>
      </c>
      <c r="R10" s="27" t="str">
        <f t="shared" si="2"/>
        <v>Riesgo Medio</v>
      </c>
      <c r="S10" s="36" t="s">
        <v>80</v>
      </c>
      <c r="T10" s="33" t="s">
        <v>93</v>
      </c>
      <c r="U10" s="23" t="s">
        <v>142</v>
      </c>
      <c r="V10" s="36" t="s">
        <v>146</v>
      </c>
      <c r="W10" s="35" t="s">
        <v>150</v>
      </c>
      <c r="X10" s="34" t="s">
        <v>153</v>
      </c>
    </row>
    <row r="11" spans="2:24" s="22" customFormat="1" ht="102" customHeight="1" x14ac:dyDescent="0.25">
      <c r="B11" s="35">
        <v>7</v>
      </c>
      <c r="C11" s="25" t="s">
        <v>22</v>
      </c>
      <c r="D11" s="25" t="s">
        <v>24</v>
      </c>
      <c r="E11" s="25" t="s">
        <v>26</v>
      </c>
      <c r="F11" s="42" t="s">
        <v>33</v>
      </c>
      <c r="G11" s="41" t="s">
        <v>122</v>
      </c>
      <c r="H11" s="43" t="s">
        <v>123</v>
      </c>
      <c r="I11" s="35">
        <v>1</v>
      </c>
      <c r="J11" s="24">
        <v>2</v>
      </c>
      <c r="K11" s="26">
        <f t="shared" si="0"/>
        <v>3</v>
      </c>
      <c r="L11" s="44" t="str">
        <f t="shared" si="3"/>
        <v>Riesgo Bajo</v>
      </c>
      <c r="M11" s="33" t="s">
        <v>93</v>
      </c>
      <c r="N11" s="34" t="s">
        <v>138</v>
      </c>
      <c r="O11" s="35">
        <v>1</v>
      </c>
      <c r="P11" s="24">
        <v>2</v>
      </c>
      <c r="Q11" s="26">
        <f t="shared" si="1"/>
        <v>3</v>
      </c>
      <c r="R11" s="27" t="str">
        <f t="shared" si="2"/>
        <v>Riesgo Bajo</v>
      </c>
      <c r="S11" s="36" t="s">
        <v>79</v>
      </c>
      <c r="T11" s="33" t="s">
        <v>93</v>
      </c>
      <c r="U11" s="23" t="s">
        <v>142</v>
      </c>
      <c r="V11" s="36" t="s">
        <v>146</v>
      </c>
      <c r="W11" s="35" t="s">
        <v>150</v>
      </c>
      <c r="X11" s="34" t="s">
        <v>153</v>
      </c>
    </row>
    <row r="12" spans="2:24" s="22" customFormat="1" ht="86.25" customHeight="1" x14ac:dyDescent="0.25">
      <c r="B12" s="35">
        <v>8</v>
      </c>
      <c r="C12" s="25" t="s">
        <v>22</v>
      </c>
      <c r="D12" s="25" t="s">
        <v>24</v>
      </c>
      <c r="E12" s="25" t="s">
        <v>27</v>
      </c>
      <c r="F12" s="42" t="s">
        <v>33</v>
      </c>
      <c r="G12" s="41" t="s">
        <v>124</v>
      </c>
      <c r="H12" s="43" t="s">
        <v>105</v>
      </c>
      <c r="I12" s="35">
        <v>1</v>
      </c>
      <c r="J12" s="24">
        <v>5</v>
      </c>
      <c r="K12" s="26">
        <f t="shared" si="0"/>
        <v>6</v>
      </c>
      <c r="L12" s="44" t="str">
        <f t="shared" si="3"/>
        <v>Riesgo Alto</v>
      </c>
      <c r="M12" s="33" t="s">
        <v>93</v>
      </c>
      <c r="N12" s="34" t="s">
        <v>138</v>
      </c>
      <c r="O12" s="35">
        <v>1</v>
      </c>
      <c r="P12" s="24">
        <v>5</v>
      </c>
      <c r="Q12" s="26">
        <f t="shared" si="1"/>
        <v>6</v>
      </c>
      <c r="R12" s="27" t="str">
        <f t="shared" si="2"/>
        <v>Riesgo Alto</v>
      </c>
      <c r="S12" s="36" t="s">
        <v>79</v>
      </c>
      <c r="T12" s="33" t="s">
        <v>93</v>
      </c>
      <c r="U12" s="23" t="s">
        <v>143</v>
      </c>
      <c r="V12" s="36" t="s">
        <v>147</v>
      </c>
      <c r="W12" s="35" t="s">
        <v>150</v>
      </c>
      <c r="X12" s="34" t="s">
        <v>153</v>
      </c>
    </row>
    <row r="13" spans="2:24" s="22" customFormat="1" ht="96" customHeight="1" x14ac:dyDescent="0.25">
      <c r="B13" s="35">
        <v>9</v>
      </c>
      <c r="C13" s="25" t="s">
        <v>22</v>
      </c>
      <c r="D13" s="25" t="s">
        <v>25</v>
      </c>
      <c r="E13" s="25" t="s">
        <v>27</v>
      </c>
      <c r="F13" s="42" t="s">
        <v>33</v>
      </c>
      <c r="G13" s="41" t="s">
        <v>125</v>
      </c>
      <c r="H13" s="43" t="s">
        <v>126</v>
      </c>
      <c r="I13" s="35">
        <v>2</v>
      </c>
      <c r="J13" s="24">
        <v>4</v>
      </c>
      <c r="K13" s="26">
        <f t="shared" si="0"/>
        <v>6</v>
      </c>
      <c r="L13" s="44" t="str">
        <f t="shared" si="3"/>
        <v>Riesgo Alto</v>
      </c>
      <c r="M13" s="33" t="s">
        <v>73</v>
      </c>
      <c r="N13" s="34" t="s">
        <v>139</v>
      </c>
      <c r="O13" s="35">
        <v>2</v>
      </c>
      <c r="P13" s="24">
        <v>4</v>
      </c>
      <c r="Q13" s="26">
        <f t="shared" si="1"/>
        <v>6</v>
      </c>
      <c r="R13" s="27" t="str">
        <f t="shared" si="2"/>
        <v>Riesgo Alto</v>
      </c>
      <c r="S13" s="36" t="s">
        <v>80</v>
      </c>
      <c r="T13" s="33"/>
      <c r="U13" s="23" t="s">
        <v>143</v>
      </c>
      <c r="V13" s="36" t="s">
        <v>147</v>
      </c>
      <c r="W13" s="35" t="s">
        <v>152</v>
      </c>
      <c r="X13" s="34" t="s">
        <v>153</v>
      </c>
    </row>
    <row r="14" spans="2:24" s="22" customFormat="1" ht="96" customHeight="1" x14ac:dyDescent="0.25">
      <c r="B14" s="35">
        <v>10</v>
      </c>
      <c r="C14" s="51" t="s">
        <v>22</v>
      </c>
      <c r="D14" s="51" t="s">
        <v>25</v>
      </c>
      <c r="E14" s="51" t="s">
        <v>27</v>
      </c>
      <c r="F14" s="52" t="s">
        <v>30</v>
      </c>
      <c r="G14" s="41" t="s">
        <v>127</v>
      </c>
      <c r="H14" s="43" t="s">
        <v>106</v>
      </c>
      <c r="I14" s="50">
        <v>3</v>
      </c>
      <c r="J14" s="24">
        <v>3</v>
      </c>
      <c r="K14" s="26">
        <f t="shared" si="0"/>
        <v>6</v>
      </c>
      <c r="L14" s="44" t="str">
        <f t="shared" si="3"/>
        <v>Riesgo Alto</v>
      </c>
      <c r="M14" s="33" t="s">
        <v>73</v>
      </c>
      <c r="N14" s="34" t="s">
        <v>139</v>
      </c>
      <c r="O14" s="50">
        <v>3</v>
      </c>
      <c r="P14" s="24">
        <v>3</v>
      </c>
      <c r="Q14" s="26">
        <f t="shared" si="1"/>
        <v>6</v>
      </c>
      <c r="R14" s="27" t="str">
        <f t="shared" si="2"/>
        <v>Riesgo Alto</v>
      </c>
      <c r="S14" s="36" t="s">
        <v>80</v>
      </c>
      <c r="T14" s="33"/>
      <c r="U14" s="23" t="s">
        <v>143</v>
      </c>
      <c r="V14" s="36" t="s">
        <v>149</v>
      </c>
      <c r="W14" s="35" t="s">
        <v>152</v>
      </c>
      <c r="X14" s="34" t="s">
        <v>153</v>
      </c>
    </row>
    <row r="15" spans="2:24" s="22" customFormat="1" ht="96" customHeight="1" x14ac:dyDescent="0.25">
      <c r="B15" s="35">
        <v>11</v>
      </c>
      <c r="C15" s="51" t="s">
        <v>22</v>
      </c>
      <c r="D15" s="51" t="s">
        <v>25</v>
      </c>
      <c r="E15" s="51" t="s">
        <v>28</v>
      </c>
      <c r="F15" s="52" t="s">
        <v>33</v>
      </c>
      <c r="G15" s="41" t="s">
        <v>128</v>
      </c>
      <c r="H15" s="43" t="s">
        <v>140</v>
      </c>
      <c r="I15" s="50">
        <v>1</v>
      </c>
      <c r="J15" s="24">
        <v>5</v>
      </c>
      <c r="K15" s="26">
        <f t="shared" ref="K15:K17" si="4">+I15+J15</f>
        <v>6</v>
      </c>
      <c r="L15" s="44" t="str">
        <f t="shared" ref="L15:L17" si="5">IF(K15&lt;=4,"Riesgo Bajo",IF(K15=5,"Riesgo Medio",IF(K15&lt;=7,"Riesgo Alto",IF(K15&gt;=8,"Riesgo Extremo"))))</f>
        <v>Riesgo Alto</v>
      </c>
      <c r="M15" s="33" t="s">
        <v>100</v>
      </c>
      <c r="N15" s="34" t="s">
        <v>141</v>
      </c>
      <c r="O15" s="50">
        <v>1</v>
      </c>
      <c r="P15" s="24">
        <v>5</v>
      </c>
      <c r="Q15" s="54">
        <f t="shared" si="1"/>
        <v>6</v>
      </c>
      <c r="R15" s="55" t="str">
        <f t="shared" si="2"/>
        <v>Riesgo Alto</v>
      </c>
      <c r="S15" s="36" t="s">
        <v>80</v>
      </c>
      <c r="T15" s="57" t="s">
        <v>93</v>
      </c>
      <c r="U15" s="53" t="s">
        <v>144</v>
      </c>
      <c r="V15" s="36" t="s">
        <v>149</v>
      </c>
      <c r="W15" s="35" t="s">
        <v>150</v>
      </c>
      <c r="X15" s="56" t="s">
        <v>154</v>
      </c>
    </row>
    <row r="16" spans="2:24" s="22" customFormat="1" ht="96" customHeight="1" x14ac:dyDescent="0.25">
      <c r="B16" s="35">
        <v>12</v>
      </c>
      <c r="C16" s="51" t="s">
        <v>22</v>
      </c>
      <c r="D16" s="51" t="s">
        <v>25</v>
      </c>
      <c r="E16" s="51" t="s">
        <v>28</v>
      </c>
      <c r="F16" s="52" t="s">
        <v>33</v>
      </c>
      <c r="G16" s="41" t="s">
        <v>130</v>
      </c>
      <c r="H16" s="43" t="s">
        <v>129</v>
      </c>
      <c r="I16" s="50">
        <v>2</v>
      </c>
      <c r="J16" s="24">
        <v>3</v>
      </c>
      <c r="K16" s="26">
        <f t="shared" si="4"/>
        <v>5</v>
      </c>
      <c r="L16" s="44" t="str">
        <f t="shared" si="5"/>
        <v>Riesgo Medio</v>
      </c>
      <c r="M16" s="33" t="s">
        <v>73</v>
      </c>
      <c r="N16" s="34" t="s">
        <v>141</v>
      </c>
      <c r="O16" s="50">
        <v>2</v>
      </c>
      <c r="P16" s="24">
        <v>3</v>
      </c>
      <c r="Q16" s="54">
        <f t="shared" si="1"/>
        <v>5</v>
      </c>
      <c r="R16" s="55" t="str">
        <f t="shared" si="2"/>
        <v>Riesgo Medio</v>
      </c>
      <c r="S16" s="36" t="s">
        <v>79</v>
      </c>
      <c r="T16" s="57" t="s">
        <v>93</v>
      </c>
      <c r="U16" s="53" t="s">
        <v>144</v>
      </c>
      <c r="V16" s="36" t="s">
        <v>149</v>
      </c>
      <c r="W16" s="35" t="s">
        <v>150</v>
      </c>
      <c r="X16" s="56" t="s">
        <v>154</v>
      </c>
    </row>
    <row r="17" spans="2:24" s="22" customFormat="1" ht="100.5" customHeight="1" x14ac:dyDescent="0.25">
      <c r="B17" s="35">
        <v>13</v>
      </c>
      <c r="C17" s="51" t="s">
        <v>22</v>
      </c>
      <c r="D17" s="51" t="s">
        <v>24</v>
      </c>
      <c r="E17" s="51" t="s">
        <v>28</v>
      </c>
      <c r="F17" s="52" t="s">
        <v>33</v>
      </c>
      <c r="G17" s="41" t="s">
        <v>131</v>
      </c>
      <c r="H17" s="43" t="s">
        <v>129</v>
      </c>
      <c r="I17" s="50">
        <v>1</v>
      </c>
      <c r="J17" s="24">
        <v>4</v>
      </c>
      <c r="K17" s="26">
        <f t="shared" si="4"/>
        <v>5</v>
      </c>
      <c r="L17" s="44" t="str">
        <f t="shared" si="5"/>
        <v>Riesgo Medio</v>
      </c>
      <c r="M17" s="57" t="s">
        <v>93</v>
      </c>
      <c r="N17" s="34" t="s">
        <v>138</v>
      </c>
      <c r="O17" s="50">
        <v>1</v>
      </c>
      <c r="P17" s="24">
        <v>4</v>
      </c>
      <c r="Q17" s="54">
        <f t="shared" si="1"/>
        <v>5</v>
      </c>
      <c r="R17" s="55" t="str">
        <f t="shared" si="2"/>
        <v>Riesgo Medio</v>
      </c>
      <c r="S17" s="36" t="s">
        <v>79</v>
      </c>
      <c r="T17" s="53" t="s">
        <v>93</v>
      </c>
      <c r="U17" s="53" t="s">
        <v>144</v>
      </c>
      <c r="V17" s="36" t="s">
        <v>149</v>
      </c>
      <c r="W17" s="35" t="s">
        <v>150</v>
      </c>
      <c r="X17" s="56" t="s">
        <v>154</v>
      </c>
    </row>
    <row r="18" spans="2:24" s="22" customFormat="1" ht="100.5" customHeight="1" x14ac:dyDescent="0.25">
      <c r="B18" s="35">
        <v>14</v>
      </c>
      <c r="C18" s="51" t="s">
        <v>22</v>
      </c>
      <c r="D18" s="51" t="s">
        <v>25</v>
      </c>
      <c r="E18" s="51" t="s">
        <v>28</v>
      </c>
      <c r="F18" s="52" t="s">
        <v>33</v>
      </c>
      <c r="G18" s="41" t="s">
        <v>132</v>
      </c>
      <c r="H18" s="43" t="s">
        <v>129</v>
      </c>
      <c r="I18" s="50">
        <v>3</v>
      </c>
      <c r="J18" s="24">
        <v>3</v>
      </c>
      <c r="K18" s="26">
        <f t="shared" ref="K18" si="6">+I18+J18</f>
        <v>6</v>
      </c>
      <c r="L18" s="81" t="str">
        <f t="shared" ref="L18:L20" si="7">IF(K18&lt;=4,"Riesgo Bajo",IF(K18=5,"Riesgo Medio",IF(K18&lt;=7,"Riesgo Alto",IF(K18&gt;=8,"Riesgo Extremo"))))</f>
        <v>Riesgo Alto</v>
      </c>
      <c r="M18" s="85" t="s">
        <v>100</v>
      </c>
      <c r="N18" s="83" t="s">
        <v>139</v>
      </c>
      <c r="O18" s="50">
        <v>3</v>
      </c>
      <c r="P18" s="24">
        <v>3</v>
      </c>
      <c r="Q18" s="54">
        <f t="shared" ref="Q18:Q22" si="8">+O18+P18</f>
        <v>6</v>
      </c>
      <c r="R18" s="55" t="str">
        <f t="shared" ref="R18:R22" si="9">IF(Q18&lt;=4,"Riesgo Bajo",IF(Q18=5,"Riesgo Medio",IF(Q18&lt;=7,"Riesgo Alto",IF(Q18&gt;=8,"Riesgo Extremo"))))</f>
        <v>Riesgo Alto</v>
      </c>
      <c r="S18" s="36" t="s">
        <v>80</v>
      </c>
      <c r="T18" s="68" t="s">
        <v>100</v>
      </c>
      <c r="U18" s="53" t="s">
        <v>144</v>
      </c>
      <c r="V18" s="36" t="s">
        <v>149</v>
      </c>
      <c r="W18" s="35" t="s">
        <v>152</v>
      </c>
      <c r="X18" s="56" t="s">
        <v>154</v>
      </c>
    </row>
    <row r="19" spans="2:24" s="22" customFormat="1" ht="100.5" customHeight="1" x14ac:dyDescent="0.25">
      <c r="B19" s="50">
        <v>15</v>
      </c>
      <c r="C19" s="51" t="s">
        <v>23</v>
      </c>
      <c r="D19" s="51" t="s">
        <v>25</v>
      </c>
      <c r="E19" s="51" t="s">
        <v>29</v>
      </c>
      <c r="F19" s="52" t="s">
        <v>31</v>
      </c>
      <c r="G19" s="69" t="s">
        <v>160</v>
      </c>
      <c r="H19" s="43" t="s">
        <v>157</v>
      </c>
      <c r="I19" s="50">
        <v>2</v>
      </c>
      <c r="J19" s="53">
        <v>3</v>
      </c>
      <c r="K19" s="54">
        <f t="shared" ref="K19:K22" si="10">+I19+J19</f>
        <v>5</v>
      </c>
      <c r="L19" s="81" t="str">
        <f t="shared" si="7"/>
        <v>Riesgo Medio</v>
      </c>
      <c r="M19" s="85" t="s">
        <v>73</v>
      </c>
      <c r="N19" s="83" t="s">
        <v>158</v>
      </c>
      <c r="O19" s="50">
        <v>1</v>
      </c>
      <c r="P19" s="53">
        <v>3</v>
      </c>
      <c r="Q19" s="54">
        <f t="shared" si="8"/>
        <v>4</v>
      </c>
      <c r="R19" s="55" t="str">
        <f t="shared" si="9"/>
        <v>Riesgo Bajo</v>
      </c>
      <c r="S19" s="36" t="s">
        <v>80</v>
      </c>
      <c r="T19" s="68" t="s">
        <v>73</v>
      </c>
      <c r="U19" s="53" t="s">
        <v>145</v>
      </c>
      <c r="V19" s="56" t="s">
        <v>148</v>
      </c>
      <c r="W19" s="35" t="s">
        <v>150</v>
      </c>
      <c r="X19" s="56" t="s">
        <v>155</v>
      </c>
    </row>
    <row r="20" spans="2:24" s="22" customFormat="1" ht="100.5" customHeight="1" x14ac:dyDescent="0.25">
      <c r="B20" s="50">
        <v>16</v>
      </c>
      <c r="C20" s="51" t="s">
        <v>23</v>
      </c>
      <c r="D20" s="51" t="s">
        <v>25</v>
      </c>
      <c r="E20" s="51" t="s">
        <v>29</v>
      </c>
      <c r="F20" s="52" t="s">
        <v>31</v>
      </c>
      <c r="G20" s="69" t="s">
        <v>156</v>
      </c>
      <c r="H20" s="43" t="s">
        <v>157</v>
      </c>
      <c r="I20" s="50">
        <v>2</v>
      </c>
      <c r="J20" s="53">
        <v>3</v>
      </c>
      <c r="K20" s="54">
        <f t="shared" si="10"/>
        <v>5</v>
      </c>
      <c r="L20" s="81" t="str">
        <f t="shared" si="7"/>
        <v>Riesgo Medio</v>
      </c>
      <c r="M20" s="85" t="s">
        <v>73</v>
      </c>
      <c r="N20" s="83" t="s">
        <v>159</v>
      </c>
      <c r="O20" s="50">
        <v>1</v>
      </c>
      <c r="P20" s="53">
        <v>3</v>
      </c>
      <c r="Q20" s="54">
        <f t="shared" si="8"/>
        <v>4</v>
      </c>
      <c r="R20" s="55" t="str">
        <f t="shared" si="9"/>
        <v>Riesgo Bajo</v>
      </c>
      <c r="S20" s="36" t="s">
        <v>80</v>
      </c>
      <c r="T20" s="68" t="s">
        <v>93</v>
      </c>
      <c r="U20" s="53" t="s">
        <v>145</v>
      </c>
      <c r="V20" s="56" t="s">
        <v>148</v>
      </c>
      <c r="W20" s="35" t="s">
        <v>150</v>
      </c>
      <c r="X20" s="56" t="s">
        <v>155</v>
      </c>
    </row>
    <row r="21" spans="2:24" s="22" customFormat="1" ht="100.5" customHeight="1" thickBot="1" x14ac:dyDescent="0.3">
      <c r="B21" s="50">
        <v>17</v>
      </c>
      <c r="C21" s="51" t="s">
        <v>22</v>
      </c>
      <c r="D21" s="51" t="s">
        <v>25</v>
      </c>
      <c r="E21" s="51" t="s">
        <v>29</v>
      </c>
      <c r="F21" s="52" t="s">
        <v>31</v>
      </c>
      <c r="G21" s="69" t="s">
        <v>133</v>
      </c>
      <c r="H21" s="70" t="s">
        <v>123</v>
      </c>
      <c r="I21" s="50">
        <v>1</v>
      </c>
      <c r="J21" s="53">
        <v>5</v>
      </c>
      <c r="K21" s="54">
        <f t="shared" si="10"/>
        <v>6</v>
      </c>
      <c r="L21" s="82" t="str">
        <f t="shared" ref="L21:L22" si="11">IF(K21&lt;=4,"Riesgo Bajo",IF(K21=5,"Riesgo Medio",IF(K21&lt;=7,"Riesgo Alto",IF(K21&gt;=8,"Riesgo Extremo"))))</f>
        <v>Riesgo Alto</v>
      </c>
      <c r="M21" s="85" t="s">
        <v>73</v>
      </c>
      <c r="N21" s="83" t="s">
        <v>141</v>
      </c>
      <c r="O21" s="50">
        <v>1</v>
      </c>
      <c r="P21" s="53">
        <v>5</v>
      </c>
      <c r="Q21" s="54">
        <f t="shared" si="8"/>
        <v>6</v>
      </c>
      <c r="R21" s="55" t="str">
        <f t="shared" si="9"/>
        <v>Riesgo Alto</v>
      </c>
      <c r="S21" s="36" t="s">
        <v>79</v>
      </c>
      <c r="T21" s="68" t="s">
        <v>93</v>
      </c>
      <c r="U21" s="53" t="s">
        <v>145</v>
      </c>
      <c r="V21" s="56" t="s">
        <v>148</v>
      </c>
      <c r="W21" s="35" t="s">
        <v>150</v>
      </c>
      <c r="X21" s="56" t="s">
        <v>155</v>
      </c>
    </row>
    <row r="22" spans="2:24" s="22" customFormat="1" ht="100.5" customHeight="1" thickBot="1" x14ac:dyDescent="0.3">
      <c r="B22" s="71">
        <v>18</v>
      </c>
      <c r="C22" s="72" t="s">
        <v>22</v>
      </c>
      <c r="D22" s="72" t="s">
        <v>25</v>
      </c>
      <c r="E22" s="72" t="s">
        <v>29</v>
      </c>
      <c r="F22" s="73" t="s">
        <v>30</v>
      </c>
      <c r="G22" s="74" t="s">
        <v>134</v>
      </c>
      <c r="H22" s="75" t="s">
        <v>135</v>
      </c>
      <c r="I22" s="71">
        <v>2</v>
      </c>
      <c r="J22" s="76">
        <v>5</v>
      </c>
      <c r="K22" s="77">
        <f t="shared" si="10"/>
        <v>7</v>
      </c>
      <c r="L22" s="78" t="str">
        <f t="shared" si="11"/>
        <v>Riesgo Alto</v>
      </c>
      <c r="M22" s="84" t="s">
        <v>73</v>
      </c>
      <c r="N22" s="80" t="s">
        <v>139</v>
      </c>
      <c r="O22" s="71">
        <v>2</v>
      </c>
      <c r="P22" s="76">
        <v>5</v>
      </c>
      <c r="Q22" s="45">
        <f t="shared" si="8"/>
        <v>7</v>
      </c>
      <c r="R22" s="39" t="str">
        <f t="shared" si="9"/>
        <v>Riesgo Alto</v>
      </c>
      <c r="S22" s="40" t="s">
        <v>79</v>
      </c>
      <c r="T22" s="79" t="s">
        <v>93</v>
      </c>
      <c r="U22" s="38" t="s">
        <v>145</v>
      </c>
      <c r="V22" s="40" t="s">
        <v>148</v>
      </c>
      <c r="W22" s="37" t="s">
        <v>150</v>
      </c>
      <c r="X22" s="40" t="s">
        <v>155</v>
      </c>
    </row>
    <row r="34" spans="3:19" x14ac:dyDescent="0.2">
      <c r="C34" s="18" t="s">
        <v>22</v>
      </c>
      <c r="D34" s="18" t="s">
        <v>24</v>
      </c>
      <c r="E34" s="18" t="s">
        <v>26</v>
      </c>
      <c r="G34" s="66" t="s">
        <v>30</v>
      </c>
      <c r="H34" s="18">
        <v>1</v>
      </c>
      <c r="I34" s="18">
        <v>1</v>
      </c>
      <c r="J34" s="18" t="s">
        <v>66</v>
      </c>
      <c r="M34" s="28" t="s">
        <v>73</v>
      </c>
      <c r="N34" s="28" t="s">
        <v>74</v>
      </c>
      <c r="S34" s="18" t="s">
        <v>79</v>
      </c>
    </row>
    <row r="35" spans="3:19" x14ac:dyDescent="0.2">
      <c r="C35" s="18" t="s">
        <v>23</v>
      </c>
      <c r="D35" s="18" t="s">
        <v>25</v>
      </c>
      <c r="E35" s="18" t="s">
        <v>27</v>
      </c>
      <c r="G35" s="66" t="s">
        <v>36</v>
      </c>
      <c r="H35" s="18">
        <v>2</v>
      </c>
      <c r="I35" s="18">
        <v>2</v>
      </c>
      <c r="J35" s="18" t="s">
        <v>68</v>
      </c>
      <c r="M35" s="28" t="s">
        <v>93</v>
      </c>
      <c r="N35" s="28" t="s">
        <v>75</v>
      </c>
      <c r="S35" s="18" t="s">
        <v>80</v>
      </c>
    </row>
    <row r="36" spans="3:19" x14ac:dyDescent="0.2">
      <c r="E36" s="18" t="s">
        <v>28</v>
      </c>
      <c r="G36" s="66" t="s">
        <v>31</v>
      </c>
      <c r="H36" s="18">
        <v>3</v>
      </c>
      <c r="I36" s="18">
        <v>3</v>
      </c>
      <c r="J36" s="18" t="s">
        <v>69</v>
      </c>
      <c r="M36" s="28" t="s">
        <v>100</v>
      </c>
      <c r="N36" s="28" t="s">
        <v>76</v>
      </c>
    </row>
    <row r="37" spans="3:19" x14ac:dyDescent="0.2">
      <c r="E37" s="18" t="s">
        <v>29</v>
      </c>
      <c r="G37" s="66" t="s">
        <v>32</v>
      </c>
      <c r="H37" s="18">
        <v>4</v>
      </c>
      <c r="I37" s="18">
        <v>4</v>
      </c>
      <c r="J37" s="18" t="s">
        <v>71</v>
      </c>
      <c r="M37" s="28" t="s">
        <v>96</v>
      </c>
      <c r="N37" s="28" t="s">
        <v>77</v>
      </c>
    </row>
    <row r="38" spans="3:19" x14ac:dyDescent="0.2">
      <c r="G38" s="66" t="s">
        <v>33</v>
      </c>
      <c r="H38" s="18">
        <v>5</v>
      </c>
      <c r="I38" s="18">
        <v>5</v>
      </c>
      <c r="M38" s="28" t="s">
        <v>97</v>
      </c>
      <c r="N38" s="28" t="s">
        <v>78</v>
      </c>
    </row>
    <row r="39" spans="3:19" x14ac:dyDescent="0.2">
      <c r="G39" s="66" t="s">
        <v>34</v>
      </c>
      <c r="M39" s="28" t="s">
        <v>98</v>
      </c>
    </row>
    <row r="40" spans="3:19" x14ac:dyDescent="0.2">
      <c r="G40" s="66" t="s">
        <v>35</v>
      </c>
      <c r="K40" s="29">
        <v>1</v>
      </c>
      <c r="M40" s="28" t="s">
        <v>101</v>
      </c>
    </row>
    <row r="41" spans="3:19" x14ac:dyDescent="0.2">
      <c r="G41" s="66" t="s">
        <v>103</v>
      </c>
      <c r="K41" s="29">
        <v>2</v>
      </c>
      <c r="M41" s="28" t="s">
        <v>104</v>
      </c>
    </row>
    <row r="42" spans="3:19" x14ac:dyDescent="0.2">
      <c r="K42" s="29">
        <v>3</v>
      </c>
      <c r="M42" s="28" t="s">
        <v>99</v>
      </c>
    </row>
    <row r="43" spans="3:19" x14ac:dyDescent="0.2">
      <c r="K43" s="29">
        <v>4</v>
      </c>
    </row>
    <row r="44" spans="3:19" x14ac:dyDescent="0.2">
      <c r="K44" s="29">
        <v>5</v>
      </c>
    </row>
    <row r="45" spans="3:19" x14ac:dyDescent="0.2">
      <c r="K45" s="29">
        <v>6</v>
      </c>
    </row>
    <row r="46" spans="3:19" x14ac:dyDescent="0.2">
      <c r="K46" s="29">
        <v>7</v>
      </c>
    </row>
    <row r="47" spans="3:19" x14ac:dyDescent="0.2">
      <c r="K47" s="29">
        <v>8</v>
      </c>
    </row>
    <row r="48" spans="3:19" x14ac:dyDescent="0.2">
      <c r="K48" s="29">
        <v>9</v>
      </c>
    </row>
    <row r="49" spans="11:11" x14ac:dyDescent="0.2">
      <c r="K49" s="29">
        <v>10</v>
      </c>
    </row>
  </sheetData>
  <sheetProtection deleteColumns="0" deleteRows="0"/>
  <autoFilter ref="B3:F22" xr:uid="{00000000-0009-0000-0000-000000000000}"/>
  <mergeCells count="19">
    <mergeCell ref="H3:H4"/>
    <mergeCell ref="I3:I4"/>
    <mergeCell ref="J3:J4"/>
    <mergeCell ref="K3:K4"/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  <mergeCell ref="F3:F4"/>
    <mergeCell ref="G3:G4"/>
  </mergeCells>
  <conditionalFormatting sqref="Q5:Q22 K5:K22">
    <cfRule type="cellIs" dxfId="5" priority="15" operator="between">
      <formula>8</formula>
      <formula>11</formula>
    </cfRule>
    <cfRule type="cellIs" dxfId="4" priority="16" operator="between">
      <formula>6</formula>
      <formula>7</formula>
    </cfRule>
    <cfRule type="cellIs" dxfId="3" priority="17" operator="equal">
      <formula>5</formula>
    </cfRule>
    <cfRule type="cellIs" dxfId="2" priority="18" operator="between">
      <formula>1</formula>
      <formula>4</formula>
    </cfRule>
  </conditionalFormatting>
  <conditionalFormatting sqref="Q5:Q22 K5:K22">
    <cfRule type="cellIs" dxfId="1" priority="26" operator="between">
      <formula>1</formula>
      <formula>4</formula>
    </cfRule>
    <cfRule type="cellIs" dxfId="0" priority="27" operator="lessThan">
      <formula>#REF!</formula>
    </cfRule>
  </conditionalFormatting>
  <dataValidations count="10">
    <dataValidation allowBlank="1" showDropDown="1" showInputMessage="1" showErrorMessage="1" sqref="N5:N22 Q5:Q22 K5:K22" xr:uid="{00000000-0002-0000-0000-000000000000}"/>
    <dataValidation type="list" allowBlank="1" showInputMessage="1" showErrorMessage="1" sqref="C5:C22" xr:uid="{00000000-0002-0000-0000-000001000000}">
      <formula1>$C$34:$C$37</formula1>
    </dataValidation>
    <dataValidation type="list" allowBlank="1" showInputMessage="1" showErrorMessage="1" sqref="D5:D22" xr:uid="{00000000-0002-0000-0000-000002000000}">
      <formula1>$D$34:$D$35</formula1>
    </dataValidation>
    <dataValidation type="list" allowBlank="1" showInputMessage="1" showErrorMessage="1" sqref="E5:E22" xr:uid="{00000000-0002-0000-0000-000003000000}">
      <formula1>$E$34:$E$37</formula1>
    </dataValidation>
    <dataValidation type="list" allowBlank="1" showInputMessage="1" showErrorMessage="1" sqref="F5:F22" xr:uid="{00000000-0002-0000-0000-000004000000}">
      <formula1>$G$34:$G$41</formula1>
    </dataValidation>
    <dataValidation type="list" allowBlank="1" showInputMessage="1" showErrorMessage="1" sqref="I5:I22 O5:O22" xr:uid="{00000000-0002-0000-0000-000005000000}">
      <formula1>$H$34:$H$38</formula1>
    </dataValidation>
    <dataValidation type="list" allowBlank="1" showInputMessage="1" showErrorMessage="1" sqref="J5:J22 P5:P22" xr:uid="{00000000-0002-0000-0000-000006000000}">
      <formula1>$I$34:$I$38</formula1>
    </dataValidation>
    <dataValidation type="list" allowBlank="1" showInputMessage="1" showErrorMessage="1" sqref="S5:S22" xr:uid="{00000000-0002-0000-0000-000007000000}">
      <formula1>$S$34:$S$35</formula1>
    </dataValidation>
    <dataValidation showDropDown="1" showInputMessage="1" showErrorMessage="1" sqref="R5:R22 L5:L22" xr:uid="{00000000-0002-0000-0000-000008000000}"/>
    <dataValidation type="list" allowBlank="1" showInputMessage="1" showErrorMessage="1" sqref="M5:M22 T5:T22" xr:uid="{00000000-0002-0000-0000-000009000000}">
      <formula1>$M$34:$M$42</formula1>
    </dataValidation>
  </dataValidations>
  <pageMargins left="0" right="0" top="0" bottom="0" header="0.31496062992125984" footer="0.31496062992125984"/>
  <pageSetup scale="45" orientation="landscape" horizontalDpi="4294967294" verticalDpi="4294967294" r:id="rId1"/>
  <rowBreaks count="1" manualBreakCount="1">
    <brk id="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G9"/>
  <sheetViews>
    <sheetView showGridLines="0" topLeftCell="B2" workbookViewId="0">
      <selection activeCell="D5" sqref="D5"/>
    </sheetView>
  </sheetViews>
  <sheetFormatPr baseColWidth="10" defaultColWidth="11.42578125" defaultRowHeight="39.950000000000003" customHeight="1" x14ac:dyDescent="0.25"/>
  <cols>
    <col min="4" max="4" width="49.28515625" bestFit="1" customWidth="1"/>
    <col min="5" max="5" width="15.85546875" customWidth="1"/>
    <col min="7" max="7" width="12.5703125" bestFit="1" customWidth="1"/>
  </cols>
  <sheetData>
    <row r="2" spans="3:7" ht="39.950000000000003" customHeight="1" x14ac:dyDescent="0.25">
      <c r="D2" s="113" t="s">
        <v>44</v>
      </c>
      <c r="E2" s="113"/>
    </row>
    <row r="3" spans="3:7" ht="15.75" customHeight="1" x14ac:dyDescent="0.25"/>
    <row r="4" spans="3:7" ht="39.950000000000003" customHeight="1" x14ac:dyDescent="0.25">
      <c r="D4" s="6" t="s">
        <v>42</v>
      </c>
      <c r="E4" s="114" t="s">
        <v>43</v>
      </c>
      <c r="F4" s="115"/>
      <c r="G4" s="115"/>
    </row>
    <row r="5" spans="3:7" ht="39.950000000000003" customHeight="1" x14ac:dyDescent="0.25">
      <c r="C5" s="112" t="s">
        <v>7</v>
      </c>
      <c r="D5" s="2" t="s">
        <v>37</v>
      </c>
      <c r="E5" s="5">
        <v>1</v>
      </c>
      <c r="F5" s="5" t="s">
        <v>107</v>
      </c>
      <c r="G5" s="58">
        <f>1/1000</f>
        <v>1E-3</v>
      </c>
    </row>
    <row r="6" spans="3:7" ht="39.950000000000003" customHeight="1" x14ac:dyDescent="0.25">
      <c r="C6" s="112"/>
      <c r="D6" s="2" t="s">
        <v>38</v>
      </c>
      <c r="E6" s="5">
        <v>2</v>
      </c>
      <c r="F6" s="5" t="s">
        <v>108</v>
      </c>
      <c r="G6" s="58">
        <f>1/500</f>
        <v>2E-3</v>
      </c>
    </row>
    <row r="7" spans="3:7" ht="39.950000000000003" customHeight="1" x14ac:dyDescent="0.25">
      <c r="C7" s="112"/>
      <c r="D7" s="3" t="s">
        <v>39</v>
      </c>
      <c r="E7" s="5">
        <v>3</v>
      </c>
      <c r="F7" s="5" t="s">
        <v>110</v>
      </c>
      <c r="G7" s="58">
        <f>1/250</f>
        <v>4.0000000000000001E-3</v>
      </c>
    </row>
    <row r="8" spans="3:7" ht="39.950000000000003" customHeight="1" x14ac:dyDescent="0.25">
      <c r="C8" s="112"/>
      <c r="D8" s="3" t="s">
        <v>95</v>
      </c>
      <c r="E8" s="5">
        <v>4</v>
      </c>
      <c r="F8" s="5" t="s">
        <v>109</v>
      </c>
      <c r="G8" s="58">
        <f>1/100</f>
        <v>0.01</v>
      </c>
    </row>
    <row r="9" spans="3:7" ht="39.950000000000003" customHeight="1" x14ac:dyDescent="0.25">
      <c r="C9" s="112"/>
      <c r="D9" s="3" t="s">
        <v>41</v>
      </c>
      <c r="E9" s="5">
        <v>5</v>
      </c>
      <c r="F9" s="5" t="s">
        <v>111</v>
      </c>
      <c r="G9" s="58">
        <v>1</v>
      </c>
    </row>
  </sheetData>
  <mergeCells count="3">
    <mergeCell ref="C5:C9"/>
    <mergeCell ref="D2:E2"/>
    <mergeCell ref="E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6:H32"/>
  <sheetViews>
    <sheetView showGridLines="0" topLeftCell="B10" zoomScale="90" zoomScaleNormal="90" workbookViewId="0">
      <selection activeCell="G24" sqref="G24"/>
    </sheetView>
  </sheetViews>
  <sheetFormatPr baseColWidth="10" defaultColWidth="11.42578125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5" width="25.7109375" style="1" customWidth="1"/>
    <col min="6" max="6" width="29" style="1" customWidth="1"/>
    <col min="7" max="8" width="25.7109375" style="1" customWidth="1"/>
    <col min="9" max="9" width="12.7109375" bestFit="1" customWidth="1"/>
  </cols>
  <sheetData>
    <row r="6" spans="2:8" ht="18.75" x14ac:dyDescent="0.3">
      <c r="B6" s="119" t="s">
        <v>63</v>
      </c>
      <c r="C6" s="119"/>
      <c r="D6" s="119"/>
      <c r="E6" s="119"/>
      <c r="F6" s="119"/>
      <c r="G6" s="119"/>
      <c r="H6" s="119"/>
    </row>
    <row r="8" spans="2:8" ht="28.5" customHeight="1" x14ac:dyDescent="0.25">
      <c r="B8" s="124" t="s">
        <v>8</v>
      </c>
      <c r="C8" s="124"/>
      <c r="D8" s="124"/>
      <c r="E8" s="124"/>
      <c r="F8" s="124"/>
      <c r="G8" s="124"/>
      <c r="H8" s="124"/>
    </row>
    <row r="9" spans="2:8" ht="90" customHeight="1" x14ac:dyDescent="0.25">
      <c r="B9" s="120" t="s">
        <v>45</v>
      </c>
      <c r="C9" s="120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25">
      <c r="B10" s="121" t="s">
        <v>46</v>
      </c>
      <c r="C10" s="121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75" x14ac:dyDescent="0.25">
      <c r="B11" s="122" t="s">
        <v>10</v>
      </c>
      <c r="C11" s="122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25">
      <c r="B12" s="123"/>
      <c r="C12" s="123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75" x14ac:dyDescent="0.25">
      <c r="D15" s="116" t="s">
        <v>113</v>
      </c>
      <c r="E15" s="117"/>
      <c r="F15" s="117"/>
      <c r="G15" s="117"/>
      <c r="H15" s="118"/>
    </row>
    <row r="17" spans="4:8" ht="15.75" x14ac:dyDescent="0.25">
      <c r="D17" s="59" t="s">
        <v>112</v>
      </c>
      <c r="E17" s="63">
        <v>135000000</v>
      </c>
      <c r="H17"/>
    </row>
    <row r="18" spans="4:8" x14ac:dyDescent="0.25">
      <c r="H18"/>
    </row>
    <row r="19" spans="4:8" ht="15.75" x14ac:dyDescent="0.25">
      <c r="D19" s="59" t="s">
        <v>47</v>
      </c>
      <c r="E19" s="60">
        <v>0</v>
      </c>
      <c r="F19" s="61">
        <v>9.9000000000000008E-3</v>
      </c>
      <c r="G19" s="64">
        <f t="shared" ref="G19:H22" si="0">+E19*$E$17</f>
        <v>0</v>
      </c>
      <c r="H19" s="65">
        <f t="shared" si="0"/>
        <v>1336500</v>
      </c>
    </row>
    <row r="20" spans="4:8" ht="15.75" x14ac:dyDescent="0.25">
      <c r="D20" s="59" t="s">
        <v>48</v>
      </c>
      <c r="E20" s="62">
        <v>0.01</v>
      </c>
      <c r="F20" s="61">
        <v>4.99E-2</v>
      </c>
      <c r="G20" s="64">
        <f t="shared" si="0"/>
        <v>1350000</v>
      </c>
      <c r="H20" s="65">
        <f t="shared" si="0"/>
        <v>6736500</v>
      </c>
    </row>
    <row r="21" spans="4:8" ht="15.75" x14ac:dyDescent="0.25">
      <c r="D21" s="59" t="s">
        <v>49</v>
      </c>
      <c r="E21" s="62">
        <v>0.05</v>
      </c>
      <c r="F21" s="61">
        <v>0.14990000000000001</v>
      </c>
      <c r="G21" s="64">
        <f t="shared" si="0"/>
        <v>6750000</v>
      </c>
      <c r="H21" s="65">
        <f t="shared" si="0"/>
        <v>20236500</v>
      </c>
    </row>
    <row r="22" spans="4:8" ht="15.75" x14ac:dyDescent="0.25">
      <c r="D22" s="59" t="s">
        <v>50</v>
      </c>
      <c r="E22" s="62">
        <v>0.15</v>
      </c>
      <c r="F22" s="61">
        <v>0.2999</v>
      </c>
      <c r="G22" s="64">
        <f t="shared" si="0"/>
        <v>20250000</v>
      </c>
      <c r="H22" s="65">
        <f t="shared" si="0"/>
        <v>40486500</v>
      </c>
    </row>
    <row r="23" spans="4:8" ht="15.75" x14ac:dyDescent="0.25">
      <c r="D23" s="59" t="s">
        <v>62</v>
      </c>
      <c r="E23" s="62">
        <v>0.3</v>
      </c>
      <c r="F23" s="62">
        <v>1</v>
      </c>
      <c r="G23" s="64">
        <f>+E23*$E$17</f>
        <v>40500000</v>
      </c>
      <c r="H23" s="65">
        <f>+F23*E17</f>
        <v>135000000</v>
      </c>
    </row>
    <row r="26" spans="4:8" ht="27" customHeight="1" x14ac:dyDescent="0.25">
      <c r="E26" s="67"/>
    </row>
    <row r="27" spans="4:8" x14ac:dyDescent="0.25">
      <c r="E27" s="67"/>
    </row>
    <row r="28" spans="4:8" x14ac:dyDescent="0.25">
      <c r="E28" s="67"/>
    </row>
    <row r="29" spans="4:8" x14ac:dyDescent="0.25">
      <c r="E29" s="67"/>
    </row>
    <row r="30" spans="4:8" x14ac:dyDescent="0.25">
      <c r="E30" s="67"/>
    </row>
    <row r="31" spans="4:8" x14ac:dyDescent="0.25">
      <c r="E31" s="67"/>
    </row>
    <row r="32" spans="4:8" x14ac:dyDescent="0.25">
      <c r="E32" s="67"/>
    </row>
  </sheetData>
  <mergeCells count="7">
    <mergeCell ref="D15:H15"/>
    <mergeCell ref="B6:H6"/>
    <mergeCell ref="B9:C9"/>
    <mergeCell ref="B10:C10"/>
    <mergeCell ref="B11:B12"/>
    <mergeCell ref="C11:C12"/>
    <mergeCell ref="B8:H8"/>
  </mergeCells>
  <dataValidations count="1">
    <dataValidation type="list" allowBlank="1" showInputMessage="1" showErrorMessage="1" sqref="E26:E30" xr:uid="{00000000-0002-0000-0200-000000000000}">
      <formula1>$I$31:$I$34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3"/>
  <sheetViews>
    <sheetView showGridLines="0" topLeftCell="B5" zoomScale="80" zoomScaleNormal="80" workbookViewId="0">
      <selection activeCell="F9" sqref="F9"/>
    </sheetView>
  </sheetViews>
  <sheetFormatPr baseColWidth="10" defaultColWidth="11.42578125" defaultRowHeight="15" x14ac:dyDescent="0.25"/>
  <cols>
    <col min="1" max="1" width="5.5703125" customWidth="1"/>
    <col min="2" max="2" width="25" customWidth="1"/>
    <col min="3" max="3" width="16.5703125" customWidth="1"/>
    <col min="4" max="8" width="25.7109375" customWidth="1"/>
  </cols>
  <sheetData>
    <row r="2" spans="1:8" ht="18.75" x14ac:dyDescent="0.3">
      <c r="B2" s="119" t="s">
        <v>64</v>
      </c>
      <c r="C2" s="119"/>
      <c r="D2" s="119"/>
      <c r="E2" s="119"/>
      <c r="F2" s="119"/>
      <c r="G2" s="119"/>
      <c r="H2" s="119"/>
    </row>
    <row r="3" spans="1:8" x14ac:dyDescent="0.25">
      <c r="D3" s="1"/>
      <c r="E3" s="1"/>
      <c r="F3" s="1"/>
      <c r="G3" s="1"/>
      <c r="H3" s="1"/>
    </row>
    <row r="4" spans="1:8" ht="18.75" x14ac:dyDescent="0.25">
      <c r="B4" s="124" t="s">
        <v>8</v>
      </c>
      <c r="C4" s="124"/>
      <c r="D4" s="124"/>
      <c r="E4" s="124"/>
      <c r="F4" s="124"/>
      <c r="G4" s="124"/>
      <c r="H4" s="124"/>
    </row>
    <row r="5" spans="1:8" ht="80.099999999999994" customHeight="1" x14ac:dyDescent="0.25">
      <c r="B5" s="120" t="s">
        <v>45</v>
      </c>
      <c r="C5" s="120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099999999999994" customHeight="1" x14ac:dyDescent="0.25">
      <c r="B6" s="121" t="s">
        <v>46</v>
      </c>
      <c r="C6" s="121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75" x14ac:dyDescent="0.25">
      <c r="B7" s="122" t="s">
        <v>10</v>
      </c>
      <c r="C7" s="122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.75" x14ac:dyDescent="0.25">
      <c r="B8" s="123"/>
      <c r="C8" s="123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25">
      <c r="A9" s="125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25">
      <c r="A10" s="126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25">
      <c r="A11" s="126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25">
      <c r="A12" s="126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25">
      <c r="A13" s="126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"/>
  <sheetViews>
    <sheetView showGridLines="0" workbookViewId="0">
      <selection activeCell="C5" sqref="C5:D9"/>
    </sheetView>
  </sheetViews>
  <sheetFormatPr baseColWidth="10" defaultColWidth="11.42578125" defaultRowHeight="15" x14ac:dyDescent="0.25"/>
  <cols>
    <col min="3" max="4" width="50.7109375" customWidth="1"/>
  </cols>
  <sheetData>
    <row r="2" spans="3:4" x14ac:dyDescent="0.25">
      <c r="C2" s="127" t="s">
        <v>72</v>
      </c>
      <c r="D2" s="127"/>
    </row>
    <row r="5" spans="3:4" ht="39.950000000000003" customHeight="1" x14ac:dyDescent="0.25">
      <c r="C5" s="16" t="s">
        <v>13</v>
      </c>
      <c r="D5" s="16" t="s">
        <v>14</v>
      </c>
    </row>
    <row r="6" spans="3:4" ht="39.950000000000003" customHeight="1" x14ac:dyDescent="0.25">
      <c r="C6" s="15" t="s">
        <v>65</v>
      </c>
      <c r="D6" s="14" t="s">
        <v>66</v>
      </c>
    </row>
    <row r="7" spans="3:4" ht="39.950000000000003" customHeight="1" x14ac:dyDescent="0.25">
      <c r="C7" s="15" t="s">
        <v>67</v>
      </c>
      <c r="D7" s="14" t="s">
        <v>68</v>
      </c>
    </row>
    <row r="8" spans="3:4" ht="39.950000000000003" customHeight="1" x14ac:dyDescent="0.25">
      <c r="C8" s="14">
        <v>5</v>
      </c>
      <c r="D8" s="14" t="s">
        <v>69</v>
      </c>
    </row>
    <row r="9" spans="3:4" ht="39.950000000000003" customHeight="1" x14ac:dyDescent="0.25">
      <c r="C9" s="14" t="s">
        <v>70</v>
      </c>
      <c r="D9" s="14" t="s">
        <v>71</v>
      </c>
    </row>
    <row r="10" spans="3:4" ht="39.950000000000003" customHeight="1" x14ac:dyDescent="0.25"/>
  </sheetData>
  <mergeCells count="1">
    <mergeCell ref="C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8"/>
  <sheetViews>
    <sheetView showGridLines="0" workbookViewId="0">
      <selection activeCell="C4" sqref="C4"/>
    </sheetView>
  </sheetViews>
  <sheetFormatPr baseColWidth="10" defaultColWidth="11.42578125" defaultRowHeight="15" x14ac:dyDescent="0.25"/>
  <cols>
    <col min="2" max="2" width="63.140625" customWidth="1"/>
    <col min="3" max="3" width="61" customWidth="1"/>
  </cols>
  <sheetData>
    <row r="3" spans="2:3" ht="18.75" x14ac:dyDescent="0.25">
      <c r="B3" s="16" t="s">
        <v>81</v>
      </c>
      <c r="C3" s="16" t="s">
        <v>82</v>
      </c>
    </row>
    <row r="4" spans="2:3" ht="99.95" customHeight="1" x14ac:dyDescent="0.25">
      <c r="B4" s="15" t="s">
        <v>83</v>
      </c>
      <c r="C4" s="17" t="s">
        <v>84</v>
      </c>
    </row>
    <row r="5" spans="2:3" ht="99.95" customHeight="1" x14ac:dyDescent="0.25">
      <c r="B5" s="15" t="s">
        <v>85</v>
      </c>
      <c r="C5" s="17" t="s">
        <v>89</v>
      </c>
    </row>
    <row r="6" spans="2:3" ht="99.95" customHeight="1" x14ac:dyDescent="0.25">
      <c r="B6" s="14" t="s">
        <v>86</v>
      </c>
      <c r="C6" s="17" t="s">
        <v>90</v>
      </c>
    </row>
    <row r="7" spans="2:3" ht="176.25" customHeight="1" x14ac:dyDescent="0.25">
      <c r="B7" s="14" t="s">
        <v>87</v>
      </c>
      <c r="C7" s="17" t="s">
        <v>91</v>
      </c>
    </row>
    <row r="8" spans="2:3" ht="99.95" customHeight="1" x14ac:dyDescent="0.25">
      <c r="B8" s="14" t="s">
        <v>88</v>
      </c>
      <c r="C8" s="17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'Matriz de Riesgos'!Área_de_impresión</vt:lpstr>
      <vt:lpstr>'Matriz de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Paola Ortiz</cp:lastModifiedBy>
  <cp:lastPrinted>2019-10-09T16:50:57Z</cp:lastPrinted>
  <dcterms:created xsi:type="dcterms:W3CDTF">2014-01-17T14:59:50Z</dcterms:created>
  <dcterms:modified xsi:type="dcterms:W3CDTF">2022-05-03T01:44:51Z</dcterms:modified>
</cp:coreProperties>
</file>