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heckCompatibility="1" defaultThemeVersion="124226"/>
  <mc:AlternateContent xmlns:mc="http://schemas.openxmlformats.org/markup-compatibility/2006">
    <mc:Choice Requires="x15">
      <x15ac:absPath xmlns:x15ac="http://schemas.microsoft.com/office/spreadsheetml/2010/11/ac" url="C:\Users\JHOANA MONROY\Downloads\"/>
    </mc:Choice>
  </mc:AlternateContent>
  <xr:revisionPtr revIDLastSave="0" documentId="13_ncr:1_{274DFF85-7CEF-4373-97EF-27C517992366}" xr6:coauthVersionLast="47" xr6:coauthVersionMax="47" xr10:uidLastSave="{00000000-0000-0000-0000-000000000000}"/>
  <bookViews>
    <workbookView xWindow="-120" yWindow="-120" windowWidth="20730" windowHeight="11160" firstSheet="6" activeTab="6" xr2:uid="{00000000-000D-0000-FFFF-FFFF00000000}"/>
  </bookViews>
  <sheets>
    <sheet name="CRONOGRAMA PRUEBAS " sheetId="17" r:id="rId1"/>
    <sheet name=" ANTROPOMETRICAS 6 A 8 AÑOS " sheetId="12" r:id="rId2"/>
    <sheet name=" ANTROPOMETRICAS 9 A 12 AÑOS " sheetId="26" r:id="rId3"/>
    <sheet name=" ANTROPOMETRICAS 13 A 17 AÑOS " sheetId="27" r:id="rId4"/>
    <sheet name="TEST NIÑOS(AS) HASTA &lt;9 AÑOS " sheetId="24" r:id="rId5"/>
    <sheet name="TEST NIÑOS(AS) 9 a 10 AÑOS (2)" sheetId="21" r:id="rId6"/>
    <sheet name="TEST NIÑOS(AS) 11 a 13 AÑOS (2" sheetId="25" r:id="rId7"/>
    <sheet name="TEST NIÑOS(AS) 14 a 17 AÑOS" sheetId="23" r:id="rId8"/>
  </sheets>
  <definedNames>
    <definedName name="_xlnm.Print_Area" localSheetId="1">' ANTROPOMETRICAS 6 A 8 AÑOS '!$A$1:$T$30</definedName>
    <definedName name="_xlnm.Print_Area" localSheetId="6">'TEST NIÑOS(AS) 11 a 13 AÑOS (2'!$A$1:$S$36</definedName>
    <definedName name="_xlnm.Print_Area" localSheetId="7">'TEST NIÑOS(AS) 14 a 17 AÑOS'!$A$1:$S$38</definedName>
    <definedName name="_xlnm.Print_Area" localSheetId="5">'TEST NIÑOS(AS) 9 a 10 AÑOS (2)'!$A$1:$S$31</definedName>
    <definedName name="_xlnm.Print_Area" localSheetId="4">'TEST NIÑOS(AS) HASTA &lt;9 AÑOS '!$A$1:$S$29</definedName>
    <definedName name="_xlnm.Print_Titles" localSheetId="1">' ANTROPOMETRICAS 6 A 8 AÑOS '!$1:$13</definedName>
    <definedName name="_xlnm.Print_Titles" localSheetId="6">'TEST NIÑOS(AS) 11 a 13 AÑOS (2'!$1:$9</definedName>
    <definedName name="_xlnm.Print_Titles" localSheetId="7">'TEST NIÑOS(AS) 14 a 17 AÑOS'!$1:$9</definedName>
    <definedName name="_xlnm.Print_Titles" localSheetId="5">'TEST NIÑOS(AS) 9 a 10 AÑOS (2)'!$1:$11</definedName>
    <definedName name="_xlnm.Print_Titles" localSheetId="4">'TEST NIÑOS(AS) HASTA &lt;9 AÑOS '!$1:$11</definedName>
    <definedName name="Z_403ABB64_77C3_4918_85DD_62B30B06A1BB_.wvu.PrintTitles" localSheetId="1" hidden="1">' ANTROPOMETRICAS 6 A 8 AÑOS '!$7:$13</definedName>
    <definedName name="Z_403ABB64_77C3_4918_85DD_62B30B06A1BB_.wvu.PrintTitles" localSheetId="6" hidden="1">'TEST NIÑOS(AS) 11 a 13 AÑOS (2'!$7:$9</definedName>
    <definedName name="Z_403ABB64_77C3_4918_85DD_62B30B06A1BB_.wvu.PrintTitles" localSheetId="7" hidden="1">'TEST NIÑOS(AS) 14 a 17 AÑOS'!$7:$9</definedName>
    <definedName name="Z_403ABB64_77C3_4918_85DD_62B30B06A1BB_.wvu.PrintTitles" localSheetId="5" hidden="1">'TEST NIÑOS(AS) 9 a 10 AÑOS (2)'!$8:$11</definedName>
    <definedName name="Z_403ABB64_77C3_4918_85DD_62B30B06A1BB_.wvu.PrintTitles" localSheetId="4" hidden="1">'TEST NIÑOS(AS) HASTA &lt;9 AÑOS '!$8:$11</definedName>
  </definedNames>
  <calcPr calcId="181029"/>
  <customWorkbookViews>
    <customWorkbookView name="YESID GUZMAN - Vista personalizada" guid="{403ABB64-77C3-4918-85DD-62B30B06A1BB}" mergeInterval="0" personalView="1" maximized="1" windowWidth="1362" windowHeight="522" activeSheetId="1"/>
  </customWorkbookViews>
</workbook>
</file>

<file path=xl/calcChain.xml><?xml version="1.0" encoding="utf-8"?>
<calcChain xmlns="http://schemas.openxmlformats.org/spreadsheetml/2006/main">
  <c r="S34" i="23" l="1"/>
  <c r="P34" i="23"/>
  <c r="Q34" i="23"/>
  <c r="L34" i="23"/>
  <c r="I34" i="23"/>
  <c r="F34" i="23"/>
  <c r="G34" i="23"/>
  <c r="S14" i="21"/>
  <c r="S15" i="21"/>
  <c r="S16" i="21"/>
  <c r="S17" i="21"/>
  <c r="S18" i="21"/>
  <c r="S19" i="21"/>
  <c r="S20" i="21"/>
  <c r="S21" i="21"/>
  <c r="S22" i="21"/>
  <c r="S23" i="21"/>
  <c r="S24" i="21"/>
  <c r="S25" i="21"/>
  <c r="S26" i="21"/>
  <c r="S27" i="21"/>
  <c r="S13" i="21"/>
  <c r="P33" i="25"/>
  <c r="Q33" i="25"/>
  <c r="L14" i="21"/>
  <c r="L15" i="21"/>
  <c r="L16" i="21"/>
  <c r="L17" i="21"/>
  <c r="L18" i="21"/>
  <c r="L19" i="21"/>
  <c r="L20" i="21"/>
  <c r="L21" i="21"/>
  <c r="L22" i="21"/>
  <c r="L23" i="21"/>
  <c r="L24" i="21"/>
  <c r="L25" i="21"/>
  <c r="L26" i="21"/>
  <c r="L27" i="21"/>
  <c r="L13" i="21"/>
  <c r="T39" i="27" l="1"/>
  <c r="T38" i="27"/>
  <c r="L38" i="27"/>
  <c r="L39" i="27"/>
  <c r="H35" i="27"/>
  <c r="H36" i="27"/>
  <c r="H37" i="27"/>
  <c r="H38" i="27"/>
  <c r="H39" i="27"/>
  <c r="H34" i="27"/>
  <c r="H33" i="27" l="1"/>
  <c r="H32" i="27"/>
  <c r="P15" i="27"/>
  <c r="P16" i="27"/>
  <c r="P17" i="27"/>
  <c r="P18" i="27"/>
  <c r="P19" i="27"/>
  <c r="P20" i="27"/>
  <c r="P21" i="27"/>
  <c r="P22" i="27"/>
  <c r="P23" i="27"/>
  <c r="P24" i="27"/>
  <c r="P25" i="27"/>
  <c r="P26" i="27"/>
  <c r="P27" i="27"/>
  <c r="P28" i="27"/>
  <c r="P29" i="27"/>
  <c r="P30" i="27"/>
  <c r="P31" i="27"/>
  <c r="P32" i="27"/>
  <c r="P33" i="27"/>
  <c r="P34" i="27"/>
  <c r="P35" i="27"/>
  <c r="P36" i="27"/>
  <c r="P37" i="27"/>
  <c r="P38" i="27"/>
  <c r="P39" i="27"/>
  <c r="L33" i="23" l="1"/>
  <c r="L32" i="23"/>
  <c r="L13" i="23"/>
  <c r="L14" i="23"/>
  <c r="L15" i="23"/>
  <c r="L16" i="23"/>
  <c r="L17" i="23"/>
  <c r="L18" i="23"/>
  <c r="L19" i="23"/>
  <c r="L20" i="23"/>
  <c r="L21" i="23"/>
  <c r="L22" i="23"/>
  <c r="L23" i="23"/>
  <c r="L24" i="23"/>
  <c r="L25" i="23"/>
  <c r="L26" i="23"/>
  <c r="L27" i="23"/>
  <c r="L28" i="23"/>
  <c r="L29" i="23"/>
  <c r="L30" i="23"/>
  <c r="L31" i="23"/>
  <c r="S33" i="25"/>
  <c r="L13" i="25"/>
  <c r="L33" i="25"/>
  <c r="L32" i="25"/>
  <c r="L31" i="25"/>
  <c r="L30" i="25"/>
  <c r="L29" i="25"/>
  <c r="L28" i="25"/>
  <c r="L27" i="25"/>
  <c r="L26" i="25"/>
  <c r="L25" i="25"/>
  <c r="L24" i="25"/>
  <c r="L23" i="25"/>
  <c r="L22" i="25"/>
  <c r="L21" i="25"/>
  <c r="L20" i="25"/>
  <c r="L19" i="25"/>
  <c r="L18" i="25"/>
  <c r="L17" i="25"/>
  <c r="L16" i="25"/>
  <c r="L15" i="25"/>
  <c r="L14" i="25"/>
  <c r="L12" i="25"/>
  <c r="I33" i="25"/>
  <c r="F33" i="25"/>
  <c r="G33" i="25" s="1"/>
  <c r="I27" i="21"/>
  <c r="I26" i="21"/>
  <c r="I25" i="21"/>
  <c r="I24" i="21"/>
  <c r="I23" i="21"/>
  <c r="I22" i="21"/>
  <c r="I21" i="21"/>
  <c r="I20" i="21"/>
  <c r="I19" i="21"/>
  <c r="I18" i="21"/>
  <c r="I17" i="21"/>
  <c r="I16" i="21"/>
  <c r="I15" i="21"/>
  <c r="I14" i="21"/>
  <c r="T42" i="26" l="1"/>
  <c r="P42" i="26"/>
  <c r="L42" i="26"/>
  <c r="H42" i="26"/>
  <c r="T41" i="26"/>
  <c r="P41" i="26"/>
  <c r="L41" i="26"/>
  <c r="H41" i="26"/>
  <c r="T37" i="27"/>
  <c r="L37" i="27"/>
  <c r="T36" i="27"/>
  <c r="L36" i="27"/>
  <c r="T35" i="27"/>
  <c r="L35" i="27"/>
  <c r="T34" i="27"/>
  <c r="L34" i="27"/>
  <c r="T33" i="27"/>
  <c r="L33" i="27"/>
  <c r="T32" i="27"/>
  <c r="L32" i="27"/>
  <c r="T40" i="26"/>
  <c r="P40" i="26"/>
  <c r="L40" i="26"/>
  <c r="H40" i="26"/>
  <c r="T31" i="27"/>
  <c r="T30" i="27"/>
  <c r="T29" i="27"/>
  <c r="T28" i="27"/>
  <c r="T27" i="27"/>
  <c r="T26" i="27"/>
  <c r="T25" i="27"/>
  <c r="T24" i="27"/>
  <c r="T23" i="27"/>
  <c r="T22" i="27"/>
  <c r="T21" i="27"/>
  <c r="T20" i="27"/>
  <c r="T19" i="27"/>
  <c r="T18" i="27"/>
  <c r="T17" i="27"/>
  <c r="T16" i="27"/>
  <c r="T15" i="27"/>
  <c r="L14" i="27"/>
  <c r="H31" i="27"/>
  <c r="H30" i="27"/>
  <c r="H29" i="27"/>
  <c r="H28" i="27"/>
  <c r="H27" i="27"/>
  <c r="H26" i="27"/>
  <c r="H25" i="27"/>
  <c r="H24" i="27"/>
  <c r="H23" i="27"/>
  <c r="H22" i="27"/>
  <c r="H21" i="27"/>
  <c r="H20" i="27"/>
  <c r="H19" i="27"/>
  <c r="H18" i="27"/>
  <c r="H17" i="27"/>
  <c r="H16" i="27"/>
  <c r="H15" i="27"/>
  <c r="L31" i="27"/>
  <c r="L30" i="27"/>
  <c r="L29" i="27"/>
  <c r="L28" i="27"/>
  <c r="L27" i="27"/>
  <c r="L26" i="27"/>
  <c r="L25" i="27"/>
  <c r="L24" i="27"/>
  <c r="L23" i="27"/>
  <c r="L22" i="27"/>
  <c r="L21" i="27"/>
  <c r="L20" i="27"/>
  <c r="L19" i="27"/>
  <c r="L18" i="27"/>
  <c r="L17" i="27"/>
  <c r="L16" i="27"/>
  <c r="L15" i="27"/>
  <c r="T25" i="12"/>
  <c r="P25" i="12"/>
  <c r="L25" i="12"/>
  <c r="H25" i="12"/>
  <c r="T39" i="26" l="1"/>
  <c r="T38" i="26"/>
  <c r="T37" i="26"/>
  <c r="T36" i="26"/>
  <c r="T35" i="26"/>
  <c r="T34" i="26"/>
  <c r="T33" i="26"/>
  <c r="T32" i="26"/>
  <c r="T31" i="26"/>
  <c r="T30" i="26"/>
  <c r="T29" i="26"/>
  <c r="T28" i="26"/>
  <c r="T27" i="26"/>
  <c r="T26" i="26"/>
  <c r="T25" i="26"/>
  <c r="T24" i="26"/>
  <c r="T23" i="26"/>
  <c r="T22" i="26"/>
  <c r="T21" i="26"/>
  <c r="T20" i="26"/>
  <c r="T19" i="26"/>
  <c r="T18" i="26"/>
  <c r="T17" i="26"/>
  <c r="T16" i="26"/>
  <c r="T15" i="26"/>
  <c r="P39" i="26"/>
  <c r="P38" i="26"/>
  <c r="P37" i="26"/>
  <c r="P36" i="26"/>
  <c r="P35" i="26"/>
  <c r="P34" i="26"/>
  <c r="P33" i="26"/>
  <c r="P32" i="26"/>
  <c r="P31" i="26"/>
  <c r="P30" i="26"/>
  <c r="P29" i="26"/>
  <c r="P28" i="26"/>
  <c r="P27" i="26"/>
  <c r="P26" i="26"/>
  <c r="P25" i="26"/>
  <c r="P24" i="26"/>
  <c r="P23" i="26"/>
  <c r="P22" i="26"/>
  <c r="P21" i="26"/>
  <c r="P20" i="26"/>
  <c r="P19" i="26"/>
  <c r="P18" i="26"/>
  <c r="P17" i="26"/>
  <c r="P16" i="26"/>
  <c r="P15" i="26"/>
  <c r="L39" i="26"/>
  <c r="L38" i="26"/>
  <c r="L37" i="26"/>
  <c r="L36" i="26"/>
  <c r="L35" i="26"/>
  <c r="L34" i="26"/>
  <c r="L33" i="26"/>
  <c r="L32" i="26"/>
  <c r="L31" i="26"/>
  <c r="L30" i="26"/>
  <c r="L29" i="26"/>
  <c r="L28" i="26"/>
  <c r="L27" i="26"/>
  <c r="L26" i="26"/>
  <c r="L25" i="26"/>
  <c r="L24" i="26"/>
  <c r="L23" i="26"/>
  <c r="L22" i="26"/>
  <c r="L21" i="26"/>
  <c r="L20" i="26"/>
  <c r="L19" i="26"/>
  <c r="L18" i="26"/>
  <c r="L17" i="26"/>
  <c r="L16" i="26"/>
  <c r="L15" i="26"/>
  <c r="H39" i="26"/>
  <c r="H38" i="26"/>
  <c r="H37" i="26"/>
  <c r="H36" i="26"/>
  <c r="H35" i="26"/>
  <c r="H34" i="26"/>
  <c r="H33" i="26"/>
  <c r="H32" i="26"/>
  <c r="H31" i="26"/>
  <c r="H30" i="26"/>
  <c r="H29" i="26"/>
  <c r="H28" i="26"/>
  <c r="H27" i="26"/>
  <c r="H26" i="26"/>
  <c r="H25" i="26"/>
  <c r="H24" i="26"/>
  <c r="H23" i="26"/>
  <c r="H22" i="26"/>
  <c r="H21" i="26"/>
  <c r="H20" i="26"/>
  <c r="H19" i="26"/>
  <c r="H18" i="26"/>
  <c r="H17" i="26"/>
  <c r="H16" i="26"/>
  <c r="H15" i="26"/>
  <c r="T24" i="12"/>
  <c r="T23" i="12"/>
  <c r="T22" i="12"/>
  <c r="T21" i="12"/>
  <c r="T20" i="12"/>
  <c r="T19" i="12"/>
  <c r="T18" i="12"/>
  <c r="T17" i="12"/>
  <c r="T16" i="12"/>
  <c r="T15" i="12"/>
  <c r="P24" i="12"/>
  <c r="P23" i="12"/>
  <c r="P22" i="12"/>
  <c r="P21" i="12"/>
  <c r="P20" i="12"/>
  <c r="P19" i="12"/>
  <c r="P18" i="12"/>
  <c r="P17" i="12"/>
  <c r="P16" i="12"/>
  <c r="P15" i="12"/>
  <c r="L24" i="12"/>
  <c r="L23" i="12"/>
  <c r="L22" i="12"/>
  <c r="L21" i="12"/>
  <c r="L20" i="12"/>
  <c r="L19" i="12"/>
  <c r="L18" i="12"/>
  <c r="L17" i="12"/>
  <c r="L16" i="12"/>
  <c r="L15" i="12"/>
  <c r="H24" i="12"/>
  <c r="H23" i="12"/>
  <c r="H22" i="12"/>
  <c r="H21" i="12"/>
  <c r="H20" i="12"/>
  <c r="H19" i="12"/>
  <c r="H18" i="12"/>
  <c r="H17" i="12"/>
  <c r="H16" i="12"/>
  <c r="H15" i="12"/>
  <c r="T14" i="27" l="1"/>
  <c r="P14" i="27"/>
  <c r="H14" i="27"/>
  <c r="T14" i="26"/>
  <c r="P14" i="26"/>
  <c r="L14" i="26"/>
  <c r="H14" i="26"/>
  <c r="T14" i="12" l="1"/>
  <c r="P14" i="12"/>
  <c r="L14" i="12"/>
  <c r="H14" i="12"/>
  <c r="P24" i="24"/>
  <c r="P23" i="24"/>
  <c r="P22" i="24"/>
  <c r="P21" i="24"/>
  <c r="P20" i="24"/>
  <c r="P19" i="24"/>
  <c r="P18" i="24"/>
  <c r="P17" i="24"/>
  <c r="P16" i="24"/>
  <c r="P15" i="24"/>
  <c r="P14" i="24"/>
  <c r="P13" i="24"/>
  <c r="I13" i="21"/>
  <c r="S33" i="23"/>
  <c r="S32" i="23"/>
  <c r="S31" i="23"/>
  <c r="S30" i="23"/>
  <c r="S29" i="23"/>
  <c r="S28" i="23"/>
  <c r="S27" i="23"/>
  <c r="S26" i="23"/>
  <c r="S25" i="23"/>
  <c r="S24" i="23"/>
  <c r="S23" i="23"/>
  <c r="S22" i="23"/>
  <c r="S21" i="23"/>
  <c r="S20" i="23"/>
  <c r="S19" i="23"/>
  <c r="S18" i="23"/>
  <c r="S17" i="23"/>
  <c r="S16" i="23"/>
  <c r="S15" i="23"/>
  <c r="S14" i="23"/>
  <c r="S13" i="23"/>
  <c r="S12" i="23"/>
  <c r="I33" i="23"/>
  <c r="I32" i="23"/>
  <c r="I31" i="23"/>
  <c r="I30" i="23"/>
  <c r="I29" i="23"/>
  <c r="I28" i="23"/>
  <c r="I27" i="23"/>
  <c r="I26" i="23"/>
  <c r="I25" i="23"/>
  <c r="I24" i="23"/>
  <c r="I23" i="23"/>
  <c r="I22" i="23"/>
  <c r="I21" i="23"/>
  <c r="I20" i="23"/>
  <c r="I19" i="23"/>
  <c r="I18" i="23"/>
  <c r="I17" i="23"/>
  <c r="I16" i="23"/>
  <c r="I15" i="23"/>
  <c r="I14" i="23"/>
  <c r="I13" i="23"/>
  <c r="I12" i="23"/>
  <c r="I32" i="25"/>
  <c r="I31" i="25"/>
  <c r="I30" i="25"/>
  <c r="I29" i="25"/>
  <c r="I28" i="25"/>
  <c r="I27" i="25"/>
  <c r="I26" i="25"/>
  <c r="I25" i="25"/>
  <c r="I24" i="25"/>
  <c r="I23" i="25"/>
  <c r="I22" i="25"/>
  <c r="I21" i="25"/>
  <c r="I20" i="25"/>
  <c r="I19" i="25"/>
  <c r="I18" i="25"/>
  <c r="I17" i="25"/>
  <c r="I16" i="25"/>
  <c r="I15" i="25"/>
  <c r="I14" i="25"/>
  <c r="I13" i="25"/>
  <c r="I12" i="25"/>
  <c r="S32" i="25"/>
  <c r="S31" i="25"/>
  <c r="S30" i="25"/>
  <c r="S29" i="25"/>
  <c r="S28" i="25"/>
  <c r="S27" i="25"/>
  <c r="S26" i="25"/>
  <c r="S25" i="25"/>
  <c r="S24" i="25"/>
  <c r="S23" i="25"/>
  <c r="S22" i="25"/>
  <c r="S21" i="25"/>
  <c r="S20" i="25"/>
  <c r="S19" i="25"/>
  <c r="S18" i="25"/>
  <c r="S17" i="25"/>
  <c r="S16" i="25"/>
  <c r="S15" i="25"/>
  <c r="S14" i="25"/>
  <c r="S13" i="25"/>
  <c r="S12" i="25"/>
  <c r="P33" i="23" l="1"/>
  <c r="Q33" i="23" s="1"/>
  <c r="P32" i="23"/>
  <c r="Q32" i="23" s="1"/>
  <c r="P31" i="23"/>
  <c r="Q31" i="23" s="1"/>
  <c r="P30" i="23"/>
  <c r="Q30" i="23" s="1"/>
  <c r="P29" i="23"/>
  <c r="Q29" i="23" s="1"/>
  <c r="P28" i="23"/>
  <c r="Q28" i="23" s="1"/>
  <c r="P27" i="23"/>
  <c r="Q27" i="23" s="1"/>
  <c r="P26" i="23"/>
  <c r="Q26" i="23" s="1"/>
  <c r="P25" i="23"/>
  <c r="Q25" i="23" s="1"/>
  <c r="P24" i="23"/>
  <c r="Q24" i="23" s="1"/>
  <c r="P23" i="23"/>
  <c r="Q23" i="23" s="1"/>
  <c r="P22" i="23"/>
  <c r="Q22" i="23" s="1"/>
  <c r="P21" i="23"/>
  <c r="Q21" i="23" s="1"/>
  <c r="P20" i="23"/>
  <c r="Q20" i="23" s="1"/>
  <c r="P19" i="23"/>
  <c r="Q19" i="23" s="1"/>
  <c r="P18" i="23"/>
  <c r="Q18" i="23" s="1"/>
  <c r="P17" i="23"/>
  <c r="Q17" i="23" s="1"/>
  <c r="P16" i="23"/>
  <c r="Q16" i="23" s="1"/>
  <c r="P15" i="23"/>
  <c r="Q15" i="23" s="1"/>
  <c r="P14" i="23"/>
  <c r="Q14" i="23" s="1"/>
  <c r="P13" i="23"/>
  <c r="Q13" i="23" s="1"/>
  <c r="F32" i="25"/>
  <c r="G32" i="25" s="1"/>
  <c r="F31" i="25"/>
  <c r="G31" i="25" s="1"/>
  <c r="F30" i="25"/>
  <c r="G30" i="25" s="1"/>
  <c r="F29" i="25"/>
  <c r="G29" i="25" s="1"/>
  <c r="F28" i="25"/>
  <c r="G28" i="25" s="1"/>
  <c r="F27" i="25"/>
  <c r="G27" i="25" s="1"/>
  <c r="F26" i="25"/>
  <c r="G26" i="25" s="1"/>
  <c r="F25" i="25"/>
  <c r="G25" i="25" s="1"/>
  <c r="F24" i="25"/>
  <c r="G24" i="25" s="1"/>
  <c r="F23" i="25"/>
  <c r="G23" i="25" s="1"/>
  <c r="F22" i="25"/>
  <c r="G22" i="25" s="1"/>
  <c r="F21" i="25"/>
  <c r="G21" i="25" s="1"/>
  <c r="F20" i="25"/>
  <c r="G20" i="25" s="1"/>
  <c r="F19" i="25"/>
  <c r="G19" i="25" s="1"/>
  <c r="F18" i="25"/>
  <c r="G18" i="25" s="1"/>
  <c r="F17" i="25"/>
  <c r="G17" i="25" s="1"/>
  <c r="F16" i="25"/>
  <c r="G16" i="25" s="1"/>
  <c r="F15" i="25"/>
  <c r="G15" i="25" s="1"/>
  <c r="F14" i="25"/>
  <c r="G14" i="25" s="1"/>
  <c r="F13" i="25"/>
  <c r="G13" i="25" s="1"/>
  <c r="F12" i="25"/>
  <c r="G12" i="25" s="1"/>
  <c r="P27" i="21"/>
  <c r="Q27" i="21" s="1"/>
  <c r="P26" i="21"/>
  <c r="Q26" i="21" s="1"/>
  <c r="P25" i="21"/>
  <c r="Q25" i="21" s="1"/>
  <c r="P24" i="21"/>
  <c r="Q24" i="21" s="1"/>
  <c r="P23" i="21"/>
  <c r="Q23" i="21" s="1"/>
  <c r="P22" i="21"/>
  <c r="Q22" i="21" s="1"/>
  <c r="P21" i="21"/>
  <c r="Q21" i="21" s="1"/>
  <c r="P20" i="21"/>
  <c r="Q20" i="21" s="1"/>
  <c r="P19" i="21"/>
  <c r="Q19" i="21" s="1"/>
  <c r="P18" i="21"/>
  <c r="Q18" i="21" s="1"/>
  <c r="P17" i="21"/>
  <c r="Q17" i="21" s="1"/>
  <c r="P16" i="21"/>
  <c r="Q16" i="21" s="1"/>
  <c r="P15" i="21"/>
  <c r="Q15" i="21" s="1"/>
  <c r="P14" i="21"/>
  <c r="Q14" i="21" s="1"/>
  <c r="F27" i="21"/>
  <c r="G27" i="21" s="1"/>
  <c r="F26" i="21"/>
  <c r="G26" i="21" s="1"/>
  <c r="F25" i="21"/>
  <c r="G25" i="21" s="1"/>
  <c r="F24" i="21"/>
  <c r="G24" i="21" s="1"/>
  <c r="F23" i="21"/>
  <c r="G23" i="21" s="1"/>
  <c r="F22" i="21"/>
  <c r="G22" i="21" s="1"/>
  <c r="F21" i="21"/>
  <c r="G21" i="21" s="1"/>
  <c r="F20" i="21"/>
  <c r="G20" i="21" s="1"/>
  <c r="F19" i="21"/>
  <c r="G19" i="21" s="1"/>
  <c r="F18" i="21"/>
  <c r="G18" i="21" s="1"/>
  <c r="F17" i="21"/>
  <c r="G17" i="21" s="1"/>
  <c r="F16" i="21"/>
  <c r="G16" i="21" s="1"/>
  <c r="F15" i="21"/>
  <c r="G15" i="21" s="1"/>
  <c r="F14" i="21"/>
  <c r="G14" i="21" s="1"/>
  <c r="Q24" i="24"/>
  <c r="Q23" i="24"/>
  <c r="Q22" i="24"/>
  <c r="Q21" i="24"/>
  <c r="Q20" i="24"/>
  <c r="Q19" i="24"/>
  <c r="Q18" i="24"/>
  <c r="Q17" i="24"/>
  <c r="Q16" i="24"/>
  <c r="Q15" i="24"/>
  <c r="Q14" i="24"/>
  <c r="F24" i="24"/>
  <c r="G24" i="24" s="1"/>
  <c r="F23" i="24"/>
  <c r="G23" i="24" s="1"/>
  <c r="F22" i="24"/>
  <c r="G22" i="24" s="1"/>
  <c r="F21" i="24"/>
  <c r="G21" i="24" s="1"/>
  <c r="F20" i="24"/>
  <c r="G20" i="24" s="1"/>
  <c r="F19" i="24"/>
  <c r="G19" i="24" s="1"/>
  <c r="F18" i="24"/>
  <c r="G18" i="24" s="1"/>
  <c r="F17" i="24"/>
  <c r="G17" i="24" s="1"/>
  <c r="F16" i="24"/>
  <c r="G16" i="24" s="1"/>
  <c r="F15" i="24"/>
  <c r="G15" i="24" s="1"/>
  <c r="F14" i="24"/>
  <c r="G14" i="24" s="1"/>
  <c r="F13" i="24"/>
  <c r="G13" i="24" s="1"/>
  <c r="Q13" i="24"/>
  <c r="P13" i="21" l="1"/>
  <c r="Q13" i="21" s="1"/>
  <c r="F13" i="21"/>
  <c r="G13" i="21" s="1"/>
  <c r="P32" i="25"/>
  <c r="Q32" i="25" s="1"/>
  <c r="P31" i="25"/>
  <c r="Q31" i="25" s="1"/>
  <c r="P30" i="25"/>
  <c r="Q30" i="25" s="1"/>
  <c r="P29" i="25"/>
  <c r="Q29" i="25" s="1"/>
  <c r="P28" i="25"/>
  <c r="Q28" i="25" s="1"/>
  <c r="P27" i="25"/>
  <c r="Q27" i="25" s="1"/>
  <c r="P26" i="25"/>
  <c r="Q26" i="25" s="1"/>
  <c r="P25" i="25"/>
  <c r="Q25" i="25" s="1"/>
  <c r="P24" i="25"/>
  <c r="Q24" i="25" s="1"/>
  <c r="P23" i="25"/>
  <c r="Q23" i="25" s="1"/>
  <c r="P22" i="25"/>
  <c r="Q22" i="25" s="1"/>
  <c r="P21" i="25"/>
  <c r="Q21" i="25" s="1"/>
  <c r="P20" i="25"/>
  <c r="Q20" i="25" s="1"/>
  <c r="P19" i="25"/>
  <c r="Q19" i="25" s="1"/>
  <c r="P18" i="25"/>
  <c r="Q18" i="25" s="1"/>
  <c r="P17" i="25"/>
  <c r="Q17" i="25" s="1"/>
  <c r="P16" i="25"/>
  <c r="Q16" i="25" s="1"/>
  <c r="P15" i="25"/>
  <c r="Q15" i="25" s="1"/>
  <c r="P14" i="25"/>
  <c r="Q14" i="25" s="1"/>
  <c r="P13" i="25"/>
  <c r="Q13" i="25" s="1"/>
  <c r="P12" i="25"/>
  <c r="Q12" i="25" s="1"/>
  <c r="L12" i="23" l="1"/>
  <c r="F13" i="23"/>
  <c r="G13" i="23" s="1"/>
  <c r="F14" i="23"/>
  <c r="G14" i="23"/>
  <c r="F15" i="23"/>
  <c r="G15" i="23" s="1"/>
  <c r="F16" i="23"/>
  <c r="G16" i="23" s="1"/>
  <c r="F17" i="23"/>
  <c r="G17" i="23" s="1"/>
  <c r="F18" i="23"/>
  <c r="G18" i="23" s="1"/>
  <c r="F19" i="23"/>
  <c r="G19" i="23" s="1"/>
  <c r="F20" i="23"/>
  <c r="G20" i="23" s="1"/>
  <c r="F21" i="23"/>
  <c r="G21" i="23" s="1"/>
  <c r="F22" i="23"/>
  <c r="G22" i="23" s="1"/>
  <c r="F23" i="23"/>
  <c r="G23" i="23" s="1"/>
  <c r="F24" i="23"/>
  <c r="G24" i="23" s="1"/>
  <c r="F25" i="23"/>
  <c r="G25" i="23" s="1"/>
  <c r="F26" i="23"/>
  <c r="G26" i="23" s="1"/>
  <c r="F27" i="23"/>
  <c r="G27" i="23" s="1"/>
  <c r="F28" i="23"/>
  <c r="G28" i="23" s="1"/>
  <c r="F29" i="23"/>
  <c r="G29" i="23" s="1"/>
  <c r="F30" i="23"/>
  <c r="G30" i="23" s="1"/>
  <c r="F31" i="23"/>
  <c r="G31" i="23" s="1"/>
  <c r="F32" i="23"/>
  <c r="G32" i="23" s="1"/>
  <c r="F33" i="23"/>
  <c r="G33" i="23" s="1"/>
  <c r="F12" i="23"/>
  <c r="G12" i="23" s="1"/>
  <c r="P12" i="23"/>
  <c r="Q12"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tc={BBB1C288-9FDC-479E-AA60-E17A8647D27B}</author>
    <author>tc={FC591A80-39C5-4D43-BAA7-C26256F5D9FB}</author>
  </authors>
  <commentList>
    <comment ref="D13" authorId="0" shapeId="0" xr:uid="{00000000-0006-0000-04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R13" authorId="1" shapeId="0" xr:uid="{00000000-0006-0000-0400-000002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4" authorId="1" shapeId="0" xr:uid="{00000000-0006-0000-0400-000003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5" authorId="1" shapeId="0" xr:uid="{00000000-0006-0000-0400-000004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6" authorId="1" shapeId="0" xr:uid="{00000000-0006-0000-0400-000005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7" authorId="1" shapeId="0" xr:uid="{00000000-0006-0000-0400-000006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8" authorId="1" shapeId="0" xr:uid="{00000000-0006-0000-0400-000007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9" authorId="1" shapeId="0" xr:uid="{00000000-0006-0000-0400-000008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0" authorId="1" shapeId="0" xr:uid="{00000000-0006-0000-0400-000009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1" authorId="1" shapeId="0" xr:uid="{00000000-0006-0000-0400-00000A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2" authorId="1" shapeId="0" xr:uid="{00000000-0006-0000-0400-00000B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3" authorId="1" shapeId="0" xr:uid="{00000000-0006-0000-0400-00000C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4" authorId="1" shapeId="0" xr:uid="{00000000-0006-0000-0400-00000D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tc={7345BC77-BECB-4578-914B-5ECD8AB43BA0}</author>
    <author>tc={1954CD99-1907-425E-8FDF-9A978B94EC86}</author>
    <author>tc={CADD2D26-EAB4-44F8-8178-DEFD97E44926}</author>
  </authors>
  <commentList>
    <comment ref="D12" authorId="0" shapeId="0" xr:uid="{00000000-0006-0000-07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H12" authorId="1" shapeId="0" xr:uid="{00000000-0006-0000-0700-000002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registrar el número de recorridos realizado por la persona, como se puede ver en el ejemplo la persona realizo 32 recorridos.</t>
        </r>
      </text>
    </comment>
    <comment ref="R12" authorId="2" shapeId="0" xr:uid="{00000000-0006-0000-0700-000003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resultado se debe digitar en numeros (ejemplo: 7,89) el primer numero corresponde a los segundos es decir el 7 luego se coloca la coma (,) para separar las milesimas es decir el 89.</t>
        </r>
      </text>
    </comment>
  </commentList>
</comments>
</file>

<file path=xl/sharedStrings.xml><?xml version="1.0" encoding="utf-8"?>
<sst xmlns="http://schemas.openxmlformats.org/spreadsheetml/2006/main" count="686" uniqueCount="116">
  <si>
    <t>GOBERNACION DE CUNDINAMARCA</t>
  </si>
  <si>
    <t>INDEPORTES CUNDINAMARCA</t>
  </si>
  <si>
    <t>DEPORTE FORMATIV0</t>
  </si>
  <si>
    <t>PLANILLA DE EVALUACION: PRUEBAS MOTRICES</t>
  </si>
  <si>
    <t>:</t>
  </si>
  <si>
    <t>CMS.</t>
  </si>
  <si>
    <t>#</t>
  </si>
  <si>
    <t>PESO CORPORAL</t>
  </si>
  <si>
    <t>KG</t>
  </si>
  <si>
    <t>ESTATURA DE PIE</t>
  </si>
  <si>
    <t>ESTATURA SENTADO</t>
  </si>
  <si>
    <t xml:space="preserve">EDAD </t>
  </si>
  <si>
    <t>MUNICIPIO EVALUADO:</t>
  </si>
  <si>
    <t>NOMBRES Y APELLIDOS</t>
  </si>
  <si>
    <t>"CUNDINAMARCA REGION QUE PROGRESA"</t>
  </si>
  <si>
    <t xml:space="preserve">NIVEL: </t>
  </si>
  <si>
    <t>NIVEL:   NIÑOS(AS)  9 a 10 AÑOS</t>
  </si>
  <si>
    <t>NIVEL:   NIÑOS(AS)  11 a 13 AÑOS</t>
  </si>
  <si>
    <t>DEPORTE FORMATIVO</t>
  </si>
  <si>
    <t>1 INTENTO</t>
  </si>
  <si>
    <t>2 INTENTO</t>
  </si>
  <si>
    <t>AGARRE BASTON  (CENTIMETROS)</t>
  </si>
  <si>
    <t>RESULTADO</t>
  </si>
  <si>
    <t>PROMEDIO</t>
  </si>
  <si>
    <t>20 METROS LANZADOS (SEGUNDOS Y MILESIMAS POR INTENTO)</t>
  </si>
  <si>
    <t>NIVEL:   NIÑOS(AS)  HASTA &lt;9 AÑOS</t>
  </si>
  <si>
    <t>PERIMETRO DE CINTURA</t>
  </si>
  <si>
    <t>SALTO LARGO SIN IMPULSO  (CENTIMETROS)</t>
  </si>
  <si>
    <t>FORMADOR :</t>
  </si>
  <si>
    <t>1                      INTENTO</t>
  </si>
  <si>
    <t>FORMADOR:</t>
  </si>
  <si>
    <t>NIVEL:   NIÑOS(AS)  14 a 17 AÑOS</t>
  </si>
  <si>
    <t>MES DE  MAYO  DEL 2022</t>
  </si>
  <si>
    <t>NUMERO DE IDENTIFICACIÓN (SOLO NÚMERO, SIN UTILIZAR COMA(,) NI PUNTO (.)</t>
  </si>
  <si>
    <t>MAYO</t>
  </si>
  <si>
    <t>MES DE  OCTUBRE  DEL 2022</t>
  </si>
  <si>
    <t>OCTUBRE</t>
  </si>
  <si>
    <t>SHUTTLE RUN SEGUNDOS Y MILESIMAS</t>
  </si>
  <si>
    <t>RESULTADO (MEJOR INTENTO)</t>
  </si>
  <si>
    <t>COURSE NAVETTE VO2 MAX  (recorrido)</t>
  </si>
  <si>
    <t>CRONOGRAMA ELABORACION DE PRUEBAS  ESCUELAS DE FORMACION DEPORTIVA 2022</t>
  </si>
  <si>
    <t>MARIANA JARA HERRERA</t>
  </si>
  <si>
    <t>ANGELINA SALGUERO ROJAS</t>
  </si>
  <si>
    <t xml:space="preserve">JUAN JACOBO LOZANO VELAZQUES </t>
  </si>
  <si>
    <t xml:space="preserve">SAMI CASTAÑEDA CHAVEZ </t>
  </si>
  <si>
    <t>NEYMAR CORTES PULECIO</t>
  </si>
  <si>
    <t xml:space="preserve">JAMES CASTAÑEDA CHAVEZ </t>
  </si>
  <si>
    <t>CARLOS JOSE SUAREZ BARRERA</t>
  </si>
  <si>
    <t xml:space="preserve">JUAN JOSE CORTES RAMIREZ </t>
  </si>
  <si>
    <t>DILAN ZABALA SERRATO</t>
  </si>
  <si>
    <t>ANDRES DAVID OSORIO AVENDAÑO</t>
  </si>
  <si>
    <t xml:space="preserve">MATIAS  CARVAJAL WELFAR </t>
  </si>
  <si>
    <t>IKER PERDOMO FONSECA</t>
  </si>
  <si>
    <t>MELANY BETANCOUR RUBIANO</t>
  </si>
  <si>
    <t>HEIDY JOHANA CASTAÑEDA CHAVEZ</t>
  </si>
  <si>
    <t>EDWIN JOEL FERRUCHO GOMEZ</t>
  </si>
  <si>
    <t>EDGAR ANDRES JARA HERRERA</t>
  </si>
  <si>
    <t xml:space="preserve">EDWIN CORTES PULECIO </t>
  </si>
  <si>
    <t>EMANUEL TRIANA GIRAL</t>
  </si>
  <si>
    <t xml:space="preserve">NATALYA RUBIANO </t>
  </si>
  <si>
    <t>LUIS DAVID CRUZ RODRIGUEZ</t>
  </si>
  <si>
    <t>DANIEL ANDRADE GOMEZ</t>
  </si>
  <si>
    <t xml:space="preserve">MATIAS MARTINEZ MOJICA </t>
  </si>
  <si>
    <t xml:space="preserve">JUAN STEBAN RAMIREZ </t>
  </si>
  <si>
    <t>VALERY MOSQUERA RUBIANO</t>
  </si>
  <si>
    <t>THALIANA PULECIO ROJAS</t>
  </si>
  <si>
    <t>DANIEL SOTO PATIÑO</t>
  </si>
  <si>
    <t>STEVEN GRANADOS AGUILAR</t>
  </si>
  <si>
    <t>CAMILO BERNAL GARCIA</t>
  </si>
  <si>
    <t>VALENTINA TEUTA RUBIANO</t>
  </si>
  <si>
    <t>CRISTIAN DIAZ SOLAQUE</t>
  </si>
  <si>
    <t xml:space="preserve">SANTIAGO LOMBANA TRIANA </t>
  </si>
  <si>
    <t xml:space="preserve">MATIAS CARRILLO SANCHEZ </t>
  </si>
  <si>
    <t xml:space="preserve">DIEGO ANDRES VILLALBA </t>
  </si>
  <si>
    <t>SARA VALENTINA RAMOS</t>
  </si>
  <si>
    <t xml:space="preserve">MIGUEL SANTIAGO HERNANDEZ MARTINEZ </t>
  </si>
  <si>
    <t xml:space="preserve">JERONIMO MARIN </t>
  </si>
  <si>
    <t xml:space="preserve">ANGIE LUCIANA CAMARGO RODRIGUEZ </t>
  </si>
  <si>
    <t>ARLEY STIVEN ZABALA SERRATO</t>
  </si>
  <si>
    <t>DUVAN ALFREDO CARVAJAL PERDOMO</t>
  </si>
  <si>
    <t xml:space="preserve">KEVIN MOLINA </t>
  </si>
  <si>
    <t xml:space="preserve">JULIANA SALGUERO HENAO </t>
  </si>
  <si>
    <t>LAURA VALENTINA VILLALBA CARREÑO</t>
  </si>
  <si>
    <t>KEVIN CARDONA RODRIGUEZ</t>
  </si>
  <si>
    <t xml:space="preserve">LUIS ALEJANDRO VARON RODRIGUEZ </t>
  </si>
  <si>
    <t xml:space="preserve">JUAN DAVID TRIANA RODRIGUEZ </t>
  </si>
  <si>
    <t>JONIER CORTES PULECIO</t>
  </si>
  <si>
    <t>JORGE SANTIAGO JARA HERRERA</t>
  </si>
  <si>
    <t>NICOLAS MARTINEZ MOJICA</t>
  </si>
  <si>
    <t>GABRIELA GOMEZ</t>
  </si>
  <si>
    <t xml:space="preserve">ALEXANDRA ZABALA </t>
  </si>
  <si>
    <t>SHARIT CORTES YATE</t>
  </si>
  <si>
    <t>SHARIT LUNA LOZANO</t>
  </si>
  <si>
    <t>SANTIAGO MARIN</t>
  </si>
  <si>
    <t xml:space="preserve">SHARIT TEUTA ROJAS </t>
  </si>
  <si>
    <t>ANDRES FELIPE SOTO PATIÑO</t>
  </si>
  <si>
    <t>MARIA JOSE CORTES VILLALBA</t>
  </si>
  <si>
    <t>TATIANA ANDRADE GOMEZ</t>
  </si>
  <si>
    <t>JANNER EDUARDO PARRA TERREROS</t>
  </si>
  <si>
    <t>YARITZA SOLAQUE</t>
  </si>
  <si>
    <t>NASLY CARVAJAL</t>
  </si>
  <si>
    <t>SARAY SANDOVAL</t>
  </si>
  <si>
    <t>GABRIELA MENESES</t>
  </si>
  <si>
    <t>NICOLAS RODRIGUEZ</t>
  </si>
  <si>
    <t>ALEXANDER HERRERA</t>
  </si>
  <si>
    <t>FREDY LAGUNA</t>
  </si>
  <si>
    <t>JUAN STEBAN MORENO FRASICA</t>
  </si>
  <si>
    <t>JERUSALEN</t>
  </si>
  <si>
    <t>FAID SALGUERO</t>
  </si>
  <si>
    <t>NICOLAS PARRA</t>
  </si>
  <si>
    <t xml:space="preserve">CRISTIAN MARTINEZ </t>
  </si>
  <si>
    <t>ERIK SANTIAGO WELFAR</t>
  </si>
  <si>
    <t>MIGUEL VELANDIA</t>
  </si>
  <si>
    <t>VALERY SOLAQUE</t>
  </si>
  <si>
    <t>LAREN SALAMANCA</t>
  </si>
  <si>
    <t xml:space="preserve">FABIAN MEDINA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</si>
</sst>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b/>
      <sz val="24"/>
      <color theme="1"/>
      <name val="Calibri"/>
      <family val="2"/>
      <scheme val="minor"/>
    </font>
    <font>
      <b/>
      <sz val="18"/>
      <color theme="1"/>
      <name val="Calibri"/>
      <family val="2"/>
      <scheme val="minor"/>
    </font>
    <font>
      <b/>
      <sz val="16"/>
      <color theme="1"/>
      <name val="Calibri"/>
      <family val="2"/>
      <scheme val="minor"/>
    </font>
    <font>
      <sz val="16"/>
      <color theme="1"/>
      <name val="Calibri"/>
      <family val="2"/>
      <scheme val="minor"/>
    </font>
    <font>
      <sz val="11"/>
      <color theme="1"/>
      <name val="Arial"/>
      <family val="2"/>
    </font>
    <font>
      <sz val="24"/>
      <color theme="1"/>
      <name val="Calibri"/>
      <family val="2"/>
      <scheme val="minor"/>
    </font>
    <font>
      <sz val="18"/>
      <color theme="1"/>
      <name val="Calibri"/>
      <family val="2"/>
      <scheme val="minor"/>
    </font>
    <font>
      <sz val="14"/>
      <color theme="1"/>
      <name val="Arial"/>
      <family val="2"/>
    </font>
    <font>
      <b/>
      <sz val="12"/>
      <color theme="1"/>
      <name val="Arial"/>
      <family val="2"/>
    </font>
    <font>
      <sz val="8"/>
      <color theme="1"/>
      <name val="Calibri"/>
      <family val="2"/>
      <scheme val="minor"/>
    </font>
    <font>
      <b/>
      <sz val="11"/>
      <name val="Arial"/>
      <family val="2"/>
    </font>
    <font>
      <b/>
      <sz val="16"/>
      <color rgb="FF00B050"/>
      <name val="Calibri"/>
      <family val="2"/>
      <scheme val="minor"/>
    </font>
    <font>
      <b/>
      <sz val="16"/>
      <color theme="9" tint="-0.249977111117893"/>
      <name val="Calibri"/>
      <family val="2"/>
      <scheme val="minor"/>
    </font>
    <font>
      <b/>
      <sz val="14"/>
      <color theme="1"/>
      <name val="Arial"/>
      <family val="2"/>
    </font>
    <font>
      <b/>
      <sz val="16"/>
      <name val="Calibri"/>
      <family val="2"/>
      <scheme val="minor"/>
    </font>
    <font>
      <b/>
      <sz val="12"/>
      <color theme="1"/>
      <name val="Calibri"/>
      <family val="2"/>
      <scheme val="minor"/>
    </font>
    <font>
      <sz val="14"/>
      <color theme="1"/>
      <name val="Calibri"/>
      <family val="2"/>
      <scheme val="minor"/>
    </font>
    <font>
      <sz val="11"/>
      <color rgb="FF000000"/>
      <name val="Arial"/>
      <family val="2"/>
    </font>
    <font>
      <sz val="11"/>
      <name val="Arial"/>
      <family val="2"/>
    </font>
    <font>
      <sz val="12"/>
      <color theme="1"/>
      <name val="Calibri"/>
      <family val="2"/>
      <scheme val="minor"/>
    </font>
    <font>
      <sz val="12"/>
      <color theme="1"/>
      <name val="Arial"/>
      <family val="2"/>
    </font>
    <font>
      <sz val="10"/>
      <name val="Arial"/>
      <family val="2"/>
    </font>
    <font>
      <sz val="12"/>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59999389629810485"/>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
      <left style="medium">
        <color indexed="64"/>
      </left>
      <right style="medium">
        <color indexed="64"/>
      </right>
      <top/>
      <bottom style="thin">
        <color indexed="64"/>
      </bottom>
      <diagonal/>
    </border>
  </borders>
  <cellStyleXfs count="1">
    <xf numFmtId="0" fontId="0" fillId="0" borderId="0"/>
  </cellStyleXfs>
  <cellXfs count="307">
    <xf numFmtId="0" fontId="0" fillId="0" borderId="0" xfId="0"/>
    <xf numFmtId="0" fontId="0" fillId="0" borderId="0" xfId="0" applyAlignment="1">
      <alignment vertical="center" wrapText="1"/>
    </xf>
    <xf numFmtId="0" fontId="0" fillId="0" borderId="0" xfId="0" applyFill="1"/>
    <xf numFmtId="0" fontId="5" fillId="3" borderId="10" xfId="0" applyFont="1" applyFill="1" applyBorder="1" applyAlignment="1">
      <alignment horizontal="center" vertical="center" wrapText="1"/>
    </xf>
    <xf numFmtId="0" fontId="7" fillId="0" borderId="8" xfId="0" applyFont="1" applyBorder="1" applyAlignment="1">
      <alignment horizontal="center" vertical="center" wrapText="1"/>
    </xf>
    <xf numFmtId="0" fontId="6" fillId="0" borderId="8" xfId="0" applyFont="1" applyBorder="1" applyAlignment="1">
      <alignment horizontal="center" vertical="center" wrapText="1"/>
    </xf>
    <xf numFmtId="0" fontId="7" fillId="0" borderId="8" xfId="0" applyFont="1" applyFill="1" applyBorder="1" applyAlignment="1">
      <alignment horizontal="center" vertical="center" wrapText="1"/>
    </xf>
    <xf numFmtId="0" fontId="7" fillId="0" borderId="2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2" xfId="0" applyFont="1" applyBorder="1" applyAlignment="1">
      <alignment horizontal="center" vertical="center" wrapText="1"/>
    </xf>
    <xf numFmtId="0" fontId="7" fillId="0" borderId="26" xfId="0" applyFont="1" applyBorder="1" applyAlignment="1">
      <alignment horizontal="center" vertical="center" wrapText="1"/>
    </xf>
    <xf numFmtId="0" fontId="6" fillId="3" borderId="4" xfId="0" applyFont="1" applyFill="1" applyBorder="1" applyAlignment="1">
      <alignment horizontal="center" vertical="center" wrapText="1"/>
    </xf>
    <xf numFmtId="0" fontId="1" fillId="0" borderId="0" xfId="0" applyFont="1" applyBorder="1" applyAlignment="1">
      <alignment vertical="center"/>
    </xf>
    <xf numFmtId="0" fontId="6" fillId="0" borderId="19" xfId="0" applyFont="1" applyFill="1" applyBorder="1" applyAlignment="1">
      <alignment horizontal="center" vertical="center" wrapText="1"/>
    </xf>
    <xf numFmtId="0" fontId="10" fillId="0" borderId="5" xfId="0" applyFont="1" applyBorder="1" applyAlignment="1">
      <alignment horizontal="center" vertical="center"/>
    </xf>
    <xf numFmtId="0" fontId="7" fillId="0" borderId="23" xfId="0" applyFont="1" applyBorder="1" applyAlignment="1">
      <alignment horizontal="center" vertical="center" wrapText="1"/>
    </xf>
    <xf numFmtId="0" fontId="4" fillId="0" borderId="13" xfId="0" applyFont="1" applyBorder="1" applyAlignment="1">
      <alignment vertical="center"/>
    </xf>
    <xf numFmtId="0" fontId="4" fillId="0" borderId="0" xfId="0" applyFont="1" applyBorder="1" applyAlignment="1">
      <alignment vertical="center"/>
    </xf>
    <xf numFmtId="0" fontId="11" fillId="6" borderId="8" xfId="0" applyFont="1" applyFill="1" applyBorder="1" applyAlignment="1">
      <alignment horizontal="center" vertical="center"/>
    </xf>
    <xf numFmtId="0" fontId="12" fillId="6" borderId="8" xfId="0" applyFont="1" applyFill="1" applyBorder="1" applyAlignment="1">
      <alignment horizontal="left" vertical="center"/>
    </xf>
    <xf numFmtId="0" fontId="13" fillId="0" borderId="22" xfId="0" applyFont="1" applyBorder="1"/>
    <xf numFmtId="0" fontId="13" fillId="3" borderId="22" xfId="0" applyFont="1" applyFill="1" applyBorder="1"/>
    <xf numFmtId="0" fontId="13" fillId="5" borderId="22" xfId="0" applyFont="1" applyFill="1" applyBorder="1"/>
    <xf numFmtId="0" fontId="13" fillId="6" borderId="22" xfId="0" applyFont="1" applyFill="1" applyBorder="1"/>
    <xf numFmtId="0" fontId="13" fillId="0" borderId="25" xfId="0" applyFont="1" applyBorder="1"/>
    <xf numFmtId="0" fontId="13" fillId="0" borderId="26" xfId="0" applyFont="1" applyBorder="1"/>
    <xf numFmtId="0" fontId="2" fillId="3" borderId="8" xfId="0" applyFont="1" applyFill="1" applyBorder="1" applyAlignment="1">
      <alignment horizontal="center" vertical="center" wrapText="1"/>
    </xf>
    <xf numFmtId="0" fontId="10" fillId="0" borderId="8" xfId="0" applyFont="1" applyBorder="1" applyAlignment="1">
      <alignment horizontal="center" vertical="center"/>
    </xf>
    <xf numFmtId="1" fontId="7" fillId="6" borderId="8" xfId="0" applyNumberFormat="1" applyFont="1" applyFill="1" applyBorder="1" applyAlignment="1">
      <alignment horizontal="center" vertical="center"/>
    </xf>
    <xf numFmtId="0" fontId="2" fillId="3" borderId="13"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0" fillId="0" borderId="8" xfId="0" applyBorder="1"/>
    <xf numFmtId="0" fontId="16" fillId="6" borderId="8" xfId="0" applyFont="1" applyFill="1" applyBorder="1" applyAlignment="1">
      <alignment horizontal="center" vertical="center" wrapText="1"/>
    </xf>
    <xf numFmtId="0" fontId="9" fillId="0" borderId="13" xfId="0" applyFont="1" applyBorder="1" applyAlignment="1">
      <alignment horizontal="center"/>
    </xf>
    <xf numFmtId="0" fontId="9" fillId="0" borderId="0" xfId="0" applyFont="1" applyBorder="1" applyAlignment="1">
      <alignment horizontal="center"/>
    </xf>
    <xf numFmtId="0" fontId="9" fillId="0" borderId="0" xfId="0" applyFont="1" applyBorder="1"/>
    <xf numFmtId="0" fontId="15" fillId="0" borderId="8" xfId="0" applyNumberFormat="1" applyFont="1" applyBorder="1" applyAlignment="1">
      <alignment horizontal="center" vertical="center" wrapText="1"/>
    </xf>
    <xf numFmtId="4" fontId="7" fillId="0" borderId="8" xfId="0" applyNumberFormat="1" applyFont="1" applyBorder="1" applyAlignment="1">
      <alignment horizontal="center" vertical="center" wrapText="1"/>
    </xf>
    <xf numFmtId="0" fontId="0" fillId="0" borderId="0" xfId="0" applyProtection="1">
      <protection locked="0"/>
    </xf>
    <xf numFmtId="0" fontId="4" fillId="0" borderId="13" xfId="0" applyFont="1" applyBorder="1" applyAlignment="1" applyProtection="1">
      <alignment vertical="center"/>
      <protection locked="0"/>
    </xf>
    <xf numFmtId="0" fontId="4" fillId="0" borderId="0" xfId="0" applyFont="1" applyBorder="1" applyAlignment="1" applyProtection="1">
      <alignment vertical="center"/>
      <protection locked="0"/>
    </xf>
    <xf numFmtId="0" fontId="9" fillId="0" borderId="13" xfId="0" applyFont="1" applyBorder="1" applyAlignment="1" applyProtection="1">
      <alignment horizontal="center"/>
      <protection locked="0"/>
    </xf>
    <xf numFmtId="0" fontId="9" fillId="0" borderId="0" xfId="0" applyFont="1" applyBorder="1" applyAlignment="1" applyProtection="1">
      <alignment horizontal="center"/>
      <protection locked="0"/>
    </xf>
    <xf numFmtId="0" fontId="9" fillId="0" borderId="0" xfId="0" applyFont="1" applyBorder="1" applyProtection="1">
      <protection locked="0"/>
    </xf>
    <xf numFmtId="0" fontId="14" fillId="8" borderId="8" xfId="0" applyFont="1" applyFill="1" applyBorder="1" applyAlignment="1" applyProtection="1">
      <alignment horizontal="center" vertical="center" wrapText="1"/>
      <protection locked="0"/>
    </xf>
    <xf numFmtId="0" fontId="2" fillId="3" borderId="8" xfId="0" applyFont="1" applyFill="1" applyBorder="1" applyAlignment="1" applyProtection="1">
      <alignment horizontal="center" vertical="center" wrapText="1"/>
      <protection locked="0"/>
    </xf>
    <xf numFmtId="0" fontId="12" fillId="6" borderId="8" xfId="0" applyFont="1" applyFill="1" applyBorder="1" applyAlignment="1" applyProtection="1">
      <alignment horizontal="left" vertical="center"/>
      <protection locked="0"/>
    </xf>
    <xf numFmtId="0" fontId="11" fillId="6" borderId="8" xfId="0" applyFont="1" applyFill="1" applyBorder="1" applyAlignment="1" applyProtection="1">
      <alignment horizontal="center" vertical="center"/>
      <protection locked="0"/>
    </xf>
    <xf numFmtId="0" fontId="7" fillId="0" borderId="8" xfId="0" applyFont="1" applyBorder="1" applyAlignment="1" applyProtection="1">
      <alignment horizontal="center" vertical="center" wrapText="1"/>
      <protection locked="0"/>
    </xf>
    <xf numFmtId="0" fontId="15" fillId="0" borderId="8" xfId="0" applyNumberFormat="1" applyFont="1" applyBorder="1" applyAlignment="1" applyProtection="1">
      <alignment horizontal="center" vertical="center" wrapText="1"/>
      <protection locked="0"/>
    </xf>
    <xf numFmtId="0" fontId="15" fillId="0" borderId="8" xfId="0" applyFont="1" applyBorder="1" applyAlignment="1" applyProtection="1">
      <alignment horizontal="center" vertical="center" wrapText="1"/>
      <protection locked="0"/>
    </xf>
    <xf numFmtId="0" fontId="16" fillId="6" borderId="8" xfId="0" applyFont="1" applyFill="1" applyBorder="1" applyAlignment="1" applyProtection="1">
      <alignment horizontal="center" vertical="center" wrapText="1"/>
      <protection locked="0"/>
    </xf>
    <xf numFmtId="0" fontId="0" fillId="0" borderId="8" xfId="0" applyBorder="1" applyProtection="1">
      <protection locked="0"/>
    </xf>
    <xf numFmtId="1" fontId="7" fillId="6" borderId="8" xfId="0" applyNumberFormat="1" applyFont="1" applyFill="1" applyBorder="1" applyAlignment="1" applyProtection="1">
      <alignment horizontal="center" vertical="center"/>
      <protection locked="0"/>
    </xf>
    <xf numFmtId="0" fontId="1" fillId="0" borderId="0" xfId="0" applyFont="1" applyBorder="1" applyAlignment="1" applyProtection="1">
      <alignment vertical="center"/>
      <protection locked="0"/>
    </xf>
    <xf numFmtId="0" fontId="7" fillId="0" borderId="8" xfId="0" applyFont="1" applyBorder="1" applyAlignment="1" applyProtection="1">
      <alignment horizontal="center" vertical="center" wrapText="1"/>
      <protection hidden="1"/>
    </xf>
    <xf numFmtId="4" fontId="7" fillId="0" borderId="8" xfId="0" applyNumberFormat="1" applyFont="1" applyBorder="1" applyAlignment="1" applyProtection="1">
      <alignment horizontal="center" vertical="center" wrapText="1"/>
      <protection hidden="1"/>
    </xf>
    <xf numFmtId="0" fontId="15" fillId="0" borderId="8" xfId="0" applyNumberFormat="1" applyFont="1" applyBorder="1" applyAlignment="1" applyProtection="1">
      <alignment horizontal="center" vertical="center" wrapText="1"/>
      <protection hidden="1"/>
    </xf>
    <xf numFmtId="0" fontId="16" fillId="6" borderId="8" xfId="0" applyFont="1" applyFill="1" applyBorder="1" applyAlignment="1" applyProtection="1">
      <alignment horizontal="center" vertical="center" wrapText="1"/>
      <protection hidden="1"/>
    </xf>
    <xf numFmtId="0" fontId="0" fillId="0" borderId="8" xfId="0" applyBorder="1" applyProtection="1">
      <protection hidden="1"/>
    </xf>
    <xf numFmtId="0" fontId="9" fillId="0" borderId="21" xfId="0" applyFont="1" applyBorder="1" applyAlignment="1" applyProtection="1">
      <alignment horizontal="center"/>
      <protection locked="0"/>
    </xf>
    <xf numFmtId="0" fontId="9" fillId="0" borderId="7" xfId="0" applyFont="1" applyBorder="1" applyAlignment="1" applyProtection="1">
      <alignment horizontal="center"/>
      <protection locked="0"/>
    </xf>
    <xf numFmtId="0" fontId="9" fillId="0" borderId="7" xfId="0" applyFont="1" applyBorder="1" applyProtection="1">
      <protection locked="0"/>
    </xf>
    <xf numFmtId="0" fontId="14" fillId="8" borderId="0" xfId="0" applyFont="1" applyFill="1" applyBorder="1" applyAlignment="1" applyProtection="1">
      <alignment horizontal="center" vertical="center" wrapText="1"/>
      <protection locked="0"/>
    </xf>
    <xf numFmtId="0" fontId="2" fillId="3" borderId="13" xfId="0" applyFont="1" applyFill="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0" fontId="18" fillId="0" borderId="8" xfId="0" applyNumberFormat="1" applyFont="1" applyBorder="1" applyAlignment="1" applyProtection="1">
      <alignment horizontal="center" vertical="center" wrapText="1"/>
      <protection locked="0"/>
    </xf>
    <xf numFmtId="0" fontId="6"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3" fillId="0" borderId="22" xfId="0" applyFont="1" applyFill="1" applyBorder="1"/>
    <xf numFmtId="0" fontId="6" fillId="3" borderId="34"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6" fillId="0" borderId="13" xfId="0" applyFont="1" applyBorder="1" applyAlignment="1">
      <alignment vertical="center"/>
    </xf>
    <xf numFmtId="0" fontId="6" fillId="0" borderId="0" xfId="0" applyFont="1" applyFill="1" applyBorder="1" applyAlignment="1">
      <alignment vertical="center"/>
    </xf>
    <xf numFmtId="0" fontId="6" fillId="0" borderId="0" xfId="0" applyFont="1" applyBorder="1" applyAlignment="1">
      <alignment vertical="center"/>
    </xf>
    <xf numFmtId="0" fontId="6" fillId="0" borderId="18" xfId="0" applyFont="1" applyBorder="1" applyAlignment="1">
      <alignment vertical="center"/>
    </xf>
    <xf numFmtId="0" fontId="7" fillId="0" borderId="21" xfId="0" applyFont="1" applyBorder="1" applyAlignment="1">
      <alignment horizontal="center"/>
    </xf>
    <xf numFmtId="0" fontId="7" fillId="0" borderId="7" xfId="0" applyFont="1" applyBorder="1"/>
    <xf numFmtId="0" fontId="7" fillId="0" borderId="7" xfId="0" applyFont="1" applyBorder="1" applyAlignment="1">
      <alignment horizontal="center"/>
    </xf>
    <xf numFmtId="0" fontId="7" fillId="0" borderId="29" xfId="0" applyFont="1" applyBorder="1"/>
    <xf numFmtId="0" fontId="20" fillId="0" borderId="21" xfId="0" applyFont="1" applyBorder="1" applyAlignment="1">
      <alignment horizontal="center"/>
    </xf>
    <xf numFmtId="0" fontId="20" fillId="0" borderId="7" xfId="0" applyFont="1" applyBorder="1"/>
    <xf numFmtId="0" fontId="20" fillId="0" borderId="7" xfId="0" applyFont="1" applyBorder="1" applyAlignment="1">
      <alignment horizontal="center"/>
    </xf>
    <xf numFmtId="0" fontId="20" fillId="0" borderId="29" xfId="0" applyFont="1" applyBorder="1"/>
    <xf numFmtId="0" fontId="3" fillId="3"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0" fillId="0" borderId="23" xfId="0" applyFont="1" applyBorder="1" applyAlignment="1">
      <alignment horizontal="center" vertical="center" wrapText="1"/>
    </xf>
    <xf numFmtId="0" fontId="20"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horizontal="center" vertical="center" wrapText="1"/>
    </xf>
    <xf numFmtId="0" fontId="3" fillId="3" borderId="10"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8" xfId="0" applyFont="1" applyBorder="1" applyAlignment="1">
      <alignment horizontal="center" vertical="center" wrapText="1"/>
    </xf>
    <xf numFmtId="0" fontId="3" fillId="0" borderId="8"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9" xfId="0" applyFont="1" applyFill="1" applyBorder="1" applyAlignment="1">
      <alignment horizontal="center" vertical="center" wrapText="1"/>
    </xf>
    <xf numFmtId="0" fontId="20" fillId="0" borderId="8" xfId="0" applyFont="1" applyFill="1" applyBorder="1" applyAlignment="1">
      <alignment horizontal="center" vertical="center" wrapText="1"/>
    </xf>
    <xf numFmtId="1" fontId="20" fillId="0" borderId="5" xfId="0" applyNumberFormat="1" applyFont="1" applyBorder="1" applyAlignment="1">
      <alignment horizontal="center" vertical="center"/>
    </xf>
    <xf numFmtId="0" fontId="19" fillId="0" borderId="13" xfId="0" applyFont="1" applyBorder="1" applyAlignment="1">
      <alignment vertical="center"/>
    </xf>
    <xf numFmtId="0" fontId="19" fillId="0" borderId="0" xfId="0" applyFont="1" applyFill="1" applyBorder="1" applyAlignment="1">
      <alignment vertical="center"/>
    </xf>
    <xf numFmtId="0" fontId="19" fillId="0" borderId="0" xfId="0" applyFont="1" applyBorder="1" applyAlignment="1">
      <alignment vertical="center"/>
    </xf>
    <xf numFmtId="0" fontId="19" fillId="0" borderId="18" xfId="0" applyFont="1" applyBorder="1" applyAlignment="1">
      <alignment vertical="center"/>
    </xf>
    <xf numFmtId="0" fontId="1" fillId="0" borderId="13" xfId="0" applyFont="1" applyBorder="1" applyAlignment="1">
      <alignment vertical="center"/>
    </xf>
    <xf numFmtId="0" fontId="1" fillId="0" borderId="0" xfId="0" applyFont="1" applyFill="1" applyBorder="1" applyAlignment="1">
      <alignment vertical="center"/>
    </xf>
    <xf numFmtId="0" fontId="1" fillId="0" borderId="18" xfId="0" applyFont="1" applyBorder="1" applyAlignment="1">
      <alignment vertical="center"/>
    </xf>
    <xf numFmtId="0" fontId="21" fillId="6" borderId="8" xfId="0" applyFont="1" applyFill="1" applyBorder="1"/>
    <xf numFmtId="0" fontId="8" fillId="6" borderId="8" xfId="0" applyFont="1" applyFill="1" applyBorder="1" applyAlignment="1">
      <alignment vertical="center"/>
    </xf>
    <xf numFmtId="0" fontId="22" fillId="0" borderId="22" xfId="0" applyFont="1" applyBorder="1" applyAlignment="1">
      <alignment horizontal="center" vertical="center" wrapText="1"/>
    </xf>
    <xf numFmtId="0" fontId="23" fillId="0" borderId="21" xfId="0" applyFont="1" applyBorder="1" applyAlignment="1">
      <alignment horizontal="center"/>
    </xf>
    <xf numFmtId="0" fontId="23" fillId="0" borderId="7" xfId="0" applyFont="1" applyBorder="1"/>
    <xf numFmtId="0" fontId="23" fillId="0" borderId="7" xfId="0" applyFont="1" applyBorder="1" applyAlignment="1">
      <alignment horizontal="center"/>
    </xf>
    <xf numFmtId="0" fontId="23" fillId="0" borderId="29" xfId="0" applyFont="1" applyBorder="1"/>
    <xf numFmtId="0" fontId="19" fillId="3" borderId="2"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34" xfId="0" applyFont="1" applyFill="1" applyBorder="1" applyAlignment="1">
      <alignment horizontal="center" vertical="center" wrapText="1"/>
    </xf>
    <xf numFmtId="0" fontId="19" fillId="3" borderId="28" xfId="0" applyFont="1" applyFill="1" applyBorder="1" applyAlignment="1">
      <alignment horizontal="center" vertical="center" wrapText="1"/>
    </xf>
    <xf numFmtId="0" fontId="24" fillId="6" borderId="8" xfId="0" applyFont="1" applyFill="1" applyBorder="1" applyAlignment="1">
      <alignment horizontal="center" vertical="center"/>
    </xf>
    <xf numFmtId="0" fontId="23" fillId="0" borderId="23" xfId="0" applyFont="1" applyBorder="1" applyAlignment="1">
      <alignment horizontal="center" vertical="center" wrapText="1"/>
    </xf>
    <xf numFmtId="0" fontId="23" fillId="0" borderId="22" xfId="0" applyFont="1" applyBorder="1" applyAlignment="1">
      <alignment horizontal="center" vertical="center" wrapText="1"/>
    </xf>
    <xf numFmtId="0" fontId="19" fillId="0" borderId="22"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5" xfId="0" applyFont="1" applyBorder="1" applyAlignment="1">
      <alignment horizontal="center" vertical="center" wrapText="1"/>
    </xf>
    <xf numFmtId="0" fontId="19" fillId="3" borderId="10" xfId="0" applyFont="1" applyFill="1" applyBorder="1" applyAlignment="1">
      <alignment horizontal="center" vertical="center" wrapText="1"/>
    </xf>
    <xf numFmtId="0" fontId="23" fillId="0" borderId="24" xfId="0" applyFont="1" applyBorder="1" applyAlignment="1">
      <alignment horizontal="center" vertical="center" wrapText="1"/>
    </xf>
    <xf numFmtId="0" fontId="23"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9" xfId="0" applyFont="1" applyFill="1" applyBorder="1" applyAlignment="1">
      <alignment horizontal="center" vertical="center" wrapText="1"/>
    </xf>
    <xf numFmtId="0" fontId="23" fillId="0" borderId="8" xfId="0" applyFont="1" applyFill="1" applyBorder="1" applyAlignment="1">
      <alignment horizontal="center" vertical="center" wrapText="1"/>
    </xf>
    <xf numFmtId="1" fontId="23" fillId="0" borderId="5" xfId="0" applyNumberFormat="1" applyFont="1" applyBorder="1" applyAlignment="1">
      <alignment horizontal="center" vertical="center"/>
    </xf>
    <xf numFmtId="0" fontId="21" fillId="6" borderId="8" xfId="0" applyFont="1" applyFill="1" applyBorder="1" applyAlignment="1">
      <alignment horizontal="left" vertical="top"/>
    </xf>
    <xf numFmtId="0" fontId="25" fillId="0" borderId="22" xfId="0" applyFont="1" applyBorder="1" applyAlignment="1">
      <alignment horizontal="center" vertical="center" wrapText="1"/>
    </xf>
    <xf numFmtId="0" fontId="21" fillId="6" borderId="35" xfId="0" applyFont="1" applyFill="1" applyBorder="1"/>
    <xf numFmtId="0" fontId="26" fillId="0" borderId="22" xfId="0" applyFont="1" applyBorder="1" applyAlignment="1">
      <alignment horizontal="center" vertical="center" wrapText="1"/>
    </xf>
    <xf numFmtId="0" fontId="20" fillId="0" borderId="5" xfId="0" applyFont="1" applyBorder="1" applyAlignment="1">
      <alignment horizontal="left" vertical="center"/>
    </xf>
    <xf numFmtId="0" fontId="23" fillId="0" borderId="0" xfId="0" applyFont="1" applyBorder="1" applyAlignment="1">
      <alignment horizontal="center" vertical="center" wrapText="1"/>
    </xf>
    <xf numFmtId="0" fontId="6" fillId="0" borderId="8" xfId="0" applyNumberFormat="1" applyFont="1" applyBorder="1" applyAlignment="1" applyProtection="1">
      <alignment horizontal="center" vertical="center" wrapText="1"/>
      <protection locked="0"/>
    </xf>
    <xf numFmtId="0" fontId="19" fillId="0" borderId="0" xfId="0" applyFont="1" applyBorder="1" applyAlignment="1">
      <alignment horizontal="center" vertical="center" wrapText="1"/>
    </xf>
    <xf numFmtId="0" fontId="18" fillId="0" borderId="33" xfId="0" applyNumberFormat="1" applyFont="1" applyBorder="1" applyAlignment="1">
      <alignment horizontal="center" vertical="center" wrapText="1"/>
    </xf>
    <xf numFmtId="0" fontId="7" fillId="0" borderId="8" xfId="0" applyFont="1" applyBorder="1" applyAlignment="1">
      <alignment horizontal="center"/>
    </xf>
    <xf numFmtId="0" fontId="11" fillId="6" borderId="8" xfId="0" applyFont="1" applyFill="1" applyBorder="1" applyAlignment="1" applyProtection="1">
      <alignment horizontal="left" vertical="center"/>
      <protection locked="0"/>
    </xf>
    <xf numFmtId="0" fontId="16" fillId="0" borderId="8" xfId="0" applyFont="1" applyBorder="1" applyAlignment="1" applyProtection="1">
      <alignment horizontal="center" vertical="center" wrapText="1"/>
      <protection locked="0"/>
    </xf>
    <xf numFmtId="0" fontId="24" fillId="6" borderId="8" xfId="0" applyFont="1" applyFill="1" applyBorder="1" applyAlignment="1" applyProtection="1">
      <alignment horizontal="left" vertical="center"/>
      <protection locked="0"/>
    </xf>
    <xf numFmtId="0" fontId="21" fillId="6" borderId="8" xfId="0" applyFont="1" applyFill="1" applyBorder="1" applyAlignment="1">
      <alignment horizontal="left"/>
    </xf>
    <xf numFmtId="0" fontId="26" fillId="0" borderId="0" xfId="0" applyFont="1" applyBorder="1" applyAlignment="1">
      <alignment horizontal="center" vertical="center" wrapText="1"/>
    </xf>
    <xf numFmtId="0" fontId="21" fillId="6" borderId="0" xfId="0" applyFont="1" applyFill="1" applyBorder="1"/>
    <xf numFmtId="1" fontId="20" fillId="0" borderId="0" xfId="0" applyNumberFormat="1" applyFont="1" applyBorder="1" applyAlignment="1">
      <alignment horizontal="center" vertical="center"/>
    </xf>
    <xf numFmtId="0" fontId="15"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5" fillId="0" borderId="8" xfId="0" applyFont="1" applyBorder="1" applyAlignment="1" applyProtection="1">
      <alignment horizontal="center" vertical="center" wrapText="1"/>
      <protection hidden="1"/>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3"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21" xfId="0" applyBorder="1" applyAlignment="1">
      <alignment horizontal="center"/>
    </xf>
    <xf numFmtId="0" fontId="0" fillId="0" borderId="7"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 fillId="3" borderId="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3" xfId="0" applyFont="1" applyBorder="1" applyAlignment="1">
      <alignment horizontal="center" vertical="center"/>
    </xf>
    <xf numFmtId="0" fontId="6" fillId="0" borderId="0" xfId="0" applyFont="1" applyBorder="1" applyAlignment="1">
      <alignment horizontal="center" vertical="center"/>
    </xf>
    <xf numFmtId="0" fontId="6" fillId="0" borderId="18"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36"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9" fillId="0" borderId="15" xfId="0" applyFont="1" applyBorder="1" applyAlignment="1">
      <alignment horizontal="center" vertical="center"/>
    </xf>
    <xf numFmtId="0" fontId="19"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13" xfId="0" applyFont="1" applyBorder="1" applyAlignment="1">
      <alignment horizontal="center" vertical="center"/>
    </xf>
    <xf numFmtId="0" fontId="19" fillId="0" borderId="0" xfId="0" applyFont="1" applyBorder="1" applyAlignment="1">
      <alignment horizontal="center" vertical="center"/>
    </xf>
    <xf numFmtId="0" fontId="19" fillId="0" borderId="18" xfId="0" applyFont="1" applyBorder="1" applyAlignment="1">
      <alignment horizontal="center" vertical="center"/>
    </xf>
    <xf numFmtId="0" fontId="19" fillId="0" borderId="13"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8" xfId="0" applyFont="1" applyBorder="1" applyAlignment="1">
      <alignment horizontal="center" vertical="center" wrapText="1"/>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9" fillId="3" borderId="13"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3" borderId="12"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8"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4" fillId="8" borderId="22" xfId="0" applyFont="1" applyFill="1" applyBorder="1" applyAlignment="1" applyProtection="1">
      <alignment horizontal="center" vertical="center" wrapText="1"/>
      <protection locked="0"/>
    </xf>
    <xf numFmtId="0" fontId="14" fillId="8" borderId="8" xfId="0" applyFont="1" applyFill="1" applyBorder="1" applyAlignment="1" applyProtection="1">
      <alignment horizontal="center" vertical="center" wrapText="1"/>
      <protection locked="0"/>
    </xf>
    <xf numFmtId="0" fontId="14" fillId="5" borderId="22"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4" fillId="4" borderId="2" xfId="0" applyFont="1" applyFill="1" applyBorder="1" applyAlignment="1" applyProtection="1">
      <alignment horizontal="center" vertical="center" wrapText="1"/>
      <protection locked="0"/>
    </xf>
    <xf numFmtId="0" fontId="4" fillId="4" borderId="27" xfId="0" applyFont="1" applyFill="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protection locked="0"/>
    </xf>
    <xf numFmtId="0" fontId="4" fillId="0" borderId="16"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4" fillId="2" borderId="13" xfId="0" applyFont="1" applyFill="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0" fontId="2" fillId="2" borderId="21"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3" fillId="3" borderId="22"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17" fillId="3" borderId="22" xfId="0" applyFont="1" applyFill="1" applyBorder="1" applyAlignment="1" applyProtection="1">
      <alignment horizontal="center" vertical="center" wrapText="1"/>
      <protection locked="0"/>
    </xf>
    <xf numFmtId="0" fontId="17"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27" xfId="0" applyFont="1" applyFill="1" applyBorder="1" applyAlignment="1" applyProtection="1">
      <alignment horizontal="center" vertical="center" wrapText="1"/>
      <protection locked="0"/>
    </xf>
    <xf numFmtId="0" fontId="14" fillId="5" borderId="22" xfId="0" applyFont="1" applyFill="1" applyBorder="1" applyAlignment="1" applyProtection="1">
      <alignment horizontal="center" vertical="center" wrapText="1"/>
      <protection locked="0"/>
    </xf>
    <xf numFmtId="0" fontId="14" fillId="5" borderId="8" xfId="0" applyFont="1" applyFill="1" applyBorder="1" applyAlignment="1" applyProtection="1">
      <alignment horizontal="center" vertical="center" wrapText="1"/>
      <protection locked="0"/>
    </xf>
    <xf numFmtId="0" fontId="14" fillId="7" borderId="22" xfId="0" applyFont="1" applyFill="1" applyBorder="1" applyAlignment="1" applyProtection="1">
      <alignment horizontal="center" vertical="center" wrapText="1"/>
      <protection locked="0"/>
    </xf>
    <xf numFmtId="0" fontId="4" fillId="0" borderId="13"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2" borderId="13"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2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4" fillId="7" borderId="22" xfId="0" applyFont="1" applyFill="1" applyBorder="1" applyAlignment="1">
      <alignment horizontal="center" vertical="center" wrapText="1"/>
    </xf>
    <xf numFmtId="0" fontId="17" fillId="3" borderId="22"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7" borderId="8" xfId="0" applyFont="1" applyFill="1" applyBorder="1" applyAlignment="1" applyProtection="1">
      <alignment horizontal="center" vertical="center" wrapText="1"/>
      <protection locked="0"/>
    </xf>
    <xf numFmtId="0" fontId="4" fillId="4" borderId="15" xfId="0" applyFont="1" applyFill="1" applyBorder="1" applyAlignment="1" applyProtection="1">
      <alignment horizontal="center" vertical="center" wrapText="1"/>
      <protection locked="0"/>
    </xf>
    <xf numFmtId="0" fontId="4" fillId="4" borderId="1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0</xdr:col>
      <xdr:colOff>37464</xdr:colOff>
      <xdr:row>0</xdr:row>
      <xdr:rowOff>92034</xdr:rowOff>
    </xdr:from>
    <xdr:to>
      <xdr:col>4</xdr:col>
      <xdr:colOff>84339</xdr:colOff>
      <xdr:row>2</xdr:row>
      <xdr:rowOff>304085</xdr:rowOff>
    </xdr:to>
    <xdr:pic>
      <xdr:nvPicPr>
        <xdr:cNvPr id="2" name="1 Imagen">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l="43981" t="40361" r="41412" b="46564"/>
        <a:stretch/>
      </xdr:blipFill>
      <xdr:spPr bwMode="auto">
        <a:xfrm rot="21079829">
          <a:off x="37464" y="92034"/>
          <a:ext cx="1266075" cy="5930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24</xdr:col>
      <xdr:colOff>209550</xdr:colOff>
      <xdr:row>0</xdr:row>
      <xdr:rowOff>152400</xdr:rowOff>
    </xdr:from>
    <xdr:to>
      <xdr:col>30</xdr:col>
      <xdr:colOff>123825</xdr:colOff>
      <xdr:row>2</xdr:row>
      <xdr:rowOff>295275</xdr:rowOff>
    </xdr:to>
    <xdr:pic>
      <xdr:nvPicPr>
        <xdr:cNvPr id="3" name="2 Imagen" descr="C:\Users\eeandrade\Desktop\logo larg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67550" y="152400"/>
          <a:ext cx="1457325"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281725</xdr:colOff>
      <xdr:row>0</xdr:row>
      <xdr:rowOff>126993</xdr:rowOff>
    </xdr:from>
    <xdr:to>
      <xdr:col>16</xdr:col>
      <xdr:colOff>468724</xdr:colOff>
      <xdr:row>4</xdr:row>
      <xdr:rowOff>26831</xdr:rowOff>
    </xdr:to>
    <xdr:pic>
      <xdr:nvPicPr>
        <xdr:cNvPr id="3" name="2 Imagen" descr="C:\Users\eeandrade\Desktop\logo largo.jp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87359" y="126993"/>
          <a:ext cx="1515133" cy="785261"/>
        </a:xfrm>
        <a:prstGeom prst="rect">
          <a:avLst/>
        </a:prstGeom>
        <a:noFill/>
        <a:ln>
          <a:noFill/>
        </a:ln>
      </xdr:spPr>
    </xdr:pic>
    <xdr:clientData/>
  </xdr:twoCellAnchor>
  <xdr:twoCellAnchor editAs="oneCell">
    <xdr:from>
      <xdr:col>1</xdr:col>
      <xdr:colOff>677497</xdr:colOff>
      <xdr:row>0</xdr:row>
      <xdr:rowOff>193934</xdr:rowOff>
    </xdr:from>
    <xdr:to>
      <xdr:col>2</xdr:col>
      <xdr:colOff>705509</xdr:colOff>
      <xdr:row>4</xdr:row>
      <xdr:rowOff>162148</xdr:rowOff>
    </xdr:to>
    <xdr:pic>
      <xdr:nvPicPr>
        <xdr:cNvPr id="4"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a:srcRect l="43981" t="40361" r="41412" b="46564"/>
        <a:stretch/>
      </xdr:blipFill>
      <xdr:spPr bwMode="auto">
        <a:xfrm rot="21079829">
          <a:off x="1160455" y="193934"/>
          <a:ext cx="1651286" cy="853637"/>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66675</xdr:colOff>
      <xdr:row>0</xdr:row>
      <xdr:rowOff>184144</xdr:rowOff>
    </xdr:from>
    <xdr:to>
      <xdr:col>15</xdr:col>
      <xdr:colOff>999765</xdr:colOff>
      <xdr:row>6</xdr:row>
      <xdr:rowOff>180976</xdr:rowOff>
    </xdr:to>
    <xdr:pic>
      <xdr:nvPicPr>
        <xdr:cNvPr id="2" name="2 Imagen" descr="C:\Users\eeandrade\Desktop\logo largo.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96675" y="184144"/>
          <a:ext cx="935852" cy="815982"/>
        </a:xfrm>
        <a:prstGeom prst="rect">
          <a:avLst/>
        </a:prstGeom>
        <a:noFill/>
        <a:ln>
          <a:noFill/>
        </a:ln>
      </xdr:spPr>
    </xdr:pic>
    <xdr:clientData/>
  </xdr:twoCellAnchor>
  <xdr:twoCellAnchor editAs="oneCell">
    <xdr:from>
      <xdr:col>2</xdr:col>
      <xdr:colOff>469110</xdr:colOff>
      <xdr:row>0</xdr:row>
      <xdr:rowOff>151970</xdr:rowOff>
    </xdr:from>
    <xdr:to>
      <xdr:col>2</xdr:col>
      <xdr:colOff>1524259</xdr:colOff>
      <xdr:row>6</xdr:row>
      <xdr:rowOff>105127</xdr:rowOff>
    </xdr:to>
    <xdr:pic>
      <xdr:nvPicPr>
        <xdr:cNvPr id="3" name="3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43981" t="40361" r="41412" b="46564"/>
        <a:stretch/>
      </xdr:blipFill>
      <xdr:spPr bwMode="auto">
        <a:xfrm rot="21079829">
          <a:off x="1993110" y="151970"/>
          <a:ext cx="1064918" cy="772307"/>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66675</xdr:colOff>
      <xdr:row>0</xdr:row>
      <xdr:rowOff>184144</xdr:rowOff>
    </xdr:from>
    <xdr:to>
      <xdr:col>15</xdr:col>
      <xdr:colOff>999299</xdr:colOff>
      <xdr:row>6</xdr:row>
      <xdr:rowOff>148649</xdr:rowOff>
    </xdr:to>
    <xdr:pic>
      <xdr:nvPicPr>
        <xdr:cNvPr id="2" name="2 Imagen" descr="C:\Users\eeandrade\Desktop\logo largo.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96675" y="184144"/>
          <a:ext cx="935852" cy="815982"/>
        </a:xfrm>
        <a:prstGeom prst="rect">
          <a:avLst/>
        </a:prstGeom>
        <a:noFill/>
        <a:ln>
          <a:noFill/>
        </a:ln>
      </xdr:spPr>
    </xdr:pic>
    <xdr:clientData/>
  </xdr:twoCellAnchor>
  <xdr:twoCellAnchor editAs="oneCell">
    <xdr:from>
      <xdr:col>2</xdr:col>
      <xdr:colOff>469110</xdr:colOff>
      <xdr:row>0</xdr:row>
      <xdr:rowOff>151970</xdr:rowOff>
    </xdr:from>
    <xdr:to>
      <xdr:col>2</xdr:col>
      <xdr:colOff>1539800</xdr:colOff>
      <xdr:row>6</xdr:row>
      <xdr:rowOff>17959</xdr:rowOff>
    </xdr:to>
    <xdr:pic>
      <xdr:nvPicPr>
        <xdr:cNvPr id="3" name="3 Imagen">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srcRect l="43981" t="40361" r="41412" b="46564"/>
        <a:stretch/>
      </xdr:blipFill>
      <xdr:spPr bwMode="auto">
        <a:xfrm rot="21079829">
          <a:off x="1993110" y="151970"/>
          <a:ext cx="1064918" cy="772307"/>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159788</xdr:colOff>
      <xdr:row>4</xdr:row>
      <xdr:rowOff>247910</xdr:rowOff>
    </xdr:to>
    <xdr:pic>
      <xdr:nvPicPr>
        <xdr:cNvPr id="2" name="2 Imagen" descr="C:\Users\eeandrade\Desktop\logo largo.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13274" y="446958"/>
          <a:ext cx="2143640"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440875</xdr:colOff>
      <xdr:row>4</xdr:row>
      <xdr:rowOff>247910</xdr:rowOff>
    </xdr:to>
    <xdr:pic>
      <xdr:nvPicPr>
        <xdr:cNvPr id="2" name="2 Imagen" descr="C:\Users\eeandrade\Desktop\logo largo.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13049" y="446958"/>
          <a:ext cx="2130071"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106123</xdr:colOff>
      <xdr:row>1</xdr:row>
      <xdr:rowOff>288208</xdr:rowOff>
    </xdr:from>
    <xdr:to>
      <xdr:col>18</xdr:col>
      <xdr:colOff>710410</xdr:colOff>
      <xdr:row>5</xdr:row>
      <xdr:rowOff>89160</xdr:rowOff>
    </xdr:to>
    <xdr:pic>
      <xdr:nvPicPr>
        <xdr:cNvPr id="2" name="2 Imagen" descr="C:\Users\eeandrade\Desktop\logo largo.jpg">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08623" y="669208"/>
          <a:ext cx="2112412" cy="1118577"/>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17</xdr:col>
      <xdr:colOff>1122123</xdr:colOff>
      <xdr:row>1</xdr:row>
      <xdr:rowOff>65958</xdr:rowOff>
    </xdr:from>
    <xdr:to>
      <xdr:col>19</xdr:col>
      <xdr:colOff>472285</xdr:colOff>
      <xdr:row>4</xdr:row>
      <xdr:rowOff>247910</xdr:rowOff>
    </xdr:to>
    <xdr:pic>
      <xdr:nvPicPr>
        <xdr:cNvPr id="2" name="2 Imagen" descr="C:\Users\eeandrade\Desktop\logo largo.jpg">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096423" y="446958"/>
          <a:ext cx="2125112"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rieto Diaz Juan David" id="{EC1B03F3-25CB-46EF-8F2A-1D818FB00F43}" userId="S::juan.prieto-d@uniminuto.edu.co::1a994f8f-968e-4326-bf69-9a38e35ba88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3" dT="2022-05-21T01:35:14.29" personId="{EC1B03F3-25CB-46EF-8F2A-1D818FB00F43}" id="{BBB1C288-9FDC-479E-AA60-E17A8647D27B}">
    <text>el primer número sera el segundo seguido de una coma(,) el segundo numero seran las milesimas</text>
  </threadedComment>
  <threadedComment ref="H13" dT="2022-05-21T01:33:29.63" personId="{EC1B03F3-25CB-46EF-8F2A-1D818FB00F43}" id="{4706F706-4458-4AC6-92E0-DB3EE9F4F268}">
    <text>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ext>
  </threadedComment>
  <threadedComment ref="R13" dT="2022-05-21T01:41:17.80" personId="{EC1B03F3-25CB-46EF-8F2A-1D818FB00F43}" id="{FC591A80-39C5-4D43-BAA7-C26256F5D9FB}">
    <text>el primer número sera el segundo seguido de una coma(,) el segundo número seran las milesimas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 dT="2022-05-22T00:37:51.53" personId="{EC1B03F3-25CB-46EF-8F2A-1D818FB00F43}" id="{7345BC77-BECB-4578-914B-5ECD8AB43BA0}">
    <text>el primer número sera el segundo seguido de una coma(,) el segundo numero seran las milesimas</text>
  </threadedComment>
  <threadedComment ref="H12" dT="2022-05-21T02:56:44.66" personId="{EC1B03F3-25CB-46EF-8F2A-1D818FB00F43}" id="{1954CD99-1907-425E-8FDF-9A978B94EC86}">
    <text>se debe registrar el número de recorridos realizado por la persona, como se puede ver en el ejemplo la persona realizo 32 recorridos.</text>
  </threadedComment>
  <threadedComment ref="R12" dT="2022-05-21T03:00:25.53" personId="{EC1B03F3-25CB-46EF-8F2A-1D818FB00F43}" id="{CADD2D26-EAB4-44F8-8178-DEFD97E44926}">
    <text>el resultado se debe digitar en numeros (ejemplo: 7,89) el primer numero corresponde a los segundos es decir el 7 luego se coloca la coma (,) para separar las milesimas es decir el 89.</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image" Target="../media/image3.png"/></Relationships>
</file>

<file path=xl/worksheets/_rels/sheet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6.bin"/><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image" Target="../media/image3.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
  <sheetViews>
    <sheetView workbookViewId="0">
      <selection activeCell="A4" sqref="A4:AE4"/>
    </sheetView>
  </sheetViews>
  <sheetFormatPr baseColWidth="10" defaultRowHeight="15" x14ac:dyDescent="0.25"/>
  <cols>
    <col min="1" max="1" width="5.28515625" customWidth="1"/>
    <col min="2" max="2" width="4.140625" customWidth="1"/>
    <col min="3" max="3" width="4.28515625" customWidth="1"/>
    <col min="4" max="4" width="4.5703125" customWidth="1"/>
    <col min="5" max="5" width="3.7109375" customWidth="1"/>
    <col min="6" max="6" width="4" customWidth="1"/>
    <col min="7" max="7" width="3.85546875" customWidth="1"/>
    <col min="8" max="8" width="4.28515625" customWidth="1"/>
    <col min="9" max="9" width="4.42578125" customWidth="1"/>
    <col min="10" max="10" width="4.85546875" customWidth="1"/>
    <col min="11" max="12" width="4.42578125" customWidth="1"/>
    <col min="13" max="13" width="3.85546875" customWidth="1"/>
    <col min="14" max="15" width="4" customWidth="1"/>
    <col min="16" max="16" width="3.42578125" customWidth="1"/>
    <col min="17" max="17" width="4.42578125" customWidth="1"/>
    <col min="18" max="18" width="4.28515625" customWidth="1"/>
    <col min="19" max="19" width="3.85546875" customWidth="1"/>
    <col min="20" max="20" width="3.7109375" customWidth="1"/>
    <col min="21" max="21" width="5" customWidth="1"/>
    <col min="22" max="22" width="4.42578125" customWidth="1"/>
    <col min="23" max="23" width="5.140625" customWidth="1"/>
    <col min="24" max="24" width="4.42578125" customWidth="1"/>
    <col min="25" max="25" width="3.85546875" customWidth="1"/>
    <col min="26" max="26" width="3.42578125" customWidth="1"/>
    <col min="27" max="28" width="3.85546875" customWidth="1"/>
    <col min="29" max="29" width="4.85546875" customWidth="1"/>
    <col min="30" max="30" width="3.28515625" customWidth="1"/>
    <col min="31" max="31" width="4.140625" customWidth="1"/>
  </cols>
  <sheetData>
    <row r="1" spans="1:31" x14ac:dyDescent="0.25">
      <c r="A1" s="162" t="s">
        <v>40</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4"/>
    </row>
    <row r="2" spans="1:31" x14ac:dyDescent="0.25">
      <c r="A2" s="165"/>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9.25" customHeight="1" thickBot="1" x14ac:dyDescent="0.3">
      <c r="A3" s="168"/>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70"/>
    </row>
    <row r="4" spans="1:31" ht="15.75" thickBot="1" x14ac:dyDescent="0.3">
      <c r="A4" s="171" t="s">
        <v>32</v>
      </c>
      <c r="B4" s="172"/>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3"/>
    </row>
    <row r="5" spans="1:31" ht="15.75" thickBot="1" x14ac:dyDescent="0.3">
      <c r="A5" s="30">
        <v>1</v>
      </c>
      <c r="B5" s="26">
        <v>2</v>
      </c>
      <c r="C5" s="26">
        <v>3</v>
      </c>
      <c r="D5" s="26">
        <v>4</v>
      </c>
      <c r="E5" s="26">
        <v>5</v>
      </c>
      <c r="F5" s="26">
        <v>6</v>
      </c>
      <c r="G5" s="26">
        <v>7</v>
      </c>
      <c r="H5" s="26">
        <v>8</v>
      </c>
      <c r="I5" s="26">
        <v>9</v>
      </c>
      <c r="J5" s="76">
        <v>10</v>
      </c>
      <c r="K5" s="76">
        <v>11</v>
      </c>
      <c r="L5" s="76">
        <v>12</v>
      </c>
      <c r="M5" s="76">
        <v>13</v>
      </c>
      <c r="N5" s="76">
        <v>14</v>
      </c>
      <c r="O5" s="76">
        <v>15</v>
      </c>
      <c r="P5" s="27">
        <v>16</v>
      </c>
      <c r="Q5" s="27">
        <v>17</v>
      </c>
      <c r="R5" s="27">
        <v>18</v>
      </c>
      <c r="S5" s="27">
        <v>19</v>
      </c>
      <c r="T5" s="27">
        <v>20</v>
      </c>
      <c r="U5" s="27">
        <v>21</v>
      </c>
      <c r="V5" s="26">
        <v>22</v>
      </c>
      <c r="W5" s="26">
        <v>23</v>
      </c>
      <c r="X5" s="26">
        <v>24</v>
      </c>
      <c r="Y5" s="26">
        <v>25</v>
      </c>
      <c r="Z5" s="26">
        <v>26</v>
      </c>
      <c r="AA5" s="26">
        <v>27</v>
      </c>
      <c r="AB5" s="26">
        <v>28</v>
      </c>
      <c r="AC5" s="26">
        <v>29</v>
      </c>
      <c r="AD5" s="26">
        <v>30</v>
      </c>
      <c r="AE5" s="31">
        <v>31</v>
      </c>
    </row>
    <row r="6" spans="1:31" ht="15.75" thickBot="1" x14ac:dyDescent="0.3">
      <c r="A6" s="171" t="s">
        <v>35</v>
      </c>
      <c r="B6" s="172"/>
      <c r="C6" s="172"/>
      <c r="D6" s="172"/>
      <c r="E6" s="172"/>
      <c r="F6" s="172"/>
      <c r="G6" s="172"/>
      <c r="H6" s="172"/>
      <c r="I6" s="172"/>
      <c r="J6" s="172"/>
      <c r="K6" s="172"/>
      <c r="L6" s="172"/>
      <c r="M6" s="172"/>
      <c r="N6" s="172"/>
      <c r="O6" s="172"/>
      <c r="P6" s="172"/>
      <c r="Q6" s="172"/>
      <c r="R6" s="172"/>
      <c r="S6" s="172"/>
      <c r="T6" s="172"/>
      <c r="U6" s="172"/>
      <c r="V6" s="172"/>
      <c r="W6" s="172"/>
      <c r="X6" s="172"/>
      <c r="Y6" s="172"/>
      <c r="Z6" s="172"/>
      <c r="AA6" s="172"/>
      <c r="AB6" s="172"/>
      <c r="AC6" s="172"/>
      <c r="AD6" s="172"/>
      <c r="AE6" s="173"/>
    </row>
    <row r="7" spans="1:31" x14ac:dyDescent="0.25">
      <c r="A7" s="30">
        <v>1</v>
      </c>
      <c r="B7" s="26">
        <v>2</v>
      </c>
      <c r="C7" s="26">
        <v>3</v>
      </c>
      <c r="D7" s="26">
        <v>4</v>
      </c>
      <c r="E7" s="26">
        <v>5</v>
      </c>
      <c r="F7" s="26">
        <v>6</v>
      </c>
      <c r="G7" s="26">
        <v>7</v>
      </c>
      <c r="H7" s="26">
        <v>8</v>
      </c>
      <c r="I7" s="76">
        <v>9</v>
      </c>
      <c r="J7" s="76">
        <v>10</v>
      </c>
      <c r="K7" s="76">
        <v>11</v>
      </c>
      <c r="L7" s="76">
        <v>12</v>
      </c>
      <c r="M7" s="76">
        <v>13</v>
      </c>
      <c r="N7" s="76">
        <v>14</v>
      </c>
      <c r="O7" s="76">
        <v>15</v>
      </c>
      <c r="P7" s="29">
        <v>16</v>
      </c>
      <c r="Q7" s="28">
        <v>17</v>
      </c>
      <c r="R7" s="28">
        <v>18</v>
      </c>
      <c r="S7" s="28">
        <v>19</v>
      </c>
      <c r="T7" s="28">
        <v>20</v>
      </c>
      <c r="U7" s="28">
        <v>21</v>
      </c>
      <c r="V7" s="28">
        <v>22</v>
      </c>
      <c r="W7" s="76">
        <v>23</v>
      </c>
      <c r="X7" s="76">
        <v>24</v>
      </c>
      <c r="Y7" s="26">
        <v>25</v>
      </c>
      <c r="Z7" s="26">
        <v>26</v>
      </c>
      <c r="AA7" s="26">
        <v>27</v>
      </c>
      <c r="AB7" s="26">
        <v>28</v>
      </c>
      <c r="AC7" s="26">
        <v>29</v>
      </c>
      <c r="AD7" s="26">
        <v>30</v>
      </c>
      <c r="AE7" s="31">
        <v>31</v>
      </c>
    </row>
  </sheetData>
  <mergeCells count="3">
    <mergeCell ref="A1:AE3"/>
    <mergeCell ref="A4:AE4"/>
    <mergeCell ref="A6:AE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1"/>
  <sheetViews>
    <sheetView view="pageBreakPreview" topLeftCell="A14" zoomScale="71" zoomScaleNormal="100" zoomScaleSheetLayoutView="71" workbookViewId="0">
      <selection activeCell="D14" sqref="D14:D25"/>
    </sheetView>
  </sheetViews>
  <sheetFormatPr baseColWidth="10" defaultRowHeight="15" x14ac:dyDescent="0.25"/>
  <cols>
    <col min="1" max="1" width="7.28515625" bestFit="1" customWidth="1"/>
    <col min="2" max="2" width="24.42578125" style="2" customWidth="1"/>
    <col min="3" max="3" width="44.7109375" customWidth="1"/>
    <col min="4" max="4" width="10.85546875" bestFit="1" customWidth="1"/>
    <col min="5" max="5" width="7.140625" customWidth="1"/>
    <col min="6" max="6" width="13.7109375" customWidth="1"/>
    <col min="7" max="7" width="3.28515625" customWidth="1"/>
    <col min="8" max="8" width="13.7109375" customWidth="1"/>
    <col min="9" max="9" width="7.85546875" customWidth="1"/>
    <col min="10" max="10" width="12.7109375" customWidth="1"/>
    <col min="11" max="11" width="3.28515625" customWidth="1"/>
    <col min="12" max="12" width="18" customWidth="1"/>
    <col min="13" max="13" width="7.85546875" customWidth="1"/>
    <col min="14" max="14" width="12.7109375" customWidth="1"/>
    <col min="15" max="15" width="3.28515625" customWidth="1"/>
    <col min="16" max="16" width="19.85546875" customWidth="1"/>
    <col min="17" max="17" width="7.85546875" customWidth="1"/>
    <col min="18" max="18" width="12.7109375" customWidth="1"/>
    <col min="19" max="19" width="3.28515625" customWidth="1"/>
    <col min="20" max="20" width="11.140625" customWidth="1"/>
  </cols>
  <sheetData>
    <row r="1" spans="1:20" ht="21" x14ac:dyDescent="0.25">
      <c r="A1" s="180" t="s">
        <v>0</v>
      </c>
      <c r="B1" s="181"/>
      <c r="C1" s="181"/>
      <c r="D1" s="181"/>
      <c r="E1" s="181"/>
      <c r="F1" s="181"/>
      <c r="G1" s="181"/>
      <c r="H1" s="181"/>
      <c r="I1" s="181"/>
      <c r="J1" s="181"/>
      <c r="K1" s="181"/>
      <c r="L1" s="181"/>
      <c r="M1" s="181"/>
      <c r="N1" s="181"/>
      <c r="O1" s="181"/>
      <c r="P1" s="181"/>
      <c r="Q1" s="181"/>
      <c r="R1" s="181"/>
      <c r="S1" s="181"/>
      <c r="T1" s="182"/>
    </row>
    <row r="2" spans="1:20" ht="21" x14ac:dyDescent="0.25">
      <c r="A2" s="183" t="s">
        <v>14</v>
      </c>
      <c r="B2" s="184"/>
      <c r="C2" s="184"/>
      <c r="D2" s="184"/>
      <c r="E2" s="184"/>
      <c r="F2" s="184"/>
      <c r="G2" s="184"/>
      <c r="H2" s="184"/>
      <c r="I2" s="184"/>
      <c r="J2" s="184"/>
      <c r="K2" s="184"/>
      <c r="L2" s="184"/>
      <c r="M2" s="184"/>
      <c r="N2" s="184"/>
      <c r="O2" s="184"/>
      <c r="P2" s="184"/>
      <c r="Q2" s="184"/>
      <c r="R2" s="184"/>
      <c r="S2" s="184"/>
      <c r="T2" s="185"/>
    </row>
    <row r="3" spans="1:20" ht="6.75" customHeight="1" x14ac:dyDescent="0.25">
      <c r="A3" s="79"/>
      <c r="B3" s="80"/>
      <c r="C3" s="81"/>
      <c r="D3" s="81"/>
      <c r="E3" s="81"/>
      <c r="F3" s="81"/>
      <c r="G3" s="81"/>
      <c r="H3" s="81"/>
      <c r="I3" s="81"/>
      <c r="J3" s="81"/>
      <c r="K3" s="81"/>
      <c r="L3" s="81"/>
      <c r="M3" s="81"/>
      <c r="N3" s="81"/>
      <c r="O3" s="81"/>
      <c r="P3" s="81"/>
      <c r="Q3" s="81"/>
      <c r="R3" s="81"/>
      <c r="S3" s="81"/>
      <c r="T3" s="82"/>
    </row>
    <row r="4" spans="1:20" ht="21" x14ac:dyDescent="0.25">
      <c r="A4" s="183" t="s">
        <v>1</v>
      </c>
      <c r="B4" s="184"/>
      <c r="C4" s="184"/>
      <c r="D4" s="184"/>
      <c r="E4" s="184"/>
      <c r="F4" s="184"/>
      <c r="G4" s="184"/>
      <c r="H4" s="184"/>
      <c r="I4" s="184"/>
      <c r="J4" s="184"/>
      <c r="K4" s="184"/>
      <c r="L4" s="184"/>
      <c r="M4" s="184"/>
      <c r="N4" s="184"/>
      <c r="O4" s="184"/>
      <c r="P4" s="184"/>
      <c r="Q4" s="184"/>
      <c r="R4" s="184"/>
      <c r="S4" s="184"/>
      <c r="T4" s="185"/>
    </row>
    <row r="5" spans="1:20" ht="21" x14ac:dyDescent="0.25">
      <c r="A5" s="183" t="s">
        <v>2</v>
      </c>
      <c r="B5" s="184"/>
      <c r="C5" s="184"/>
      <c r="D5" s="184"/>
      <c r="E5" s="184"/>
      <c r="F5" s="184"/>
      <c r="G5" s="184"/>
      <c r="H5" s="184"/>
      <c r="I5" s="184"/>
      <c r="J5" s="184"/>
      <c r="K5" s="184"/>
      <c r="L5" s="184"/>
      <c r="M5" s="184"/>
      <c r="N5" s="184"/>
      <c r="O5" s="184"/>
      <c r="P5" s="184"/>
      <c r="Q5" s="184"/>
      <c r="R5" s="184"/>
      <c r="S5" s="184"/>
      <c r="T5" s="185"/>
    </row>
    <row r="6" spans="1:20" ht="10.5" customHeight="1" x14ac:dyDescent="0.25">
      <c r="A6" s="79"/>
      <c r="B6" s="81"/>
      <c r="C6" s="81"/>
      <c r="D6" s="81"/>
      <c r="E6" s="81"/>
      <c r="F6" s="81"/>
      <c r="G6" s="81"/>
      <c r="H6" s="81"/>
      <c r="I6" s="81"/>
      <c r="J6" s="81"/>
      <c r="K6" s="81"/>
      <c r="L6" s="81"/>
      <c r="M6" s="81"/>
      <c r="N6" s="81"/>
      <c r="O6" s="81"/>
      <c r="P6" s="81"/>
      <c r="Q6" s="81"/>
      <c r="R6" s="81"/>
      <c r="S6" s="81"/>
      <c r="T6" s="82"/>
    </row>
    <row r="7" spans="1:20" ht="36" customHeight="1" x14ac:dyDescent="0.25">
      <c r="A7" s="177" t="s">
        <v>3</v>
      </c>
      <c r="B7" s="178"/>
      <c r="C7" s="178"/>
      <c r="D7" s="178"/>
      <c r="E7" s="178"/>
      <c r="F7" s="178"/>
      <c r="G7" s="178"/>
      <c r="H7" s="178"/>
      <c r="I7" s="178"/>
      <c r="J7" s="178"/>
      <c r="K7" s="178"/>
      <c r="L7" s="178"/>
      <c r="M7" s="178"/>
      <c r="N7" s="178"/>
      <c r="O7" s="178"/>
      <c r="P7" s="178"/>
      <c r="Q7" s="178"/>
      <c r="R7" s="178"/>
      <c r="S7" s="178"/>
      <c r="T7" s="179"/>
    </row>
    <row r="8" spans="1:20" ht="12" customHeight="1" thickBot="1" x14ac:dyDescent="0.4">
      <c r="A8" s="83"/>
      <c r="B8" s="84"/>
      <c r="C8" s="85"/>
      <c r="D8" s="84"/>
      <c r="E8" s="84"/>
      <c r="F8" s="84"/>
      <c r="G8" s="84"/>
      <c r="H8" s="84"/>
      <c r="I8" s="84"/>
      <c r="J8" s="84"/>
      <c r="K8" s="84"/>
      <c r="L8" s="84"/>
      <c r="M8" s="84"/>
      <c r="N8" s="84"/>
      <c r="O8" s="84"/>
      <c r="P8" s="84"/>
      <c r="Q8" s="84"/>
      <c r="R8" s="84"/>
      <c r="S8" s="84"/>
      <c r="T8" s="86"/>
    </row>
    <row r="9" spans="1:20" ht="40.5" customHeight="1" thickBot="1" x14ac:dyDescent="0.3">
      <c r="A9" s="191" t="s">
        <v>15</v>
      </c>
      <c r="B9" s="192"/>
      <c r="C9" s="192"/>
      <c r="D9" s="192"/>
      <c r="E9" s="192"/>
      <c r="F9" s="192"/>
      <c r="G9" s="192"/>
      <c r="H9" s="192"/>
      <c r="I9" s="192"/>
      <c r="J9" s="192"/>
      <c r="K9" s="192"/>
      <c r="L9" s="192"/>
      <c r="M9" s="192"/>
      <c r="N9" s="192"/>
      <c r="O9" s="192"/>
      <c r="P9" s="192"/>
      <c r="Q9" s="192"/>
      <c r="R9" s="192"/>
      <c r="S9" s="192"/>
      <c r="T9" s="193"/>
    </row>
    <row r="10" spans="1:20" ht="36" customHeight="1" thickBot="1" x14ac:dyDescent="0.3">
      <c r="A10" s="205"/>
      <c r="B10" s="195" t="s">
        <v>33</v>
      </c>
      <c r="C10" s="174" t="s">
        <v>13</v>
      </c>
      <c r="D10" s="194" t="s">
        <v>11</v>
      </c>
      <c r="E10" s="198" t="s">
        <v>7</v>
      </c>
      <c r="F10" s="199"/>
      <c r="G10" s="199"/>
      <c r="H10" s="200"/>
      <c r="I10" s="198" t="s">
        <v>9</v>
      </c>
      <c r="J10" s="199"/>
      <c r="K10" s="199"/>
      <c r="L10" s="200"/>
      <c r="M10" s="198" t="s">
        <v>10</v>
      </c>
      <c r="N10" s="199"/>
      <c r="O10" s="199"/>
      <c r="P10" s="200"/>
      <c r="Q10" s="198" t="s">
        <v>26</v>
      </c>
      <c r="R10" s="199"/>
      <c r="S10" s="199"/>
      <c r="T10" s="200"/>
    </row>
    <row r="11" spans="1:20" ht="29.45" customHeight="1" thickBot="1" x14ac:dyDescent="0.3">
      <c r="A11" s="206"/>
      <c r="B11" s="196"/>
      <c r="C11" s="175"/>
      <c r="D11" s="175"/>
      <c r="E11" s="198" t="s">
        <v>8</v>
      </c>
      <c r="F11" s="199"/>
      <c r="G11" s="199"/>
      <c r="H11" s="200"/>
      <c r="I11" s="201" t="s">
        <v>5</v>
      </c>
      <c r="J11" s="202"/>
      <c r="K11" s="202"/>
      <c r="L11" s="203"/>
      <c r="M11" s="204" t="s">
        <v>5</v>
      </c>
      <c r="N11" s="202"/>
      <c r="O11" s="202"/>
      <c r="P11" s="203"/>
      <c r="Q11" s="201" t="s">
        <v>5</v>
      </c>
      <c r="R11" s="202"/>
      <c r="S11" s="202"/>
      <c r="T11" s="203"/>
    </row>
    <row r="12" spans="1:20" ht="29.45" customHeight="1" thickBot="1" x14ac:dyDescent="0.3">
      <c r="A12" s="206"/>
      <c r="B12" s="196"/>
      <c r="C12" s="175"/>
      <c r="D12" s="175"/>
      <c r="E12" s="78" t="s">
        <v>34</v>
      </c>
      <c r="F12" s="78" t="s">
        <v>36</v>
      </c>
      <c r="G12" s="73"/>
      <c r="H12" s="75" t="s">
        <v>23</v>
      </c>
      <c r="I12" s="78" t="s">
        <v>34</v>
      </c>
      <c r="J12" s="78" t="s">
        <v>36</v>
      </c>
      <c r="K12" s="74"/>
      <c r="L12" s="75" t="s">
        <v>23</v>
      </c>
      <c r="M12" s="78" t="s">
        <v>34</v>
      </c>
      <c r="N12" s="78" t="s">
        <v>36</v>
      </c>
      <c r="O12" s="74"/>
      <c r="P12" s="75" t="s">
        <v>23</v>
      </c>
      <c r="Q12" s="78" t="s">
        <v>34</v>
      </c>
      <c r="R12" s="78" t="s">
        <v>36</v>
      </c>
      <c r="S12" s="74"/>
      <c r="T12" s="75" t="s">
        <v>23</v>
      </c>
    </row>
    <row r="13" spans="1:20" ht="24" customHeight="1" thickBot="1" x14ac:dyDescent="0.3">
      <c r="A13" s="207"/>
      <c r="B13" s="197"/>
      <c r="C13" s="176"/>
      <c r="D13" s="175"/>
      <c r="E13" s="17" t="s">
        <v>6</v>
      </c>
      <c r="F13" s="17" t="s">
        <v>6</v>
      </c>
      <c r="G13" s="17" t="s">
        <v>4</v>
      </c>
      <c r="H13" s="17" t="s">
        <v>6</v>
      </c>
      <c r="I13" s="17" t="s">
        <v>6</v>
      </c>
      <c r="J13" s="17" t="s">
        <v>6</v>
      </c>
      <c r="K13" s="17" t="s">
        <v>4</v>
      </c>
      <c r="L13" s="17" t="s">
        <v>6</v>
      </c>
      <c r="M13" s="77" t="s">
        <v>6</v>
      </c>
      <c r="N13" s="17" t="s">
        <v>6</v>
      </c>
      <c r="O13" s="17" t="s">
        <v>4</v>
      </c>
      <c r="P13" s="17" t="s">
        <v>6</v>
      </c>
      <c r="Q13" s="17" t="s">
        <v>6</v>
      </c>
      <c r="R13" s="17" t="s">
        <v>6</v>
      </c>
      <c r="S13" s="17" t="s">
        <v>4</v>
      </c>
      <c r="T13" s="17" t="s">
        <v>6</v>
      </c>
    </row>
    <row r="14" spans="1:20" s="1" customFormat="1" ht="30" customHeight="1" x14ac:dyDescent="0.2">
      <c r="A14" s="12">
        <v>1</v>
      </c>
      <c r="B14" s="119">
        <v>1073558589</v>
      </c>
      <c r="C14" s="117" t="s">
        <v>41</v>
      </c>
      <c r="D14" s="24">
        <v>7</v>
      </c>
      <c r="E14" s="21">
        <v>23</v>
      </c>
      <c r="F14" s="14"/>
      <c r="G14" s="15" t="s">
        <v>4</v>
      </c>
      <c r="H14" s="16">
        <f>+(E14+F14)/2</f>
        <v>11.5</v>
      </c>
      <c r="I14" s="13">
        <v>127</v>
      </c>
      <c r="J14" s="14"/>
      <c r="K14" s="15" t="s">
        <v>4</v>
      </c>
      <c r="L14" s="16">
        <f>+(I14+J14)/2</f>
        <v>63.5</v>
      </c>
      <c r="M14" s="13">
        <v>65</v>
      </c>
      <c r="N14" s="14"/>
      <c r="O14" s="15" t="s">
        <v>4</v>
      </c>
      <c r="P14" s="16">
        <f>+(M14+N14)/2</f>
        <v>32.5</v>
      </c>
      <c r="Q14" s="13">
        <v>57</v>
      </c>
      <c r="R14" s="14"/>
      <c r="S14" s="15" t="s">
        <v>4</v>
      </c>
      <c r="T14" s="16">
        <f>+(Q14+R14)/2</f>
        <v>28.5</v>
      </c>
    </row>
    <row r="15" spans="1:20" s="1" customFormat="1" ht="30" customHeight="1" x14ac:dyDescent="0.2">
      <c r="A15" s="3">
        <v>2</v>
      </c>
      <c r="B15" s="119">
        <v>1025553848</v>
      </c>
      <c r="C15" s="117" t="s">
        <v>42</v>
      </c>
      <c r="D15" s="24">
        <v>8</v>
      </c>
      <c r="E15" s="7">
        <v>25.8</v>
      </c>
      <c r="F15" s="4"/>
      <c r="G15" s="5" t="s">
        <v>4</v>
      </c>
      <c r="H15" s="16">
        <f t="shared" ref="H15:H25" si="0">+(E15+F15)/2</f>
        <v>12.9</v>
      </c>
      <c r="I15" s="8">
        <v>128</v>
      </c>
      <c r="J15" s="4"/>
      <c r="K15" s="5" t="s">
        <v>4</v>
      </c>
      <c r="L15" s="16">
        <f t="shared" ref="L15:L25" si="1">+(I15+J15)/2</f>
        <v>64</v>
      </c>
      <c r="M15" s="8">
        <v>66.8</v>
      </c>
      <c r="N15" s="4"/>
      <c r="O15" s="5" t="s">
        <v>4</v>
      </c>
      <c r="P15" s="16">
        <f t="shared" ref="P15:P25" si="2">+(M15+N15)/2</f>
        <v>33.4</v>
      </c>
      <c r="Q15" s="8">
        <v>59</v>
      </c>
      <c r="R15" s="4"/>
      <c r="S15" s="5" t="s">
        <v>4</v>
      </c>
      <c r="T15" s="16">
        <f t="shared" ref="T15:T25" si="3">+(Q15+R15)/2</f>
        <v>29.5</v>
      </c>
    </row>
    <row r="16" spans="1:20" s="1" customFormat="1" ht="30" customHeight="1" x14ac:dyDescent="0.2">
      <c r="A16" s="3">
        <v>3</v>
      </c>
      <c r="B16" s="119">
        <v>1072108783</v>
      </c>
      <c r="C16" s="117" t="s">
        <v>43</v>
      </c>
      <c r="D16" s="24">
        <v>7</v>
      </c>
      <c r="E16" s="7">
        <v>24.8</v>
      </c>
      <c r="F16" s="4"/>
      <c r="G16" s="5" t="s">
        <v>4</v>
      </c>
      <c r="H16" s="16">
        <f t="shared" si="0"/>
        <v>12.4</v>
      </c>
      <c r="I16" s="8">
        <v>122</v>
      </c>
      <c r="J16" s="4"/>
      <c r="K16" s="5" t="s">
        <v>4</v>
      </c>
      <c r="L16" s="16">
        <f t="shared" si="1"/>
        <v>61</v>
      </c>
      <c r="M16" s="8">
        <v>63</v>
      </c>
      <c r="N16" s="4"/>
      <c r="O16" s="5" t="s">
        <v>4</v>
      </c>
      <c r="P16" s="16">
        <f t="shared" si="2"/>
        <v>31.5</v>
      </c>
      <c r="Q16" s="8">
        <v>59</v>
      </c>
      <c r="R16" s="4"/>
      <c r="S16" s="5" t="s">
        <v>4</v>
      </c>
      <c r="T16" s="16">
        <f t="shared" si="3"/>
        <v>29.5</v>
      </c>
    </row>
    <row r="17" spans="1:20" s="1" customFormat="1" ht="30" customHeight="1" x14ac:dyDescent="0.25">
      <c r="A17" s="3">
        <v>4</v>
      </c>
      <c r="B17" s="119">
        <v>1028790596</v>
      </c>
      <c r="C17" s="118" t="s">
        <v>44</v>
      </c>
      <c r="D17" s="24">
        <v>7</v>
      </c>
      <c r="E17" s="7">
        <v>22.4</v>
      </c>
      <c r="F17" s="4"/>
      <c r="G17" s="5" t="s">
        <v>4</v>
      </c>
      <c r="H17" s="16">
        <f t="shared" si="0"/>
        <v>11.2</v>
      </c>
      <c r="I17" s="8">
        <v>122</v>
      </c>
      <c r="J17" s="4"/>
      <c r="K17" s="5" t="s">
        <v>4</v>
      </c>
      <c r="L17" s="16">
        <f t="shared" si="1"/>
        <v>61</v>
      </c>
      <c r="M17" s="8">
        <v>64</v>
      </c>
      <c r="N17" s="4"/>
      <c r="O17" s="5" t="s">
        <v>4</v>
      </c>
      <c r="P17" s="16">
        <f t="shared" si="2"/>
        <v>32</v>
      </c>
      <c r="Q17" s="8">
        <v>55</v>
      </c>
      <c r="R17" s="4"/>
      <c r="S17" s="5" t="s">
        <v>4</v>
      </c>
      <c r="T17" s="16">
        <f t="shared" si="3"/>
        <v>27.5</v>
      </c>
    </row>
    <row r="18" spans="1:20" s="1" customFormat="1" ht="30" customHeight="1" x14ac:dyDescent="0.25">
      <c r="A18" s="3">
        <v>5</v>
      </c>
      <c r="B18" s="119">
        <v>1073558590</v>
      </c>
      <c r="C18" s="118" t="s">
        <v>45</v>
      </c>
      <c r="D18" s="24">
        <v>8</v>
      </c>
      <c r="E18" s="7">
        <v>25</v>
      </c>
      <c r="F18" s="4"/>
      <c r="G18" s="5" t="s">
        <v>4</v>
      </c>
      <c r="H18" s="16">
        <f t="shared" si="0"/>
        <v>12.5</v>
      </c>
      <c r="I18" s="8">
        <v>129</v>
      </c>
      <c r="J18" s="4"/>
      <c r="K18" s="5" t="s">
        <v>4</v>
      </c>
      <c r="L18" s="16">
        <f t="shared" si="1"/>
        <v>64.5</v>
      </c>
      <c r="M18" s="8">
        <v>67</v>
      </c>
      <c r="N18" s="4"/>
      <c r="O18" s="5" t="s">
        <v>4</v>
      </c>
      <c r="P18" s="16">
        <f t="shared" si="2"/>
        <v>33.5</v>
      </c>
      <c r="Q18" s="8">
        <v>60</v>
      </c>
      <c r="R18" s="4"/>
      <c r="S18" s="5" t="s">
        <v>4</v>
      </c>
      <c r="T18" s="16">
        <f t="shared" si="3"/>
        <v>30</v>
      </c>
    </row>
    <row r="19" spans="1:20" s="1" customFormat="1" ht="30" customHeight="1" x14ac:dyDescent="0.25">
      <c r="A19" s="3">
        <v>6</v>
      </c>
      <c r="B19" s="119">
        <v>1028790595</v>
      </c>
      <c r="C19" s="118" t="s">
        <v>46</v>
      </c>
      <c r="D19" s="24">
        <v>7</v>
      </c>
      <c r="E19" s="7">
        <v>18.7</v>
      </c>
      <c r="F19" s="4"/>
      <c r="G19" s="5" t="s">
        <v>4</v>
      </c>
      <c r="H19" s="16">
        <f t="shared" si="0"/>
        <v>9.35</v>
      </c>
      <c r="I19" s="8">
        <v>111</v>
      </c>
      <c r="J19" s="4"/>
      <c r="K19" s="5" t="s">
        <v>4</v>
      </c>
      <c r="L19" s="16">
        <f t="shared" si="1"/>
        <v>55.5</v>
      </c>
      <c r="M19" s="8">
        <v>60</v>
      </c>
      <c r="N19" s="4"/>
      <c r="O19" s="5" t="s">
        <v>4</v>
      </c>
      <c r="P19" s="16">
        <f t="shared" si="2"/>
        <v>30</v>
      </c>
      <c r="Q19" s="8">
        <v>53</v>
      </c>
      <c r="R19" s="4"/>
      <c r="S19" s="5" t="s">
        <v>4</v>
      </c>
      <c r="T19" s="16">
        <f t="shared" si="3"/>
        <v>26.5</v>
      </c>
    </row>
    <row r="20" spans="1:20" s="1" customFormat="1" ht="30" customHeight="1" x14ac:dyDescent="0.25">
      <c r="A20" s="3">
        <v>7</v>
      </c>
      <c r="B20" s="119">
        <v>1073558579</v>
      </c>
      <c r="C20" s="118" t="s">
        <v>47</v>
      </c>
      <c r="D20" s="24">
        <v>8</v>
      </c>
      <c r="E20" s="7">
        <v>27.3</v>
      </c>
      <c r="F20" s="4"/>
      <c r="G20" s="5" t="s">
        <v>4</v>
      </c>
      <c r="H20" s="16">
        <f t="shared" si="0"/>
        <v>13.65</v>
      </c>
      <c r="I20" s="8">
        <v>130</v>
      </c>
      <c r="J20" s="4"/>
      <c r="K20" s="5" t="s">
        <v>4</v>
      </c>
      <c r="L20" s="16">
        <f t="shared" si="1"/>
        <v>65</v>
      </c>
      <c r="M20" s="8">
        <v>66</v>
      </c>
      <c r="N20" s="4"/>
      <c r="O20" s="5" t="s">
        <v>4</v>
      </c>
      <c r="P20" s="16">
        <f t="shared" si="2"/>
        <v>33</v>
      </c>
      <c r="Q20" s="8">
        <v>60</v>
      </c>
      <c r="R20" s="4"/>
      <c r="S20" s="5" t="s">
        <v>4</v>
      </c>
      <c r="T20" s="16">
        <f t="shared" si="3"/>
        <v>30</v>
      </c>
    </row>
    <row r="21" spans="1:20" s="1" customFormat="1" ht="30" customHeight="1" x14ac:dyDescent="0.25">
      <c r="A21" s="3">
        <v>8</v>
      </c>
      <c r="B21" s="119">
        <v>1189963618</v>
      </c>
      <c r="C21" s="118" t="s">
        <v>48</v>
      </c>
      <c r="D21" s="24">
        <v>6</v>
      </c>
      <c r="E21" s="8">
        <v>20.3</v>
      </c>
      <c r="F21" s="4"/>
      <c r="G21" s="5" t="s">
        <v>4</v>
      </c>
      <c r="H21" s="16">
        <f t="shared" si="0"/>
        <v>10.15</v>
      </c>
      <c r="I21" s="8">
        <v>113</v>
      </c>
      <c r="J21" s="4"/>
      <c r="K21" s="5" t="s">
        <v>4</v>
      </c>
      <c r="L21" s="16">
        <f t="shared" si="1"/>
        <v>56.5</v>
      </c>
      <c r="M21" s="8">
        <v>55</v>
      </c>
      <c r="N21" s="4"/>
      <c r="O21" s="5" t="s">
        <v>4</v>
      </c>
      <c r="P21" s="16">
        <f t="shared" si="2"/>
        <v>27.5</v>
      </c>
      <c r="Q21" s="8">
        <v>50</v>
      </c>
      <c r="R21" s="4"/>
      <c r="S21" s="5" t="s">
        <v>4</v>
      </c>
      <c r="T21" s="16">
        <f t="shared" si="3"/>
        <v>25</v>
      </c>
    </row>
    <row r="22" spans="1:20" s="1" customFormat="1" ht="30" customHeight="1" x14ac:dyDescent="0.25">
      <c r="A22" s="3">
        <v>9</v>
      </c>
      <c r="B22" s="119">
        <v>1073558635</v>
      </c>
      <c r="C22" s="118" t="s">
        <v>49</v>
      </c>
      <c r="D22" s="24">
        <v>6</v>
      </c>
      <c r="E22" s="8">
        <v>20.7</v>
      </c>
      <c r="F22" s="4"/>
      <c r="G22" s="5" t="s">
        <v>4</v>
      </c>
      <c r="H22" s="16">
        <f t="shared" si="0"/>
        <v>10.35</v>
      </c>
      <c r="I22" s="8">
        <v>115</v>
      </c>
      <c r="J22" s="4"/>
      <c r="K22" s="5" t="s">
        <v>4</v>
      </c>
      <c r="L22" s="16">
        <f t="shared" si="1"/>
        <v>57.5</v>
      </c>
      <c r="M22" s="8">
        <v>58</v>
      </c>
      <c r="N22" s="4"/>
      <c r="O22" s="5" t="s">
        <v>4</v>
      </c>
      <c r="P22" s="16">
        <f t="shared" si="2"/>
        <v>29</v>
      </c>
      <c r="Q22" s="8">
        <v>57</v>
      </c>
      <c r="R22" s="4"/>
      <c r="S22" s="5" t="s">
        <v>4</v>
      </c>
      <c r="T22" s="16">
        <f t="shared" si="3"/>
        <v>28.5</v>
      </c>
    </row>
    <row r="23" spans="1:20" s="1" customFormat="1" ht="30" customHeight="1" x14ac:dyDescent="0.25">
      <c r="A23" s="3">
        <v>10</v>
      </c>
      <c r="B23" s="119">
        <v>1073558604</v>
      </c>
      <c r="C23" s="118" t="s">
        <v>51</v>
      </c>
      <c r="D23" s="24">
        <v>7</v>
      </c>
      <c r="E23" s="8">
        <v>24.4</v>
      </c>
      <c r="F23" s="4"/>
      <c r="G23" s="5" t="s">
        <v>4</v>
      </c>
      <c r="H23" s="16">
        <f t="shared" si="0"/>
        <v>12.2</v>
      </c>
      <c r="I23" s="8">
        <v>125</v>
      </c>
      <c r="J23" s="4"/>
      <c r="K23" s="5" t="s">
        <v>4</v>
      </c>
      <c r="L23" s="16">
        <f t="shared" si="1"/>
        <v>62.5</v>
      </c>
      <c r="M23" s="8">
        <v>65</v>
      </c>
      <c r="N23" s="4"/>
      <c r="O23" s="5" t="s">
        <v>4</v>
      </c>
      <c r="P23" s="16">
        <f t="shared" si="2"/>
        <v>32.5</v>
      </c>
      <c r="Q23" s="8">
        <v>59</v>
      </c>
      <c r="R23" s="4"/>
      <c r="S23" s="5" t="s">
        <v>4</v>
      </c>
      <c r="T23" s="16">
        <f t="shared" si="3"/>
        <v>29.5</v>
      </c>
    </row>
    <row r="24" spans="1:20" s="1" customFormat="1" ht="30" customHeight="1" x14ac:dyDescent="0.2">
      <c r="A24" s="3">
        <v>11</v>
      </c>
      <c r="B24" s="119">
        <v>1073558627</v>
      </c>
      <c r="C24" s="117" t="s">
        <v>52</v>
      </c>
      <c r="D24" s="24">
        <v>6</v>
      </c>
      <c r="E24" s="8">
        <v>25</v>
      </c>
      <c r="F24" s="4"/>
      <c r="G24" s="5" t="s">
        <v>4</v>
      </c>
      <c r="H24" s="16">
        <f t="shared" si="0"/>
        <v>12.5</v>
      </c>
      <c r="I24" s="8">
        <v>122</v>
      </c>
      <c r="J24" s="4"/>
      <c r="K24" s="5" t="s">
        <v>4</v>
      </c>
      <c r="L24" s="16">
        <f t="shared" si="1"/>
        <v>61</v>
      </c>
      <c r="M24" s="8">
        <v>63</v>
      </c>
      <c r="N24" s="4"/>
      <c r="O24" s="5" t="s">
        <v>4</v>
      </c>
      <c r="P24" s="16">
        <f t="shared" si="2"/>
        <v>31.5</v>
      </c>
      <c r="Q24" s="8">
        <v>54</v>
      </c>
      <c r="R24" s="4"/>
      <c r="S24" s="5" t="s">
        <v>4</v>
      </c>
      <c r="T24" s="16">
        <f t="shared" si="3"/>
        <v>27</v>
      </c>
    </row>
    <row r="25" spans="1:20" s="1" customFormat="1" ht="30" customHeight="1" x14ac:dyDescent="0.2">
      <c r="A25" s="3">
        <v>12</v>
      </c>
      <c r="B25" s="119">
        <v>1073558582</v>
      </c>
      <c r="C25" s="117" t="s">
        <v>75</v>
      </c>
      <c r="D25" s="141">
        <v>8</v>
      </c>
      <c r="E25" s="8">
        <v>26</v>
      </c>
      <c r="F25" s="4"/>
      <c r="G25" s="5" t="s">
        <v>4</v>
      </c>
      <c r="H25" s="9">
        <f t="shared" si="0"/>
        <v>13</v>
      </c>
      <c r="I25" s="8">
        <v>131</v>
      </c>
      <c r="J25" s="4"/>
      <c r="K25" s="5" t="s">
        <v>4</v>
      </c>
      <c r="L25" s="9">
        <f t="shared" si="1"/>
        <v>65.5</v>
      </c>
      <c r="M25" s="8">
        <v>67</v>
      </c>
      <c r="N25" s="4"/>
      <c r="O25" s="5" t="s">
        <v>4</v>
      </c>
      <c r="P25" s="9">
        <f t="shared" si="2"/>
        <v>33.5</v>
      </c>
      <c r="Q25" s="8">
        <v>56</v>
      </c>
      <c r="R25" s="4"/>
      <c r="S25" s="5" t="s">
        <v>4</v>
      </c>
      <c r="T25" s="9">
        <f t="shared" si="3"/>
        <v>28</v>
      </c>
    </row>
    <row r="26" spans="1:20" s="1" customFormat="1" ht="30" customHeight="1" x14ac:dyDescent="0.25">
      <c r="A26" s="3">
        <v>13</v>
      </c>
      <c r="B26" s="25"/>
      <c r="C26" s="25"/>
      <c r="D26" s="24"/>
      <c r="E26" s="8"/>
      <c r="F26" s="4"/>
      <c r="G26" s="5" t="s">
        <v>4</v>
      </c>
      <c r="H26" s="9"/>
      <c r="I26" s="8"/>
      <c r="J26" s="4"/>
      <c r="K26" s="5" t="s">
        <v>4</v>
      </c>
      <c r="L26" s="9"/>
      <c r="M26" s="8"/>
      <c r="N26" s="4"/>
      <c r="O26" s="5" t="s">
        <v>4</v>
      </c>
      <c r="P26" s="9"/>
      <c r="Q26" s="8"/>
      <c r="R26" s="4"/>
      <c r="S26" s="5" t="s">
        <v>4</v>
      </c>
      <c r="T26" s="9"/>
    </row>
    <row r="27" spans="1:20" s="1" customFormat="1" ht="30" customHeight="1" x14ac:dyDescent="0.25">
      <c r="A27" s="3">
        <v>14</v>
      </c>
      <c r="B27" s="19"/>
      <c r="C27" s="20"/>
      <c r="D27" s="24"/>
      <c r="E27" s="8"/>
      <c r="F27" s="4"/>
      <c r="G27" s="5" t="s">
        <v>4</v>
      </c>
      <c r="H27" s="9"/>
      <c r="I27" s="8"/>
      <c r="J27" s="4"/>
      <c r="K27" s="5" t="s">
        <v>4</v>
      </c>
      <c r="L27" s="9"/>
      <c r="M27" s="8"/>
      <c r="N27" s="4"/>
      <c r="O27" s="5" t="s">
        <v>4</v>
      </c>
      <c r="P27" s="9"/>
      <c r="Q27" s="8"/>
      <c r="R27" s="4"/>
      <c r="S27" s="5" t="s">
        <v>4</v>
      </c>
      <c r="T27" s="9"/>
    </row>
    <row r="28" spans="1:20" s="1" customFormat="1" ht="30" customHeight="1" thickBot="1" x14ac:dyDescent="0.3">
      <c r="A28" s="3">
        <v>15</v>
      </c>
      <c r="B28" s="19"/>
      <c r="C28" s="20"/>
      <c r="D28" s="24"/>
      <c r="E28" s="10"/>
      <c r="F28" s="6"/>
      <c r="G28" s="5" t="s">
        <v>4</v>
      </c>
      <c r="H28" s="11"/>
      <c r="I28" s="10"/>
      <c r="J28" s="6"/>
      <c r="K28" s="5" t="s">
        <v>4</v>
      </c>
      <c r="L28" s="11"/>
      <c r="M28" s="10"/>
      <c r="N28" s="6"/>
      <c r="O28" s="5" t="s">
        <v>4</v>
      </c>
      <c r="P28" s="11"/>
      <c r="Q28" s="10"/>
      <c r="R28" s="6"/>
      <c r="S28" s="5" t="s">
        <v>4</v>
      </c>
      <c r="T28" s="11"/>
    </row>
    <row r="29" spans="1:20" ht="30" customHeight="1" thickBot="1" x14ac:dyDescent="0.3">
      <c r="A29" s="186" t="s">
        <v>12</v>
      </c>
      <c r="B29" s="187"/>
      <c r="C29" s="188"/>
      <c r="D29" s="186" t="s">
        <v>107</v>
      </c>
      <c r="E29" s="187"/>
      <c r="F29" s="187"/>
      <c r="G29" s="187"/>
      <c r="H29" s="187"/>
      <c r="I29" s="187"/>
      <c r="J29" s="187"/>
      <c r="K29" s="187"/>
      <c r="L29" s="187"/>
      <c r="M29" s="187"/>
      <c r="N29" s="187"/>
      <c r="O29" s="187"/>
      <c r="P29" s="187"/>
      <c r="Q29" s="187"/>
      <c r="R29" s="187"/>
      <c r="S29" s="187"/>
      <c r="T29" s="188"/>
    </row>
    <row r="30" spans="1:20" ht="30" customHeight="1" thickBot="1" x14ac:dyDescent="0.3">
      <c r="A30" s="186" t="s">
        <v>30</v>
      </c>
      <c r="B30" s="187"/>
      <c r="C30" s="188"/>
      <c r="D30" s="189" t="s">
        <v>108</v>
      </c>
      <c r="E30" s="190"/>
      <c r="F30" s="190"/>
      <c r="G30" s="190"/>
      <c r="H30" s="190"/>
      <c r="I30" s="190"/>
      <c r="J30" s="190"/>
      <c r="K30" s="190"/>
      <c r="L30" s="190"/>
      <c r="M30" s="190"/>
      <c r="N30" s="190"/>
      <c r="O30" s="190"/>
      <c r="P30" s="190"/>
      <c r="Q30" s="190"/>
      <c r="R30" s="190"/>
      <c r="S30" s="190"/>
      <c r="T30" s="190"/>
    </row>
    <row r="31" spans="1:20" x14ac:dyDescent="0.25">
      <c r="B31"/>
    </row>
  </sheetData>
  <protectedRanges>
    <protectedRange sqref="H14:J28 L14:N28 P14:R28 T14:T28 E14:F28" name="Rango1"/>
    <protectedRange sqref="H29:K30" name="Rango2_1"/>
    <protectedRange password="CC55" sqref="B9" name="Rango1_3_1"/>
    <protectedRange sqref="B27:B28" name="Rango1_6_1"/>
    <protectedRange sqref="C27:C28" name="Rango2_6_1"/>
    <protectedRange sqref="B26 D14:D24 D26:D28" name="Rango1_6_1_1"/>
    <protectedRange sqref="C26" name="Rango2_6_1_1"/>
    <protectedRange sqref="C21" name="Rango1_3"/>
    <protectedRange sqref="C17" name="Rango1_1_1_1"/>
    <protectedRange sqref="C18:C20" name="Rango1_6_1_2"/>
    <protectedRange sqref="D25" name="Rango1_6_1_3"/>
  </protectedRanges>
  <mergeCells count="22">
    <mergeCell ref="A29:C29"/>
    <mergeCell ref="A30:C30"/>
    <mergeCell ref="D29:T29"/>
    <mergeCell ref="D30:T30"/>
    <mergeCell ref="A9:T9"/>
    <mergeCell ref="D10:D13"/>
    <mergeCell ref="B10:B13"/>
    <mergeCell ref="M10:P10"/>
    <mergeCell ref="Q10:T10"/>
    <mergeCell ref="E11:H11"/>
    <mergeCell ref="I11:L11"/>
    <mergeCell ref="M11:P11"/>
    <mergeCell ref="Q11:T11"/>
    <mergeCell ref="E10:H10"/>
    <mergeCell ref="I10:L10"/>
    <mergeCell ref="A10:A13"/>
    <mergeCell ref="C10:C13"/>
    <mergeCell ref="A7:T7"/>
    <mergeCell ref="A1:T1"/>
    <mergeCell ref="A2:T2"/>
    <mergeCell ref="A4:T4"/>
    <mergeCell ref="A5:T5"/>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8"/>
  <sheetViews>
    <sheetView topLeftCell="B17" zoomScale="69" zoomScaleNormal="69" workbookViewId="0">
      <selection activeCell="C36" sqref="C36"/>
    </sheetView>
  </sheetViews>
  <sheetFormatPr baseColWidth="10" defaultRowHeight="15" x14ac:dyDescent="0.25"/>
  <cols>
    <col min="2" max="2" width="22.28515625" customWidth="1"/>
    <col min="3" max="3" width="47.7109375" customWidth="1"/>
    <col min="8" max="8" width="18.7109375" customWidth="1"/>
    <col min="12" max="12" width="14.5703125" customWidth="1"/>
    <col min="16" max="16" width="15.140625" customWidth="1"/>
    <col min="20" max="20" width="15.42578125" customWidth="1"/>
  </cols>
  <sheetData>
    <row r="1" spans="1:20" ht="15.75" x14ac:dyDescent="0.25">
      <c r="A1" s="211" t="s">
        <v>0</v>
      </c>
      <c r="B1" s="212"/>
      <c r="C1" s="212"/>
      <c r="D1" s="212"/>
      <c r="E1" s="212"/>
      <c r="F1" s="212"/>
      <c r="G1" s="212"/>
      <c r="H1" s="212"/>
      <c r="I1" s="212"/>
      <c r="J1" s="212"/>
      <c r="K1" s="212"/>
      <c r="L1" s="212"/>
      <c r="M1" s="212"/>
      <c r="N1" s="212"/>
      <c r="O1" s="212"/>
      <c r="P1" s="212"/>
      <c r="Q1" s="212"/>
      <c r="R1" s="212"/>
      <c r="S1" s="212"/>
      <c r="T1" s="213"/>
    </row>
    <row r="2" spans="1:20" ht="15.75" x14ac:dyDescent="0.25">
      <c r="A2" s="214" t="s">
        <v>14</v>
      </c>
      <c r="B2" s="215"/>
      <c r="C2" s="215"/>
      <c r="D2" s="215"/>
      <c r="E2" s="215"/>
      <c r="F2" s="215"/>
      <c r="G2" s="215"/>
      <c r="H2" s="215"/>
      <c r="I2" s="215"/>
      <c r="J2" s="215"/>
      <c r="K2" s="215"/>
      <c r="L2" s="215"/>
      <c r="M2" s="215"/>
      <c r="N2" s="215"/>
      <c r="O2" s="215"/>
      <c r="P2" s="215"/>
      <c r="Q2" s="215"/>
      <c r="R2" s="215"/>
      <c r="S2" s="215"/>
      <c r="T2" s="216"/>
    </row>
    <row r="3" spans="1:20" ht="0.75" customHeight="1" x14ac:dyDescent="0.25">
      <c r="A3" s="110"/>
      <c r="B3" s="111"/>
      <c r="C3" s="112"/>
      <c r="D3" s="112"/>
      <c r="E3" s="112"/>
      <c r="F3" s="112"/>
      <c r="G3" s="112"/>
      <c r="H3" s="112"/>
      <c r="I3" s="112"/>
      <c r="J3" s="112"/>
      <c r="K3" s="112"/>
      <c r="L3" s="112"/>
      <c r="M3" s="112"/>
      <c r="N3" s="112"/>
      <c r="O3" s="112"/>
      <c r="P3" s="112"/>
      <c r="Q3" s="112"/>
      <c r="R3" s="112"/>
      <c r="S3" s="112"/>
      <c r="T3" s="113"/>
    </row>
    <row r="4" spans="1:20" ht="15.75" x14ac:dyDescent="0.25">
      <c r="A4" s="214" t="s">
        <v>1</v>
      </c>
      <c r="B4" s="215"/>
      <c r="C4" s="215"/>
      <c r="D4" s="215"/>
      <c r="E4" s="215"/>
      <c r="F4" s="215"/>
      <c r="G4" s="215"/>
      <c r="H4" s="215"/>
      <c r="I4" s="215"/>
      <c r="J4" s="215"/>
      <c r="K4" s="215"/>
      <c r="L4" s="215"/>
      <c r="M4" s="215"/>
      <c r="N4" s="215"/>
      <c r="O4" s="215"/>
      <c r="P4" s="215"/>
      <c r="Q4" s="215"/>
      <c r="R4" s="215"/>
      <c r="S4" s="215"/>
      <c r="T4" s="216"/>
    </row>
    <row r="5" spans="1:20" ht="15.75" x14ac:dyDescent="0.25">
      <c r="A5" s="214" t="s">
        <v>2</v>
      </c>
      <c r="B5" s="215"/>
      <c r="C5" s="215"/>
      <c r="D5" s="215"/>
      <c r="E5" s="215"/>
      <c r="F5" s="215"/>
      <c r="G5" s="215"/>
      <c r="H5" s="215"/>
      <c r="I5" s="215"/>
      <c r="J5" s="215"/>
      <c r="K5" s="215"/>
      <c r="L5" s="215"/>
      <c r="M5" s="215"/>
      <c r="N5" s="215"/>
      <c r="O5" s="215"/>
      <c r="P5" s="215"/>
      <c r="Q5" s="215"/>
      <c r="R5" s="215"/>
      <c r="S5" s="215"/>
      <c r="T5" s="216"/>
    </row>
    <row r="6" spans="1:20" ht="0.75" customHeight="1" x14ac:dyDescent="0.25">
      <c r="A6" s="110"/>
      <c r="B6" s="112"/>
      <c r="C6" s="112"/>
      <c r="D6" s="112"/>
      <c r="E6" s="112"/>
      <c r="F6" s="112"/>
      <c r="G6" s="112"/>
      <c r="H6" s="112"/>
      <c r="I6" s="112"/>
      <c r="J6" s="112"/>
      <c r="K6" s="112"/>
      <c r="L6" s="112"/>
      <c r="M6" s="112"/>
      <c r="N6" s="112"/>
      <c r="O6" s="112"/>
      <c r="P6" s="112"/>
      <c r="Q6" s="112"/>
      <c r="R6" s="112"/>
      <c r="S6" s="112"/>
      <c r="T6" s="113"/>
    </row>
    <row r="7" spans="1:20" ht="15.75" x14ac:dyDescent="0.25">
      <c r="A7" s="217" t="s">
        <v>3</v>
      </c>
      <c r="B7" s="218"/>
      <c r="C7" s="218"/>
      <c r="D7" s="218"/>
      <c r="E7" s="218"/>
      <c r="F7" s="218"/>
      <c r="G7" s="218"/>
      <c r="H7" s="218"/>
      <c r="I7" s="218"/>
      <c r="J7" s="218"/>
      <c r="K7" s="218"/>
      <c r="L7" s="218"/>
      <c r="M7" s="218"/>
      <c r="N7" s="218"/>
      <c r="O7" s="218"/>
      <c r="P7" s="218"/>
      <c r="Q7" s="218"/>
      <c r="R7" s="218"/>
      <c r="S7" s="218"/>
      <c r="T7" s="219"/>
    </row>
    <row r="8" spans="1:20" ht="0.75" customHeight="1" thickBot="1" x14ac:dyDescent="0.3">
      <c r="A8" s="120"/>
      <c r="B8" s="121"/>
      <c r="C8" s="122"/>
      <c r="D8" s="121"/>
      <c r="E8" s="121"/>
      <c r="F8" s="121"/>
      <c r="G8" s="121"/>
      <c r="H8" s="121"/>
      <c r="I8" s="121"/>
      <c r="J8" s="121"/>
      <c r="K8" s="121"/>
      <c r="L8" s="121"/>
      <c r="M8" s="121"/>
      <c r="N8" s="121"/>
      <c r="O8" s="121"/>
      <c r="P8" s="121"/>
      <c r="Q8" s="121"/>
      <c r="R8" s="121"/>
      <c r="S8" s="121"/>
      <c r="T8" s="123"/>
    </row>
    <row r="9" spans="1:20" ht="16.5" thickBot="1" x14ac:dyDescent="0.3">
      <c r="A9" s="208" t="s">
        <v>15</v>
      </c>
      <c r="B9" s="209"/>
      <c r="C9" s="209"/>
      <c r="D9" s="209"/>
      <c r="E9" s="209"/>
      <c r="F9" s="209"/>
      <c r="G9" s="209"/>
      <c r="H9" s="209"/>
      <c r="I9" s="209"/>
      <c r="J9" s="209"/>
      <c r="K9" s="209"/>
      <c r="L9" s="209"/>
      <c r="M9" s="209"/>
      <c r="N9" s="209"/>
      <c r="O9" s="209"/>
      <c r="P9" s="209"/>
      <c r="Q9" s="209"/>
      <c r="R9" s="209"/>
      <c r="S9" s="209"/>
      <c r="T9" s="210"/>
    </row>
    <row r="10" spans="1:20" ht="16.5" thickBot="1" x14ac:dyDescent="0.3">
      <c r="A10" s="227"/>
      <c r="B10" s="226" t="s">
        <v>33</v>
      </c>
      <c r="C10" s="230" t="s">
        <v>13</v>
      </c>
      <c r="D10" s="233" t="s">
        <v>11</v>
      </c>
      <c r="E10" s="223" t="s">
        <v>7</v>
      </c>
      <c r="F10" s="224"/>
      <c r="G10" s="224"/>
      <c r="H10" s="225"/>
      <c r="I10" s="223" t="s">
        <v>9</v>
      </c>
      <c r="J10" s="224"/>
      <c r="K10" s="224"/>
      <c r="L10" s="225"/>
      <c r="M10" s="223" t="s">
        <v>10</v>
      </c>
      <c r="N10" s="224"/>
      <c r="O10" s="224"/>
      <c r="P10" s="225"/>
      <c r="Q10" s="223" t="s">
        <v>26</v>
      </c>
      <c r="R10" s="224"/>
      <c r="S10" s="224"/>
      <c r="T10" s="225"/>
    </row>
    <row r="11" spans="1:20" ht="16.5" thickBot="1" x14ac:dyDescent="0.3">
      <c r="A11" s="228"/>
      <c r="B11" s="228"/>
      <c r="C11" s="231"/>
      <c r="D11" s="231"/>
      <c r="E11" s="223" t="s">
        <v>8</v>
      </c>
      <c r="F11" s="224"/>
      <c r="G11" s="224"/>
      <c r="H11" s="225"/>
      <c r="I11" s="223" t="s">
        <v>5</v>
      </c>
      <c r="J11" s="224"/>
      <c r="K11" s="224"/>
      <c r="L11" s="225"/>
      <c r="M11" s="226" t="s">
        <v>5</v>
      </c>
      <c r="N11" s="224"/>
      <c r="O11" s="224"/>
      <c r="P11" s="225"/>
      <c r="Q11" s="223" t="s">
        <v>5</v>
      </c>
      <c r="R11" s="224"/>
      <c r="S11" s="224"/>
      <c r="T11" s="225"/>
    </row>
    <row r="12" spans="1:20" ht="16.5" thickBot="1" x14ac:dyDescent="0.3">
      <c r="A12" s="228"/>
      <c r="B12" s="228"/>
      <c r="C12" s="231"/>
      <c r="D12" s="231"/>
      <c r="E12" s="78" t="s">
        <v>34</v>
      </c>
      <c r="F12" s="78" t="s">
        <v>36</v>
      </c>
      <c r="G12" s="124"/>
      <c r="H12" s="125" t="s">
        <v>23</v>
      </c>
      <c r="I12" s="78" t="s">
        <v>34</v>
      </c>
      <c r="J12" s="78" t="s">
        <v>36</v>
      </c>
      <c r="K12" s="124"/>
      <c r="L12" s="125" t="s">
        <v>23</v>
      </c>
      <c r="M12" s="78" t="s">
        <v>34</v>
      </c>
      <c r="N12" s="78" t="s">
        <v>36</v>
      </c>
      <c r="O12" s="124"/>
      <c r="P12" s="125" t="s">
        <v>23</v>
      </c>
      <c r="Q12" s="78" t="s">
        <v>34</v>
      </c>
      <c r="R12" s="78" t="s">
        <v>36</v>
      </c>
      <c r="S12" s="124"/>
      <c r="T12" s="125" t="s">
        <v>23</v>
      </c>
    </row>
    <row r="13" spans="1:20" ht="16.5" thickBot="1" x14ac:dyDescent="0.3">
      <c r="A13" s="229"/>
      <c r="B13" s="228"/>
      <c r="C13" s="232"/>
      <c r="D13" s="231"/>
      <c r="E13" s="78" t="s">
        <v>6</v>
      </c>
      <c r="F13" s="78" t="s">
        <v>6</v>
      </c>
      <c r="G13" s="78" t="s">
        <v>4</v>
      </c>
      <c r="H13" s="78" t="s">
        <v>6</v>
      </c>
      <c r="I13" s="78" t="s">
        <v>6</v>
      </c>
      <c r="J13" s="78" t="s">
        <v>6</v>
      </c>
      <c r="K13" s="78" t="s">
        <v>4</v>
      </c>
      <c r="L13" s="78" t="s">
        <v>6</v>
      </c>
      <c r="M13" s="126" t="s">
        <v>6</v>
      </c>
      <c r="N13" s="78" t="s">
        <v>6</v>
      </c>
      <c r="O13" s="78" t="s">
        <v>4</v>
      </c>
      <c r="P13" s="78" t="s">
        <v>6</v>
      </c>
      <c r="Q13" s="78" t="s">
        <v>6</v>
      </c>
      <c r="R13" s="78" t="s">
        <v>6</v>
      </c>
      <c r="S13" s="78" t="s">
        <v>4</v>
      </c>
      <c r="T13" s="78" t="s">
        <v>6</v>
      </c>
    </row>
    <row r="14" spans="1:20" ht="15.75" x14ac:dyDescent="0.25">
      <c r="A14" s="127">
        <v>1</v>
      </c>
      <c r="B14" s="143">
        <v>1110552392</v>
      </c>
      <c r="C14" s="117" t="s">
        <v>53</v>
      </c>
      <c r="D14" s="128">
        <v>9</v>
      </c>
      <c r="E14" s="129">
        <v>39</v>
      </c>
      <c r="F14" s="130"/>
      <c r="G14" s="131" t="s">
        <v>4</v>
      </c>
      <c r="H14" s="132">
        <f>+(E14+F14)/2</f>
        <v>19.5</v>
      </c>
      <c r="I14" s="133">
        <v>136</v>
      </c>
      <c r="J14" s="130"/>
      <c r="K14" s="131" t="s">
        <v>4</v>
      </c>
      <c r="L14" s="132">
        <f>+(I14+J14)/2</f>
        <v>68</v>
      </c>
      <c r="M14" s="133">
        <v>70</v>
      </c>
      <c r="N14" s="130"/>
      <c r="O14" s="131" t="s">
        <v>4</v>
      </c>
      <c r="P14" s="132">
        <f>+(M14+N14)/2</f>
        <v>35</v>
      </c>
      <c r="Q14" s="133">
        <v>65</v>
      </c>
      <c r="R14" s="130"/>
      <c r="S14" s="131" t="s">
        <v>4</v>
      </c>
      <c r="T14" s="132">
        <f>+(Q14+R14)/2</f>
        <v>32.5</v>
      </c>
    </row>
    <row r="15" spans="1:20" ht="15.75" x14ac:dyDescent="0.25">
      <c r="A15" s="134">
        <v>2</v>
      </c>
      <c r="B15" s="143">
        <v>1073558430</v>
      </c>
      <c r="C15" s="117" t="s">
        <v>54</v>
      </c>
      <c r="D15" s="128">
        <v>11</v>
      </c>
      <c r="E15" s="135">
        <v>39.9</v>
      </c>
      <c r="F15" s="136"/>
      <c r="G15" s="137" t="s">
        <v>4</v>
      </c>
      <c r="H15" s="132">
        <f t="shared" ref="H15:H42" si="0">+(E15+F15)/2</f>
        <v>19.95</v>
      </c>
      <c r="I15" s="138">
        <v>144</v>
      </c>
      <c r="J15" s="136"/>
      <c r="K15" s="137" t="s">
        <v>4</v>
      </c>
      <c r="L15" s="132">
        <f t="shared" ref="L15:L42" si="1">+(I15+J15)/2</f>
        <v>72</v>
      </c>
      <c r="M15" s="138">
        <v>74</v>
      </c>
      <c r="N15" s="136"/>
      <c r="O15" s="137" t="s">
        <v>4</v>
      </c>
      <c r="P15" s="132">
        <f t="shared" ref="P15:P42" si="2">+(M15+N15)/2</f>
        <v>37</v>
      </c>
      <c r="Q15" s="138">
        <v>68</v>
      </c>
      <c r="R15" s="136"/>
      <c r="S15" s="137" t="s">
        <v>4</v>
      </c>
      <c r="T15" s="132">
        <f t="shared" ref="T15:T42" si="3">+(Q15+R15)/2</f>
        <v>34</v>
      </c>
    </row>
    <row r="16" spans="1:20" ht="15.75" x14ac:dyDescent="0.25">
      <c r="A16" s="134">
        <v>3</v>
      </c>
      <c r="B16" s="143">
        <v>1206213963</v>
      </c>
      <c r="C16" s="118" t="s">
        <v>55</v>
      </c>
      <c r="D16" s="128">
        <v>11</v>
      </c>
      <c r="E16" s="135">
        <v>42</v>
      </c>
      <c r="F16" s="136"/>
      <c r="G16" s="137" t="s">
        <v>4</v>
      </c>
      <c r="H16" s="132">
        <f t="shared" si="0"/>
        <v>21</v>
      </c>
      <c r="I16" s="138">
        <v>137</v>
      </c>
      <c r="J16" s="136"/>
      <c r="K16" s="137" t="s">
        <v>4</v>
      </c>
      <c r="L16" s="132">
        <f t="shared" si="1"/>
        <v>68.5</v>
      </c>
      <c r="M16" s="138">
        <v>71</v>
      </c>
      <c r="N16" s="136"/>
      <c r="O16" s="137" t="s">
        <v>4</v>
      </c>
      <c r="P16" s="132">
        <f t="shared" si="2"/>
        <v>35.5</v>
      </c>
      <c r="Q16" s="138">
        <v>76</v>
      </c>
      <c r="R16" s="136"/>
      <c r="S16" s="137" t="s">
        <v>4</v>
      </c>
      <c r="T16" s="132">
        <f t="shared" si="3"/>
        <v>38</v>
      </c>
    </row>
    <row r="17" spans="1:20" ht="15.75" x14ac:dyDescent="0.25">
      <c r="A17" s="134">
        <v>4</v>
      </c>
      <c r="B17" s="143">
        <v>1073558483</v>
      </c>
      <c r="C17" s="118" t="s">
        <v>56</v>
      </c>
      <c r="D17" s="128">
        <v>10</v>
      </c>
      <c r="E17" s="135">
        <v>28.4</v>
      </c>
      <c r="F17" s="136"/>
      <c r="G17" s="137" t="s">
        <v>4</v>
      </c>
      <c r="H17" s="132">
        <f t="shared" si="0"/>
        <v>14.2</v>
      </c>
      <c r="I17" s="138">
        <v>132</v>
      </c>
      <c r="J17" s="136"/>
      <c r="K17" s="137" t="s">
        <v>4</v>
      </c>
      <c r="L17" s="132">
        <f t="shared" si="1"/>
        <v>66</v>
      </c>
      <c r="M17" s="138">
        <v>67</v>
      </c>
      <c r="N17" s="136"/>
      <c r="O17" s="137" t="s">
        <v>4</v>
      </c>
      <c r="P17" s="132">
        <f t="shared" si="2"/>
        <v>33.5</v>
      </c>
      <c r="Q17" s="138">
        <v>63</v>
      </c>
      <c r="R17" s="136"/>
      <c r="S17" s="137" t="s">
        <v>4</v>
      </c>
      <c r="T17" s="132">
        <f t="shared" si="3"/>
        <v>31.5</v>
      </c>
    </row>
    <row r="18" spans="1:20" ht="15.75" x14ac:dyDescent="0.25">
      <c r="A18" s="134">
        <v>5</v>
      </c>
      <c r="B18" s="143">
        <v>1073558366</v>
      </c>
      <c r="C18" s="118" t="s">
        <v>57</v>
      </c>
      <c r="D18" s="128">
        <v>12</v>
      </c>
      <c r="E18" s="135">
        <v>47</v>
      </c>
      <c r="F18" s="136"/>
      <c r="G18" s="137" t="s">
        <v>4</v>
      </c>
      <c r="H18" s="132">
        <f t="shared" si="0"/>
        <v>23.5</v>
      </c>
      <c r="I18" s="138">
        <v>159</v>
      </c>
      <c r="J18" s="136"/>
      <c r="K18" s="137" t="s">
        <v>4</v>
      </c>
      <c r="L18" s="132">
        <f t="shared" si="1"/>
        <v>79.5</v>
      </c>
      <c r="M18" s="138">
        <v>80</v>
      </c>
      <c r="N18" s="136"/>
      <c r="O18" s="137" t="s">
        <v>4</v>
      </c>
      <c r="P18" s="132">
        <f t="shared" si="2"/>
        <v>40</v>
      </c>
      <c r="Q18" s="138">
        <v>76</v>
      </c>
      <c r="R18" s="136"/>
      <c r="S18" s="137" t="s">
        <v>4</v>
      </c>
      <c r="T18" s="132">
        <f t="shared" si="3"/>
        <v>38</v>
      </c>
    </row>
    <row r="19" spans="1:20" ht="15.75" x14ac:dyDescent="0.25">
      <c r="A19" s="134">
        <v>6</v>
      </c>
      <c r="B19" s="143">
        <v>1069176781</v>
      </c>
      <c r="C19" s="117" t="s">
        <v>58</v>
      </c>
      <c r="D19" s="128">
        <v>11</v>
      </c>
      <c r="E19" s="135">
        <v>46.7</v>
      </c>
      <c r="F19" s="136"/>
      <c r="G19" s="137" t="s">
        <v>4</v>
      </c>
      <c r="H19" s="132">
        <f t="shared" si="0"/>
        <v>23.35</v>
      </c>
      <c r="I19" s="138">
        <v>139</v>
      </c>
      <c r="J19" s="136"/>
      <c r="K19" s="137" t="s">
        <v>4</v>
      </c>
      <c r="L19" s="132">
        <f t="shared" si="1"/>
        <v>69.5</v>
      </c>
      <c r="M19" s="138">
        <v>83</v>
      </c>
      <c r="N19" s="136"/>
      <c r="O19" s="137" t="s">
        <v>4</v>
      </c>
      <c r="P19" s="132">
        <f t="shared" si="2"/>
        <v>41.5</v>
      </c>
      <c r="Q19" s="138">
        <v>72</v>
      </c>
      <c r="R19" s="136"/>
      <c r="S19" s="137" t="s">
        <v>4</v>
      </c>
      <c r="T19" s="132">
        <f t="shared" si="3"/>
        <v>36</v>
      </c>
    </row>
    <row r="20" spans="1:20" ht="15.75" x14ac:dyDescent="0.25">
      <c r="A20" s="134">
        <v>7</v>
      </c>
      <c r="B20" s="143">
        <v>1028892066</v>
      </c>
      <c r="C20" s="117" t="s">
        <v>59</v>
      </c>
      <c r="D20" s="128">
        <v>10</v>
      </c>
      <c r="E20" s="135">
        <v>29</v>
      </c>
      <c r="F20" s="136"/>
      <c r="G20" s="137" t="s">
        <v>4</v>
      </c>
      <c r="H20" s="132">
        <f t="shared" si="0"/>
        <v>14.5</v>
      </c>
      <c r="I20" s="138">
        <v>140</v>
      </c>
      <c r="J20" s="136"/>
      <c r="K20" s="137" t="s">
        <v>4</v>
      </c>
      <c r="L20" s="132">
        <f t="shared" si="1"/>
        <v>70</v>
      </c>
      <c r="M20" s="138">
        <v>78</v>
      </c>
      <c r="N20" s="136"/>
      <c r="O20" s="137" t="s">
        <v>4</v>
      </c>
      <c r="P20" s="132">
        <f t="shared" si="2"/>
        <v>39</v>
      </c>
      <c r="Q20" s="138">
        <v>65</v>
      </c>
      <c r="R20" s="136"/>
      <c r="S20" s="137" t="s">
        <v>4</v>
      </c>
      <c r="T20" s="132">
        <f t="shared" si="3"/>
        <v>32.5</v>
      </c>
    </row>
    <row r="21" spans="1:20" ht="15.75" x14ac:dyDescent="0.25">
      <c r="A21" s="134">
        <v>8</v>
      </c>
      <c r="B21" s="143">
        <v>1073558382</v>
      </c>
      <c r="C21" s="117" t="s">
        <v>60</v>
      </c>
      <c r="D21" s="128">
        <v>11</v>
      </c>
      <c r="E21" s="138">
        <v>41.1</v>
      </c>
      <c r="F21" s="136"/>
      <c r="G21" s="137" t="s">
        <v>4</v>
      </c>
      <c r="H21" s="132">
        <f t="shared" si="0"/>
        <v>20.55</v>
      </c>
      <c r="I21" s="138">
        <v>150</v>
      </c>
      <c r="J21" s="136"/>
      <c r="K21" s="137" t="s">
        <v>4</v>
      </c>
      <c r="L21" s="132">
        <f t="shared" si="1"/>
        <v>75</v>
      </c>
      <c r="M21" s="138">
        <v>74</v>
      </c>
      <c r="N21" s="136"/>
      <c r="O21" s="137" t="s">
        <v>4</v>
      </c>
      <c r="P21" s="132">
        <f t="shared" si="2"/>
        <v>37</v>
      </c>
      <c r="Q21" s="138">
        <v>69</v>
      </c>
      <c r="R21" s="136"/>
      <c r="S21" s="137" t="s">
        <v>4</v>
      </c>
      <c r="T21" s="132">
        <f t="shared" si="3"/>
        <v>34.5</v>
      </c>
    </row>
    <row r="22" spans="1:20" ht="15.75" x14ac:dyDescent="0.25">
      <c r="A22" s="134">
        <v>9</v>
      </c>
      <c r="B22" s="143">
        <v>1012379692</v>
      </c>
      <c r="C22" s="118" t="s">
        <v>61</v>
      </c>
      <c r="D22" s="128">
        <v>12</v>
      </c>
      <c r="E22" s="138">
        <v>47</v>
      </c>
      <c r="F22" s="136"/>
      <c r="G22" s="137" t="s">
        <v>4</v>
      </c>
      <c r="H22" s="132">
        <f t="shared" si="0"/>
        <v>23.5</v>
      </c>
      <c r="I22" s="138">
        <v>158</v>
      </c>
      <c r="J22" s="136"/>
      <c r="K22" s="137" t="s">
        <v>4</v>
      </c>
      <c r="L22" s="132">
        <f t="shared" si="1"/>
        <v>79</v>
      </c>
      <c r="M22" s="138">
        <v>80</v>
      </c>
      <c r="N22" s="136"/>
      <c r="O22" s="137" t="s">
        <v>4</v>
      </c>
      <c r="P22" s="132">
        <f t="shared" si="2"/>
        <v>40</v>
      </c>
      <c r="Q22" s="138">
        <v>75</v>
      </c>
      <c r="R22" s="136"/>
      <c r="S22" s="137" t="s">
        <v>4</v>
      </c>
      <c r="T22" s="132">
        <f t="shared" si="3"/>
        <v>37.5</v>
      </c>
    </row>
    <row r="23" spans="1:20" ht="15.75" x14ac:dyDescent="0.25">
      <c r="A23" s="134">
        <v>10</v>
      </c>
      <c r="B23" s="143">
        <v>1073558410</v>
      </c>
      <c r="C23" s="117" t="s">
        <v>62</v>
      </c>
      <c r="D23" s="128">
        <v>11</v>
      </c>
      <c r="E23" s="138">
        <v>57</v>
      </c>
      <c r="F23" s="136"/>
      <c r="G23" s="137" t="s">
        <v>4</v>
      </c>
      <c r="H23" s="132">
        <f t="shared" si="0"/>
        <v>28.5</v>
      </c>
      <c r="I23" s="138">
        <v>145</v>
      </c>
      <c r="J23" s="136"/>
      <c r="K23" s="137" t="s">
        <v>4</v>
      </c>
      <c r="L23" s="132">
        <f t="shared" si="1"/>
        <v>72.5</v>
      </c>
      <c r="M23" s="138">
        <v>76</v>
      </c>
      <c r="N23" s="136"/>
      <c r="O23" s="137" t="s">
        <v>4</v>
      </c>
      <c r="P23" s="132">
        <f t="shared" si="2"/>
        <v>38</v>
      </c>
      <c r="Q23" s="138">
        <v>85</v>
      </c>
      <c r="R23" s="136"/>
      <c r="S23" s="137" t="s">
        <v>4</v>
      </c>
      <c r="T23" s="132">
        <f t="shared" si="3"/>
        <v>42.5</v>
      </c>
    </row>
    <row r="24" spans="1:20" ht="15.75" x14ac:dyDescent="0.25">
      <c r="A24" s="134">
        <v>11</v>
      </c>
      <c r="B24" s="143">
        <v>1073558365</v>
      </c>
      <c r="C24" s="117" t="s">
        <v>64</v>
      </c>
      <c r="D24" s="128">
        <v>12</v>
      </c>
      <c r="E24" s="138">
        <v>37</v>
      </c>
      <c r="F24" s="136"/>
      <c r="G24" s="137" t="s">
        <v>4</v>
      </c>
      <c r="H24" s="132">
        <f t="shared" si="0"/>
        <v>18.5</v>
      </c>
      <c r="I24" s="138">
        <v>150</v>
      </c>
      <c r="J24" s="136"/>
      <c r="K24" s="137" t="s">
        <v>4</v>
      </c>
      <c r="L24" s="132">
        <f t="shared" si="1"/>
        <v>75</v>
      </c>
      <c r="M24" s="138">
        <v>73</v>
      </c>
      <c r="N24" s="136"/>
      <c r="O24" s="137" t="s">
        <v>4</v>
      </c>
      <c r="P24" s="132">
        <f t="shared" si="2"/>
        <v>36.5</v>
      </c>
      <c r="Q24" s="138">
        <v>62</v>
      </c>
      <c r="R24" s="136"/>
      <c r="S24" s="137" t="s">
        <v>4</v>
      </c>
      <c r="T24" s="132">
        <f t="shared" si="3"/>
        <v>31</v>
      </c>
    </row>
    <row r="25" spans="1:20" ht="15.75" x14ac:dyDescent="0.25">
      <c r="A25" s="134">
        <v>12</v>
      </c>
      <c r="B25" s="143">
        <v>1025542405</v>
      </c>
      <c r="C25" s="117" t="s">
        <v>65</v>
      </c>
      <c r="D25" s="128">
        <v>12</v>
      </c>
      <c r="E25" s="138">
        <v>37</v>
      </c>
      <c r="F25" s="136"/>
      <c r="G25" s="137" t="s">
        <v>4</v>
      </c>
      <c r="H25" s="132">
        <f t="shared" si="0"/>
        <v>18.5</v>
      </c>
      <c r="I25" s="138">
        <v>150</v>
      </c>
      <c r="J25" s="136"/>
      <c r="K25" s="137" t="s">
        <v>4</v>
      </c>
      <c r="L25" s="132">
        <f t="shared" si="1"/>
        <v>75</v>
      </c>
      <c r="M25" s="138">
        <v>72</v>
      </c>
      <c r="N25" s="136"/>
      <c r="O25" s="137" t="s">
        <v>4</v>
      </c>
      <c r="P25" s="132">
        <f t="shared" si="2"/>
        <v>36</v>
      </c>
      <c r="Q25" s="138">
        <v>60</v>
      </c>
      <c r="R25" s="136"/>
      <c r="S25" s="137" t="s">
        <v>4</v>
      </c>
      <c r="T25" s="132">
        <f t="shared" si="3"/>
        <v>30</v>
      </c>
    </row>
    <row r="26" spans="1:20" ht="15.75" x14ac:dyDescent="0.25">
      <c r="A26" s="134">
        <v>13</v>
      </c>
      <c r="B26" s="143">
        <v>1073558447</v>
      </c>
      <c r="C26" s="117" t="s">
        <v>66</v>
      </c>
      <c r="D26" s="128">
        <v>10</v>
      </c>
      <c r="E26" s="138">
        <v>25</v>
      </c>
      <c r="F26" s="136"/>
      <c r="G26" s="137" t="s">
        <v>4</v>
      </c>
      <c r="H26" s="132">
        <f t="shared" si="0"/>
        <v>12.5</v>
      </c>
      <c r="I26" s="138">
        <v>131</v>
      </c>
      <c r="J26" s="136"/>
      <c r="K26" s="137" t="s">
        <v>4</v>
      </c>
      <c r="L26" s="132">
        <f t="shared" si="1"/>
        <v>65.5</v>
      </c>
      <c r="M26" s="138">
        <v>68</v>
      </c>
      <c r="N26" s="136"/>
      <c r="O26" s="137" t="s">
        <v>4</v>
      </c>
      <c r="P26" s="132">
        <f t="shared" si="2"/>
        <v>34</v>
      </c>
      <c r="Q26" s="138">
        <v>61</v>
      </c>
      <c r="R26" s="136"/>
      <c r="S26" s="137" t="s">
        <v>4</v>
      </c>
      <c r="T26" s="132">
        <f t="shared" si="3"/>
        <v>30.5</v>
      </c>
    </row>
    <row r="27" spans="1:20" ht="15.75" x14ac:dyDescent="0.25">
      <c r="A27" s="134">
        <v>14</v>
      </c>
      <c r="B27" s="143">
        <v>1075627938</v>
      </c>
      <c r="C27" s="118" t="s">
        <v>67</v>
      </c>
      <c r="D27" s="128">
        <v>10</v>
      </c>
      <c r="E27" s="138">
        <v>35</v>
      </c>
      <c r="F27" s="136"/>
      <c r="G27" s="137" t="s">
        <v>4</v>
      </c>
      <c r="H27" s="132">
        <f t="shared" si="0"/>
        <v>17.5</v>
      </c>
      <c r="I27" s="138">
        <v>132</v>
      </c>
      <c r="J27" s="136"/>
      <c r="K27" s="137" t="s">
        <v>4</v>
      </c>
      <c r="L27" s="132">
        <f t="shared" si="1"/>
        <v>66</v>
      </c>
      <c r="M27" s="138">
        <v>69</v>
      </c>
      <c r="N27" s="136"/>
      <c r="O27" s="137" t="s">
        <v>4</v>
      </c>
      <c r="P27" s="132">
        <f t="shared" si="2"/>
        <v>34.5</v>
      </c>
      <c r="Q27" s="138">
        <v>59</v>
      </c>
      <c r="R27" s="136"/>
      <c r="S27" s="137" t="s">
        <v>4</v>
      </c>
      <c r="T27" s="132">
        <f t="shared" si="3"/>
        <v>29.5</v>
      </c>
    </row>
    <row r="28" spans="1:20" ht="15.75" x14ac:dyDescent="0.25">
      <c r="A28" s="134">
        <v>15</v>
      </c>
      <c r="B28" s="143">
        <v>1075627867</v>
      </c>
      <c r="C28" s="118" t="s">
        <v>68</v>
      </c>
      <c r="D28" s="128">
        <v>10</v>
      </c>
      <c r="E28" s="138">
        <v>30.3</v>
      </c>
      <c r="F28" s="136"/>
      <c r="G28" s="137" t="s">
        <v>4</v>
      </c>
      <c r="H28" s="132">
        <f t="shared" si="0"/>
        <v>15.15</v>
      </c>
      <c r="I28" s="138">
        <v>137</v>
      </c>
      <c r="J28" s="136"/>
      <c r="K28" s="137" t="s">
        <v>4</v>
      </c>
      <c r="L28" s="132">
        <f t="shared" si="1"/>
        <v>68.5</v>
      </c>
      <c r="M28" s="138">
        <v>64</v>
      </c>
      <c r="N28" s="136"/>
      <c r="O28" s="137" t="s">
        <v>4</v>
      </c>
      <c r="P28" s="132">
        <f t="shared" si="2"/>
        <v>32</v>
      </c>
      <c r="Q28" s="138">
        <v>60</v>
      </c>
      <c r="R28" s="136"/>
      <c r="S28" s="137" t="s">
        <v>4</v>
      </c>
      <c r="T28" s="132">
        <f t="shared" si="3"/>
        <v>30</v>
      </c>
    </row>
    <row r="29" spans="1:20" ht="15.75" x14ac:dyDescent="0.25">
      <c r="A29" s="134">
        <v>16</v>
      </c>
      <c r="B29" s="143">
        <v>1073558527</v>
      </c>
      <c r="C29" s="117" t="s">
        <v>69</v>
      </c>
      <c r="D29" s="128">
        <v>9</v>
      </c>
      <c r="E29" s="139">
        <v>36.9</v>
      </c>
      <c r="F29" s="140"/>
      <c r="G29" s="137" t="s">
        <v>4</v>
      </c>
      <c r="H29" s="132">
        <f t="shared" si="0"/>
        <v>18.45</v>
      </c>
      <c r="I29" s="139">
        <v>137</v>
      </c>
      <c r="J29" s="140"/>
      <c r="K29" s="137" t="s">
        <v>4</v>
      </c>
      <c r="L29" s="132">
        <f t="shared" si="1"/>
        <v>68.5</v>
      </c>
      <c r="M29" s="139">
        <v>69</v>
      </c>
      <c r="N29" s="140"/>
      <c r="O29" s="137" t="s">
        <v>4</v>
      </c>
      <c r="P29" s="132">
        <f t="shared" si="2"/>
        <v>34.5</v>
      </c>
      <c r="Q29" s="139">
        <v>66</v>
      </c>
      <c r="R29" s="140"/>
      <c r="S29" s="137" t="s">
        <v>4</v>
      </c>
      <c r="T29" s="132">
        <f t="shared" si="3"/>
        <v>33</v>
      </c>
    </row>
    <row r="30" spans="1:20" ht="15.75" x14ac:dyDescent="0.25">
      <c r="A30" s="134">
        <v>17</v>
      </c>
      <c r="B30" s="143">
        <v>1075628277</v>
      </c>
      <c r="C30" s="118" t="s">
        <v>70</v>
      </c>
      <c r="D30" s="128">
        <v>9</v>
      </c>
      <c r="E30" s="139">
        <v>46</v>
      </c>
      <c r="F30" s="140"/>
      <c r="G30" s="137" t="s">
        <v>4</v>
      </c>
      <c r="H30" s="132">
        <f t="shared" si="0"/>
        <v>23</v>
      </c>
      <c r="I30" s="139">
        <v>140</v>
      </c>
      <c r="J30" s="140"/>
      <c r="K30" s="137" t="s">
        <v>4</v>
      </c>
      <c r="L30" s="132">
        <f t="shared" si="1"/>
        <v>70</v>
      </c>
      <c r="M30" s="139">
        <v>84</v>
      </c>
      <c r="N30" s="140"/>
      <c r="O30" s="137" t="s">
        <v>4</v>
      </c>
      <c r="P30" s="132">
        <f t="shared" si="2"/>
        <v>42</v>
      </c>
      <c r="Q30" s="139">
        <v>73</v>
      </c>
      <c r="R30" s="140"/>
      <c r="S30" s="137" t="s">
        <v>4</v>
      </c>
      <c r="T30" s="132">
        <f t="shared" si="3"/>
        <v>36.5</v>
      </c>
    </row>
    <row r="31" spans="1:20" ht="15.75" x14ac:dyDescent="0.25">
      <c r="A31" s="134">
        <v>18</v>
      </c>
      <c r="B31" s="143">
        <v>1028900787</v>
      </c>
      <c r="C31" s="118" t="s">
        <v>71</v>
      </c>
      <c r="D31" s="128">
        <v>11</v>
      </c>
      <c r="E31" s="139">
        <v>30.6</v>
      </c>
      <c r="F31" s="140"/>
      <c r="G31" s="137" t="s">
        <v>4</v>
      </c>
      <c r="H31" s="132">
        <f t="shared" si="0"/>
        <v>15.3</v>
      </c>
      <c r="I31" s="139">
        <v>139</v>
      </c>
      <c r="J31" s="140"/>
      <c r="K31" s="137" t="s">
        <v>4</v>
      </c>
      <c r="L31" s="132">
        <f t="shared" si="1"/>
        <v>69.5</v>
      </c>
      <c r="M31" s="139">
        <v>69</v>
      </c>
      <c r="N31" s="140"/>
      <c r="O31" s="137" t="s">
        <v>4</v>
      </c>
      <c r="P31" s="132">
        <f t="shared" si="2"/>
        <v>34.5</v>
      </c>
      <c r="Q31" s="139">
        <v>60</v>
      </c>
      <c r="R31" s="140"/>
      <c r="S31" s="137" t="s">
        <v>4</v>
      </c>
      <c r="T31" s="132">
        <f t="shared" si="3"/>
        <v>30</v>
      </c>
    </row>
    <row r="32" spans="1:20" ht="15.75" x14ac:dyDescent="0.25">
      <c r="A32" s="134">
        <v>19</v>
      </c>
      <c r="B32" s="143">
        <v>1075628358</v>
      </c>
      <c r="C32" s="118" t="s">
        <v>72</v>
      </c>
      <c r="D32" s="128">
        <v>9</v>
      </c>
      <c r="E32" s="138">
        <v>36</v>
      </c>
      <c r="F32" s="136"/>
      <c r="G32" s="137" t="s">
        <v>4</v>
      </c>
      <c r="H32" s="132">
        <f t="shared" si="0"/>
        <v>18</v>
      </c>
      <c r="I32" s="138">
        <v>138</v>
      </c>
      <c r="J32" s="136"/>
      <c r="K32" s="137" t="s">
        <v>4</v>
      </c>
      <c r="L32" s="132">
        <f t="shared" si="1"/>
        <v>69</v>
      </c>
      <c r="M32" s="138">
        <v>70</v>
      </c>
      <c r="N32" s="136"/>
      <c r="O32" s="137" t="s">
        <v>4</v>
      </c>
      <c r="P32" s="132">
        <f t="shared" si="2"/>
        <v>35</v>
      </c>
      <c r="Q32" s="138">
        <v>67</v>
      </c>
      <c r="R32" s="136"/>
      <c r="S32" s="137" t="s">
        <v>4</v>
      </c>
      <c r="T32" s="132">
        <f t="shared" si="3"/>
        <v>33.5</v>
      </c>
    </row>
    <row r="33" spans="1:20" ht="15.75" x14ac:dyDescent="0.25">
      <c r="A33" s="134">
        <v>20</v>
      </c>
      <c r="B33" s="143">
        <v>1073558485</v>
      </c>
      <c r="C33" s="118" t="s">
        <v>73</v>
      </c>
      <c r="D33" s="141">
        <v>10</v>
      </c>
      <c r="E33" s="138">
        <v>29</v>
      </c>
      <c r="F33" s="136"/>
      <c r="G33" s="137" t="s">
        <v>4</v>
      </c>
      <c r="H33" s="132">
        <f t="shared" si="0"/>
        <v>14.5</v>
      </c>
      <c r="I33" s="138">
        <v>131</v>
      </c>
      <c r="J33" s="136"/>
      <c r="K33" s="137" t="s">
        <v>4</v>
      </c>
      <c r="L33" s="132">
        <f t="shared" si="1"/>
        <v>65.5</v>
      </c>
      <c r="M33" s="138">
        <v>66</v>
      </c>
      <c r="N33" s="136"/>
      <c r="O33" s="137" t="s">
        <v>4</v>
      </c>
      <c r="P33" s="132">
        <f t="shared" si="2"/>
        <v>33</v>
      </c>
      <c r="Q33" s="138">
        <v>63</v>
      </c>
      <c r="R33" s="136"/>
      <c r="S33" s="137" t="s">
        <v>4</v>
      </c>
      <c r="T33" s="132">
        <f t="shared" si="3"/>
        <v>31.5</v>
      </c>
    </row>
    <row r="34" spans="1:20" ht="15.75" x14ac:dyDescent="0.25">
      <c r="A34" s="134">
        <v>21</v>
      </c>
      <c r="B34" s="143">
        <v>1220214736</v>
      </c>
      <c r="C34" s="117" t="s">
        <v>74</v>
      </c>
      <c r="D34" s="141">
        <v>9</v>
      </c>
      <c r="E34" s="138">
        <v>44</v>
      </c>
      <c r="F34" s="136"/>
      <c r="G34" s="137" t="s">
        <v>4</v>
      </c>
      <c r="H34" s="132">
        <f t="shared" si="0"/>
        <v>22</v>
      </c>
      <c r="I34" s="138">
        <v>142</v>
      </c>
      <c r="J34" s="136"/>
      <c r="K34" s="137" t="s">
        <v>4</v>
      </c>
      <c r="L34" s="132">
        <f t="shared" si="1"/>
        <v>71</v>
      </c>
      <c r="M34" s="138">
        <v>84</v>
      </c>
      <c r="N34" s="136"/>
      <c r="O34" s="137" t="s">
        <v>4</v>
      </c>
      <c r="P34" s="132">
        <f t="shared" si="2"/>
        <v>42</v>
      </c>
      <c r="Q34" s="138">
        <v>74</v>
      </c>
      <c r="R34" s="136"/>
      <c r="S34" s="137" t="s">
        <v>4</v>
      </c>
      <c r="T34" s="132">
        <f t="shared" si="3"/>
        <v>37</v>
      </c>
    </row>
    <row r="35" spans="1:20" ht="15.75" x14ac:dyDescent="0.25">
      <c r="A35" s="134">
        <v>22</v>
      </c>
      <c r="B35" s="143">
        <v>1022386498</v>
      </c>
      <c r="C35" s="118" t="s">
        <v>76</v>
      </c>
      <c r="D35" s="141">
        <v>10</v>
      </c>
      <c r="E35" s="138">
        <v>29</v>
      </c>
      <c r="F35" s="136"/>
      <c r="G35" s="137" t="s">
        <v>4</v>
      </c>
      <c r="H35" s="132">
        <f t="shared" si="0"/>
        <v>14.5</v>
      </c>
      <c r="I35" s="138">
        <v>132</v>
      </c>
      <c r="J35" s="136"/>
      <c r="K35" s="137" t="s">
        <v>4</v>
      </c>
      <c r="L35" s="132">
        <f t="shared" si="1"/>
        <v>66</v>
      </c>
      <c r="M35" s="138">
        <v>67</v>
      </c>
      <c r="N35" s="136"/>
      <c r="O35" s="137" t="s">
        <v>4</v>
      </c>
      <c r="P35" s="132">
        <f t="shared" si="2"/>
        <v>33.5</v>
      </c>
      <c r="Q35" s="138">
        <v>64</v>
      </c>
      <c r="R35" s="136"/>
      <c r="S35" s="137" t="s">
        <v>4</v>
      </c>
      <c r="T35" s="132">
        <f t="shared" si="3"/>
        <v>32</v>
      </c>
    </row>
    <row r="36" spans="1:20" ht="15.75" x14ac:dyDescent="0.25">
      <c r="A36" s="134">
        <v>23</v>
      </c>
      <c r="B36" s="143">
        <v>1030652209</v>
      </c>
      <c r="C36" s="117" t="s">
        <v>77</v>
      </c>
      <c r="D36" s="141">
        <v>9</v>
      </c>
      <c r="E36" s="138">
        <v>34</v>
      </c>
      <c r="F36" s="136"/>
      <c r="G36" s="137" t="s">
        <v>4</v>
      </c>
      <c r="H36" s="132">
        <f t="shared" si="0"/>
        <v>17</v>
      </c>
      <c r="I36" s="138">
        <v>136</v>
      </c>
      <c r="J36" s="136"/>
      <c r="K36" s="137" t="s">
        <v>4</v>
      </c>
      <c r="L36" s="132">
        <f t="shared" si="1"/>
        <v>68</v>
      </c>
      <c r="M36" s="138">
        <v>64</v>
      </c>
      <c r="N36" s="136"/>
      <c r="O36" s="137" t="s">
        <v>4</v>
      </c>
      <c r="P36" s="132">
        <f t="shared" si="2"/>
        <v>32</v>
      </c>
      <c r="Q36" s="138">
        <v>61</v>
      </c>
      <c r="R36" s="136"/>
      <c r="S36" s="137" t="s">
        <v>4</v>
      </c>
      <c r="T36" s="132">
        <f t="shared" si="3"/>
        <v>30.5</v>
      </c>
    </row>
    <row r="37" spans="1:20" ht="15.75" x14ac:dyDescent="0.25">
      <c r="A37" s="134">
        <v>24</v>
      </c>
      <c r="B37" s="143">
        <v>1073558434</v>
      </c>
      <c r="C37" s="117" t="s">
        <v>78</v>
      </c>
      <c r="D37" s="141">
        <v>11</v>
      </c>
      <c r="E37" s="138">
        <v>36</v>
      </c>
      <c r="F37" s="136"/>
      <c r="G37" s="137" t="s">
        <v>4</v>
      </c>
      <c r="H37" s="132">
        <f t="shared" si="0"/>
        <v>18</v>
      </c>
      <c r="I37" s="138">
        <v>144</v>
      </c>
      <c r="J37" s="136"/>
      <c r="K37" s="137" t="s">
        <v>4</v>
      </c>
      <c r="L37" s="132">
        <f t="shared" si="1"/>
        <v>72</v>
      </c>
      <c r="M37" s="138">
        <v>70</v>
      </c>
      <c r="N37" s="136"/>
      <c r="O37" s="137" t="s">
        <v>4</v>
      </c>
      <c r="P37" s="132">
        <f t="shared" si="2"/>
        <v>35</v>
      </c>
      <c r="Q37" s="138">
        <v>67</v>
      </c>
      <c r="R37" s="136"/>
      <c r="S37" s="137" t="s">
        <v>4</v>
      </c>
      <c r="T37" s="132">
        <f t="shared" si="3"/>
        <v>33.5</v>
      </c>
    </row>
    <row r="38" spans="1:20" ht="15.75" x14ac:dyDescent="0.25">
      <c r="A38" s="134">
        <v>24</v>
      </c>
      <c r="B38" s="143">
        <v>1073558380</v>
      </c>
      <c r="C38" s="117" t="s">
        <v>79</v>
      </c>
      <c r="D38" s="141">
        <v>11</v>
      </c>
      <c r="E38" s="138">
        <v>39</v>
      </c>
      <c r="F38" s="136"/>
      <c r="G38" s="137" t="s">
        <v>4</v>
      </c>
      <c r="H38" s="132">
        <f t="shared" si="0"/>
        <v>19.5</v>
      </c>
      <c r="I38" s="138">
        <v>150</v>
      </c>
      <c r="J38" s="136"/>
      <c r="K38" s="137" t="s">
        <v>4</v>
      </c>
      <c r="L38" s="132">
        <f t="shared" si="1"/>
        <v>75</v>
      </c>
      <c r="M38" s="138">
        <v>77</v>
      </c>
      <c r="N38" s="136"/>
      <c r="O38" s="137" t="s">
        <v>4</v>
      </c>
      <c r="P38" s="132">
        <f t="shared" si="2"/>
        <v>38.5</v>
      </c>
      <c r="Q38" s="138">
        <v>74</v>
      </c>
      <c r="R38" s="136"/>
      <c r="S38" s="137" t="s">
        <v>4</v>
      </c>
      <c r="T38" s="132">
        <f t="shared" si="3"/>
        <v>37</v>
      </c>
    </row>
    <row r="39" spans="1:20" ht="15.75" x14ac:dyDescent="0.25">
      <c r="A39" s="134">
        <v>25</v>
      </c>
      <c r="B39" s="143">
        <v>1073558498</v>
      </c>
      <c r="C39" s="117" t="s">
        <v>98</v>
      </c>
      <c r="D39" s="141">
        <v>10</v>
      </c>
      <c r="E39" s="138">
        <v>29</v>
      </c>
      <c r="F39" s="136"/>
      <c r="G39" s="137" t="s">
        <v>4</v>
      </c>
      <c r="H39" s="132">
        <f t="shared" si="0"/>
        <v>14.5</v>
      </c>
      <c r="I39" s="138">
        <v>132</v>
      </c>
      <c r="J39" s="136"/>
      <c r="K39" s="137"/>
      <c r="L39" s="132">
        <f t="shared" si="1"/>
        <v>66</v>
      </c>
      <c r="M39" s="138">
        <v>64</v>
      </c>
      <c r="N39" s="136"/>
      <c r="O39" s="137"/>
      <c r="P39" s="132">
        <f t="shared" si="2"/>
        <v>32</v>
      </c>
      <c r="Q39" s="138">
        <v>60</v>
      </c>
      <c r="R39" s="136"/>
      <c r="S39" s="137"/>
      <c r="T39" s="132">
        <f t="shared" si="3"/>
        <v>30</v>
      </c>
    </row>
    <row r="40" spans="1:20" ht="15.75" x14ac:dyDescent="0.25">
      <c r="A40" s="134">
        <v>26</v>
      </c>
      <c r="B40" s="119">
        <v>1073558540</v>
      </c>
      <c r="C40" s="118" t="s">
        <v>50</v>
      </c>
      <c r="D40" s="141">
        <v>9</v>
      </c>
      <c r="E40" s="138">
        <v>24</v>
      </c>
      <c r="F40" s="136"/>
      <c r="G40" s="137" t="s">
        <v>4</v>
      </c>
      <c r="H40" s="132">
        <f t="shared" si="0"/>
        <v>12</v>
      </c>
      <c r="I40" s="138">
        <v>132</v>
      </c>
      <c r="J40" s="136"/>
      <c r="K40" s="137" t="s">
        <v>4</v>
      </c>
      <c r="L40" s="132">
        <f t="shared" si="1"/>
        <v>66</v>
      </c>
      <c r="M40" s="138">
        <v>64</v>
      </c>
      <c r="N40" s="136"/>
      <c r="O40" s="137" t="s">
        <v>4</v>
      </c>
      <c r="P40" s="132">
        <f t="shared" si="2"/>
        <v>32</v>
      </c>
      <c r="Q40" s="138">
        <v>62</v>
      </c>
      <c r="R40" s="136"/>
      <c r="S40" s="137" t="s">
        <v>4</v>
      </c>
      <c r="T40" s="132">
        <f t="shared" si="3"/>
        <v>31</v>
      </c>
    </row>
    <row r="41" spans="1:20" ht="18.75" x14ac:dyDescent="0.25">
      <c r="A41" s="134">
        <v>27</v>
      </c>
      <c r="B41" s="145">
        <v>1023911579</v>
      </c>
      <c r="C41" s="117" t="s">
        <v>63</v>
      </c>
      <c r="D41" s="109">
        <v>12</v>
      </c>
      <c r="E41" s="138">
        <v>36</v>
      </c>
      <c r="F41" s="136"/>
      <c r="G41" s="137" t="s">
        <v>4</v>
      </c>
      <c r="H41" s="132">
        <f t="shared" si="0"/>
        <v>18</v>
      </c>
      <c r="I41" s="138">
        <v>148</v>
      </c>
      <c r="J41" s="136"/>
      <c r="K41" s="137" t="s">
        <v>4</v>
      </c>
      <c r="L41" s="132">
        <f t="shared" si="1"/>
        <v>74</v>
      </c>
      <c r="M41" s="138">
        <v>70</v>
      </c>
      <c r="N41" s="136"/>
      <c r="O41" s="137" t="s">
        <v>4</v>
      </c>
      <c r="P41" s="132">
        <f t="shared" si="2"/>
        <v>35</v>
      </c>
      <c r="Q41" s="138">
        <v>60</v>
      </c>
      <c r="R41" s="136"/>
      <c r="S41" s="137" t="s">
        <v>4</v>
      </c>
      <c r="T41" s="132">
        <f t="shared" si="3"/>
        <v>30</v>
      </c>
    </row>
    <row r="42" spans="1:20" ht="19.5" thickBot="1" x14ac:dyDescent="0.3">
      <c r="A42" s="134">
        <v>28</v>
      </c>
      <c r="B42" s="145">
        <v>1034577394</v>
      </c>
      <c r="C42" s="117" t="s">
        <v>106</v>
      </c>
      <c r="D42" s="109">
        <v>11</v>
      </c>
      <c r="E42" s="138">
        <v>39.4</v>
      </c>
      <c r="F42" s="136"/>
      <c r="G42" s="137" t="s">
        <v>4</v>
      </c>
      <c r="H42" s="132">
        <f t="shared" si="0"/>
        <v>19.7</v>
      </c>
      <c r="I42" s="138">
        <v>151</v>
      </c>
      <c r="J42" s="136"/>
      <c r="K42" s="137" t="s">
        <v>4</v>
      </c>
      <c r="L42" s="132">
        <f t="shared" si="1"/>
        <v>75.5</v>
      </c>
      <c r="M42" s="138">
        <v>76</v>
      </c>
      <c r="N42" s="136"/>
      <c r="O42" s="137" t="s">
        <v>4</v>
      </c>
      <c r="P42" s="132">
        <f t="shared" si="2"/>
        <v>38</v>
      </c>
      <c r="Q42" s="138">
        <v>66</v>
      </c>
      <c r="R42" s="136"/>
      <c r="S42" s="137" t="s">
        <v>4</v>
      </c>
      <c r="T42" s="132">
        <f t="shared" si="3"/>
        <v>33</v>
      </c>
    </row>
    <row r="43" spans="1:20" ht="27" thickBot="1" x14ac:dyDescent="0.3">
      <c r="A43" s="220" t="s">
        <v>12</v>
      </c>
      <c r="B43" s="221"/>
      <c r="C43" s="222"/>
      <c r="D43" s="186" t="s">
        <v>107</v>
      </c>
      <c r="E43" s="187"/>
      <c r="F43" s="187"/>
      <c r="G43" s="187"/>
      <c r="H43" s="187"/>
      <c r="I43" s="187"/>
      <c r="J43" s="187"/>
      <c r="K43" s="187"/>
      <c r="L43" s="187"/>
      <c r="M43" s="187"/>
      <c r="N43" s="187"/>
      <c r="O43" s="187"/>
      <c r="P43" s="187"/>
      <c r="Q43" s="187"/>
      <c r="R43" s="187"/>
      <c r="S43" s="187"/>
      <c r="T43" s="188"/>
    </row>
    <row r="44" spans="1:20" ht="27" thickBot="1" x14ac:dyDescent="0.3">
      <c r="A44" s="220" t="s">
        <v>30</v>
      </c>
      <c r="B44" s="221"/>
      <c r="C44" s="222"/>
      <c r="D44" s="189" t="s">
        <v>108</v>
      </c>
      <c r="E44" s="190"/>
      <c r="F44" s="190"/>
      <c r="G44" s="190"/>
      <c r="H44" s="190"/>
      <c r="I44" s="190"/>
      <c r="J44" s="190"/>
      <c r="K44" s="190"/>
      <c r="L44" s="190"/>
      <c r="M44" s="190"/>
      <c r="N44" s="190"/>
      <c r="O44" s="190"/>
      <c r="P44" s="190"/>
      <c r="Q44" s="190"/>
      <c r="R44" s="190"/>
      <c r="S44" s="190"/>
      <c r="T44" s="190"/>
    </row>
    <row r="48" spans="1:20" ht="18.75" x14ac:dyDescent="0.25">
      <c r="A48" s="156"/>
      <c r="B48" s="157"/>
      <c r="C48" s="158"/>
      <c r="D48" s="147"/>
      <c r="E48" s="147"/>
      <c r="F48" s="149"/>
      <c r="G48" s="147"/>
      <c r="H48" s="147"/>
      <c r="I48" s="147"/>
      <c r="J48" s="149"/>
      <c r="K48" s="147"/>
      <c r="L48" s="147"/>
      <c r="M48" s="147"/>
      <c r="N48" s="149"/>
      <c r="O48" s="147"/>
      <c r="P48" s="147"/>
      <c r="Q48" s="147"/>
      <c r="R48" s="149"/>
      <c r="S48" s="147"/>
      <c r="T48" s="147"/>
    </row>
  </sheetData>
  <protectedRanges>
    <protectedRange sqref="D48:E48 G48:I48 K48:M48 O48:Q48 S48:T48 E14:F42 H14:J42 L14:N42 P14:R42 T14:T42" name="Rango1"/>
    <protectedRange password="CC55" sqref="B9" name="Rango1_3_1"/>
    <protectedRange sqref="D33:D40" name="Rango1_6_1"/>
    <protectedRange sqref="D14:D32" name="Rango1_6_1_1"/>
    <protectedRange sqref="C22" name="Rango1_9"/>
    <protectedRange sqref="C16" name="Rango1_10"/>
    <protectedRange sqref="C17" name="Rango1_11"/>
    <protectedRange sqref="C18" name="Rango1_12"/>
    <protectedRange sqref="C27:C28 C31" name="Rango1_16"/>
    <protectedRange sqref="C33" name="Rango1_18"/>
    <protectedRange sqref="C32" name="Rango1_1"/>
    <protectedRange sqref="C30" name="Rango1_2_1"/>
    <protectedRange sqref="C35" name="Rango1_3_2"/>
    <protectedRange sqref="C48 D41:D42" name="Rango1_6_1_3"/>
    <protectedRange sqref="H43:K44" name="Rango2_1_1"/>
  </protectedRanges>
  <mergeCells count="22">
    <mergeCell ref="A43:C43"/>
    <mergeCell ref="D43:T43"/>
    <mergeCell ref="A44:C44"/>
    <mergeCell ref="D44:T44"/>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1"/>
  <sheetViews>
    <sheetView topLeftCell="A13" zoomScale="59" zoomScaleNormal="59" workbookViewId="0">
      <selection activeCell="B39" sqref="B39"/>
    </sheetView>
  </sheetViews>
  <sheetFormatPr baseColWidth="10" defaultRowHeight="15" x14ac:dyDescent="0.25"/>
  <cols>
    <col min="2" max="2" width="25.85546875" customWidth="1"/>
    <col min="3" max="3" width="47.85546875" customWidth="1"/>
    <col min="8" max="8" width="14.7109375" customWidth="1"/>
    <col min="12" max="12" width="16" customWidth="1"/>
    <col min="16" max="16" width="16" customWidth="1"/>
  </cols>
  <sheetData>
    <row r="1" spans="1:20" x14ac:dyDescent="0.25">
      <c r="A1" s="237" t="s">
        <v>0</v>
      </c>
      <c r="B1" s="238"/>
      <c r="C1" s="238"/>
      <c r="D1" s="238"/>
      <c r="E1" s="238"/>
      <c r="F1" s="238"/>
      <c r="G1" s="238"/>
      <c r="H1" s="238"/>
      <c r="I1" s="238"/>
      <c r="J1" s="238"/>
      <c r="K1" s="238"/>
      <c r="L1" s="238"/>
      <c r="M1" s="238"/>
      <c r="N1" s="238"/>
      <c r="O1" s="238"/>
      <c r="P1" s="238"/>
      <c r="Q1" s="238"/>
      <c r="R1" s="238"/>
      <c r="S1" s="238"/>
      <c r="T1" s="239"/>
    </row>
    <row r="2" spans="1:20" x14ac:dyDescent="0.25">
      <c r="A2" s="240" t="s">
        <v>14</v>
      </c>
      <c r="B2" s="241"/>
      <c r="C2" s="241"/>
      <c r="D2" s="241"/>
      <c r="E2" s="241"/>
      <c r="F2" s="241"/>
      <c r="G2" s="241"/>
      <c r="H2" s="241"/>
      <c r="I2" s="241"/>
      <c r="J2" s="241"/>
      <c r="K2" s="241"/>
      <c r="L2" s="241"/>
      <c r="M2" s="241"/>
      <c r="N2" s="241"/>
      <c r="O2" s="241"/>
      <c r="P2" s="241"/>
      <c r="Q2" s="241"/>
      <c r="R2" s="241"/>
      <c r="S2" s="241"/>
      <c r="T2" s="242"/>
    </row>
    <row r="3" spans="1:20" x14ac:dyDescent="0.25">
      <c r="A3" s="114"/>
      <c r="B3" s="115"/>
      <c r="C3" s="18"/>
      <c r="D3" s="18"/>
      <c r="E3" s="18"/>
      <c r="F3" s="18"/>
      <c r="G3" s="18"/>
      <c r="H3" s="18"/>
      <c r="I3" s="18"/>
      <c r="J3" s="18"/>
      <c r="K3" s="18"/>
      <c r="L3" s="18"/>
      <c r="M3" s="18"/>
      <c r="N3" s="18"/>
      <c r="O3" s="18"/>
      <c r="P3" s="18"/>
      <c r="Q3" s="18"/>
      <c r="R3" s="18"/>
      <c r="S3" s="18"/>
      <c r="T3" s="116"/>
    </row>
    <row r="4" spans="1:20" x14ac:dyDescent="0.25">
      <c r="A4" s="240" t="s">
        <v>1</v>
      </c>
      <c r="B4" s="241"/>
      <c r="C4" s="241"/>
      <c r="D4" s="241"/>
      <c r="E4" s="241"/>
      <c r="F4" s="241"/>
      <c r="G4" s="241"/>
      <c r="H4" s="241"/>
      <c r="I4" s="241"/>
      <c r="J4" s="241"/>
      <c r="K4" s="241"/>
      <c r="L4" s="241"/>
      <c r="M4" s="241"/>
      <c r="N4" s="241"/>
      <c r="O4" s="241"/>
      <c r="P4" s="241"/>
      <c r="Q4" s="241"/>
      <c r="R4" s="241"/>
      <c r="S4" s="241"/>
      <c r="T4" s="242"/>
    </row>
    <row r="5" spans="1:20" x14ac:dyDescent="0.25">
      <c r="A5" s="240" t="s">
        <v>2</v>
      </c>
      <c r="B5" s="241"/>
      <c r="C5" s="241"/>
      <c r="D5" s="241"/>
      <c r="E5" s="241"/>
      <c r="F5" s="241"/>
      <c r="G5" s="241"/>
      <c r="H5" s="241"/>
      <c r="I5" s="241"/>
      <c r="J5" s="241"/>
      <c r="K5" s="241"/>
      <c r="L5" s="241"/>
      <c r="M5" s="241"/>
      <c r="N5" s="241"/>
      <c r="O5" s="241"/>
      <c r="P5" s="241"/>
      <c r="Q5" s="241"/>
      <c r="R5" s="241"/>
      <c r="S5" s="241"/>
      <c r="T5" s="242"/>
    </row>
    <row r="6" spans="1:20" x14ac:dyDescent="0.25">
      <c r="A6" s="114"/>
      <c r="B6" s="18"/>
      <c r="C6" s="18"/>
      <c r="D6" s="18"/>
      <c r="E6" s="18"/>
      <c r="F6" s="18"/>
      <c r="G6" s="18"/>
      <c r="H6" s="18"/>
      <c r="I6" s="18"/>
      <c r="J6" s="18"/>
      <c r="K6" s="18"/>
      <c r="L6" s="18"/>
      <c r="M6" s="18"/>
      <c r="N6" s="18"/>
      <c r="O6" s="18"/>
      <c r="P6" s="18"/>
      <c r="Q6" s="18"/>
      <c r="R6" s="18"/>
      <c r="S6" s="18"/>
      <c r="T6" s="116"/>
    </row>
    <row r="7" spans="1:20" x14ac:dyDescent="0.25">
      <c r="A7" s="243" t="s">
        <v>3</v>
      </c>
      <c r="B7" s="244"/>
      <c r="C7" s="244"/>
      <c r="D7" s="244"/>
      <c r="E7" s="244"/>
      <c r="F7" s="244"/>
      <c r="G7" s="244"/>
      <c r="H7" s="244"/>
      <c r="I7" s="244"/>
      <c r="J7" s="244"/>
      <c r="K7" s="244"/>
      <c r="L7" s="244"/>
      <c r="M7" s="244"/>
      <c r="N7" s="244"/>
      <c r="O7" s="244"/>
      <c r="P7" s="244"/>
      <c r="Q7" s="244"/>
      <c r="R7" s="244"/>
      <c r="S7" s="244"/>
      <c r="T7" s="245"/>
    </row>
    <row r="8" spans="1:20" ht="19.5" thickBot="1" x14ac:dyDescent="0.35">
      <c r="A8" s="87"/>
      <c r="B8" s="88"/>
      <c r="C8" s="89"/>
      <c r="D8" s="88"/>
      <c r="E8" s="88"/>
      <c r="F8" s="88"/>
      <c r="G8" s="88"/>
      <c r="H8" s="88"/>
      <c r="I8" s="88"/>
      <c r="J8" s="88"/>
      <c r="K8" s="88"/>
      <c r="L8" s="88"/>
      <c r="M8" s="88"/>
      <c r="N8" s="88"/>
      <c r="O8" s="88"/>
      <c r="P8" s="88"/>
      <c r="Q8" s="88"/>
      <c r="R8" s="88"/>
      <c r="S8" s="88"/>
      <c r="T8" s="90"/>
    </row>
    <row r="9" spans="1:20" ht="19.5" thickBot="1" x14ac:dyDescent="0.3">
      <c r="A9" s="234" t="s">
        <v>15</v>
      </c>
      <c r="B9" s="235"/>
      <c r="C9" s="235"/>
      <c r="D9" s="235"/>
      <c r="E9" s="235"/>
      <c r="F9" s="235"/>
      <c r="G9" s="235"/>
      <c r="H9" s="235"/>
      <c r="I9" s="235"/>
      <c r="J9" s="235"/>
      <c r="K9" s="235"/>
      <c r="L9" s="235"/>
      <c r="M9" s="235"/>
      <c r="N9" s="235"/>
      <c r="O9" s="235"/>
      <c r="P9" s="235"/>
      <c r="Q9" s="235"/>
      <c r="R9" s="235"/>
      <c r="S9" s="235"/>
      <c r="T9" s="236"/>
    </row>
    <row r="10" spans="1:20" ht="19.5" thickBot="1" x14ac:dyDescent="0.3">
      <c r="A10" s="253"/>
      <c r="B10" s="195" t="s">
        <v>33</v>
      </c>
      <c r="C10" s="256" t="s">
        <v>13</v>
      </c>
      <c r="D10" s="195" t="s">
        <v>11</v>
      </c>
      <c r="E10" s="249" t="s">
        <v>7</v>
      </c>
      <c r="F10" s="250"/>
      <c r="G10" s="250"/>
      <c r="H10" s="251"/>
      <c r="I10" s="249" t="s">
        <v>9</v>
      </c>
      <c r="J10" s="250"/>
      <c r="K10" s="250"/>
      <c r="L10" s="251"/>
      <c r="M10" s="249" t="s">
        <v>10</v>
      </c>
      <c r="N10" s="250"/>
      <c r="O10" s="250"/>
      <c r="P10" s="251"/>
      <c r="Q10" s="249" t="s">
        <v>26</v>
      </c>
      <c r="R10" s="250"/>
      <c r="S10" s="250"/>
      <c r="T10" s="251"/>
    </row>
    <row r="11" spans="1:20" ht="19.5" thickBot="1" x14ac:dyDescent="0.3">
      <c r="A11" s="254"/>
      <c r="B11" s="196"/>
      <c r="C11" s="196"/>
      <c r="D11" s="196"/>
      <c r="E11" s="249" t="s">
        <v>8</v>
      </c>
      <c r="F11" s="250"/>
      <c r="G11" s="250"/>
      <c r="H11" s="251"/>
      <c r="I11" s="249" t="s">
        <v>5</v>
      </c>
      <c r="J11" s="250"/>
      <c r="K11" s="250"/>
      <c r="L11" s="251"/>
      <c r="M11" s="252" t="s">
        <v>5</v>
      </c>
      <c r="N11" s="250"/>
      <c r="O11" s="250"/>
      <c r="P11" s="251"/>
      <c r="Q11" s="249" t="s">
        <v>5</v>
      </c>
      <c r="R11" s="250"/>
      <c r="S11" s="250"/>
      <c r="T11" s="251"/>
    </row>
    <row r="12" spans="1:20" ht="38.25" thickBot="1" x14ac:dyDescent="0.3">
      <c r="A12" s="254"/>
      <c r="B12" s="196"/>
      <c r="C12" s="196"/>
      <c r="D12" s="196"/>
      <c r="E12" s="91" t="s">
        <v>34</v>
      </c>
      <c r="F12" s="91" t="s">
        <v>36</v>
      </c>
      <c r="G12" s="92"/>
      <c r="H12" s="93" t="s">
        <v>23</v>
      </c>
      <c r="I12" s="91" t="s">
        <v>34</v>
      </c>
      <c r="J12" s="91" t="s">
        <v>36</v>
      </c>
      <c r="K12" s="92"/>
      <c r="L12" s="93" t="s">
        <v>23</v>
      </c>
      <c r="M12" s="91" t="s">
        <v>34</v>
      </c>
      <c r="N12" s="91" t="s">
        <v>36</v>
      </c>
      <c r="O12" s="92"/>
      <c r="P12" s="93" t="s">
        <v>23</v>
      </c>
      <c r="Q12" s="91" t="s">
        <v>34</v>
      </c>
      <c r="R12" s="91" t="s">
        <v>36</v>
      </c>
      <c r="S12" s="92"/>
      <c r="T12" s="93" t="s">
        <v>23</v>
      </c>
    </row>
    <row r="13" spans="1:20" ht="19.5" thickBot="1" x14ac:dyDescent="0.3">
      <c r="A13" s="255"/>
      <c r="B13" s="197"/>
      <c r="C13" s="257"/>
      <c r="D13" s="196"/>
      <c r="E13" s="91" t="s">
        <v>6</v>
      </c>
      <c r="F13" s="91" t="s">
        <v>6</v>
      </c>
      <c r="G13" s="91" t="s">
        <v>4</v>
      </c>
      <c r="H13" s="91" t="s">
        <v>6</v>
      </c>
      <c r="I13" s="91" t="s">
        <v>6</v>
      </c>
      <c r="J13" s="91" t="s">
        <v>6</v>
      </c>
      <c r="K13" s="91" t="s">
        <v>4</v>
      </c>
      <c r="L13" s="91" t="s">
        <v>6</v>
      </c>
      <c r="M13" s="94" t="s">
        <v>6</v>
      </c>
      <c r="N13" s="91" t="s">
        <v>6</v>
      </c>
      <c r="O13" s="91" t="s">
        <v>4</v>
      </c>
      <c r="P13" s="91" t="s">
        <v>6</v>
      </c>
      <c r="Q13" s="91" t="s">
        <v>6</v>
      </c>
      <c r="R13" s="91" t="s">
        <v>6</v>
      </c>
      <c r="S13" s="91" t="s">
        <v>4</v>
      </c>
      <c r="T13" s="91" t="s">
        <v>6</v>
      </c>
    </row>
    <row r="14" spans="1:20" ht="18.75" x14ac:dyDescent="0.25">
      <c r="A14" s="95">
        <v>1</v>
      </c>
      <c r="B14" s="145">
        <v>1073558117</v>
      </c>
      <c r="C14" s="118" t="s">
        <v>80</v>
      </c>
      <c r="D14" s="24">
        <v>15</v>
      </c>
      <c r="E14" s="96">
        <v>57</v>
      </c>
      <c r="F14" s="97"/>
      <c r="G14" s="98" t="s">
        <v>4</v>
      </c>
      <c r="H14" s="99">
        <f>+(E14+F14)/2</f>
        <v>28.5</v>
      </c>
      <c r="I14" s="100">
        <v>155</v>
      </c>
      <c r="J14" s="97"/>
      <c r="K14" s="98" t="s">
        <v>4</v>
      </c>
      <c r="L14" s="99">
        <f>+(I14+J14)/2</f>
        <v>77.5</v>
      </c>
      <c r="M14" s="100">
        <v>65</v>
      </c>
      <c r="N14" s="97"/>
      <c r="O14" s="98" t="s">
        <v>4</v>
      </c>
      <c r="P14" s="99">
        <f>+(M14+N14)/2</f>
        <v>32.5</v>
      </c>
      <c r="Q14" s="100">
        <v>65</v>
      </c>
      <c r="R14" s="97"/>
      <c r="S14" s="98" t="s">
        <v>4</v>
      </c>
      <c r="T14" s="99">
        <f>+(Q14+R14)/2</f>
        <v>32.5</v>
      </c>
    </row>
    <row r="15" spans="1:20" ht="18.75" x14ac:dyDescent="0.25">
      <c r="A15" s="101">
        <v>2</v>
      </c>
      <c r="B15" s="145">
        <v>1073558077</v>
      </c>
      <c r="C15" s="117" t="s">
        <v>81</v>
      </c>
      <c r="D15" s="24">
        <v>16</v>
      </c>
      <c r="E15" s="102">
        <v>52</v>
      </c>
      <c r="F15" s="103"/>
      <c r="G15" s="104" t="s">
        <v>4</v>
      </c>
      <c r="H15" s="99">
        <f t="shared" ref="H15:H39" si="0">+(E15+F15)/2</f>
        <v>26</v>
      </c>
      <c r="I15" s="106">
        <v>157</v>
      </c>
      <c r="J15" s="103"/>
      <c r="K15" s="104" t="s">
        <v>4</v>
      </c>
      <c r="L15" s="99">
        <f t="shared" ref="L15:L39" si="1">+(I15+J15)/2</f>
        <v>78.5</v>
      </c>
      <c r="M15" s="106">
        <v>83</v>
      </c>
      <c r="N15" s="103"/>
      <c r="O15" s="104" t="s">
        <v>4</v>
      </c>
      <c r="P15" s="99">
        <f t="shared" ref="P15:P39" si="2">+(M15+N15)/2</f>
        <v>41.5</v>
      </c>
      <c r="Q15" s="106">
        <v>71</v>
      </c>
      <c r="R15" s="103"/>
      <c r="S15" s="104" t="s">
        <v>4</v>
      </c>
      <c r="T15" s="99">
        <f t="shared" ref="T15:T39" si="3">+(Q15+R15)/2</f>
        <v>35.5</v>
      </c>
    </row>
    <row r="16" spans="1:20" ht="18.75" x14ac:dyDescent="0.25">
      <c r="A16" s="101">
        <v>3</v>
      </c>
      <c r="B16" s="145">
        <v>1030543458</v>
      </c>
      <c r="C16" s="117" t="s">
        <v>82</v>
      </c>
      <c r="D16" s="24">
        <v>16</v>
      </c>
      <c r="E16" s="102">
        <v>51</v>
      </c>
      <c r="F16" s="103"/>
      <c r="G16" s="104" t="s">
        <v>4</v>
      </c>
      <c r="H16" s="99">
        <f t="shared" si="0"/>
        <v>25.5</v>
      </c>
      <c r="I16" s="106">
        <v>157</v>
      </c>
      <c r="J16" s="103"/>
      <c r="K16" s="104" t="s">
        <v>4</v>
      </c>
      <c r="L16" s="99">
        <f t="shared" si="1"/>
        <v>78.5</v>
      </c>
      <c r="M16" s="106">
        <v>83</v>
      </c>
      <c r="N16" s="103"/>
      <c r="O16" s="104" t="s">
        <v>4</v>
      </c>
      <c r="P16" s="99">
        <f t="shared" si="2"/>
        <v>41.5</v>
      </c>
      <c r="Q16" s="106">
        <v>72</v>
      </c>
      <c r="R16" s="103"/>
      <c r="S16" s="104" t="s">
        <v>4</v>
      </c>
      <c r="T16" s="99">
        <f t="shared" si="3"/>
        <v>36</v>
      </c>
    </row>
    <row r="17" spans="1:20" ht="18.75" x14ac:dyDescent="0.25">
      <c r="A17" s="101">
        <v>4</v>
      </c>
      <c r="B17" s="145">
        <v>1073558097</v>
      </c>
      <c r="C17" s="118" t="s">
        <v>83</v>
      </c>
      <c r="D17" s="24">
        <v>16</v>
      </c>
      <c r="E17" s="102">
        <v>56</v>
      </c>
      <c r="F17" s="103"/>
      <c r="G17" s="104" t="s">
        <v>4</v>
      </c>
      <c r="H17" s="99">
        <f t="shared" si="0"/>
        <v>28</v>
      </c>
      <c r="I17" s="106">
        <v>170</v>
      </c>
      <c r="J17" s="103"/>
      <c r="K17" s="104" t="s">
        <v>4</v>
      </c>
      <c r="L17" s="99">
        <f t="shared" si="1"/>
        <v>85</v>
      </c>
      <c r="M17" s="106">
        <v>90</v>
      </c>
      <c r="N17" s="103"/>
      <c r="O17" s="104" t="s">
        <v>4</v>
      </c>
      <c r="P17" s="99">
        <f t="shared" si="2"/>
        <v>45</v>
      </c>
      <c r="Q17" s="106">
        <v>74</v>
      </c>
      <c r="R17" s="103"/>
      <c r="S17" s="104" t="s">
        <v>4</v>
      </c>
      <c r="T17" s="99">
        <f t="shared" si="3"/>
        <v>37</v>
      </c>
    </row>
    <row r="18" spans="1:20" ht="18.75" x14ac:dyDescent="0.25">
      <c r="A18" s="101">
        <v>5</v>
      </c>
      <c r="B18" s="145">
        <v>1028840022</v>
      </c>
      <c r="C18" s="117" t="s">
        <v>84</v>
      </c>
      <c r="D18" s="24">
        <v>15</v>
      </c>
      <c r="E18" s="102">
        <v>61</v>
      </c>
      <c r="F18" s="103"/>
      <c r="G18" s="104" t="s">
        <v>4</v>
      </c>
      <c r="H18" s="99">
        <f t="shared" si="0"/>
        <v>30.5</v>
      </c>
      <c r="I18" s="106">
        <v>171</v>
      </c>
      <c r="J18" s="103"/>
      <c r="K18" s="104" t="s">
        <v>4</v>
      </c>
      <c r="L18" s="99">
        <f t="shared" si="1"/>
        <v>85.5</v>
      </c>
      <c r="M18" s="106">
        <v>91</v>
      </c>
      <c r="N18" s="103"/>
      <c r="O18" s="104" t="s">
        <v>4</v>
      </c>
      <c r="P18" s="99">
        <f t="shared" si="2"/>
        <v>45.5</v>
      </c>
      <c r="Q18" s="106">
        <v>74</v>
      </c>
      <c r="R18" s="103"/>
      <c r="S18" s="104" t="s">
        <v>4</v>
      </c>
      <c r="T18" s="99">
        <f t="shared" si="3"/>
        <v>37</v>
      </c>
    </row>
    <row r="19" spans="1:20" ht="18.75" x14ac:dyDescent="0.25">
      <c r="A19" s="101">
        <v>6</v>
      </c>
      <c r="B19" s="145">
        <v>1073558147</v>
      </c>
      <c r="C19" s="117" t="s">
        <v>85</v>
      </c>
      <c r="D19" s="24">
        <v>15</v>
      </c>
      <c r="E19" s="102">
        <v>46</v>
      </c>
      <c r="F19" s="103"/>
      <c r="G19" s="104" t="s">
        <v>4</v>
      </c>
      <c r="H19" s="99">
        <f t="shared" si="0"/>
        <v>23</v>
      </c>
      <c r="I19" s="106">
        <v>156</v>
      </c>
      <c r="J19" s="103"/>
      <c r="K19" s="104" t="s">
        <v>4</v>
      </c>
      <c r="L19" s="99">
        <f t="shared" si="1"/>
        <v>78</v>
      </c>
      <c r="M19" s="106">
        <v>80</v>
      </c>
      <c r="N19" s="103"/>
      <c r="O19" s="104" t="s">
        <v>4</v>
      </c>
      <c r="P19" s="99">
        <f t="shared" si="2"/>
        <v>40</v>
      </c>
      <c r="Q19" s="106">
        <v>69</v>
      </c>
      <c r="R19" s="103"/>
      <c r="S19" s="104" t="s">
        <v>4</v>
      </c>
      <c r="T19" s="99">
        <f t="shared" si="3"/>
        <v>34.5</v>
      </c>
    </row>
    <row r="20" spans="1:20" ht="18.75" x14ac:dyDescent="0.25">
      <c r="A20" s="101">
        <v>7</v>
      </c>
      <c r="B20" s="145">
        <v>1073558275</v>
      </c>
      <c r="C20" s="118" t="s">
        <v>86</v>
      </c>
      <c r="D20" s="24">
        <v>13</v>
      </c>
      <c r="E20" s="106">
        <v>46</v>
      </c>
      <c r="F20" s="103"/>
      <c r="G20" s="104" t="s">
        <v>4</v>
      </c>
      <c r="H20" s="99">
        <f t="shared" si="0"/>
        <v>23</v>
      </c>
      <c r="I20" s="106">
        <v>157</v>
      </c>
      <c r="J20" s="103"/>
      <c r="K20" s="104" t="s">
        <v>4</v>
      </c>
      <c r="L20" s="99">
        <f t="shared" si="1"/>
        <v>78.5</v>
      </c>
      <c r="M20" s="106">
        <v>77</v>
      </c>
      <c r="N20" s="103"/>
      <c r="O20" s="104" t="s">
        <v>4</v>
      </c>
      <c r="P20" s="99">
        <f t="shared" si="2"/>
        <v>38.5</v>
      </c>
      <c r="Q20" s="106">
        <v>86</v>
      </c>
      <c r="R20" s="103"/>
      <c r="S20" s="104" t="s">
        <v>4</v>
      </c>
      <c r="T20" s="99">
        <f t="shared" si="3"/>
        <v>43</v>
      </c>
    </row>
    <row r="21" spans="1:20" ht="18.75" x14ac:dyDescent="0.25">
      <c r="A21" s="101">
        <v>8</v>
      </c>
      <c r="B21" s="145">
        <v>1075625984</v>
      </c>
      <c r="C21" s="117" t="s">
        <v>87</v>
      </c>
      <c r="D21" s="24">
        <v>15</v>
      </c>
      <c r="E21" s="106">
        <v>48</v>
      </c>
      <c r="F21" s="103"/>
      <c r="G21" s="104" t="s">
        <v>4</v>
      </c>
      <c r="H21" s="99">
        <f t="shared" si="0"/>
        <v>24</v>
      </c>
      <c r="I21" s="106">
        <v>168</v>
      </c>
      <c r="J21" s="103"/>
      <c r="K21" s="104" t="s">
        <v>4</v>
      </c>
      <c r="L21" s="99">
        <f t="shared" si="1"/>
        <v>84</v>
      </c>
      <c r="M21" s="106">
        <v>89</v>
      </c>
      <c r="N21" s="103"/>
      <c r="O21" s="104" t="s">
        <v>4</v>
      </c>
      <c r="P21" s="99">
        <f t="shared" si="2"/>
        <v>44.5</v>
      </c>
      <c r="Q21" s="106">
        <v>76</v>
      </c>
      <c r="R21" s="103"/>
      <c r="S21" s="104" t="s">
        <v>4</v>
      </c>
      <c r="T21" s="99">
        <f t="shared" si="3"/>
        <v>38</v>
      </c>
    </row>
    <row r="22" spans="1:20" ht="18.75" x14ac:dyDescent="0.25">
      <c r="A22" s="101">
        <v>9</v>
      </c>
      <c r="B22" s="145">
        <v>1031423162</v>
      </c>
      <c r="C22" s="144" t="s">
        <v>88</v>
      </c>
      <c r="D22" s="24">
        <v>14</v>
      </c>
      <c r="E22" s="106">
        <v>52</v>
      </c>
      <c r="F22" s="103"/>
      <c r="G22" s="104" t="s">
        <v>4</v>
      </c>
      <c r="H22" s="99">
        <f t="shared" si="0"/>
        <v>26</v>
      </c>
      <c r="I22" s="106">
        <v>162</v>
      </c>
      <c r="J22" s="103"/>
      <c r="K22" s="104" t="s">
        <v>4</v>
      </c>
      <c r="L22" s="99">
        <f t="shared" si="1"/>
        <v>81</v>
      </c>
      <c r="M22" s="106">
        <v>87</v>
      </c>
      <c r="N22" s="103"/>
      <c r="O22" s="104" t="s">
        <v>4</v>
      </c>
      <c r="P22" s="99">
        <f t="shared" si="2"/>
        <v>43.5</v>
      </c>
      <c r="Q22" s="106">
        <v>72</v>
      </c>
      <c r="R22" s="103"/>
      <c r="S22" s="104" t="s">
        <v>4</v>
      </c>
      <c r="T22" s="99">
        <f t="shared" si="3"/>
        <v>36</v>
      </c>
    </row>
    <row r="23" spans="1:20" ht="18.75" x14ac:dyDescent="0.25">
      <c r="A23" s="101">
        <v>10</v>
      </c>
      <c r="B23" s="145">
        <v>1073558102</v>
      </c>
      <c r="C23" s="117" t="s">
        <v>89</v>
      </c>
      <c r="D23" s="24">
        <v>16</v>
      </c>
      <c r="E23" s="106">
        <v>73</v>
      </c>
      <c r="F23" s="103"/>
      <c r="G23" s="104" t="s">
        <v>4</v>
      </c>
      <c r="H23" s="99">
        <f t="shared" si="0"/>
        <v>36.5</v>
      </c>
      <c r="I23" s="106">
        <v>159</v>
      </c>
      <c r="J23" s="103"/>
      <c r="K23" s="104" t="s">
        <v>4</v>
      </c>
      <c r="L23" s="99">
        <f t="shared" si="1"/>
        <v>79.5</v>
      </c>
      <c r="M23" s="106">
        <v>88</v>
      </c>
      <c r="N23" s="103"/>
      <c r="O23" s="104" t="s">
        <v>4</v>
      </c>
      <c r="P23" s="99">
        <f t="shared" si="2"/>
        <v>44</v>
      </c>
      <c r="Q23" s="106">
        <v>84</v>
      </c>
      <c r="R23" s="103"/>
      <c r="S23" s="104" t="s">
        <v>4</v>
      </c>
      <c r="T23" s="99">
        <f t="shared" si="3"/>
        <v>42</v>
      </c>
    </row>
    <row r="24" spans="1:20" ht="18.75" x14ac:dyDescent="0.25">
      <c r="A24" s="101">
        <v>11</v>
      </c>
      <c r="B24" s="145">
        <v>1073558254</v>
      </c>
      <c r="C24" s="117" t="s">
        <v>90</v>
      </c>
      <c r="D24" s="24">
        <v>13</v>
      </c>
      <c r="E24" s="106">
        <v>63</v>
      </c>
      <c r="F24" s="103"/>
      <c r="G24" s="104" t="s">
        <v>4</v>
      </c>
      <c r="H24" s="99">
        <f t="shared" si="0"/>
        <v>31.5</v>
      </c>
      <c r="I24" s="106">
        <v>162</v>
      </c>
      <c r="J24" s="103"/>
      <c r="K24" s="104" t="s">
        <v>4</v>
      </c>
      <c r="L24" s="99">
        <f t="shared" si="1"/>
        <v>81</v>
      </c>
      <c r="M24" s="106">
        <v>90</v>
      </c>
      <c r="N24" s="103"/>
      <c r="O24" s="104" t="s">
        <v>4</v>
      </c>
      <c r="P24" s="99">
        <f t="shared" si="2"/>
        <v>45</v>
      </c>
      <c r="Q24" s="106">
        <v>83</v>
      </c>
      <c r="R24" s="103"/>
      <c r="S24" s="104" t="s">
        <v>4</v>
      </c>
      <c r="T24" s="99">
        <f t="shared" si="3"/>
        <v>41.5</v>
      </c>
    </row>
    <row r="25" spans="1:20" ht="18.75" x14ac:dyDescent="0.25">
      <c r="A25" s="101">
        <v>12</v>
      </c>
      <c r="B25" s="145">
        <v>1070599427</v>
      </c>
      <c r="C25" s="117" t="s">
        <v>91</v>
      </c>
      <c r="D25" s="24">
        <v>14</v>
      </c>
      <c r="E25" s="106">
        <v>52</v>
      </c>
      <c r="F25" s="103"/>
      <c r="G25" s="104" t="s">
        <v>4</v>
      </c>
      <c r="H25" s="99">
        <f t="shared" si="0"/>
        <v>26</v>
      </c>
      <c r="I25" s="106">
        <v>163</v>
      </c>
      <c r="J25" s="103"/>
      <c r="K25" s="104" t="s">
        <v>4</v>
      </c>
      <c r="L25" s="99">
        <f t="shared" si="1"/>
        <v>81.5</v>
      </c>
      <c r="M25" s="106">
        <v>90</v>
      </c>
      <c r="N25" s="103"/>
      <c r="O25" s="104" t="s">
        <v>4</v>
      </c>
      <c r="P25" s="99">
        <f t="shared" si="2"/>
        <v>45</v>
      </c>
      <c r="Q25" s="106">
        <v>67</v>
      </c>
      <c r="R25" s="103"/>
      <c r="S25" s="104" t="s">
        <v>4</v>
      </c>
      <c r="T25" s="99">
        <f t="shared" si="3"/>
        <v>33.5</v>
      </c>
    </row>
    <row r="26" spans="1:20" ht="18.75" x14ac:dyDescent="0.25">
      <c r="A26" s="101">
        <v>13</v>
      </c>
      <c r="B26" s="145">
        <v>1073558188</v>
      </c>
      <c r="C26" s="117" t="s">
        <v>92</v>
      </c>
      <c r="D26" s="24">
        <v>15</v>
      </c>
      <c r="E26" s="106">
        <v>54</v>
      </c>
      <c r="F26" s="103"/>
      <c r="G26" s="104" t="s">
        <v>4</v>
      </c>
      <c r="H26" s="99">
        <f t="shared" si="0"/>
        <v>27</v>
      </c>
      <c r="I26" s="106">
        <v>170</v>
      </c>
      <c r="J26" s="103"/>
      <c r="K26" s="104" t="s">
        <v>4</v>
      </c>
      <c r="L26" s="99">
        <f t="shared" si="1"/>
        <v>85</v>
      </c>
      <c r="M26" s="106">
        <v>91</v>
      </c>
      <c r="N26" s="103"/>
      <c r="O26" s="104" t="s">
        <v>4</v>
      </c>
      <c r="P26" s="99">
        <f t="shared" si="2"/>
        <v>45.5</v>
      </c>
      <c r="Q26" s="106">
        <v>77</v>
      </c>
      <c r="R26" s="103"/>
      <c r="S26" s="104" t="s">
        <v>4</v>
      </c>
      <c r="T26" s="99">
        <f t="shared" si="3"/>
        <v>38.5</v>
      </c>
    </row>
    <row r="27" spans="1:20" ht="18.75" x14ac:dyDescent="0.25">
      <c r="A27" s="101">
        <v>14</v>
      </c>
      <c r="B27" s="145">
        <v>1073558204</v>
      </c>
      <c r="C27" s="142" t="s">
        <v>93</v>
      </c>
      <c r="D27" s="24">
        <v>14</v>
      </c>
      <c r="E27" s="107">
        <v>49</v>
      </c>
      <c r="F27" s="108"/>
      <c r="G27" s="104" t="s">
        <v>4</v>
      </c>
      <c r="H27" s="99">
        <f t="shared" si="0"/>
        <v>24.5</v>
      </c>
      <c r="I27" s="107">
        <v>170</v>
      </c>
      <c r="J27" s="108"/>
      <c r="K27" s="104" t="s">
        <v>4</v>
      </c>
      <c r="L27" s="99">
        <f t="shared" si="1"/>
        <v>85</v>
      </c>
      <c r="M27" s="107">
        <v>90</v>
      </c>
      <c r="N27" s="108"/>
      <c r="O27" s="104" t="s">
        <v>4</v>
      </c>
      <c r="P27" s="99">
        <f t="shared" si="2"/>
        <v>45</v>
      </c>
      <c r="Q27" s="107">
        <v>70</v>
      </c>
      <c r="R27" s="108"/>
      <c r="S27" s="104" t="s">
        <v>4</v>
      </c>
      <c r="T27" s="99">
        <f t="shared" si="3"/>
        <v>35</v>
      </c>
    </row>
    <row r="28" spans="1:20" ht="18.75" x14ac:dyDescent="0.25">
      <c r="A28" s="101">
        <v>15</v>
      </c>
      <c r="B28" s="145">
        <v>1070591219</v>
      </c>
      <c r="C28" s="117" t="s">
        <v>94</v>
      </c>
      <c r="D28" s="24">
        <v>16</v>
      </c>
      <c r="E28" s="107">
        <v>75</v>
      </c>
      <c r="F28" s="108"/>
      <c r="G28" s="104" t="s">
        <v>4</v>
      </c>
      <c r="H28" s="99">
        <f t="shared" si="0"/>
        <v>37.5</v>
      </c>
      <c r="I28" s="107">
        <v>160</v>
      </c>
      <c r="J28" s="108"/>
      <c r="K28" s="104" t="s">
        <v>4</v>
      </c>
      <c r="L28" s="99">
        <f t="shared" si="1"/>
        <v>80</v>
      </c>
      <c r="M28" s="107">
        <v>90</v>
      </c>
      <c r="N28" s="108"/>
      <c r="O28" s="104" t="s">
        <v>4</v>
      </c>
      <c r="P28" s="99">
        <f t="shared" si="2"/>
        <v>45</v>
      </c>
      <c r="Q28" s="107">
        <v>85</v>
      </c>
      <c r="R28" s="108"/>
      <c r="S28" s="104" t="s">
        <v>4</v>
      </c>
      <c r="T28" s="99">
        <f t="shared" si="3"/>
        <v>42.5</v>
      </c>
    </row>
    <row r="29" spans="1:20" ht="18.75" x14ac:dyDescent="0.25">
      <c r="A29" s="101">
        <v>16</v>
      </c>
      <c r="B29" s="145">
        <v>1073558277</v>
      </c>
      <c r="C29" s="117" t="s">
        <v>95</v>
      </c>
      <c r="D29" s="24">
        <v>13</v>
      </c>
      <c r="E29" s="107">
        <v>52</v>
      </c>
      <c r="F29" s="108"/>
      <c r="G29" s="104" t="s">
        <v>4</v>
      </c>
      <c r="H29" s="99">
        <f t="shared" si="0"/>
        <v>26</v>
      </c>
      <c r="I29" s="107">
        <v>156</v>
      </c>
      <c r="J29" s="108"/>
      <c r="K29" s="104" t="s">
        <v>4</v>
      </c>
      <c r="L29" s="99">
        <f t="shared" si="1"/>
        <v>78</v>
      </c>
      <c r="M29" s="107">
        <v>75</v>
      </c>
      <c r="N29" s="108"/>
      <c r="O29" s="104" t="s">
        <v>4</v>
      </c>
      <c r="P29" s="99">
        <f t="shared" si="2"/>
        <v>37.5</v>
      </c>
      <c r="Q29" s="107">
        <v>68</v>
      </c>
      <c r="R29" s="108"/>
      <c r="S29" s="104" t="s">
        <v>4</v>
      </c>
      <c r="T29" s="99">
        <f t="shared" si="3"/>
        <v>34</v>
      </c>
    </row>
    <row r="30" spans="1:20" ht="18.75" x14ac:dyDescent="0.25">
      <c r="A30" s="101">
        <v>17</v>
      </c>
      <c r="B30" s="145">
        <v>1073558284</v>
      </c>
      <c r="C30" s="117" t="s">
        <v>96</v>
      </c>
      <c r="D30" s="24">
        <v>13</v>
      </c>
      <c r="E30" s="107">
        <v>49</v>
      </c>
      <c r="F30" s="108"/>
      <c r="G30" s="104" t="s">
        <v>4</v>
      </c>
      <c r="H30" s="99">
        <f t="shared" si="0"/>
        <v>24.5</v>
      </c>
      <c r="I30" s="107">
        <v>159</v>
      </c>
      <c r="J30" s="108"/>
      <c r="K30" s="104" t="s">
        <v>4</v>
      </c>
      <c r="L30" s="99">
        <f t="shared" si="1"/>
        <v>79.5</v>
      </c>
      <c r="M30" s="107">
        <v>78</v>
      </c>
      <c r="N30" s="108"/>
      <c r="O30" s="104" t="s">
        <v>4</v>
      </c>
      <c r="P30" s="99">
        <f t="shared" si="2"/>
        <v>39</v>
      </c>
      <c r="Q30" s="107">
        <v>67</v>
      </c>
      <c r="R30" s="108"/>
      <c r="S30" s="104" t="s">
        <v>4</v>
      </c>
      <c r="T30" s="99">
        <f t="shared" si="3"/>
        <v>33.5</v>
      </c>
    </row>
    <row r="31" spans="1:20" ht="18.75" x14ac:dyDescent="0.25">
      <c r="A31" s="101">
        <v>18</v>
      </c>
      <c r="B31" s="145">
        <v>1028886138</v>
      </c>
      <c r="C31" s="117" t="s">
        <v>97</v>
      </c>
      <c r="D31" s="24">
        <v>13</v>
      </c>
      <c r="E31" s="106">
        <v>58</v>
      </c>
      <c r="F31" s="103"/>
      <c r="G31" s="104" t="s">
        <v>4</v>
      </c>
      <c r="H31" s="99">
        <f t="shared" si="0"/>
        <v>29</v>
      </c>
      <c r="I31" s="106">
        <v>155</v>
      </c>
      <c r="J31" s="103"/>
      <c r="K31" s="104" t="s">
        <v>4</v>
      </c>
      <c r="L31" s="99">
        <f t="shared" si="1"/>
        <v>77.5</v>
      </c>
      <c r="M31" s="106">
        <v>82</v>
      </c>
      <c r="N31" s="103"/>
      <c r="O31" s="104" t="s">
        <v>4</v>
      </c>
      <c r="P31" s="99">
        <f t="shared" si="2"/>
        <v>41</v>
      </c>
      <c r="Q31" s="106">
        <v>77</v>
      </c>
      <c r="R31" s="103"/>
      <c r="S31" s="104" t="s">
        <v>4</v>
      </c>
      <c r="T31" s="99">
        <f t="shared" si="3"/>
        <v>38.5</v>
      </c>
    </row>
    <row r="32" spans="1:20" ht="18.75" x14ac:dyDescent="0.25">
      <c r="A32" s="101">
        <v>19</v>
      </c>
      <c r="B32" s="139">
        <v>1016834341</v>
      </c>
      <c r="C32" s="146" t="s">
        <v>99</v>
      </c>
      <c r="D32" s="109">
        <v>15</v>
      </c>
      <c r="E32" s="106">
        <v>58</v>
      </c>
      <c r="F32" s="103"/>
      <c r="G32" s="104" t="s">
        <v>4</v>
      </c>
      <c r="H32" s="105">
        <f t="shared" si="0"/>
        <v>29</v>
      </c>
      <c r="I32" s="106">
        <v>165</v>
      </c>
      <c r="J32" s="103"/>
      <c r="K32" s="104" t="s">
        <v>4</v>
      </c>
      <c r="L32" s="105">
        <f t="shared" si="1"/>
        <v>82.5</v>
      </c>
      <c r="M32" s="106">
        <v>83</v>
      </c>
      <c r="N32" s="103"/>
      <c r="O32" s="104" t="s">
        <v>4</v>
      </c>
      <c r="P32" s="99">
        <f t="shared" si="2"/>
        <v>41.5</v>
      </c>
      <c r="Q32" s="106">
        <v>73</v>
      </c>
      <c r="R32" s="103"/>
      <c r="S32" s="104" t="s">
        <v>4</v>
      </c>
      <c r="T32" s="105">
        <f t="shared" si="3"/>
        <v>36.5</v>
      </c>
    </row>
    <row r="33" spans="1:20" ht="18.75" x14ac:dyDescent="0.25">
      <c r="A33" s="101">
        <v>20</v>
      </c>
      <c r="B33" s="139">
        <v>1073558046</v>
      </c>
      <c r="C33" s="146" t="s">
        <v>100</v>
      </c>
      <c r="D33" s="109">
        <v>17</v>
      </c>
      <c r="E33" s="106">
        <v>58</v>
      </c>
      <c r="F33" s="103"/>
      <c r="G33" s="104" t="s">
        <v>4</v>
      </c>
      <c r="H33" s="105">
        <f t="shared" si="0"/>
        <v>29</v>
      </c>
      <c r="I33" s="106">
        <v>156</v>
      </c>
      <c r="J33" s="103"/>
      <c r="K33" s="104" t="s">
        <v>4</v>
      </c>
      <c r="L33" s="105">
        <f t="shared" si="1"/>
        <v>78</v>
      </c>
      <c r="M33" s="106">
        <v>78</v>
      </c>
      <c r="N33" s="103"/>
      <c r="O33" s="104" t="s">
        <v>4</v>
      </c>
      <c r="P33" s="99">
        <f t="shared" si="2"/>
        <v>39</v>
      </c>
      <c r="Q33" s="106">
        <v>77</v>
      </c>
      <c r="R33" s="103"/>
      <c r="S33" s="104" t="s">
        <v>4</v>
      </c>
      <c r="T33" s="105">
        <f t="shared" si="3"/>
        <v>38.5</v>
      </c>
    </row>
    <row r="34" spans="1:20" ht="18.75" x14ac:dyDescent="0.25">
      <c r="A34" s="101">
        <v>21</v>
      </c>
      <c r="B34" s="139">
        <v>1102042323</v>
      </c>
      <c r="C34" s="146" t="s">
        <v>101</v>
      </c>
      <c r="D34" s="109">
        <v>14</v>
      </c>
      <c r="E34" s="106">
        <v>46</v>
      </c>
      <c r="F34" s="103"/>
      <c r="G34" s="104" t="s">
        <v>4</v>
      </c>
      <c r="H34" s="105">
        <f t="shared" si="0"/>
        <v>23</v>
      </c>
      <c r="I34" s="106">
        <v>156</v>
      </c>
      <c r="J34" s="103"/>
      <c r="K34" s="104" t="s">
        <v>4</v>
      </c>
      <c r="L34" s="105">
        <f t="shared" si="1"/>
        <v>78</v>
      </c>
      <c r="M34" s="106">
        <v>78</v>
      </c>
      <c r="N34" s="103"/>
      <c r="O34" s="104" t="s">
        <v>4</v>
      </c>
      <c r="P34" s="99">
        <f t="shared" si="2"/>
        <v>39</v>
      </c>
      <c r="Q34" s="106">
        <v>71</v>
      </c>
      <c r="R34" s="103"/>
      <c r="S34" s="104" t="s">
        <v>4</v>
      </c>
      <c r="T34" s="105">
        <f t="shared" si="3"/>
        <v>35.5</v>
      </c>
    </row>
    <row r="35" spans="1:20" ht="18.75" x14ac:dyDescent="0.25">
      <c r="A35" s="101">
        <v>22</v>
      </c>
      <c r="B35" s="139">
        <v>1105371698</v>
      </c>
      <c r="C35" s="146" t="s">
        <v>102</v>
      </c>
      <c r="D35" s="109">
        <v>14</v>
      </c>
      <c r="E35" s="106">
        <v>76</v>
      </c>
      <c r="F35" s="103"/>
      <c r="G35" s="104" t="s">
        <v>4</v>
      </c>
      <c r="H35" s="105">
        <f t="shared" si="0"/>
        <v>38</v>
      </c>
      <c r="I35" s="106">
        <v>163</v>
      </c>
      <c r="J35" s="103"/>
      <c r="K35" s="104" t="s">
        <v>4</v>
      </c>
      <c r="L35" s="105">
        <f t="shared" si="1"/>
        <v>81.5</v>
      </c>
      <c r="M35" s="106">
        <v>87</v>
      </c>
      <c r="N35" s="103"/>
      <c r="O35" s="104" t="s">
        <v>4</v>
      </c>
      <c r="P35" s="99">
        <f t="shared" si="2"/>
        <v>43.5</v>
      </c>
      <c r="Q35" s="106">
        <v>85</v>
      </c>
      <c r="R35" s="103"/>
      <c r="S35" s="104" t="s">
        <v>4</v>
      </c>
      <c r="T35" s="105">
        <f t="shared" si="3"/>
        <v>42.5</v>
      </c>
    </row>
    <row r="36" spans="1:20" ht="18.75" x14ac:dyDescent="0.25">
      <c r="A36" s="101">
        <v>23</v>
      </c>
      <c r="B36" s="139">
        <v>1075625469</v>
      </c>
      <c r="C36" s="146" t="s">
        <v>103</v>
      </c>
      <c r="D36" s="109">
        <v>15</v>
      </c>
      <c r="E36" s="106">
        <v>71</v>
      </c>
      <c r="F36" s="103"/>
      <c r="G36" s="104" t="s">
        <v>4</v>
      </c>
      <c r="H36" s="105">
        <f t="shared" si="0"/>
        <v>35.5</v>
      </c>
      <c r="I36" s="106">
        <v>176</v>
      </c>
      <c r="J36" s="103"/>
      <c r="K36" s="104" t="s">
        <v>4</v>
      </c>
      <c r="L36" s="105">
        <f t="shared" si="1"/>
        <v>88</v>
      </c>
      <c r="M36" s="106">
        <v>90</v>
      </c>
      <c r="N36" s="103"/>
      <c r="O36" s="104" t="s">
        <v>4</v>
      </c>
      <c r="P36" s="99">
        <f t="shared" si="2"/>
        <v>45</v>
      </c>
      <c r="Q36" s="106">
        <v>71</v>
      </c>
      <c r="R36" s="103"/>
      <c r="S36" s="104" t="s">
        <v>4</v>
      </c>
      <c r="T36" s="105">
        <f t="shared" si="3"/>
        <v>35.5</v>
      </c>
    </row>
    <row r="37" spans="1:20" ht="18.75" x14ac:dyDescent="0.25">
      <c r="A37" s="101">
        <v>24</v>
      </c>
      <c r="B37" s="139">
        <v>1075623567</v>
      </c>
      <c r="C37" s="146" t="s">
        <v>104</v>
      </c>
      <c r="D37" s="109">
        <v>17</v>
      </c>
      <c r="E37" s="106">
        <v>72</v>
      </c>
      <c r="F37" s="103"/>
      <c r="G37" s="104"/>
      <c r="H37" s="105">
        <f t="shared" si="0"/>
        <v>36</v>
      </c>
      <c r="I37" s="106">
        <v>179</v>
      </c>
      <c r="J37" s="103"/>
      <c r="K37" s="104"/>
      <c r="L37" s="105">
        <f t="shared" si="1"/>
        <v>89.5</v>
      </c>
      <c r="M37" s="106">
        <v>92</v>
      </c>
      <c r="N37" s="103"/>
      <c r="O37" s="104"/>
      <c r="P37" s="99">
        <f t="shared" si="2"/>
        <v>46</v>
      </c>
      <c r="Q37" s="106">
        <v>76</v>
      </c>
      <c r="R37" s="103"/>
      <c r="S37" s="104"/>
      <c r="T37" s="105">
        <f t="shared" si="3"/>
        <v>38</v>
      </c>
    </row>
    <row r="38" spans="1:20" ht="18.75" x14ac:dyDescent="0.25">
      <c r="A38" s="101">
        <v>25</v>
      </c>
      <c r="B38" s="139">
        <v>1073558248</v>
      </c>
      <c r="C38" s="146" t="s">
        <v>105</v>
      </c>
      <c r="D38" s="109">
        <v>14</v>
      </c>
      <c r="E38" s="106">
        <v>44</v>
      </c>
      <c r="F38" s="103"/>
      <c r="G38" s="104" t="s">
        <v>4</v>
      </c>
      <c r="H38" s="105">
        <f t="shared" si="0"/>
        <v>22</v>
      </c>
      <c r="I38" s="106">
        <v>164</v>
      </c>
      <c r="J38" s="103"/>
      <c r="K38" s="104" t="s">
        <v>4</v>
      </c>
      <c r="L38" s="105">
        <f t="shared" si="1"/>
        <v>82</v>
      </c>
      <c r="M38" s="106">
        <v>84</v>
      </c>
      <c r="N38" s="103"/>
      <c r="O38" s="104" t="s">
        <v>4</v>
      </c>
      <c r="P38" s="99">
        <f t="shared" si="2"/>
        <v>42</v>
      </c>
      <c r="Q38" s="106">
        <v>69</v>
      </c>
      <c r="R38" s="103"/>
      <c r="S38" s="104" t="s">
        <v>4</v>
      </c>
      <c r="T38" s="105">
        <f t="shared" si="3"/>
        <v>34.5</v>
      </c>
    </row>
    <row r="39" spans="1:20" ht="19.5" thickBot="1" x14ac:dyDescent="0.3">
      <c r="A39" s="101">
        <v>26</v>
      </c>
      <c r="B39" s="139">
        <v>1073558554</v>
      </c>
      <c r="C39" s="146" t="s">
        <v>114</v>
      </c>
      <c r="D39" s="109">
        <v>14</v>
      </c>
      <c r="E39" s="106">
        <v>56</v>
      </c>
      <c r="F39" s="103"/>
      <c r="G39" s="104" t="s">
        <v>4</v>
      </c>
      <c r="H39" s="105">
        <f t="shared" si="0"/>
        <v>28</v>
      </c>
      <c r="I39" s="106">
        <v>169</v>
      </c>
      <c r="J39" s="103"/>
      <c r="K39" s="104" t="s">
        <v>4</v>
      </c>
      <c r="L39" s="105">
        <f t="shared" si="1"/>
        <v>84.5</v>
      </c>
      <c r="M39" s="106">
        <v>88</v>
      </c>
      <c r="N39" s="103"/>
      <c r="O39" s="104" t="s">
        <v>4</v>
      </c>
      <c r="P39" s="99">
        <f t="shared" si="2"/>
        <v>44</v>
      </c>
      <c r="Q39" s="106">
        <v>70</v>
      </c>
      <c r="R39" s="103"/>
      <c r="S39" s="104" t="s">
        <v>4</v>
      </c>
      <c r="T39" s="105">
        <f t="shared" si="3"/>
        <v>35</v>
      </c>
    </row>
    <row r="40" spans="1:20" ht="27" thickBot="1" x14ac:dyDescent="0.3">
      <c r="A40" s="246" t="s">
        <v>12</v>
      </c>
      <c r="B40" s="247"/>
      <c r="C40" s="248"/>
      <c r="D40" s="186" t="s">
        <v>107</v>
      </c>
      <c r="E40" s="187"/>
      <c r="F40" s="187"/>
      <c r="G40" s="187"/>
      <c r="H40" s="187"/>
      <c r="I40" s="187"/>
      <c r="J40" s="187"/>
      <c r="K40" s="187"/>
      <c r="L40" s="187"/>
      <c r="M40" s="187"/>
      <c r="N40" s="187"/>
      <c r="O40" s="187"/>
      <c r="P40" s="187"/>
      <c r="Q40" s="187"/>
      <c r="R40" s="187"/>
      <c r="S40" s="187"/>
      <c r="T40" s="188"/>
    </row>
    <row r="41" spans="1:20" ht="27" thickBot="1" x14ac:dyDescent="0.3">
      <c r="A41" s="246" t="s">
        <v>30</v>
      </c>
      <c r="B41" s="247"/>
      <c r="C41" s="248"/>
      <c r="D41" s="189" t="s">
        <v>108</v>
      </c>
      <c r="E41" s="190"/>
      <c r="F41" s="190"/>
      <c r="G41" s="190"/>
      <c r="H41" s="190"/>
      <c r="I41" s="190"/>
      <c r="J41" s="190"/>
      <c r="K41" s="190"/>
      <c r="L41" s="190"/>
      <c r="M41" s="190"/>
      <c r="N41" s="190"/>
      <c r="O41" s="190"/>
      <c r="P41" s="190"/>
      <c r="Q41" s="190"/>
      <c r="R41" s="190"/>
      <c r="S41" s="190"/>
      <c r="T41" s="190"/>
    </row>
  </sheetData>
  <protectedRanges>
    <protectedRange sqref="E14:F39 T14:T39 P14:R39 H14:J39 L14:N39" name="Rango1"/>
    <protectedRange password="CC55" sqref="B9" name="Rango1_3_1"/>
    <protectedRange sqref="B32:B39 D32:D39" name="Rango1_6_1"/>
    <protectedRange sqref="C32:C39" name="Rango2_6_1"/>
    <protectedRange sqref="D14:D31" name="Rango1_6_1_1"/>
    <protectedRange sqref="C17" name="Rango1_20"/>
    <protectedRange sqref="C14" name="Rango1_23"/>
    <protectedRange sqref="C20" name="Rango1_14"/>
    <protectedRange sqref="H40:K41" name="Rango2_1_1"/>
  </protectedRanges>
  <mergeCells count="22">
    <mergeCell ref="A40:C40"/>
    <mergeCell ref="D40:T40"/>
    <mergeCell ref="A41:C41"/>
    <mergeCell ref="D41:T41"/>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ageMargins left="0.7" right="0.7" top="0.75" bottom="0.75" header="0.3" footer="0.3"/>
  <pageSetup orientation="portrait" horizontalDpi="4294967293" verticalDpi="4294967293"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29"/>
  <sheetViews>
    <sheetView view="pageBreakPreview" topLeftCell="C9" zoomScale="60" zoomScaleNormal="100" workbookViewId="0">
      <selection activeCell="N14" sqref="N14"/>
    </sheetView>
  </sheetViews>
  <sheetFormatPr baseColWidth="10" defaultRowHeight="15" x14ac:dyDescent="0.25"/>
  <cols>
    <col min="1" max="1" width="8.140625" style="44" bestFit="1" customWidth="1"/>
    <col min="2" max="2" width="55.28515625" style="44" bestFit="1" customWidth="1"/>
    <col min="3" max="3" width="27.42578125" style="44" customWidth="1"/>
    <col min="4" max="5" width="14.28515625" style="44" customWidth="1"/>
    <col min="6" max="6" width="18.5703125" style="44" customWidth="1"/>
    <col min="7" max="7" width="17.42578125" style="44" customWidth="1"/>
    <col min="8" max="8" width="22.7109375" style="44" customWidth="1"/>
    <col min="9" max="9" width="17.42578125" style="44" customWidth="1"/>
    <col min="10" max="11" width="14.85546875" style="44" customWidth="1"/>
    <col min="12" max="12" width="17.42578125" style="44" customWidth="1"/>
    <col min="13" max="13" width="18.85546875" style="44" customWidth="1"/>
    <col min="14" max="15" width="13.5703125" style="44" customWidth="1"/>
    <col min="16" max="17" width="17.85546875" style="44" customWidth="1"/>
    <col min="18" max="18" width="19.28515625" style="44" customWidth="1"/>
    <col min="19" max="19" width="18.42578125" style="44" customWidth="1"/>
    <col min="20" max="16384" width="11.42578125" style="44"/>
  </cols>
  <sheetData>
    <row r="1" spans="1:19" ht="30" customHeight="1" x14ac:dyDescent="0.25">
      <c r="A1" s="267" t="s">
        <v>0</v>
      </c>
      <c r="B1" s="268"/>
      <c r="C1" s="268"/>
      <c r="D1" s="268"/>
      <c r="E1" s="268"/>
      <c r="F1" s="268"/>
      <c r="G1" s="268"/>
      <c r="H1" s="268"/>
      <c r="I1" s="268"/>
      <c r="J1" s="268"/>
      <c r="K1" s="268"/>
      <c r="L1" s="268"/>
      <c r="M1" s="268"/>
    </row>
    <row r="2" spans="1:19" ht="30" customHeight="1" x14ac:dyDescent="0.25">
      <c r="A2" s="269" t="s">
        <v>14</v>
      </c>
      <c r="B2" s="270"/>
      <c r="C2" s="270"/>
      <c r="D2" s="270"/>
      <c r="E2" s="270"/>
      <c r="F2" s="270"/>
      <c r="G2" s="270"/>
      <c r="H2" s="270"/>
      <c r="I2" s="270"/>
      <c r="J2" s="270"/>
      <c r="K2" s="270"/>
      <c r="L2" s="270"/>
      <c r="M2" s="270"/>
    </row>
    <row r="3" spans="1:19" ht="13.5" customHeight="1" x14ac:dyDescent="0.25">
      <c r="A3" s="45"/>
      <c r="B3" s="46"/>
      <c r="C3" s="46"/>
      <c r="D3" s="46"/>
      <c r="E3" s="46"/>
      <c r="F3" s="46"/>
      <c r="G3" s="46"/>
      <c r="H3" s="46"/>
      <c r="I3" s="46"/>
      <c r="J3" s="46"/>
      <c r="K3" s="46"/>
      <c r="L3" s="46"/>
      <c r="M3" s="46"/>
    </row>
    <row r="4" spans="1:19" ht="30" customHeight="1" x14ac:dyDescent="0.25">
      <c r="A4" s="269" t="s">
        <v>1</v>
      </c>
      <c r="B4" s="270"/>
      <c r="C4" s="270"/>
      <c r="D4" s="270"/>
      <c r="E4" s="270"/>
      <c r="F4" s="270"/>
      <c r="G4" s="270"/>
      <c r="H4" s="270"/>
      <c r="I4" s="270"/>
      <c r="J4" s="270"/>
      <c r="K4" s="270"/>
      <c r="L4" s="270"/>
      <c r="M4" s="270"/>
    </row>
    <row r="5" spans="1:19" ht="30" customHeight="1" x14ac:dyDescent="0.25">
      <c r="A5" s="269" t="s">
        <v>2</v>
      </c>
      <c r="B5" s="270"/>
      <c r="C5" s="270"/>
      <c r="D5" s="270"/>
      <c r="E5" s="270"/>
      <c r="F5" s="270"/>
      <c r="G5" s="270"/>
      <c r="H5" s="270"/>
      <c r="I5" s="270"/>
      <c r="J5" s="270"/>
      <c r="K5" s="270"/>
      <c r="L5" s="270"/>
      <c r="M5" s="270"/>
    </row>
    <row r="6" spans="1:19" ht="10.5" customHeight="1" x14ac:dyDescent="0.25">
      <c r="A6" s="45"/>
      <c r="B6" s="46"/>
      <c r="C6" s="46"/>
      <c r="D6" s="46"/>
      <c r="E6" s="46"/>
      <c r="F6" s="46"/>
      <c r="G6" s="46"/>
      <c r="H6" s="46"/>
      <c r="I6" s="46"/>
      <c r="J6" s="46"/>
      <c r="K6" s="46"/>
      <c r="L6" s="46"/>
      <c r="M6" s="46"/>
    </row>
    <row r="7" spans="1:19" ht="30" customHeight="1" x14ac:dyDescent="0.25">
      <c r="A7" s="271"/>
      <c r="B7" s="272"/>
      <c r="C7" s="272"/>
      <c r="D7" s="272"/>
      <c r="E7" s="272"/>
      <c r="F7" s="272"/>
      <c r="G7" s="272"/>
      <c r="H7" s="272"/>
      <c r="I7" s="272"/>
      <c r="J7" s="272"/>
      <c r="K7" s="272"/>
      <c r="L7" s="272"/>
      <c r="M7" s="272"/>
    </row>
    <row r="8" spans="1:19" ht="30" customHeight="1" x14ac:dyDescent="0.25">
      <c r="A8" s="265" t="s">
        <v>3</v>
      </c>
      <c r="B8" s="266"/>
      <c r="C8" s="266"/>
      <c r="D8" s="266"/>
      <c r="E8" s="266"/>
      <c r="F8" s="266"/>
      <c r="G8" s="266"/>
      <c r="H8" s="266"/>
      <c r="I8" s="266"/>
      <c r="J8" s="266"/>
      <c r="K8" s="266"/>
      <c r="L8" s="266"/>
      <c r="M8" s="266"/>
    </row>
    <row r="9" spans="1:19" ht="12.75" customHeight="1" thickBot="1" x14ac:dyDescent="0.55000000000000004">
      <c r="A9" s="47"/>
      <c r="B9" s="48"/>
      <c r="C9" s="49"/>
      <c r="D9" s="49"/>
      <c r="E9" s="49"/>
      <c r="F9" s="49"/>
      <c r="G9" s="49"/>
      <c r="H9" s="49"/>
      <c r="I9" s="49"/>
      <c r="J9" s="49"/>
      <c r="K9" s="49"/>
      <c r="L9" s="49"/>
      <c r="M9" s="49"/>
    </row>
    <row r="10" spans="1:19" ht="30" customHeight="1" thickBot="1" x14ac:dyDescent="0.3">
      <c r="A10" s="262" t="s">
        <v>25</v>
      </c>
      <c r="B10" s="263"/>
      <c r="C10" s="263"/>
      <c r="D10" s="263"/>
      <c r="E10" s="263"/>
      <c r="F10" s="263"/>
      <c r="G10" s="263"/>
      <c r="H10" s="263"/>
      <c r="I10" s="263"/>
      <c r="J10" s="263"/>
      <c r="K10" s="263"/>
      <c r="L10" s="263"/>
      <c r="M10" s="263"/>
      <c r="N10" s="263"/>
      <c r="O10" s="263"/>
      <c r="P10" s="263"/>
      <c r="Q10" s="263"/>
      <c r="R10" s="263"/>
      <c r="S10" s="264"/>
    </row>
    <row r="11" spans="1:19" ht="105.75" customHeight="1" x14ac:dyDescent="0.25">
      <c r="A11" s="275"/>
      <c r="B11" s="277" t="s">
        <v>13</v>
      </c>
      <c r="C11" s="277" t="s">
        <v>11</v>
      </c>
      <c r="D11" s="281" t="s">
        <v>24</v>
      </c>
      <c r="E11" s="281"/>
      <c r="F11" s="258" t="s">
        <v>23</v>
      </c>
      <c r="G11" s="258" t="s">
        <v>22</v>
      </c>
      <c r="H11" s="282" t="s">
        <v>39</v>
      </c>
      <c r="I11" s="258" t="s">
        <v>22</v>
      </c>
      <c r="J11" s="283" t="s">
        <v>27</v>
      </c>
      <c r="K11" s="283"/>
      <c r="L11" s="258" t="s">
        <v>23</v>
      </c>
      <c r="M11" s="258" t="s">
        <v>22</v>
      </c>
      <c r="N11" s="283" t="s">
        <v>21</v>
      </c>
      <c r="O11" s="283"/>
      <c r="P11" s="258" t="s">
        <v>23</v>
      </c>
      <c r="Q11" s="258" t="s">
        <v>22</v>
      </c>
      <c r="R11" s="260" t="s">
        <v>37</v>
      </c>
      <c r="S11" s="258" t="s">
        <v>22</v>
      </c>
    </row>
    <row r="12" spans="1:19" ht="30" x14ac:dyDescent="0.25">
      <c r="A12" s="276"/>
      <c r="B12" s="278"/>
      <c r="C12" s="278"/>
      <c r="D12" s="50" t="s">
        <v>19</v>
      </c>
      <c r="E12" s="50" t="s">
        <v>20</v>
      </c>
      <c r="F12" s="259"/>
      <c r="G12" s="259"/>
      <c r="H12" s="282"/>
      <c r="I12" s="259"/>
      <c r="J12" s="50" t="s">
        <v>29</v>
      </c>
      <c r="K12" s="50" t="s">
        <v>20</v>
      </c>
      <c r="L12" s="259"/>
      <c r="M12" s="259"/>
      <c r="N12" s="50" t="s">
        <v>19</v>
      </c>
      <c r="O12" s="50" t="s">
        <v>20</v>
      </c>
      <c r="P12" s="259"/>
      <c r="Q12" s="259"/>
      <c r="R12" s="261"/>
      <c r="S12" s="259"/>
    </row>
    <row r="13" spans="1:19" ht="30" customHeight="1" x14ac:dyDescent="0.25">
      <c r="A13" s="51">
        <v>1</v>
      </c>
      <c r="B13" s="117" t="s">
        <v>41</v>
      </c>
      <c r="C13" s="24">
        <v>7</v>
      </c>
      <c r="D13" s="54">
        <v>6.34</v>
      </c>
      <c r="E13" s="54">
        <v>6.07</v>
      </c>
      <c r="F13" s="62">
        <f t="shared" ref="F13" si="0">AVERAGE(D13:E13)</f>
        <v>6.2050000000000001</v>
      </c>
      <c r="G13" s="63" t="b">
        <f>IF(F13&lt;=2.27,"100",(IF(AND(F13&gt;2.28,F13&lt;=3.13),"90",(IF(AND(F13&gt;3.14,F13&lt;=3.24),"80",(IF(AND(F13&gt;3.25,F13&lt;=3.33),"70",(IF(AND(F13&gt;3.34,F13&lt;=3.4),"60",(IF(AND(F13&gt;3.41,F13&lt;=3.47),"50",(IF(AND(F13&gt;3.48,F13&lt;=3.54),"40")))))))))))))</f>
        <v>0</v>
      </c>
      <c r="H13" s="54">
        <v>13</v>
      </c>
      <c r="I13" s="56"/>
      <c r="J13" s="148">
        <v>100</v>
      </c>
      <c r="K13" s="148">
        <v>98</v>
      </c>
      <c r="L13" s="148">
        <v>100</v>
      </c>
      <c r="M13" s="55"/>
      <c r="N13" s="54">
        <v>20</v>
      </c>
      <c r="O13" s="54">
        <v>10</v>
      </c>
      <c r="P13" s="61">
        <f>AVERAGE(N13:O13)</f>
        <v>15</v>
      </c>
      <c r="Q13" s="64" t="str">
        <f>IF(P13&lt;=5,"100",(IF(AND(P13&gt;=4,P13&lt;=13),"90",(IF(AND(P13&gt;=12,P13&lt;=15),"80",(IF(AND(P13&gt;=14,P13&lt;=17),"70",(IF(AND(P13&gt;=18,P13&lt;=19),"60",(IF(AND(P13&gt;=20,P13&lt;=21),"50",(IF(AND(P13&gt;=22,P13&lt;=23),"40")))))))))))))</f>
        <v>80</v>
      </c>
      <c r="R13" s="54">
        <v>13.54</v>
      </c>
      <c r="S13" s="61"/>
    </row>
    <row r="14" spans="1:19" ht="30" customHeight="1" x14ac:dyDescent="0.25">
      <c r="A14" s="51">
        <v>2</v>
      </c>
      <c r="B14" s="117" t="s">
        <v>42</v>
      </c>
      <c r="C14" s="24">
        <v>8</v>
      </c>
      <c r="D14" s="54">
        <v>6.03</v>
      </c>
      <c r="E14" s="54">
        <v>5.42</v>
      </c>
      <c r="F14" s="62">
        <f t="shared" ref="F14:F24" si="1">AVERAGE(D14:E14)</f>
        <v>5.7249999999999996</v>
      </c>
      <c r="G14" s="63" t="b">
        <f t="shared" ref="G14:G24" si="2">IF(F14&lt;=2.27,"100",(IF(AND(F14&gt;2.28,F14&lt;=3.13),"90",(IF(AND(F14&gt;3.14,F14&lt;=3.24),"80",(IF(AND(F14&gt;3.25,F14&lt;=3.33),"70",(IF(AND(F14&gt;3.34,F14&lt;=3.4),"60",(IF(AND(F14&gt;3.41,F14&lt;=3.47),"50",(IF(AND(F14&gt;3.48,F14&lt;=3.54),"40")))))))))))))</f>
        <v>0</v>
      </c>
      <c r="H14" s="54">
        <v>15</v>
      </c>
      <c r="I14" s="54"/>
      <c r="J14" s="54">
        <v>102</v>
      </c>
      <c r="K14" s="54">
        <v>100</v>
      </c>
      <c r="L14" s="54">
        <v>102</v>
      </c>
      <c r="M14" s="54"/>
      <c r="N14" s="54">
        <v>20</v>
      </c>
      <c r="O14" s="54">
        <v>8</v>
      </c>
      <c r="P14" s="61">
        <f t="shared" ref="P14:P24" si="3">AVERAGE(N14:O14)</f>
        <v>14</v>
      </c>
      <c r="Q14" s="64" t="str">
        <f t="shared" ref="Q14:Q24" si="4">IF(P14&lt;=5,"100",(IF(AND(P14&gt;=4,P14&lt;=13),"90",(IF(AND(P14&gt;=12,P14&lt;=15),"80",(IF(AND(P14&gt;=14,P14&lt;=17),"70",(IF(AND(P14&gt;=18,P14&lt;=19),"60",(IF(AND(P14&gt;=20,P14&lt;=21),"50",(IF(AND(P14&gt;=22,P14&lt;=23),"40")))))))))))))</f>
        <v>80</v>
      </c>
      <c r="R14" s="54">
        <v>15.99</v>
      </c>
      <c r="S14" s="65"/>
    </row>
    <row r="15" spans="1:19" ht="30" customHeight="1" x14ac:dyDescent="0.25">
      <c r="A15" s="51">
        <v>3</v>
      </c>
      <c r="B15" s="117" t="s">
        <v>43</v>
      </c>
      <c r="C15" s="24">
        <v>7</v>
      </c>
      <c r="D15" s="54">
        <v>4.5599999999999996</v>
      </c>
      <c r="E15" s="54">
        <v>4.78</v>
      </c>
      <c r="F15" s="62">
        <f t="shared" si="1"/>
        <v>4.67</v>
      </c>
      <c r="G15" s="63" t="b">
        <f t="shared" si="2"/>
        <v>0</v>
      </c>
      <c r="H15" s="54">
        <v>24</v>
      </c>
      <c r="I15" s="54"/>
      <c r="J15" s="54">
        <v>98</v>
      </c>
      <c r="K15" s="54">
        <v>100</v>
      </c>
      <c r="L15" s="54">
        <v>100</v>
      </c>
      <c r="M15" s="54"/>
      <c r="N15" s="54">
        <v>20</v>
      </c>
      <c r="O15" s="54">
        <v>10</v>
      </c>
      <c r="P15" s="61">
        <f t="shared" si="3"/>
        <v>15</v>
      </c>
      <c r="Q15" s="64" t="str">
        <f t="shared" si="4"/>
        <v>80</v>
      </c>
      <c r="R15" s="54">
        <v>18.37</v>
      </c>
      <c r="S15" s="65"/>
    </row>
    <row r="16" spans="1:19" ht="30" customHeight="1" x14ac:dyDescent="0.25">
      <c r="A16" s="51">
        <v>4</v>
      </c>
      <c r="B16" s="118" t="s">
        <v>44</v>
      </c>
      <c r="C16" s="24">
        <v>7</v>
      </c>
      <c r="D16" s="54">
        <v>4.97</v>
      </c>
      <c r="E16" s="54">
        <v>3.87</v>
      </c>
      <c r="F16" s="62">
        <f t="shared" si="1"/>
        <v>4.42</v>
      </c>
      <c r="G16" s="63" t="b">
        <f t="shared" si="2"/>
        <v>0</v>
      </c>
      <c r="H16" s="54">
        <v>12</v>
      </c>
      <c r="I16" s="54"/>
      <c r="J16" s="54">
        <v>116</v>
      </c>
      <c r="K16" s="54">
        <v>112</v>
      </c>
      <c r="L16" s="54">
        <v>116</v>
      </c>
      <c r="M16" s="54"/>
      <c r="N16" s="54">
        <v>30</v>
      </c>
      <c r="O16" s="54">
        <v>15</v>
      </c>
      <c r="P16" s="61">
        <f t="shared" si="3"/>
        <v>22.5</v>
      </c>
      <c r="Q16" s="64" t="str">
        <f t="shared" si="4"/>
        <v>40</v>
      </c>
      <c r="R16" s="54">
        <v>14.64</v>
      </c>
      <c r="S16" s="65"/>
    </row>
    <row r="17" spans="1:19" ht="30" customHeight="1" x14ac:dyDescent="0.25">
      <c r="A17" s="51">
        <v>5</v>
      </c>
      <c r="B17" s="118" t="s">
        <v>45</v>
      </c>
      <c r="C17" s="24">
        <v>8</v>
      </c>
      <c r="D17" s="54">
        <v>5.67</v>
      </c>
      <c r="E17" s="54">
        <v>6.09</v>
      </c>
      <c r="F17" s="62">
        <f t="shared" si="1"/>
        <v>5.88</v>
      </c>
      <c r="G17" s="63" t="b">
        <f t="shared" si="2"/>
        <v>0</v>
      </c>
      <c r="H17" s="54">
        <v>15</v>
      </c>
      <c r="I17" s="54"/>
      <c r="J17" s="54">
        <v>110</v>
      </c>
      <c r="K17" s="54">
        <v>115</v>
      </c>
      <c r="L17" s="54">
        <v>115</v>
      </c>
      <c r="M17" s="54"/>
      <c r="N17" s="54">
        <v>36</v>
      </c>
      <c r="O17" s="54">
        <v>10</v>
      </c>
      <c r="P17" s="61">
        <f t="shared" si="3"/>
        <v>23</v>
      </c>
      <c r="Q17" s="64" t="str">
        <f t="shared" si="4"/>
        <v>40</v>
      </c>
      <c r="R17" s="54">
        <v>12.27</v>
      </c>
      <c r="S17" s="65"/>
    </row>
    <row r="18" spans="1:19" ht="30" customHeight="1" x14ac:dyDescent="0.25">
      <c r="A18" s="51">
        <v>6</v>
      </c>
      <c r="B18" s="118" t="s">
        <v>46</v>
      </c>
      <c r="C18" s="24">
        <v>7</v>
      </c>
      <c r="D18" s="54">
        <v>6.76</v>
      </c>
      <c r="E18" s="54">
        <v>6.53</v>
      </c>
      <c r="F18" s="62">
        <f t="shared" si="1"/>
        <v>6.6449999999999996</v>
      </c>
      <c r="G18" s="63" t="b">
        <f t="shared" si="2"/>
        <v>0</v>
      </c>
      <c r="H18" s="54">
        <v>14</v>
      </c>
      <c r="I18" s="54"/>
      <c r="J18" s="54">
        <v>94</v>
      </c>
      <c r="K18" s="54">
        <v>96</v>
      </c>
      <c r="L18" s="54">
        <v>96</v>
      </c>
      <c r="M18" s="54"/>
      <c r="N18" s="54">
        <v>25</v>
      </c>
      <c r="O18" s="54">
        <v>20</v>
      </c>
      <c r="P18" s="61">
        <f t="shared" si="3"/>
        <v>22.5</v>
      </c>
      <c r="Q18" s="64" t="str">
        <f t="shared" si="4"/>
        <v>40</v>
      </c>
      <c r="R18" s="54">
        <v>12.77</v>
      </c>
      <c r="S18" s="65"/>
    </row>
    <row r="19" spans="1:19" ht="30" customHeight="1" x14ac:dyDescent="0.25">
      <c r="A19" s="51">
        <v>7</v>
      </c>
      <c r="B19" s="118" t="s">
        <v>47</v>
      </c>
      <c r="C19" s="24">
        <v>8</v>
      </c>
      <c r="D19" s="54">
        <v>5.98</v>
      </c>
      <c r="E19" s="54">
        <v>5.87</v>
      </c>
      <c r="F19" s="62">
        <f t="shared" si="1"/>
        <v>5.9250000000000007</v>
      </c>
      <c r="G19" s="63" t="b">
        <f t="shared" si="2"/>
        <v>0</v>
      </c>
      <c r="H19" s="54">
        <v>18</v>
      </c>
      <c r="I19" s="54"/>
      <c r="J19" s="54">
        <v>112</v>
      </c>
      <c r="K19" s="54">
        <v>114</v>
      </c>
      <c r="L19" s="54">
        <v>114</v>
      </c>
      <c r="M19" s="54"/>
      <c r="N19" s="54">
        <v>32</v>
      </c>
      <c r="O19" s="54">
        <v>10</v>
      </c>
      <c r="P19" s="61">
        <f t="shared" si="3"/>
        <v>21</v>
      </c>
      <c r="Q19" s="64" t="str">
        <f t="shared" si="4"/>
        <v>50</v>
      </c>
      <c r="R19" s="54">
        <v>17.48</v>
      </c>
      <c r="S19" s="65"/>
    </row>
    <row r="20" spans="1:19" ht="30" customHeight="1" x14ac:dyDescent="0.25">
      <c r="A20" s="51">
        <v>8</v>
      </c>
      <c r="B20" s="118" t="s">
        <v>48</v>
      </c>
      <c r="C20" s="24">
        <v>6</v>
      </c>
      <c r="D20" s="54">
        <v>4.38</v>
      </c>
      <c r="E20" s="54">
        <v>4.9400000000000004</v>
      </c>
      <c r="F20" s="62">
        <f t="shared" si="1"/>
        <v>4.66</v>
      </c>
      <c r="G20" s="63" t="b">
        <f t="shared" si="2"/>
        <v>0</v>
      </c>
      <c r="H20" s="54">
        <v>15</v>
      </c>
      <c r="I20" s="54"/>
      <c r="J20" s="54">
        <v>95</v>
      </c>
      <c r="K20" s="54">
        <v>96</v>
      </c>
      <c r="L20" s="54">
        <v>96</v>
      </c>
      <c r="M20" s="54"/>
      <c r="N20" s="54">
        <v>31</v>
      </c>
      <c r="O20" s="54">
        <v>5</v>
      </c>
      <c r="P20" s="61">
        <f t="shared" si="3"/>
        <v>18</v>
      </c>
      <c r="Q20" s="64" t="str">
        <f t="shared" si="4"/>
        <v>60</v>
      </c>
      <c r="R20" s="54">
        <v>14.32</v>
      </c>
      <c r="S20" s="65"/>
    </row>
    <row r="21" spans="1:19" ht="30" customHeight="1" x14ac:dyDescent="0.25">
      <c r="A21" s="51">
        <v>9</v>
      </c>
      <c r="B21" s="118" t="s">
        <v>49</v>
      </c>
      <c r="C21" s="24">
        <v>6</v>
      </c>
      <c r="D21" s="54">
        <v>5.91</v>
      </c>
      <c r="E21" s="54">
        <v>5.65</v>
      </c>
      <c r="F21" s="62">
        <f t="shared" si="1"/>
        <v>5.78</v>
      </c>
      <c r="G21" s="63" t="b">
        <f t="shared" si="2"/>
        <v>0</v>
      </c>
      <c r="H21" s="54">
        <v>14</v>
      </c>
      <c r="I21" s="54"/>
      <c r="J21" s="54">
        <v>96</v>
      </c>
      <c r="K21" s="54">
        <v>95</v>
      </c>
      <c r="L21" s="54">
        <v>96</v>
      </c>
      <c r="M21" s="54"/>
      <c r="N21" s="54">
        <v>28</v>
      </c>
      <c r="O21" s="54">
        <v>8</v>
      </c>
      <c r="P21" s="61">
        <f t="shared" si="3"/>
        <v>18</v>
      </c>
      <c r="Q21" s="64" t="str">
        <f t="shared" si="4"/>
        <v>60</v>
      </c>
      <c r="R21" s="54">
        <v>16.63</v>
      </c>
      <c r="S21" s="65"/>
    </row>
    <row r="22" spans="1:19" ht="30" customHeight="1" x14ac:dyDescent="0.25">
      <c r="A22" s="51">
        <v>10</v>
      </c>
      <c r="B22" s="118" t="s">
        <v>51</v>
      </c>
      <c r="C22" s="24">
        <v>7</v>
      </c>
      <c r="D22" s="54">
        <v>5.21</v>
      </c>
      <c r="E22" s="54">
        <v>5.49</v>
      </c>
      <c r="F22" s="62">
        <f t="shared" si="1"/>
        <v>5.35</v>
      </c>
      <c r="G22" s="63" t="b">
        <f t="shared" si="2"/>
        <v>0</v>
      </c>
      <c r="H22" s="54">
        <v>24</v>
      </c>
      <c r="I22" s="54"/>
      <c r="J22" s="54">
        <v>100</v>
      </c>
      <c r="K22" s="54">
        <v>102</v>
      </c>
      <c r="L22" s="54">
        <v>102</v>
      </c>
      <c r="M22" s="54"/>
      <c r="N22" s="54">
        <v>9</v>
      </c>
      <c r="O22" s="54">
        <v>14</v>
      </c>
      <c r="P22" s="61">
        <f t="shared" si="3"/>
        <v>11.5</v>
      </c>
      <c r="Q22" s="64" t="str">
        <f t="shared" si="4"/>
        <v>90</v>
      </c>
      <c r="R22" s="54">
        <v>12.21</v>
      </c>
      <c r="S22" s="65"/>
    </row>
    <row r="23" spans="1:19" ht="30" customHeight="1" x14ac:dyDescent="0.25">
      <c r="A23" s="51">
        <v>11</v>
      </c>
      <c r="B23" s="117" t="s">
        <v>52</v>
      </c>
      <c r="C23" s="24">
        <v>6</v>
      </c>
      <c r="D23" s="54">
        <v>5.59</v>
      </c>
      <c r="E23" s="54">
        <v>5.32</v>
      </c>
      <c r="F23" s="62">
        <f t="shared" si="1"/>
        <v>5.4550000000000001</v>
      </c>
      <c r="G23" s="63" t="b">
        <f t="shared" si="2"/>
        <v>0</v>
      </c>
      <c r="H23" s="54">
        <v>14</v>
      </c>
      <c r="I23" s="54"/>
      <c r="J23" s="54">
        <v>94</v>
      </c>
      <c r="K23" s="54">
        <v>95</v>
      </c>
      <c r="L23" s="54">
        <v>95</v>
      </c>
      <c r="M23" s="54"/>
      <c r="N23" s="54">
        <v>24</v>
      </c>
      <c r="O23" s="54">
        <v>12</v>
      </c>
      <c r="P23" s="61">
        <f t="shared" si="3"/>
        <v>18</v>
      </c>
      <c r="Q23" s="64" t="str">
        <f t="shared" si="4"/>
        <v>60</v>
      </c>
      <c r="R23" s="54">
        <v>13.14</v>
      </c>
      <c r="S23" s="65"/>
    </row>
    <row r="24" spans="1:19" ht="30" customHeight="1" x14ac:dyDescent="0.25">
      <c r="A24" s="51">
        <v>12</v>
      </c>
      <c r="B24" s="117" t="s">
        <v>75</v>
      </c>
      <c r="C24" s="141">
        <v>8</v>
      </c>
      <c r="D24" s="54">
        <v>4.83</v>
      </c>
      <c r="E24" s="54">
        <v>5.15</v>
      </c>
      <c r="F24" s="62">
        <f t="shared" si="1"/>
        <v>4.99</v>
      </c>
      <c r="G24" s="63" t="b">
        <f t="shared" si="2"/>
        <v>0</v>
      </c>
      <c r="H24" s="54">
        <v>13</v>
      </c>
      <c r="I24" s="54"/>
      <c r="J24" s="54">
        <v>98</v>
      </c>
      <c r="K24" s="54">
        <v>100</v>
      </c>
      <c r="L24" s="54">
        <v>100</v>
      </c>
      <c r="M24" s="54"/>
      <c r="N24" s="54">
        <v>12</v>
      </c>
      <c r="O24" s="54">
        <v>16</v>
      </c>
      <c r="P24" s="61">
        <f t="shared" si="3"/>
        <v>14</v>
      </c>
      <c r="Q24" s="64" t="str">
        <f t="shared" si="4"/>
        <v>80</v>
      </c>
      <c r="R24" s="54">
        <v>13.78</v>
      </c>
      <c r="S24" s="65"/>
    </row>
    <row r="25" spans="1:19" ht="30" customHeight="1" x14ac:dyDescent="0.25">
      <c r="A25" s="51">
        <v>13</v>
      </c>
      <c r="B25" s="52"/>
      <c r="C25" s="53"/>
      <c r="D25" s="54"/>
      <c r="E25" s="54"/>
      <c r="F25" s="62"/>
      <c r="G25" s="63"/>
      <c r="H25" s="54"/>
      <c r="I25" s="54"/>
      <c r="J25" s="54"/>
      <c r="K25" s="54"/>
      <c r="L25" s="54"/>
      <c r="M25" s="54"/>
      <c r="N25" s="54"/>
      <c r="O25" s="54"/>
      <c r="P25" s="61"/>
      <c r="Q25" s="64"/>
      <c r="R25" s="58"/>
      <c r="S25" s="65"/>
    </row>
    <row r="26" spans="1:19" ht="30" customHeight="1" x14ac:dyDescent="0.25">
      <c r="A26" s="51">
        <v>14</v>
      </c>
      <c r="B26" s="52"/>
      <c r="C26" s="53"/>
      <c r="D26" s="54"/>
      <c r="E26" s="54"/>
      <c r="F26" s="62"/>
      <c r="G26" s="63"/>
      <c r="H26" s="54"/>
      <c r="I26" s="54"/>
      <c r="J26" s="54"/>
      <c r="K26" s="54"/>
      <c r="L26" s="54"/>
      <c r="M26" s="54"/>
      <c r="N26" s="54"/>
      <c r="O26" s="54"/>
      <c r="P26" s="61"/>
      <c r="Q26" s="64"/>
      <c r="R26" s="58"/>
      <c r="S26" s="65"/>
    </row>
    <row r="27" spans="1:19" ht="30" customHeight="1" thickBot="1" x14ac:dyDescent="0.3">
      <c r="A27" s="51">
        <v>15</v>
      </c>
      <c r="B27" s="52"/>
      <c r="C27" s="53"/>
      <c r="D27" s="54"/>
      <c r="E27" s="54"/>
      <c r="F27" s="62"/>
      <c r="G27" s="63"/>
      <c r="H27" s="54"/>
      <c r="I27" s="54"/>
      <c r="J27" s="54"/>
      <c r="K27" s="54"/>
      <c r="L27" s="54"/>
      <c r="M27" s="54"/>
      <c r="N27" s="54"/>
      <c r="O27" s="54"/>
      <c r="P27" s="61"/>
      <c r="Q27" s="64"/>
      <c r="R27" s="58"/>
      <c r="S27" s="65"/>
    </row>
    <row r="28" spans="1:19" ht="30" customHeight="1" thickBot="1" x14ac:dyDescent="0.3">
      <c r="A28" s="279" t="s">
        <v>12</v>
      </c>
      <c r="B28" s="280"/>
      <c r="C28" s="186" t="s">
        <v>107</v>
      </c>
      <c r="D28" s="187"/>
      <c r="E28" s="187"/>
      <c r="F28" s="187"/>
      <c r="G28" s="187"/>
      <c r="H28" s="187"/>
      <c r="I28" s="187"/>
      <c r="J28" s="187"/>
      <c r="K28" s="187"/>
      <c r="L28" s="187"/>
      <c r="M28" s="187"/>
      <c r="N28" s="187"/>
      <c r="O28" s="187"/>
      <c r="P28" s="187"/>
      <c r="Q28" s="187"/>
      <c r="R28" s="187"/>
      <c r="S28" s="188"/>
    </row>
    <row r="29" spans="1:19" ht="30" customHeight="1" thickBot="1" x14ac:dyDescent="0.3">
      <c r="A29" s="273" t="s">
        <v>28</v>
      </c>
      <c r="B29" s="274"/>
      <c r="C29" s="189" t="s">
        <v>108</v>
      </c>
      <c r="D29" s="190"/>
      <c r="E29" s="190"/>
      <c r="F29" s="190"/>
      <c r="G29" s="190"/>
      <c r="H29" s="190"/>
      <c r="I29" s="190"/>
      <c r="J29" s="190"/>
      <c r="K29" s="190"/>
      <c r="L29" s="190"/>
      <c r="M29" s="190"/>
      <c r="N29" s="190"/>
      <c r="O29" s="190"/>
      <c r="P29" s="190"/>
      <c r="Q29" s="190"/>
      <c r="R29" s="190"/>
      <c r="S29" s="190"/>
    </row>
  </sheetData>
  <protectedRanges>
    <protectedRange sqref="C25:C27" name="Rango1_6_1_1"/>
    <protectedRange sqref="B25:B27" name="Rango2_6_1_1_1"/>
    <protectedRange sqref="B20" name="Rango1_3"/>
    <protectedRange sqref="B16" name="Rango1_1_1_1"/>
    <protectedRange sqref="B17:B19" name="Rango1_6_1_2"/>
    <protectedRange sqref="C13:C23" name="Rango1_6_1_1_2"/>
    <protectedRange sqref="C24" name="Rango1_6_1_3"/>
    <protectedRange sqref="G28:J29" name="Rango2_1_1"/>
  </protectedRanges>
  <mergeCells count="27">
    <mergeCell ref="C29:S29"/>
    <mergeCell ref="A29:B29"/>
    <mergeCell ref="A11:A12"/>
    <mergeCell ref="B11:B12"/>
    <mergeCell ref="C11:C12"/>
    <mergeCell ref="L11:L12"/>
    <mergeCell ref="M11:M12"/>
    <mergeCell ref="A28:B28"/>
    <mergeCell ref="D11:E11"/>
    <mergeCell ref="F11:F12"/>
    <mergeCell ref="G11:G12"/>
    <mergeCell ref="H11:H12"/>
    <mergeCell ref="I11:I12"/>
    <mergeCell ref="J11:K11"/>
    <mergeCell ref="C28:S28"/>
    <mergeCell ref="N11:O11"/>
    <mergeCell ref="A8:M8"/>
    <mergeCell ref="A1:M1"/>
    <mergeCell ref="A2:M2"/>
    <mergeCell ref="A4:M4"/>
    <mergeCell ref="A5:M5"/>
    <mergeCell ref="A7:M7"/>
    <mergeCell ref="P11:P12"/>
    <mergeCell ref="Q11:Q12"/>
    <mergeCell ref="R11:R12"/>
    <mergeCell ref="S11:S12"/>
    <mergeCell ref="A10:S10"/>
  </mergeCells>
  <printOptions horizontalCentered="1" verticalCentered="1"/>
  <pageMargins left="0" right="0" top="0" bottom="0" header="0.31496062992125984" footer="0.31496062992125984"/>
  <pageSetup paperSize="32767" scale="27" orientation="portrait" r:id="rId1"/>
  <drawing r:id="rId2"/>
  <legacyDrawing r:id="rId3"/>
  <picture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31"/>
  <sheetViews>
    <sheetView view="pageBreakPreview" topLeftCell="C7" zoomScale="59" zoomScaleNormal="100" zoomScaleSheetLayoutView="59" workbookViewId="0">
      <selection activeCell="O22" sqref="O22"/>
    </sheetView>
  </sheetViews>
  <sheetFormatPr baseColWidth="10" defaultRowHeight="15" x14ac:dyDescent="0.25"/>
  <cols>
    <col min="1" max="1" width="8.140625" bestFit="1" customWidth="1"/>
    <col min="2" max="2" width="55.28515625" bestFit="1" customWidth="1"/>
    <col min="3" max="3" width="27.42578125" customWidth="1"/>
    <col min="4" max="4" width="13.140625" customWidth="1"/>
    <col min="5" max="5" width="12.85546875" customWidth="1"/>
    <col min="6" max="6" width="15.28515625" customWidth="1"/>
    <col min="7" max="7" width="16.85546875" customWidth="1"/>
    <col min="8" max="8" width="22.7109375" customWidth="1"/>
    <col min="9" max="9" width="19.28515625" customWidth="1"/>
    <col min="10" max="10" width="12.7109375" customWidth="1"/>
    <col min="11" max="11" width="12.85546875" customWidth="1"/>
    <col min="12" max="12" width="16.5703125" customWidth="1"/>
    <col min="13" max="13" width="18.42578125" customWidth="1"/>
    <col min="14" max="14" width="12.28515625" customWidth="1"/>
    <col min="15" max="15" width="12.85546875" customWidth="1"/>
    <col min="16" max="16" width="16.42578125" customWidth="1"/>
    <col min="17" max="17" width="16.140625" customWidth="1"/>
    <col min="18" max="18" width="19.42578125" customWidth="1"/>
    <col min="19" max="19" width="18" customWidth="1"/>
  </cols>
  <sheetData>
    <row r="1" spans="1:19" ht="30" customHeight="1" x14ac:dyDescent="0.25">
      <c r="A1" s="286" t="s">
        <v>0</v>
      </c>
      <c r="B1" s="287"/>
      <c r="C1" s="287"/>
      <c r="D1" s="287"/>
      <c r="E1" s="287"/>
      <c r="F1" s="287"/>
      <c r="G1" s="287"/>
      <c r="H1" s="287"/>
      <c r="I1" s="287"/>
      <c r="J1" s="287"/>
      <c r="K1" s="287"/>
      <c r="L1" s="287"/>
      <c r="M1" s="287"/>
      <c r="N1" s="287"/>
      <c r="O1" s="287"/>
      <c r="P1" s="287"/>
      <c r="Q1" s="287"/>
    </row>
    <row r="2" spans="1:19" ht="30" customHeight="1" x14ac:dyDescent="0.25">
      <c r="A2" s="288" t="s">
        <v>14</v>
      </c>
      <c r="B2" s="289"/>
      <c r="C2" s="289"/>
      <c r="D2" s="289"/>
      <c r="E2" s="289"/>
      <c r="F2" s="289"/>
      <c r="G2" s="289"/>
      <c r="H2" s="289"/>
      <c r="I2" s="289"/>
      <c r="J2" s="289"/>
      <c r="K2" s="289"/>
      <c r="L2" s="289"/>
      <c r="M2" s="289"/>
      <c r="N2" s="289"/>
      <c r="O2" s="289"/>
      <c r="P2" s="289"/>
      <c r="Q2" s="289"/>
    </row>
    <row r="3" spans="1:19" ht="13.5" customHeight="1" x14ac:dyDescent="0.25">
      <c r="A3" s="22"/>
      <c r="B3" s="23"/>
      <c r="C3" s="23"/>
      <c r="D3" s="23"/>
      <c r="E3" s="23"/>
      <c r="F3" s="23"/>
      <c r="G3" s="23"/>
      <c r="H3" s="23"/>
      <c r="I3" s="23"/>
      <c r="J3" s="23"/>
      <c r="K3" s="23"/>
      <c r="L3" s="23"/>
      <c r="M3" s="23"/>
      <c r="N3" s="23"/>
      <c r="O3" s="23"/>
      <c r="P3" s="23"/>
      <c r="Q3" s="23"/>
    </row>
    <row r="4" spans="1:19" ht="30" customHeight="1" x14ac:dyDescent="0.25">
      <c r="A4" s="288" t="s">
        <v>1</v>
      </c>
      <c r="B4" s="289"/>
      <c r="C4" s="289"/>
      <c r="D4" s="289"/>
      <c r="E4" s="289"/>
      <c r="F4" s="289"/>
      <c r="G4" s="289"/>
      <c r="H4" s="289"/>
      <c r="I4" s="289"/>
      <c r="J4" s="289"/>
      <c r="K4" s="289"/>
      <c r="L4" s="289"/>
      <c r="M4" s="289"/>
      <c r="N4" s="289"/>
      <c r="O4" s="289"/>
      <c r="P4" s="289"/>
      <c r="Q4" s="289"/>
    </row>
    <row r="5" spans="1:19" ht="30" customHeight="1" x14ac:dyDescent="0.25">
      <c r="A5" s="288" t="s">
        <v>2</v>
      </c>
      <c r="B5" s="289"/>
      <c r="C5" s="289"/>
      <c r="D5" s="289"/>
      <c r="E5" s="289"/>
      <c r="F5" s="289"/>
      <c r="G5" s="289"/>
      <c r="H5" s="289"/>
      <c r="I5" s="289"/>
      <c r="J5" s="289"/>
      <c r="K5" s="289"/>
      <c r="L5" s="289"/>
      <c r="M5" s="289"/>
      <c r="N5" s="289"/>
      <c r="O5" s="289"/>
      <c r="P5" s="289"/>
      <c r="Q5" s="289"/>
    </row>
    <row r="6" spans="1:19" ht="10.5" customHeight="1" x14ac:dyDescent="0.25">
      <c r="A6" s="22"/>
      <c r="B6" s="23"/>
      <c r="C6" s="23"/>
      <c r="D6" s="23"/>
      <c r="E6" s="23"/>
      <c r="F6" s="23"/>
      <c r="G6" s="23"/>
      <c r="H6" s="23"/>
      <c r="I6" s="23"/>
      <c r="J6" s="23"/>
      <c r="K6" s="23"/>
      <c r="L6" s="23"/>
      <c r="M6" s="23"/>
      <c r="N6" s="23"/>
      <c r="O6" s="23"/>
      <c r="P6" s="23"/>
      <c r="Q6" s="23"/>
    </row>
    <row r="7" spans="1:19" ht="30" customHeight="1" x14ac:dyDescent="0.25">
      <c r="A7" s="290"/>
      <c r="B7" s="291"/>
      <c r="C7" s="291"/>
      <c r="D7" s="291"/>
      <c r="E7" s="291"/>
      <c r="F7" s="291"/>
      <c r="G7" s="291"/>
      <c r="H7" s="291"/>
      <c r="I7" s="291"/>
      <c r="J7" s="291"/>
      <c r="K7" s="291"/>
      <c r="L7" s="291"/>
      <c r="M7" s="291"/>
      <c r="N7" s="291"/>
      <c r="O7" s="291"/>
      <c r="P7" s="291"/>
      <c r="Q7" s="291"/>
    </row>
    <row r="8" spans="1:19" ht="30" customHeight="1" x14ac:dyDescent="0.25">
      <c r="A8" s="284" t="s">
        <v>3</v>
      </c>
      <c r="B8" s="285"/>
      <c r="C8" s="285"/>
      <c r="D8" s="285"/>
      <c r="E8" s="285"/>
      <c r="F8" s="285"/>
      <c r="G8" s="285"/>
      <c r="H8" s="285"/>
      <c r="I8" s="285"/>
      <c r="J8" s="285"/>
      <c r="K8" s="285"/>
      <c r="L8" s="285"/>
      <c r="M8" s="285"/>
      <c r="N8" s="285"/>
      <c r="O8" s="285"/>
      <c r="P8" s="285"/>
      <c r="Q8" s="285"/>
    </row>
    <row r="9" spans="1:19" ht="12.75" customHeight="1" thickBot="1" x14ac:dyDescent="0.55000000000000004">
      <c r="A9" s="39"/>
      <c r="B9" s="40"/>
      <c r="C9" s="41"/>
      <c r="D9" s="41"/>
      <c r="E9" s="41"/>
      <c r="F9" s="41"/>
      <c r="G9" s="41"/>
      <c r="H9" s="41"/>
      <c r="I9" s="41"/>
      <c r="J9" s="41"/>
      <c r="K9" s="41"/>
      <c r="L9" s="41"/>
      <c r="M9" s="41"/>
      <c r="N9" s="41"/>
      <c r="O9" s="41"/>
      <c r="P9" s="41"/>
      <c r="Q9" s="41"/>
    </row>
    <row r="10" spans="1:19" ht="30" customHeight="1" thickBot="1" x14ac:dyDescent="0.3">
      <c r="A10" s="296" t="s">
        <v>16</v>
      </c>
      <c r="B10" s="297"/>
      <c r="C10" s="297"/>
      <c r="D10" s="297"/>
      <c r="E10" s="297"/>
      <c r="F10" s="297"/>
      <c r="G10" s="297"/>
      <c r="H10" s="297"/>
      <c r="I10" s="297"/>
      <c r="J10" s="297"/>
      <c r="K10" s="297"/>
      <c r="L10" s="297"/>
      <c r="M10" s="297"/>
      <c r="N10" s="297"/>
      <c r="O10" s="297"/>
      <c r="P10" s="297"/>
      <c r="Q10" s="297"/>
      <c r="R10" s="297"/>
      <c r="S10" s="298"/>
    </row>
    <row r="11" spans="1:19" ht="105.75" customHeight="1" x14ac:dyDescent="0.25">
      <c r="A11" s="299"/>
      <c r="B11" s="302" t="s">
        <v>13</v>
      </c>
      <c r="C11" s="302" t="s">
        <v>11</v>
      </c>
      <c r="D11" s="260" t="s">
        <v>24</v>
      </c>
      <c r="E11" s="260"/>
      <c r="F11" s="294" t="s">
        <v>23</v>
      </c>
      <c r="G11" s="294" t="s">
        <v>22</v>
      </c>
      <c r="H11" s="282" t="s">
        <v>39</v>
      </c>
      <c r="I11" s="294" t="s">
        <v>22</v>
      </c>
      <c r="J11" s="301" t="s">
        <v>27</v>
      </c>
      <c r="K11" s="301"/>
      <c r="L11" s="294" t="s">
        <v>23</v>
      </c>
      <c r="M11" s="294" t="s">
        <v>22</v>
      </c>
      <c r="N11" s="301" t="s">
        <v>21</v>
      </c>
      <c r="O11" s="301"/>
      <c r="P11" s="294" t="s">
        <v>23</v>
      </c>
      <c r="Q11" s="294" t="s">
        <v>22</v>
      </c>
      <c r="R11" s="260" t="s">
        <v>37</v>
      </c>
      <c r="S11" s="294" t="s">
        <v>22</v>
      </c>
    </row>
    <row r="12" spans="1:19" ht="30.75" customHeight="1" x14ac:dyDescent="0.25">
      <c r="A12" s="300"/>
      <c r="B12" s="303"/>
      <c r="C12" s="303"/>
      <c r="D12" s="36" t="s">
        <v>19</v>
      </c>
      <c r="E12" s="36" t="s">
        <v>20</v>
      </c>
      <c r="F12" s="295"/>
      <c r="G12" s="295"/>
      <c r="H12" s="282"/>
      <c r="I12" s="295"/>
      <c r="J12" s="36" t="s">
        <v>19</v>
      </c>
      <c r="K12" s="36" t="s">
        <v>20</v>
      </c>
      <c r="L12" s="295"/>
      <c r="M12" s="295"/>
      <c r="N12" s="36" t="s">
        <v>19</v>
      </c>
      <c r="O12" s="36" t="s">
        <v>20</v>
      </c>
      <c r="P12" s="295"/>
      <c r="Q12" s="295"/>
      <c r="R12" s="261"/>
      <c r="S12" s="295"/>
    </row>
    <row r="13" spans="1:19" ht="30" customHeight="1" x14ac:dyDescent="0.25">
      <c r="A13" s="35">
        <v>1</v>
      </c>
      <c r="B13" s="117" t="s">
        <v>53</v>
      </c>
      <c r="C13" s="128">
        <v>9</v>
      </c>
      <c r="D13" s="4">
        <v>3.87</v>
      </c>
      <c r="E13" s="4">
        <v>4.24</v>
      </c>
      <c r="F13" s="43">
        <f>AVERAGE(D13:E13)</f>
        <v>4.0549999999999997</v>
      </c>
      <c r="G13" s="42" t="b">
        <f>IF(F13&lt;=1.12,"100",(IF(AND(F13&gt;1.13,F13&lt;=2.95),"90",(IF(AND(F13&gt;2.96,F13&lt;=3.05),"80",(IF(AND(F13&gt;3.06,F13&lt;=3.15),"70",(IF(AND(F13&gt;3.16,F13&lt;=3.17),"60",(IF(AND(F13&gt;3.18,F13&lt;=3.27),"50",(IF(AND(F13&gt;3.28,F13&lt;=3.33),"40")))))))))))))</f>
        <v>0</v>
      </c>
      <c r="H13" s="4">
        <v>17</v>
      </c>
      <c r="I13" s="159" t="b">
        <f>IF(H13&gt;=61.98,"100",(IF(AND(H13&lt;61.97,H13&gt;=54.67),"90",(IF(AND(H13&lt;54.66,H13&gt;=47.37),"80",(IF(AND(H13&lt;47.36,H13&gt;=43.72),"70",(IF(AND(H13&lt;43.35,H13&gt;=40.07),"60",(IF(AND(H13&lt;40.06,H13&gt;=31.76),"50",(IF(AND(H13&lt;31.75, H13&gt;=25.06),"40")))))))))))))</f>
        <v>0</v>
      </c>
      <c r="J13" s="150">
        <v>130</v>
      </c>
      <c r="K13" s="150">
        <v>132</v>
      </c>
      <c r="L13" s="55">
        <f>AVERAGE(J13:K13)</f>
        <v>131</v>
      </c>
      <c r="M13" s="150">
        <v>132</v>
      </c>
      <c r="N13" s="4">
        <v>12</v>
      </c>
      <c r="O13" s="4">
        <v>9</v>
      </c>
      <c r="P13" s="4">
        <f>AVERAGE(N13:O13)</f>
        <v>10.5</v>
      </c>
      <c r="Q13" s="38" t="b">
        <f>IF(P13&lt;=5,"100",(IF(AND(P13&gt;=6,P13&lt;=10),"90",(IF(AND(P13&gt;=11,P13&lt;=12),"80",(IF(AND(P13&gt;=13,P13&lt;=14),"70",(IF(AND(P13&gt;=15,P13&lt;=15),"60",(IF(AND(P13&gt;=16,P13&lt;=17),"50",(IF(AND(P13&gt;=18,P13&lt;=19),"40")))))))))))))</f>
        <v>0</v>
      </c>
      <c r="R13" s="14">
        <v>13.34</v>
      </c>
      <c r="S13" s="161" t="b">
        <f>IF(R13&lt;=9.57,"100",(IF(AND(R13&gt;9.58,R13&lt;=9.94),"90",(IF(AND(R13&gt;9.95,R13&lt;=10.03),"80",(IF(AND(R13&gt;10.04,R13&lt;=11.04),"70",(IF(AND(R13&gt;11.05,R13&lt;=11.77),"60",(IF(AND(R13&gt;11.78,R13&lt;=12.77),"50",(IF(AND(R13&gt;12.78, R13&lt;=13.05),"40")))))))))))))</f>
        <v>0</v>
      </c>
    </row>
    <row r="14" spans="1:19" ht="30" customHeight="1" x14ac:dyDescent="0.35">
      <c r="A14" s="32">
        <v>2</v>
      </c>
      <c r="B14" s="118" t="s">
        <v>56</v>
      </c>
      <c r="C14" s="128">
        <v>10</v>
      </c>
      <c r="D14" s="4">
        <v>3.93</v>
      </c>
      <c r="E14" s="4">
        <v>3.3</v>
      </c>
      <c r="F14" s="43">
        <f t="shared" ref="F14:F27" si="0">AVERAGE(D14:E14)</f>
        <v>3.6150000000000002</v>
      </c>
      <c r="G14" s="42" t="b">
        <f t="shared" ref="G14:G27" si="1">IF(F14&lt;=1.12,"100",(IF(AND(F14&gt;1.13,F14&lt;=2.95),"90",(IF(AND(F14&gt;2.96,F14&lt;=3.05),"80",(IF(AND(F14&gt;3.06,F14&lt;=3.15),"70",(IF(AND(F14&gt;3.16,F14&lt;=3.17),"60",(IF(AND(F14&gt;3.18,F14&lt;=3.27),"50",(IF(AND(F14&gt;3.28,F14&lt;=3.33),"40")))))))))))))</f>
        <v>0</v>
      </c>
      <c r="H14" s="4">
        <v>57</v>
      </c>
      <c r="I14" s="159" t="str">
        <f t="shared" ref="I14:I27" si="2">IF(H14&gt;=61.98,"100",(IF(AND(H14&lt;61.97,H14&gt;=54.67),"90",(IF(AND(H14&lt;54.66,H14&gt;=47.37),"80",(IF(AND(H14&lt;47.36,H14&gt;=43.72),"70",(IF(AND(H14&lt;43.35,H14&gt;=40.07),"60",(IF(AND(H14&lt;40.06,H14&gt;=31.76),"50",(IF(AND(H14&lt;31.75, H14&gt;=25.06),"40")))))))))))))</f>
        <v>90</v>
      </c>
      <c r="J14" s="4">
        <v>153</v>
      </c>
      <c r="K14" s="4">
        <v>150</v>
      </c>
      <c r="L14" s="55">
        <f t="shared" ref="L14:L27" si="3">AVERAGE(J14:K14)</f>
        <v>151.5</v>
      </c>
      <c r="M14" s="160">
        <v>153</v>
      </c>
      <c r="N14" s="4">
        <v>10</v>
      </c>
      <c r="O14" s="4">
        <v>14</v>
      </c>
      <c r="P14" s="4">
        <f t="shared" ref="P14:P27" si="4">AVERAGE(N14:O14)</f>
        <v>12</v>
      </c>
      <c r="Q14" s="38" t="str">
        <f t="shared" ref="Q14:Q27" si="5">IF(P14&lt;=5,"100",(IF(AND(P14&gt;=6,P14&lt;=10),"90",(IF(AND(P14&gt;=11,P14&lt;=12),"80",(IF(AND(P14&gt;=13,P14&lt;=14),"70",(IF(AND(P14&gt;=15,P14&lt;=15),"60",(IF(AND(P14&gt;=16,P14&lt;=17),"50",(IF(AND(P14&gt;=18,P14&lt;=19),"40")))))))))))))</f>
        <v>80</v>
      </c>
      <c r="R14" s="151">
        <v>12.43</v>
      </c>
      <c r="S14" s="161" t="str">
        <f t="shared" ref="S14:S27" si="6">IF(R14&lt;=9.57,"100",(IF(AND(R14&gt;9.58,R14&lt;=9.94),"90",(IF(AND(R14&gt;9.95,R14&lt;=10.03),"80",(IF(AND(R14&gt;10.04,R14&lt;=11.04),"70",(IF(AND(R14&gt;11.05,R14&lt;=11.77),"60",(IF(AND(R14&gt;11.78,R14&lt;=12.77),"50",(IF(AND(R14&gt;12.78, R14&lt;=13.05),"40")))))))))))))</f>
        <v>50</v>
      </c>
    </row>
    <row r="15" spans="1:19" ht="30" customHeight="1" x14ac:dyDescent="0.35">
      <c r="A15" s="32">
        <v>3</v>
      </c>
      <c r="B15" s="117" t="s">
        <v>59</v>
      </c>
      <c r="C15" s="128">
        <v>10</v>
      </c>
      <c r="D15" s="4">
        <v>3.9</v>
      </c>
      <c r="E15" s="4">
        <v>4.24</v>
      </c>
      <c r="F15" s="43">
        <f t="shared" si="0"/>
        <v>4.07</v>
      </c>
      <c r="G15" s="42" t="b">
        <f t="shared" si="1"/>
        <v>0</v>
      </c>
      <c r="H15" s="4">
        <v>20</v>
      </c>
      <c r="I15" s="159" t="b">
        <f t="shared" si="2"/>
        <v>0</v>
      </c>
      <c r="J15" s="4">
        <v>105</v>
      </c>
      <c r="K15" s="4">
        <v>107</v>
      </c>
      <c r="L15" s="55">
        <f t="shared" si="3"/>
        <v>106</v>
      </c>
      <c r="M15" s="160">
        <v>107</v>
      </c>
      <c r="N15" s="4">
        <v>20</v>
      </c>
      <c r="O15" s="4">
        <v>12</v>
      </c>
      <c r="P15" s="4">
        <f t="shared" si="4"/>
        <v>16</v>
      </c>
      <c r="Q15" s="38" t="str">
        <f t="shared" si="5"/>
        <v>50</v>
      </c>
      <c r="R15" s="151">
        <v>13.21</v>
      </c>
      <c r="S15" s="161" t="b">
        <f t="shared" si="6"/>
        <v>0</v>
      </c>
    </row>
    <row r="16" spans="1:19" ht="30" customHeight="1" x14ac:dyDescent="0.35">
      <c r="A16" s="32">
        <v>4</v>
      </c>
      <c r="B16" s="117" t="s">
        <v>66</v>
      </c>
      <c r="C16" s="128">
        <v>10</v>
      </c>
      <c r="D16" s="4">
        <v>4.78</v>
      </c>
      <c r="E16" s="4">
        <v>4.54</v>
      </c>
      <c r="F16" s="43">
        <f t="shared" si="0"/>
        <v>4.66</v>
      </c>
      <c r="G16" s="42" t="b">
        <f t="shared" si="1"/>
        <v>0</v>
      </c>
      <c r="H16" s="4">
        <v>27</v>
      </c>
      <c r="I16" s="159" t="str">
        <f t="shared" si="2"/>
        <v>40</v>
      </c>
      <c r="J16" s="4">
        <v>108</v>
      </c>
      <c r="K16" s="4">
        <v>106</v>
      </c>
      <c r="L16" s="55">
        <f t="shared" si="3"/>
        <v>107</v>
      </c>
      <c r="M16" s="160">
        <v>108</v>
      </c>
      <c r="N16" s="4">
        <v>27</v>
      </c>
      <c r="O16" s="4">
        <v>20</v>
      </c>
      <c r="P16" s="4">
        <f t="shared" si="4"/>
        <v>23.5</v>
      </c>
      <c r="Q16" s="38" t="b">
        <f t="shared" si="5"/>
        <v>0</v>
      </c>
      <c r="R16" s="151">
        <v>14.21</v>
      </c>
      <c r="S16" s="161" t="b">
        <f t="shared" si="6"/>
        <v>0</v>
      </c>
    </row>
    <row r="17" spans="1:20" ht="30" customHeight="1" x14ac:dyDescent="0.35">
      <c r="A17" s="32">
        <v>5</v>
      </c>
      <c r="B17" s="118" t="s">
        <v>67</v>
      </c>
      <c r="C17" s="128">
        <v>10</v>
      </c>
      <c r="D17" s="4">
        <v>3.87</v>
      </c>
      <c r="E17" s="4">
        <v>3.67</v>
      </c>
      <c r="F17" s="43">
        <f t="shared" si="0"/>
        <v>3.77</v>
      </c>
      <c r="G17" s="42" t="b">
        <f t="shared" si="1"/>
        <v>0</v>
      </c>
      <c r="H17" s="4">
        <v>22</v>
      </c>
      <c r="I17" s="159" t="b">
        <f t="shared" si="2"/>
        <v>0</v>
      </c>
      <c r="J17" s="4">
        <v>125</v>
      </c>
      <c r="K17" s="4">
        <v>120</v>
      </c>
      <c r="L17" s="55">
        <f t="shared" si="3"/>
        <v>122.5</v>
      </c>
      <c r="M17" s="160">
        <v>125</v>
      </c>
      <c r="N17" s="4">
        <v>18</v>
      </c>
      <c r="O17" s="4">
        <v>13</v>
      </c>
      <c r="P17" s="4">
        <f t="shared" si="4"/>
        <v>15.5</v>
      </c>
      <c r="Q17" s="38" t="b">
        <f t="shared" si="5"/>
        <v>0</v>
      </c>
      <c r="R17" s="151">
        <v>14.32</v>
      </c>
      <c r="S17" s="161" t="b">
        <f t="shared" si="6"/>
        <v>0</v>
      </c>
    </row>
    <row r="18" spans="1:20" ht="30" customHeight="1" x14ac:dyDescent="0.35">
      <c r="A18" s="32">
        <v>6</v>
      </c>
      <c r="B18" s="118" t="s">
        <v>68</v>
      </c>
      <c r="C18" s="128">
        <v>10</v>
      </c>
      <c r="D18" s="4">
        <v>3.64</v>
      </c>
      <c r="E18" s="4">
        <v>3.62</v>
      </c>
      <c r="F18" s="43">
        <f t="shared" si="0"/>
        <v>3.63</v>
      </c>
      <c r="G18" s="42" t="b">
        <f t="shared" si="1"/>
        <v>0</v>
      </c>
      <c r="H18" s="4">
        <v>23</v>
      </c>
      <c r="I18" s="159" t="b">
        <f t="shared" si="2"/>
        <v>0</v>
      </c>
      <c r="J18" s="4">
        <v>130</v>
      </c>
      <c r="K18" s="4">
        <v>132</v>
      </c>
      <c r="L18" s="55">
        <f t="shared" si="3"/>
        <v>131</v>
      </c>
      <c r="M18" s="160">
        <v>132</v>
      </c>
      <c r="N18" s="4">
        <v>43</v>
      </c>
      <c r="O18" s="4">
        <v>21</v>
      </c>
      <c r="P18" s="4">
        <f t="shared" si="4"/>
        <v>32</v>
      </c>
      <c r="Q18" s="38" t="b">
        <f t="shared" si="5"/>
        <v>0</v>
      </c>
      <c r="R18" s="151">
        <v>12.49</v>
      </c>
      <c r="S18" s="161" t="str">
        <f t="shared" si="6"/>
        <v>50</v>
      </c>
    </row>
    <row r="19" spans="1:20" ht="30" customHeight="1" x14ac:dyDescent="0.35">
      <c r="A19" s="32">
        <v>7</v>
      </c>
      <c r="B19" s="117" t="s">
        <v>69</v>
      </c>
      <c r="C19" s="128">
        <v>9</v>
      </c>
      <c r="D19" s="4">
        <v>4.01</v>
      </c>
      <c r="E19" s="4">
        <v>4.08</v>
      </c>
      <c r="F19" s="43">
        <f t="shared" si="0"/>
        <v>4.0449999999999999</v>
      </c>
      <c r="G19" s="42" t="b">
        <f t="shared" si="1"/>
        <v>0</v>
      </c>
      <c r="H19" s="4">
        <v>18</v>
      </c>
      <c r="I19" s="159" t="b">
        <f t="shared" si="2"/>
        <v>0</v>
      </c>
      <c r="J19" s="4">
        <v>124</v>
      </c>
      <c r="K19" s="4">
        <v>127</v>
      </c>
      <c r="L19" s="55">
        <f t="shared" si="3"/>
        <v>125.5</v>
      </c>
      <c r="M19" s="160">
        <v>127</v>
      </c>
      <c r="N19" s="4">
        <v>21</v>
      </c>
      <c r="O19" s="4">
        <v>19</v>
      </c>
      <c r="P19" s="4">
        <f t="shared" si="4"/>
        <v>20</v>
      </c>
      <c r="Q19" s="38" t="b">
        <f t="shared" si="5"/>
        <v>0</v>
      </c>
      <c r="R19" s="151">
        <v>12.48</v>
      </c>
      <c r="S19" s="161" t="str">
        <f t="shared" si="6"/>
        <v>50</v>
      </c>
    </row>
    <row r="20" spans="1:20" ht="30" customHeight="1" x14ac:dyDescent="0.35">
      <c r="A20" s="32">
        <v>8</v>
      </c>
      <c r="B20" s="118" t="s">
        <v>70</v>
      </c>
      <c r="C20" s="128">
        <v>9</v>
      </c>
      <c r="D20" s="4">
        <v>3.67</v>
      </c>
      <c r="E20" s="4">
        <v>3.53</v>
      </c>
      <c r="F20" s="43">
        <f t="shared" si="0"/>
        <v>3.5999999999999996</v>
      </c>
      <c r="G20" s="42" t="b">
        <f t="shared" si="1"/>
        <v>0</v>
      </c>
      <c r="H20" s="4">
        <v>19</v>
      </c>
      <c r="I20" s="159" t="b">
        <f t="shared" si="2"/>
        <v>0</v>
      </c>
      <c r="J20" s="4">
        <v>130</v>
      </c>
      <c r="K20" s="4">
        <v>131</v>
      </c>
      <c r="L20" s="55">
        <f t="shared" si="3"/>
        <v>130.5</v>
      </c>
      <c r="M20" s="160">
        <v>131</v>
      </c>
      <c r="N20" s="4">
        <v>16</v>
      </c>
      <c r="O20" s="4">
        <v>13</v>
      </c>
      <c r="P20" s="4">
        <f t="shared" si="4"/>
        <v>14.5</v>
      </c>
      <c r="Q20" s="38" t="b">
        <f t="shared" si="5"/>
        <v>0</v>
      </c>
      <c r="R20" s="151">
        <v>14.89</v>
      </c>
      <c r="S20" s="161" t="b">
        <f t="shared" si="6"/>
        <v>0</v>
      </c>
    </row>
    <row r="21" spans="1:20" ht="30" customHeight="1" x14ac:dyDescent="0.35">
      <c r="A21" s="32">
        <v>9</v>
      </c>
      <c r="B21" s="118" t="s">
        <v>72</v>
      </c>
      <c r="C21" s="128">
        <v>9</v>
      </c>
      <c r="D21" s="4">
        <v>3.9</v>
      </c>
      <c r="E21" s="4">
        <v>3.86</v>
      </c>
      <c r="F21" s="43">
        <f t="shared" si="0"/>
        <v>3.88</v>
      </c>
      <c r="G21" s="42" t="b">
        <f t="shared" si="1"/>
        <v>0</v>
      </c>
      <c r="H21" s="4">
        <v>21</v>
      </c>
      <c r="I21" s="159" t="b">
        <f t="shared" si="2"/>
        <v>0</v>
      </c>
      <c r="J21" s="4">
        <v>134</v>
      </c>
      <c r="K21" s="4">
        <v>136</v>
      </c>
      <c r="L21" s="55">
        <f t="shared" si="3"/>
        <v>135</v>
      </c>
      <c r="M21" s="160">
        <v>136</v>
      </c>
      <c r="N21" s="4">
        <v>10</v>
      </c>
      <c r="O21" s="4">
        <v>13</v>
      </c>
      <c r="P21" s="4">
        <f t="shared" si="4"/>
        <v>11.5</v>
      </c>
      <c r="Q21" s="38" t="str">
        <f t="shared" si="5"/>
        <v>80</v>
      </c>
      <c r="R21" s="151">
        <v>13.25</v>
      </c>
      <c r="S21" s="161" t="b">
        <f t="shared" si="6"/>
        <v>0</v>
      </c>
    </row>
    <row r="22" spans="1:20" ht="30" customHeight="1" x14ac:dyDescent="0.35">
      <c r="A22" s="32">
        <v>10</v>
      </c>
      <c r="B22" s="118" t="s">
        <v>73</v>
      </c>
      <c r="C22" s="141">
        <v>10</v>
      </c>
      <c r="D22" s="4">
        <v>4.0199999999999996</v>
      </c>
      <c r="E22" s="4">
        <v>4.1500000000000004</v>
      </c>
      <c r="F22" s="43">
        <f t="shared" si="0"/>
        <v>4.085</v>
      </c>
      <c r="G22" s="42" t="b">
        <f t="shared" si="1"/>
        <v>0</v>
      </c>
      <c r="H22" s="4">
        <v>16</v>
      </c>
      <c r="I22" s="159" t="b">
        <f t="shared" si="2"/>
        <v>0</v>
      </c>
      <c r="J22" s="4">
        <v>110</v>
      </c>
      <c r="K22" s="4">
        <v>112</v>
      </c>
      <c r="L22" s="55">
        <f t="shared" si="3"/>
        <v>111</v>
      </c>
      <c r="M22" s="160">
        <v>112</v>
      </c>
      <c r="N22" s="4">
        <v>37</v>
      </c>
      <c r="O22" s="4">
        <v>55</v>
      </c>
      <c r="P22" s="4">
        <f t="shared" si="4"/>
        <v>46</v>
      </c>
      <c r="Q22" s="38" t="b">
        <f t="shared" si="5"/>
        <v>0</v>
      </c>
      <c r="R22" s="151">
        <v>12.76</v>
      </c>
      <c r="S22" s="161" t="str">
        <f t="shared" si="6"/>
        <v>50</v>
      </c>
    </row>
    <row r="23" spans="1:20" ht="30" customHeight="1" x14ac:dyDescent="0.35">
      <c r="A23" s="32">
        <v>11</v>
      </c>
      <c r="B23" s="117" t="s">
        <v>74</v>
      </c>
      <c r="C23" s="141">
        <v>9</v>
      </c>
      <c r="D23" s="4">
        <v>4.95</v>
      </c>
      <c r="E23" s="4">
        <v>4.38</v>
      </c>
      <c r="F23" s="43">
        <f t="shared" si="0"/>
        <v>4.665</v>
      </c>
      <c r="G23" s="42" t="b">
        <f t="shared" si="1"/>
        <v>0</v>
      </c>
      <c r="H23" s="4">
        <v>15</v>
      </c>
      <c r="I23" s="159" t="b">
        <f t="shared" si="2"/>
        <v>0</v>
      </c>
      <c r="J23" s="4">
        <v>110</v>
      </c>
      <c r="K23" s="4">
        <v>113</v>
      </c>
      <c r="L23" s="55">
        <f t="shared" si="3"/>
        <v>111.5</v>
      </c>
      <c r="M23" s="160">
        <v>113</v>
      </c>
      <c r="N23" s="4">
        <v>23</v>
      </c>
      <c r="O23" s="4">
        <v>28</v>
      </c>
      <c r="P23" s="4">
        <f t="shared" si="4"/>
        <v>25.5</v>
      </c>
      <c r="Q23" s="38" t="b">
        <f t="shared" si="5"/>
        <v>0</v>
      </c>
      <c r="R23" s="151">
        <v>14.31</v>
      </c>
      <c r="S23" s="161" t="b">
        <f t="shared" si="6"/>
        <v>0</v>
      </c>
    </row>
    <row r="24" spans="1:20" ht="30" customHeight="1" x14ac:dyDescent="0.35">
      <c r="A24" s="32">
        <v>12</v>
      </c>
      <c r="B24" s="118" t="s">
        <v>76</v>
      </c>
      <c r="C24" s="141">
        <v>10</v>
      </c>
      <c r="D24" s="4">
        <v>3.87</v>
      </c>
      <c r="E24" s="4">
        <v>4.09</v>
      </c>
      <c r="F24" s="43">
        <f t="shared" si="0"/>
        <v>3.98</v>
      </c>
      <c r="G24" s="42" t="b">
        <f t="shared" si="1"/>
        <v>0</v>
      </c>
      <c r="H24" s="4">
        <v>18</v>
      </c>
      <c r="I24" s="159" t="b">
        <f t="shared" si="2"/>
        <v>0</v>
      </c>
      <c r="J24" s="4">
        <v>117</v>
      </c>
      <c r="K24" s="4">
        <v>120</v>
      </c>
      <c r="L24" s="55">
        <f t="shared" si="3"/>
        <v>118.5</v>
      </c>
      <c r="M24" s="160">
        <v>120</v>
      </c>
      <c r="N24" s="4">
        <v>17</v>
      </c>
      <c r="O24" s="4">
        <v>14</v>
      </c>
      <c r="P24" s="4">
        <f t="shared" si="4"/>
        <v>15.5</v>
      </c>
      <c r="Q24" s="38" t="b">
        <f t="shared" si="5"/>
        <v>0</v>
      </c>
      <c r="R24" s="151">
        <v>13.98</v>
      </c>
      <c r="S24" s="161" t="b">
        <f t="shared" si="6"/>
        <v>0</v>
      </c>
    </row>
    <row r="25" spans="1:20" ht="30" customHeight="1" x14ac:dyDescent="0.35">
      <c r="A25" s="32">
        <v>13</v>
      </c>
      <c r="B25" s="117" t="s">
        <v>77</v>
      </c>
      <c r="C25" s="141">
        <v>9</v>
      </c>
      <c r="D25" s="4">
        <v>4.3099999999999996</v>
      </c>
      <c r="E25" s="4">
        <v>4.5999999999999996</v>
      </c>
      <c r="F25" s="43">
        <f t="shared" si="0"/>
        <v>4.4550000000000001</v>
      </c>
      <c r="G25" s="42" t="b">
        <f t="shared" si="1"/>
        <v>0</v>
      </c>
      <c r="H25" s="4">
        <v>14</v>
      </c>
      <c r="I25" s="159" t="b">
        <f t="shared" si="2"/>
        <v>0</v>
      </c>
      <c r="J25" s="4">
        <v>114</v>
      </c>
      <c r="K25" s="4">
        <v>116</v>
      </c>
      <c r="L25" s="55">
        <f t="shared" si="3"/>
        <v>115</v>
      </c>
      <c r="M25" s="160">
        <v>116</v>
      </c>
      <c r="N25" s="4">
        <v>26</v>
      </c>
      <c r="O25" s="4">
        <v>17</v>
      </c>
      <c r="P25" s="4">
        <f t="shared" si="4"/>
        <v>21.5</v>
      </c>
      <c r="Q25" s="38" t="b">
        <f t="shared" si="5"/>
        <v>0</v>
      </c>
      <c r="R25" s="151">
        <v>12.45</v>
      </c>
      <c r="S25" s="161" t="str">
        <f t="shared" si="6"/>
        <v>50</v>
      </c>
    </row>
    <row r="26" spans="1:20" ht="30" customHeight="1" x14ac:dyDescent="0.35">
      <c r="A26" s="32">
        <v>14</v>
      </c>
      <c r="B26" s="117" t="s">
        <v>98</v>
      </c>
      <c r="C26" s="141">
        <v>10</v>
      </c>
      <c r="D26" s="4">
        <v>3.97</v>
      </c>
      <c r="E26" s="4">
        <v>3.7</v>
      </c>
      <c r="F26" s="43">
        <f t="shared" si="0"/>
        <v>3.835</v>
      </c>
      <c r="G26" s="42" t="b">
        <f t="shared" si="1"/>
        <v>0</v>
      </c>
      <c r="H26" s="4">
        <v>20</v>
      </c>
      <c r="I26" s="159" t="b">
        <f t="shared" si="2"/>
        <v>0</v>
      </c>
      <c r="J26" s="4">
        <v>113</v>
      </c>
      <c r="K26" s="4">
        <v>115</v>
      </c>
      <c r="L26" s="55">
        <f t="shared" si="3"/>
        <v>114</v>
      </c>
      <c r="M26" s="160">
        <v>115</v>
      </c>
      <c r="N26" s="4">
        <v>38</v>
      </c>
      <c r="O26" s="4">
        <v>8</v>
      </c>
      <c r="P26" s="4">
        <f t="shared" si="4"/>
        <v>23</v>
      </c>
      <c r="Q26" s="38" t="b">
        <f t="shared" si="5"/>
        <v>0</v>
      </c>
      <c r="R26" s="151">
        <v>13.78</v>
      </c>
      <c r="S26" s="161" t="b">
        <f t="shared" si="6"/>
        <v>0</v>
      </c>
    </row>
    <row r="27" spans="1:20" ht="30" customHeight="1" x14ac:dyDescent="0.35">
      <c r="A27" s="32">
        <v>15</v>
      </c>
      <c r="B27" s="118" t="s">
        <v>50</v>
      </c>
      <c r="C27" s="141">
        <v>9</v>
      </c>
      <c r="D27" s="4">
        <v>4.5999999999999996</v>
      </c>
      <c r="E27" s="4">
        <v>4.33</v>
      </c>
      <c r="F27" s="43">
        <f t="shared" si="0"/>
        <v>4.4649999999999999</v>
      </c>
      <c r="G27" s="42" t="b">
        <f t="shared" si="1"/>
        <v>0</v>
      </c>
      <c r="H27" s="4">
        <v>18</v>
      </c>
      <c r="I27" s="159" t="b">
        <f t="shared" si="2"/>
        <v>0</v>
      </c>
      <c r="J27" s="4">
        <v>104</v>
      </c>
      <c r="K27" s="4">
        <v>109</v>
      </c>
      <c r="L27" s="55">
        <f t="shared" si="3"/>
        <v>106.5</v>
      </c>
      <c r="M27" s="160">
        <v>109</v>
      </c>
      <c r="N27" s="4">
        <v>9</v>
      </c>
      <c r="O27" s="4">
        <v>12</v>
      </c>
      <c r="P27" s="4">
        <f t="shared" si="4"/>
        <v>10.5</v>
      </c>
      <c r="Q27" s="38" t="b">
        <f t="shared" si="5"/>
        <v>0</v>
      </c>
      <c r="R27" s="151">
        <v>12.62</v>
      </c>
      <c r="S27" s="161" t="str">
        <f t="shared" si="6"/>
        <v>50</v>
      </c>
    </row>
    <row r="28" spans="1:20" ht="30" customHeight="1" x14ac:dyDescent="0.25">
      <c r="A28" s="32">
        <v>16</v>
      </c>
      <c r="B28" s="33"/>
      <c r="C28" s="24"/>
      <c r="D28" s="4"/>
      <c r="E28" s="4"/>
      <c r="F28" s="43"/>
      <c r="G28" s="42"/>
      <c r="H28" s="4"/>
      <c r="I28" s="4"/>
      <c r="J28" s="4"/>
      <c r="K28" s="4"/>
      <c r="L28" s="4"/>
      <c r="M28" s="4"/>
      <c r="N28" s="4"/>
      <c r="O28" s="4"/>
      <c r="P28" s="4"/>
      <c r="Q28" s="38"/>
      <c r="R28" s="37"/>
      <c r="S28" s="37"/>
    </row>
    <row r="29" spans="1:20" ht="30" customHeight="1" thickBot="1" x14ac:dyDescent="0.3">
      <c r="A29" s="32">
        <v>17</v>
      </c>
      <c r="B29" s="33"/>
      <c r="C29" s="34"/>
      <c r="D29" s="4"/>
      <c r="E29" s="4"/>
      <c r="F29" s="43"/>
      <c r="G29" s="42"/>
      <c r="H29" s="4"/>
      <c r="I29" s="4"/>
      <c r="J29" s="4"/>
      <c r="K29" s="4"/>
      <c r="L29" s="4"/>
      <c r="M29" s="4"/>
      <c r="N29" s="4"/>
      <c r="O29" s="4"/>
      <c r="P29" s="4"/>
      <c r="Q29" s="38"/>
      <c r="R29" s="37"/>
      <c r="S29" s="37"/>
    </row>
    <row r="30" spans="1:20" ht="30" customHeight="1" thickBot="1" x14ac:dyDescent="0.3">
      <c r="A30" s="186" t="s">
        <v>12</v>
      </c>
      <c r="B30" s="188"/>
      <c r="C30" s="186" t="s">
        <v>107</v>
      </c>
      <c r="D30" s="187"/>
      <c r="E30" s="187"/>
      <c r="F30" s="187"/>
      <c r="G30" s="187"/>
      <c r="H30" s="187"/>
      <c r="I30" s="187"/>
      <c r="J30" s="187"/>
      <c r="K30" s="187"/>
      <c r="L30" s="187"/>
      <c r="M30" s="187"/>
      <c r="N30" s="187"/>
      <c r="O30" s="187"/>
      <c r="P30" s="187"/>
      <c r="Q30" s="187"/>
      <c r="R30" s="187"/>
      <c r="S30" s="188"/>
      <c r="T30" s="18"/>
    </row>
    <row r="31" spans="1:20" ht="30" customHeight="1" thickBot="1" x14ac:dyDescent="0.3">
      <c r="A31" s="292" t="s">
        <v>28</v>
      </c>
      <c r="B31" s="293"/>
      <c r="C31" s="189" t="s">
        <v>108</v>
      </c>
      <c r="D31" s="190"/>
      <c r="E31" s="190"/>
      <c r="F31" s="190"/>
      <c r="G31" s="190"/>
      <c r="H31" s="190"/>
      <c r="I31" s="190"/>
      <c r="J31" s="190"/>
      <c r="K31" s="190"/>
      <c r="L31" s="190"/>
      <c r="M31" s="190"/>
      <c r="N31" s="190"/>
      <c r="O31" s="190"/>
      <c r="P31" s="190"/>
      <c r="Q31" s="190"/>
      <c r="R31" s="190"/>
      <c r="S31" s="190"/>
      <c r="T31" s="18"/>
    </row>
  </sheetData>
  <protectedRanges>
    <protectedRange sqref="T30:T31" name="Rango2_1"/>
    <protectedRange sqref="C29" name="Rango1_6_1"/>
    <protectedRange sqref="B28:B29" name="Rango2_6_1"/>
    <protectedRange sqref="C28" name="Rango1_6_1_1"/>
    <protectedRange sqref="C13" name="Rango1_6_1_1_2"/>
    <protectedRange sqref="C14" name="Rango1_6_1_1_4"/>
    <protectedRange sqref="B14" name="Rango1_11"/>
    <protectedRange sqref="C15" name="Rango1_6_1_1_5"/>
    <protectedRange sqref="C16:C20" name="Rango1_6_1_1_6"/>
    <protectedRange sqref="B17:B18" name="Rango1_16"/>
    <protectedRange sqref="B20" name="Rango1_2_1"/>
    <protectedRange sqref="C22:C25" name="Rango1_6_1_2"/>
    <protectedRange sqref="C21" name="Rango1_6_1_1_7"/>
    <protectedRange sqref="B22" name="Rango1_18"/>
    <protectedRange sqref="B21" name="Rango1_1"/>
    <protectedRange sqref="B24" name="Rango1_3_2"/>
    <protectedRange sqref="C26:C27" name="Rango1_6_1_3"/>
    <protectedRange sqref="G30:J31" name="Rango2_1_1"/>
  </protectedRanges>
  <mergeCells count="27">
    <mergeCell ref="A10:S10"/>
    <mergeCell ref="A11:A12"/>
    <mergeCell ref="N11:O11"/>
    <mergeCell ref="P11:P12"/>
    <mergeCell ref="Q11:Q12"/>
    <mergeCell ref="B11:B12"/>
    <mergeCell ref="C11:C12"/>
    <mergeCell ref="I11:I12"/>
    <mergeCell ref="H11:H12"/>
    <mergeCell ref="J11:K11"/>
    <mergeCell ref="L11:L12"/>
    <mergeCell ref="M11:M12"/>
    <mergeCell ref="A30:B30"/>
    <mergeCell ref="A31:B31"/>
    <mergeCell ref="D11:E11"/>
    <mergeCell ref="F11:F12"/>
    <mergeCell ref="G11:G12"/>
    <mergeCell ref="C30:S30"/>
    <mergeCell ref="C31:S31"/>
    <mergeCell ref="R11:R12"/>
    <mergeCell ref="S11:S12"/>
    <mergeCell ref="A8:Q8"/>
    <mergeCell ref="A1:Q1"/>
    <mergeCell ref="A2:Q2"/>
    <mergeCell ref="A4:Q4"/>
    <mergeCell ref="A5:Q5"/>
    <mergeCell ref="A7:Q7"/>
  </mergeCells>
  <printOptions horizontalCentered="1" verticalCentered="1"/>
  <pageMargins left="0" right="0" top="0" bottom="0" header="0.31496062992125984" footer="0.31496062992125984"/>
  <pageSetup paperSize="32767" scale="31" orientation="portrait"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36"/>
  <sheetViews>
    <sheetView tabSelected="1" view="pageBreakPreview" topLeftCell="A30" zoomScale="60" zoomScaleNormal="100" workbookViewId="0">
      <selection activeCell="C36" sqref="C36:S36"/>
    </sheetView>
  </sheetViews>
  <sheetFormatPr baseColWidth="10" defaultRowHeight="15" x14ac:dyDescent="0.25"/>
  <cols>
    <col min="1" max="1" width="8.140625" style="44" bestFit="1" customWidth="1"/>
    <col min="2" max="2" width="55.28515625" style="44" bestFit="1" customWidth="1"/>
    <col min="3" max="3" width="27.42578125" style="44" customWidth="1"/>
    <col min="4" max="5" width="13.5703125" style="44" customWidth="1"/>
    <col min="6" max="6" width="16.140625" style="44" customWidth="1"/>
    <col min="7" max="7" width="18.140625" style="44" customWidth="1"/>
    <col min="8" max="8" width="22.7109375" style="44" customWidth="1"/>
    <col min="9" max="9" width="17.5703125" style="44" bestFit="1" customWidth="1"/>
    <col min="10" max="11" width="13.28515625" style="44" customWidth="1"/>
    <col min="12" max="12" width="16" style="44" customWidth="1"/>
    <col min="13" max="13" width="17.7109375" style="44" customWidth="1"/>
    <col min="14" max="15" width="13.7109375" style="44" customWidth="1"/>
    <col min="16" max="16" width="18.7109375" style="44" customWidth="1"/>
    <col min="17" max="17" width="17.5703125" style="44" customWidth="1"/>
    <col min="18" max="18" width="22.7109375" style="44" customWidth="1"/>
    <col min="19" max="19" width="23.42578125" style="44" customWidth="1"/>
    <col min="20" max="20" width="22.7109375" style="44" customWidth="1"/>
    <col min="21" max="16384" width="11.42578125" style="44"/>
  </cols>
  <sheetData>
    <row r="1" spans="1:20" ht="30" customHeight="1" x14ac:dyDescent="0.25">
      <c r="A1" s="267" t="s">
        <v>0</v>
      </c>
      <c r="B1" s="268"/>
      <c r="C1" s="268"/>
      <c r="D1" s="268"/>
      <c r="E1" s="268"/>
      <c r="F1" s="268"/>
      <c r="G1" s="268"/>
      <c r="H1" s="268"/>
      <c r="I1" s="268"/>
      <c r="J1" s="268"/>
      <c r="K1" s="268"/>
      <c r="L1" s="268"/>
      <c r="M1" s="268"/>
      <c r="N1" s="268"/>
      <c r="O1" s="268"/>
      <c r="P1" s="268"/>
      <c r="Q1" s="268"/>
      <c r="R1" s="268"/>
      <c r="S1" s="268"/>
    </row>
    <row r="2" spans="1:20" ht="30" customHeight="1" x14ac:dyDescent="0.25">
      <c r="A2" s="269" t="s">
        <v>14</v>
      </c>
      <c r="B2" s="270"/>
      <c r="C2" s="270"/>
      <c r="D2" s="270"/>
      <c r="E2" s="270"/>
      <c r="F2" s="270"/>
      <c r="G2" s="270"/>
      <c r="H2" s="270"/>
      <c r="I2" s="270"/>
      <c r="J2" s="270"/>
      <c r="K2" s="270"/>
      <c r="L2" s="270"/>
      <c r="M2" s="270"/>
      <c r="N2" s="270"/>
      <c r="O2" s="270"/>
      <c r="P2" s="270"/>
      <c r="Q2" s="270"/>
      <c r="R2" s="270"/>
      <c r="S2" s="270"/>
    </row>
    <row r="3" spans="1:20" ht="13.5" customHeight="1" x14ac:dyDescent="0.25">
      <c r="A3" s="45"/>
      <c r="B3" s="46"/>
      <c r="C3" s="46"/>
      <c r="D3" s="46"/>
      <c r="E3" s="46"/>
      <c r="F3" s="46"/>
      <c r="G3" s="46"/>
      <c r="H3" s="46"/>
      <c r="I3" s="46"/>
      <c r="J3" s="46"/>
      <c r="K3" s="46"/>
      <c r="L3" s="46"/>
      <c r="M3" s="46"/>
      <c r="N3" s="46"/>
      <c r="O3" s="46"/>
      <c r="P3" s="46"/>
      <c r="Q3" s="46"/>
      <c r="R3" s="46"/>
      <c r="S3" s="46"/>
    </row>
    <row r="4" spans="1:20" ht="30" customHeight="1" x14ac:dyDescent="0.25">
      <c r="A4" s="269" t="s">
        <v>1</v>
      </c>
      <c r="B4" s="270"/>
      <c r="C4" s="270"/>
      <c r="D4" s="270"/>
      <c r="E4" s="270"/>
      <c r="F4" s="270"/>
      <c r="G4" s="270"/>
      <c r="H4" s="270"/>
      <c r="I4" s="270"/>
      <c r="J4" s="270"/>
      <c r="K4" s="270"/>
      <c r="L4" s="270"/>
      <c r="M4" s="270"/>
      <c r="N4" s="270"/>
      <c r="O4" s="270"/>
      <c r="P4" s="270"/>
      <c r="Q4" s="270"/>
      <c r="R4" s="270"/>
      <c r="S4" s="270"/>
    </row>
    <row r="5" spans="1:20" ht="30" customHeight="1" x14ac:dyDescent="0.25">
      <c r="A5" s="269" t="s">
        <v>18</v>
      </c>
      <c r="B5" s="270"/>
      <c r="C5" s="270"/>
      <c r="D5" s="270"/>
      <c r="E5" s="270"/>
      <c r="F5" s="270"/>
      <c r="G5" s="270"/>
      <c r="H5" s="270"/>
      <c r="I5" s="270"/>
      <c r="J5" s="270"/>
      <c r="K5" s="270"/>
      <c r="L5" s="270"/>
      <c r="M5" s="270"/>
      <c r="N5" s="270"/>
      <c r="O5" s="270"/>
      <c r="P5" s="270"/>
      <c r="Q5" s="270"/>
      <c r="R5" s="270"/>
      <c r="S5" s="270"/>
    </row>
    <row r="6" spans="1:20" ht="10.5" customHeight="1" x14ac:dyDescent="0.25">
      <c r="A6" s="45"/>
      <c r="B6" s="46"/>
      <c r="C6" s="46"/>
      <c r="D6" s="46"/>
      <c r="E6" s="46"/>
      <c r="F6" s="46"/>
      <c r="G6" s="46"/>
      <c r="H6" s="46"/>
      <c r="I6" s="46"/>
      <c r="J6" s="46"/>
      <c r="K6" s="46"/>
      <c r="L6" s="46"/>
      <c r="M6" s="46"/>
      <c r="N6" s="46"/>
      <c r="O6" s="46"/>
      <c r="P6" s="46"/>
      <c r="Q6" s="46"/>
      <c r="R6" s="46"/>
      <c r="S6" s="46"/>
    </row>
    <row r="7" spans="1:20" ht="30" customHeight="1" x14ac:dyDescent="0.25">
      <c r="A7" s="265" t="s">
        <v>3</v>
      </c>
      <c r="B7" s="266"/>
      <c r="C7" s="266"/>
      <c r="D7" s="266"/>
      <c r="E7" s="266"/>
      <c r="F7" s="266"/>
      <c r="G7" s="266"/>
      <c r="H7" s="266"/>
      <c r="I7" s="266"/>
      <c r="J7" s="266"/>
      <c r="K7" s="266"/>
      <c r="L7" s="266"/>
      <c r="M7" s="266"/>
      <c r="N7" s="266"/>
      <c r="O7" s="266"/>
      <c r="P7" s="266"/>
      <c r="Q7" s="266"/>
      <c r="R7" s="266"/>
      <c r="S7" s="266"/>
    </row>
    <row r="8" spans="1:20" ht="12.75" customHeight="1" thickBot="1" x14ac:dyDescent="0.55000000000000004">
      <c r="A8" s="66"/>
      <c r="B8" s="67"/>
      <c r="C8" s="68"/>
      <c r="D8" s="68"/>
      <c r="E8" s="68"/>
      <c r="F8" s="68"/>
      <c r="G8" s="68"/>
      <c r="H8" s="68"/>
      <c r="I8" s="68"/>
      <c r="J8" s="68"/>
      <c r="K8" s="68"/>
      <c r="L8" s="68"/>
      <c r="M8" s="68"/>
      <c r="N8" s="68"/>
      <c r="O8" s="68"/>
      <c r="P8" s="68"/>
      <c r="Q8" s="68"/>
      <c r="R8" s="68"/>
      <c r="S8" s="68"/>
    </row>
    <row r="9" spans="1:20" ht="30" customHeight="1" x14ac:dyDescent="0.25">
      <c r="A9" s="305" t="s">
        <v>17</v>
      </c>
      <c r="B9" s="306"/>
      <c r="C9" s="306"/>
      <c r="D9" s="306"/>
      <c r="E9" s="306"/>
      <c r="F9" s="306"/>
      <c r="G9" s="306"/>
      <c r="H9" s="306"/>
      <c r="I9" s="306"/>
      <c r="J9" s="306"/>
      <c r="K9" s="306"/>
      <c r="L9" s="306"/>
      <c r="M9" s="306"/>
      <c r="N9" s="306"/>
      <c r="O9" s="306"/>
      <c r="P9" s="306"/>
      <c r="Q9" s="306"/>
      <c r="R9" s="306"/>
      <c r="S9" s="306"/>
    </row>
    <row r="10" spans="1:20" ht="90" customHeight="1" x14ac:dyDescent="0.25">
      <c r="A10" s="276"/>
      <c r="B10" s="278" t="s">
        <v>13</v>
      </c>
      <c r="C10" s="278" t="s">
        <v>11</v>
      </c>
      <c r="D10" s="282" t="s">
        <v>24</v>
      </c>
      <c r="E10" s="282"/>
      <c r="F10" s="259" t="s">
        <v>23</v>
      </c>
      <c r="G10" s="259" t="s">
        <v>22</v>
      </c>
      <c r="H10" s="282" t="s">
        <v>39</v>
      </c>
      <c r="I10" s="259" t="s">
        <v>22</v>
      </c>
      <c r="J10" s="304" t="s">
        <v>27</v>
      </c>
      <c r="K10" s="304"/>
      <c r="L10" s="259" t="s">
        <v>23</v>
      </c>
      <c r="M10" s="259" t="s">
        <v>22</v>
      </c>
      <c r="N10" s="304" t="s">
        <v>21</v>
      </c>
      <c r="O10" s="304"/>
      <c r="P10" s="259" t="s">
        <v>23</v>
      </c>
      <c r="Q10" s="259" t="s">
        <v>22</v>
      </c>
      <c r="R10" s="282" t="s">
        <v>37</v>
      </c>
      <c r="S10" s="259" t="s">
        <v>22</v>
      </c>
      <c r="T10" s="69"/>
    </row>
    <row r="11" spans="1:20" ht="39" customHeight="1" x14ac:dyDescent="0.25">
      <c r="A11" s="276"/>
      <c r="B11" s="278"/>
      <c r="C11" s="278"/>
      <c r="D11" s="50" t="s">
        <v>19</v>
      </c>
      <c r="E11" s="50" t="s">
        <v>20</v>
      </c>
      <c r="F11" s="259"/>
      <c r="G11" s="259"/>
      <c r="H11" s="282"/>
      <c r="I11" s="259"/>
      <c r="J11" s="50" t="s">
        <v>19</v>
      </c>
      <c r="K11" s="50" t="s">
        <v>20</v>
      </c>
      <c r="L11" s="259"/>
      <c r="M11" s="259"/>
      <c r="N11" s="50" t="s">
        <v>19</v>
      </c>
      <c r="O11" s="50" t="s">
        <v>20</v>
      </c>
      <c r="P11" s="259"/>
      <c r="Q11" s="259"/>
      <c r="R11" s="282"/>
      <c r="S11" s="259"/>
    </row>
    <row r="12" spans="1:20" ht="30" customHeight="1" x14ac:dyDescent="0.25">
      <c r="A12" s="70">
        <v>1</v>
      </c>
      <c r="B12" s="117" t="s">
        <v>54</v>
      </c>
      <c r="C12" s="128">
        <v>11</v>
      </c>
      <c r="D12" s="54">
        <v>4.5199999999999996</v>
      </c>
      <c r="E12" s="54">
        <v>4.12</v>
      </c>
      <c r="F12" s="62">
        <f>AVERAGE(D12:E12)</f>
        <v>4.32</v>
      </c>
      <c r="G12" s="63" t="b">
        <f>IF(F12&lt;=2.29,"100",(IF(AND(F12&gt;2.3,F12&lt;=2.67),"90",(IF(AND(F12&gt;2.68,F12&lt;=2.79),"80",(IF(AND(F12&gt;2.8,F12&lt;=2.87),"70",(IF(AND(F12&gt;2.88,F12&lt;=2.94),"60",(IF(AND(F12&gt;2.95,F12&lt;=3.02),"50",(IF(AND(F12&gt;3.03,F12&lt;=3.09),"40")))))))))))))</f>
        <v>0</v>
      </c>
      <c r="H12" s="71">
        <v>27</v>
      </c>
      <c r="I12" s="61" t="str">
        <f>IF(H12&gt;=61.98,"100",(IF(AND(H12&lt;61.97,H12&gt;=54.67),"90",(IF(AND(H12&lt;54.66,H12&gt;=47.37),"80",(IF(AND(H12&lt;47.36,H12&gt;=43.72),"70",(IF(AND(H12&lt;43.35,H12&gt;=40.07),"60",(IF(AND(H12&lt;40.06,H12&gt;=31.76),"50",(IF(AND(H12&lt;31.75, H12&gt;=25.06),"40")))))))))))))</f>
        <v>40</v>
      </c>
      <c r="J12" s="72">
        <v>148</v>
      </c>
      <c r="K12" s="72">
        <v>142</v>
      </c>
      <c r="L12" s="72">
        <f>AVERAGE(J12:K12)</f>
        <v>145</v>
      </c>
      <c r="M12" s="57">
        <v>148</v>
      </c>
      <c r="N12" s="54">
        <v>32</v>
      </c>
      <c r="O12" s="54">
        <v>20</v>
      </c>
      <c r="P12" s="61">
        <f>AVERAGE(N12:O12)</f>
        <v>26</v>
      </c>
      <c r="Q12" s="64" t="b">
        <f>IF(P12&lt;=5,"100",(IF(AND(P12&gt;=4,P12&lt;=10),"90",(IF(AND(P12&gt;=11,P12&lt;=12),"80",(IF(AND(P12&gt;=13,P12&lt;=14),"70",(IF(AND(P12&gt;=15,P12&lt;=16),"60",(IF(AND(P12&gt;=17,P12&lt;=17),"50",(IF(AND(P12&gt;=18,P12&lt;=19),"40")))))))))))))</f>
        <v>0</v>
      </c>
      <c r="R12" s="54">
        <v>14.5</v>
      </c>
      <c r="S12" s="61" t="b">
        <f>IF(R12&lt;=9.57,"100",(IF(AND(R12&gt;9.58,R12&lt;=9.94),"90",(IF(AND(R12&gt;9.95,R12&lt;=10.03),"80",(IF(AND(R12&gt;10.04,R12&lt;=11.04),"70",(IF(AND(R12&gt;11.05,R12&lt;=11.77),"60",(IF(AND(R12&gt;11.78,R12&lt;=12.77),"50",(IF(AND(R12&gt;12.78, R12&lt;=13.05),"40")))))))))))))</f>
        <v>0</v>
      </c>
    </row>
    <row r="13" spans="1:20" ht="30" customHeight="1" x14ac:dyDescent="0.25">
      <c r="A13" s="51">
        <v>3</v>
      </c>
      <c r="B13" s="118" t="s">
        <v>55</v>
      </c>
      <c r="C13" s="128">
        <v>11</v>
      </c>
      <c r="D13" s="54">
        <v>4.32</v>
      </c>
      <c r="E13" s="54">
        <v>4.67</v>
      </c>
      <c r="F13" s="62">
        <f t="shared" ref="F13:F33" si="0">AVERAGE(D13:E13)</f>
        <v>4.4950000000000001</v>
      </c>
      <c r="G13" s="63" t="b">
        <f>IF(F13&lt;=2.29,"100",(IF(AND(F13&gt;2.3,F13&lt;=2.67),"90",(IF(AND(F13&gt;2.68,F13&lt;=2.79),"80",(IF(AND(F13&gt;2.8,F13&lt;=2.87),"70",(IF(AND(F13&gt;2.88,F13&lt;=2.94),"60",(IF(AND(F13&gt;2.95,F13&lt;=3.02),"50",(IF(AND(F13&gt;3.03,F13&lt;=3.09),"40")))))))))))))</f>
        <v>0</v>
      </c>
      <c r="H13" s="71">
        <v>19</v>
      </c>
      <c r="I13" s="61" t="b">
        <f t="shared" ref="I13:I33" si="1">IF(H13&gt;=61.98,"100",(IF(AND(H13&lt;61.97,H13&gt;=54.67),"90",(IF(AND(H13&lt;54.66,H13&gt;=47.37),"80",(IF(AND(H13&lt;47.36,H13&gt;=43.72),"70",(IF(AND(H13&lt;43.35,H13&gt;=40.07),"60",(IF(AND(H13&lt;40.06,H13&gt;=31.76),"50",(IF(AND(H13&lt;31.75, H13&gt;=25.06),"40")))))))))))))</f>
        <v>0</v>
      </c>
      <c r="J13" s="54">
        <v>145</v>
      </c>
      <c r="K13" s="54">
        <v>151</v>
      </c>
      <c r="L13" s="72">
        <f t="shared" ref="L13:L33" si="2">AVERAGE(J13:K13)</f>
        <v>148</v>
      </c>
      <c r="M13" s="153">
        <v>151</v>
      </c>
      <c r="N13" s="54">
        <v>9</v>
      </c>
      <c r="O13" s="54">
        <v>19</v>
      </c>
      <c r="P13" s="61">
        <f t="shared" ref="P13:P33" si="3">AVERAGE(N13:O13)</f>
        <v>14</v>
      </c>
      <c r="Q13" s="64" t="str">
        <f t="shared" ref="Q13:Q33" si="4">IF(P13&lt;=5,"100",(IF(AND(P13&gt;=4,P13&lt;=10),"90",(IF(AND(P13&gt;=11,P13&lt;=12),"80",(IF(AND(P13&gt;=13,P13&lt;=14),"70",(IF(AND(P13&gt;=15,P13&lt;=16),"60",(IF(AND(P13&gt;=17,P13&lt;=17),"50",(IF(AND(P13&gt;=18,P13&lt;=19),"40")))))))))))))</f>
        <v>70</v>
      </c>
      <c r="R13" s="54">
        <v>13.27</v>
      </c>
      <c r="S13" s="61" t="b">
        <f t="shared" ref="S13:S33" si="5">IF(R13&lt;=9.57,"100",(IF(AND(R13&gt;9.58,R13&lt;=9.94),"90",(IF(AND(R13&gt;9.95,R13&lt;=10.03),"80",(IF(AND(R13&gt;10.04,R13&lt;=11.04),"70",(IF(AND(R13&gt;11.05,R13&lt;=11.77),"60",(IF(AND(R13&gt;11.78,R13&lt;=12.77),"50",(IF(AND(R13&gt;12.78, R13&lt;=13.05),"40")))))))))))))</f>
        <v>0</v>
      </c>
    </row>
    <row r="14" spans="1:20" ht="30" customHeight="1" x14ac:dyDescent="0.25">
      <c r="A14" s="51">
        <v>4</v>
      </c>
      <c r="B14" s="118" t="s">
        <v>57</v>
      </c>
      <c r="C14" s="128">
        <v>12</v>
      </c>
      <c r="D14" s="54">
        <v>4.5599999999999996</v>
      </c>
      <c r="E14" s="54">
        <v>4.62</v>
      </c>
      <c r="F14" s="62">
        <f t="shared" si="0"/>
        <v>4.59</v>
      </c>
      <c r="G14" s="63" t="b">
        <f t="shared" ref="G14:G33" si="6">IF(F14&lt;=2.29,"100",(IF(AND(F14&gt;2.3,F14&lt;=2.67),"90",(IF(AND(F14&gt;2.68,F14&lt;=2.79),"80",(IF(AND(F14&gt;2.8,F14&lt;=2.87),"70",(IF(AND(F14&gt;2.88,F14&lt;=2.94),"60",(IF(AND(F14&gt;2.95,F14&lt;=3.02),"50",(IF(AND(F14&gt;3.03,F14&lt;=3.09),"40")))))))))))))</f>
        <v>0</v>
      </c>
      <c r="H14" s="71">
        <v>32</v>
      </c>
      <c r="I14" s="61" t="str">
        <f t="shared" si="1"/>
        <v>50</v>
      </c>
      <c r="J14" s="54">
        <v>160</v>
      </c>
      <c r="K14" s="54">
        <v>163</v>
      </c>
      <c r="L14" s="72">
        <f t="shared" si="2"/>
        <v>161.5</v>
      </c>
      <c r="M14" s="153">
        <v>163</v>
      </c>
      <c r="N14" s="54">
        <v>18</v>
      </c>
      <c r="O14" s="54">
        <v>19</v>
      </c>
      <c r="P14" s="61">
        <f t="shared" si="3"/>
        <v>18.5</v>
      </c>
      <c r="Q14" s="64" t="str">
        <f t="shared" si="4"/>
        <v>40</v>
      </c>
      <c r="R14" s="54">
        <v>12.65</v>
      </c>
      <c r="S14" s="61" t="str">
        <f t="shared" si="5"/>
        <v>50</v>
      </c>
    </row>
    <row r="15" spans="1:20" ht="30" customHeight="1" x14ac:dyDescent="0.25">
      <c r="A15" s="51">
        <v>5</v>
      </c>
      <c r="B15" s="117" t="s">
        <v>58</v>
      </c>
      <c r="C15" s="128">
        <v>11</v>
      </c>
      <c r="D15" s="54">
        <v>4.38</v>
      </c>
      <c r="E15" s="54">
        <v>4.87</v>
      </c>
      <c r="F15" s="62">
        <f t="shared" si="0"/>
        <v>4.625</v>
      </c>
      <c r="G15" s="63" t="b">
        <f t="shared" si="6"/>
        <v>0</v>
      </c>
      <c r="H15" s="71">
        <v>28</v>
      </c>
      <c r="I15" s="61" t="str">
        <f t="shared" si="1"/>
        <v>40</v>
      </c>
      <c r="J15" s="54">
        <v>148</v>
      </c>
      <c r="K15" s="54">
        <v>146</v>
      </c>
      <c r="L15" s="72">
        <f t="shared" si="2"/>
        <v>147</v>
      </c>
      <c r="M15" s="153">
        <v>148</v>
      </c>
      <c r="N15" s="54">
        <v>17</v>
      </c>
      <c r="O15" s="54">
        <v>13</v>
      </c>
      <c r="P15" s="61">
        <f t="shared" si="3"/>
        <v>15</v>
      </c>
      <c r="Q15" s="64" t="str">
        <f t="shared" si="4"/>
        <v>60</v>
      </c>
      <c r="R15" s="54">
        <v>13.68</v>
      </c>
      <c r="S15" s="61" t="b">
        <f t="shared" si="5"/>
        <v>0</v>
      </c>
    </row>
    <row r="16" spans="1:20" ht="30" customHeight="1" x14ac:dyDescent="0.25">
      <c r="A16" s="51">
        <v>6</v>
      </c>
      <c r="B16" s="117" t="s">
        <v>60</v>
      </c>
      <c r="C16" s="128">
        <v>11</v>
      </c>
      <c r="D16" s="54">
        <v>3.68</v>
      </c>
      <c r="E16" s="54">
        <v>4.99</v>
      </c>
      <c r="F16" s="62">
        <f t="shared" si="0"/>
        <v>4.335</v>
      </c>
      <c r="G16" s="63" t="b">
        <f t="shared" si="6"/>
        <v>0</v>
      </c>
      <c r="H16" s="71">
        <v>52</v>
      </c>
      <c r="I16" s="61" t="str">
        <f t="shared" si="1"/>
        <v>80</v>
      </c>
      <c r="J16" s="54">
        <v>169</v>
      </c>
      <c r="K16" s="54">
        <v>170</v>
      </c>
      <c r="L16" s="72">
        <f t="shared" si="2"/>
        <v>169.5</v>
      </c>
      <c r="M16" s="153">
        <v>170</v>
      </c>
      <c r="N16" s="54">
        <v>18</v>
      </c>
      <c r="O16" s="54">
        <v>14</v>
      </c>
      <c r="P16" s="61">
        <f t="shared" si="3"/>
        <v>16</v>
      </c>
      <c r="Q16" s="64" t="str">
        <f t="shared" si="4"/>
        <v>60</v>
      </c>
      <c r="R16" s="54">
        <v>12.76</v>
      </c>
      <c r="S16" s="61" t="str">
        <f t="shared" si="5"/>
        <v>50</v>
      </c>
    </row>
    <row r="17" spans="1:19" ht="30" customHeight="1" x14ac:dyDescent="0.25">
      <c r="A17" s="51">
        <v>7</v>
      </c>
      <c r="B17" s="118" t="s">
        <v>61</v>
      </c>
      <c r="C17" s="128">
        <v>12</v>
      </c>
      <c r="D17" s="54">
        <v>3.66</v>
      </c>
      <c r="E17" s="54">
        <v>4.01</v>
      </c>
      <c r="F17" s="62">
        <f t="shared" si="0"/>
        <v>3.835</v>
      </c>
      <c r="G17" s="63" t="b">
        <f t="shared" si="6"/>
        <v>0</v>
      </c>
      <c r="H17" s="71">
        <v>65</v>
      </c>
      <c r="I17" s="61" t="str">
        <f t="shared" si="1"/>
        <v>100</v>
      </c>
      <c r="J17" s="54">
        <v>165</v>
      </c>
      <c r="K17" s="54">
        <v>163</v>
      </c>
      <c r="L17" s="72">
        <f t="shared" si="2"/>
        <v>164</v>
      </c>
      <c r="M17" s="153">
        <v>165</v>
      </c>
      <c r="N17" s="54">
        <v>7</v>
      </c>
      <c r="O17" s="54">
        <v>26</v>
      </c>
      <c r="P17" s="61">
        <f t="shared" si="3"/>
        <v>16.5</v>
      </c>
      <c r="Q17" s="64" t="b">
        <f t="shared" si="4"/>
        <v>0</v>
      </c>
      <c r="R17" s="54">
        <v>11.9</v>
      </c>
      <c r="S17" s="61" t="str">
        <f t="shared" si="5"/>
        <v>50</v>
      </c>
    </row>
    <row r="18" spans="1:19" ht="30" customHeight="1" x14ac:dyDescent="0.25">
      <c r="A18" s="51">
        <v>8</v>
      </c>
      <c r="B18" s="117" t="s">
        <v>62</v>
      </c>
      <c r="C18" s="128">
        <v>11</v>
      </c>
      <c r="D18" s="54">
        <v>4.6500000000000004</v>
      </c>
      <c r="E18" s="54">
        <v>4.26</v>
      </c>
      <c r="F18" s="62">
        <f t="shared" si="0"/>
        <v>4.4550000000000001</v>
      </c>
      <c r="G18" s="63" t="b">
        <f t="shared" si="6"/>
        <v>0</v>
      </c>
      <c r="H18" s="71">
        <v>9</v>
      </c>
      <c r="I18" s="61" t="b">
        <f t="shared" si="1"/>
        <v>0</v>
      </c>
      <c r="J18" s="54">
        <v>127</v>
      </c>
      <c r="K18" s="54">
        <v>129</v>
      </c>
      <c r="L18" s="72">
        <f t="shared" si="2"/>
        <v>128</v>
      </c>
      <c r="M18" s="153">
        <v>129</v>
      </c>
      <c r="N18" s="54">
        <v>10</v>
      </c>
      <c r="O18" s="54">
        <v>15</v>
      </c>
      <c r="P18" s="61">
        <f t="shared" si="3"/>
        <v>12.5</v>
      </c>
      <c r="Q18" s="64" t="b">
        <f t="shared" si="4"/>
        <v>0</v>
      </c>
      <c r="R18" s="54">
        <v>12.06</v>
      </c>
      <c r="S18" s="61" t="str">
        <f t="shared" si="5"/>
        <v>50</v>
      </c>
    </row>
    <row r="19" spans="1:19" ht="30" customHeight="1" x14ac:dyDescent="0.25">
      <c r="A19" s="51">
        <v>9</v>
      </c>
      <c r="B19" s="117" t="s">
        <v>64</v>
      </c>
      <c r="C19" s="128">
        <v>12</v>
      </c>
      <c r="D19" s="54">
        <v>4.6500000000000004</v>
      </c>
      <c r="E19" s="54">
        <v>4.8899999999999997</v>
      </c>
      <c r="F19" s="62">
        <f t="shared" si="0"/>
        <v>4.7699999999999996</v>
      </c>
      <c r="G19" s="63" t="b">
        <f t="shared" si="6"/>
        <v>0</v>
      </c>
      <c r="H19" s="71">
        <v>22</v>
      </c>
      <c r="I19" s="61" t="b">
        <f t="shared" si="1"/>
        <v>0</v>
      </c>
      <c r="J19" s="54">
        <v>137</v>
      </c>
      <c r="K19" s="54">
        <v>140</v>
      </c>
      <c r="L19" s="72">
        <f t="shared" si="2"/>
        <v>138.5</v>
      </c>
      <c r="M19" s="153">
        <v>14</v>
      </c>
      <c r="N19" s="54">
        <v>26</v>
      </c>
      <c r="O19" s="54">
        <v>21</v>
      </c>
      <c r="P19" s="61">
        <f t="shared" si="3"/>
        <v>23.5</v>
      </c>
      <c r="Q19" s="64" t="b">
        <f t="shared" si="4"/>
        <v>0</v>
      </c>
      <c r="R19" s="54">
        <v>13.98</v>
      </c>
      <c r="S19" s="61" t="b">
        <f t="shared" si="5"/>
        <v>0</v>
      </c>
    </row>
    <row r="20" spans="1:19" ht="30" customHeight="1" x14ac:dyDescent="0.25">
      <c r="A20" s="51">
        <v>10</v>
      </c>
      <c r="B20" s="117" t="s">
        <v>65</v>
      </c>
      <c r="C20" s="128">
        <v>12</v>
      </c>
      <c r="D20" s="54">
        <v>4.03</v>
      </c>
      <c r="E20" s="54">
        <v>4.05</v>
      </c>
      <c r="F20" s="62">
        <f t="shared" si="0"/>
        <v>4.04</v>
      </c>
      <c r="G20" s="63" t="b">
        <f t="shared" si="6"/>
        <v>0</v>
      </c>
      <c r="H20" s="71">
        <v>29</v>
      </c>
      <c r="I20" s="61" t="str">
        <f t="shared" si="1"/>
        <v>40</v>
      </c>
      <c r="J20" s="54">
        <v>150</v>
      </c>
      <c r="K20" s="54">
        <v>153</v>
      </c>
      <c r="L20" s="72">
        <f t="shared" si="2"/>
        <v>151.5</v>
      </c>
      <c r="M20" s="153">
        <v>153</v>
      </c>
      <c r="N20" s="54">
        <v>26</v>
      </c>
      <c r="O20" s="54">
        <v>17</v>
      </c>
      <c r="P20" s="61">
        <f t="shared" si="3"/>
        <v>21.5</v>
      </c>
      <c r="Q20" s="64" t="b">
        <f t="shared" si="4"/>
        <v>0</v>
      </c>
      <c r="R20" s="54">
        <v>13.46</v>
      </c>
      <c r="S20" s="61" t="b">
        <f t="shared" si="5"/>
        <v>0</v>
      </c>
    </row>
    <row r="21" spans="1:19" ht="30" customHeight="1" x14ac:dyDescent="0.25">
      <c r="A21" s="51">
        <v>11</v>
      </c>
      <c r="B21" s="118" t="s">
        <v>71</v>
      </c>
      <c r="C21" s="128">
        <v>11</v>
      </c>
      <c r="D21" s="54">
        <v>3.87</v>
      </c>
      <c r="E21" s="54">
        <v>3.45</v>
      </c>
      <c r="F21" s="62">
        <f t="shared" si="0"/>
        <v>3.66</v>
      </c>
      <c r="G21" s="63" t="b">
        <f t="shared" si="6"/>
        <v>0</v>
      </c>
      <c r="H21" s="71">
        <v>31</v>
      </c>
      <c r="I21" s="61" t="str">
        <f t="shared" si="1"/>
        <v>40</v>
      </c>
      <c r="J21" s="54">
        <v>148</v>
      </c>
      <c r="K21" s="54">
        <v>150</v>
      </c>
      <c r="L21" s="72">
        <f t="shared" si="2"/>
        <v>149</v>
      </c>
      <c r="M21" s="153">
        <v>150</v>
      </c>
      <c r="N21" s="54">
        <v>15</v>
      </c>
      <c r="O21" s="54">
        <v>11</v>
      </c>
      <c r="P21" s="61">
        <f t="shared" si="3"/>
        <v>13</v>
      </c>
      <c r="Q21" s="64" t="str">
        <f t="shared" si="4"/>
        <v>70</v>
      </c>
      <c r="R21" s="54">
        <v>12.18</v>
      </c>
      <c r="S21" s="61" t="str">
        <f t="shared" si="5"/>
        <v>50</v>
      </c>
    </row>
    <row r="22" spans="1:19" ht="30" customHeight="1" x14ac:dyDescent="0.25">
      <c r="A22" s="51">
        <v>12</v>
      </c>
      <c r="B22" s="117" t="s">
        <v>78</v>
      </c>
      <c r="C22" s="141">
        <v>11</v>
      </c>
      <c r="D22" s="54">
        <v>4.9000000000000004</v>
      </c>
      <c r="E22" s="54">
        <v>4.95</v>
      </c>
      <c r="F22" s="62">
        <f t="shared" si="0"/>
        <v>4.9250000000000007</v>
      </c>
      <c r="G22" s="63" t="b">
        <f t="shared" si="6"/>
        <v>0</v>
      </c>
      <c r="H22" s="71">
        <v>24</v>
      </c>
      <c r="I22" s="61" t="b">
        <f t="shared" si="1"/>
        <v>0</v>
      </c>
      <c r="J22" s="54">
        <v>145</v>
      </c>
      <c r="K22" s="54">
        <v>147</v>
      </c>
      <c r="L22" s="72">
        <f t="shared" si="2"/>
        <v>146</v>
      </c>
      <c r="M22" s="153">
        <v>147</v>
      </c>
      <c r="N22" s="54">
        <v>9</v>
      </c>
      <c r="O22" s="54">
        <v>13</v>
      </c>
      <c r="P22" s="61">
        <f t="shared" si="3"/>
        <v>11</v>
      </c>
      <c r="Q22" s="64" t="str">
        <f t="shared" si="4"/>
        <v>80</v>
      </c>
      <c r="R22" s="54">
        <v>14.21</v>
      </c>
      <c r="S22" s="61" t="b">
        <f t="shared" si="5"/>
        <v>0</v>
      </c>
    </row>
    <row r="23" spans="1:19" ht="30" customHeight="1" x14ac:dyDescent="0.25">
      <c r="A23" s="51">
        <v>13</v>
      </c>
      <c r="B23" s="117" t="s">
        <v>79</v>
      </c>
      <c r="C23" s="141">
        <v>11</v>
      </c>
      <c r="D23" s="54">
        <v>5.0999999999999996</v>
      </c>
      <c r="E23" s="54">
        <v>5.04</v>
      </c>
      <c r="F23" s="62">
        <f t="shared" si="0"/>
        <v>5.07</v>
      </c>
      <c r="G23" s="63" t="b">
        <f t="shared" si="6"/>
        <v>0</v>
      </c>
      <c r="H23" s="71">
        <v>17</v>
      </c>
      <c r="I23" s="61" t="b">
        <f t="shared" si="1"/>
        <v>0</v>
      </c>
      <c r="J23" s="54">
        <v>158</v>
      </c>
      <c r="K23" s="54">
        <v>154</v>
      </c>
      <c r="L23" s="72">
        <f t="shared" si="2"/>
        <v>156</v>
      </c>
      <c r="M23" s="153">
        <v>158</v>
      </c>
      <c r="N23" s="54">
        <v>38</v>
      </c>
      <c r="O23" s="54">
        <v>34</v>
      </c>
      <c r="P23" s="61">
        <f t="shared" si="3"/>
        <v>36</v>
      </c>
      <c r="Q23" s="64" t="b">
        <f t="shared" si="4"/>
        <v>0</v>
      </c>
      <c r="R23" s="54">
        <v>13.77</v>
      </c>
      <c r="S23" s="61" t="b">
        <f t="shared" si="5"/>
        <v>0</v>
      </c>
    </row>
    <row r="24" spans="1:19" ht="30" customHeight="1" x14ac:dyDescent="0.25">
      <c r="A24" s="51">
        <v>14</v>
      </c>
      <c r="B24" s="117" t="s">
        <v>63</v>
      </c>
      <c r="C24" s="109">
        <v>12</v>
      </c>
      <c r="D24" s="54">
        <v>3.69</v>
      </c>
      <c r="E24" s="54">
        <v>3.56</v>
      </c>
      <c r="F24" s="62">
        <f t="shared" si="0"/>
        <v>3.625</v>
      </c>
      <c r="G24" s="63" t="b">
        <f t="shared" si="6"/>
        <v>0</v>
      </c>
      <c r="H24" s="71">
        <v>36</v>
      </c>
      <c r="I24" s="61" t="str">
        <f t="shared" si="1"/>
        <v>50</v>
      </c>
      <c r="J24" s="54">
        <v>156</v>
      </c>
      <c r="K24" s="54">
        <v>158</v>
      </c>
      <c r="L24" s="72">
        <f t="shared" si="2"/>
        <v>157</v>
      </c>
      <c r="M24" s="153">
        <v>158</v>
      </c>
      <c r="N24" s="54">
        <v>19</v>
      </c>
      <c r="O24" s="54">
        <v>14</v>
      </c>
      <c r="P24" s="61">
        <f t="shared" si="3"/>
        <v>16.5</v>
      </c>
      <c r="Q24" s="64" t="b">
        <f t="shared" si="4"/>
        <v>0</v>
      </c>
      <c r="R24" s="54">
        <v>12.47</v>
      </c>
      <c r="S24" s="61" t="str">
        <f t="shared" si="5"/>
        <v>50</v>
      </c>
    </row>
    <row r="25" spans="1:19" ht="30" customHeight="1" x14ac:dyDescent="0.25">
      <c r="A25" s="51">
        <v>15</v>
      </c>
      <c r="B25" s="117" t="s">
        <v>106</v>
      </c>
      <c r="C25" s="109">
        <v>11</v>
      </c>
      <c r="D25" s="54">
        <v>4.37</v>
      </c>
      <c r="E25" s="54">
        <v>4.8899999999999997</v>
      </c>
      <c r="F25" s="62">
        <f t="shared" si="0"/>
        <v>4.63</v>
      </c>
      <c r="G25" s="63" t="b">
        <f t="shared" si="6"/>
        <v>0</v>
      </c>
      <c r="H25" s="71">
        <v>34</v>
      </c>
      <c r="I25" s="61" t="str">
        <f t="shared" si="1"/>
        <v>50</v>
      </c>
      <c r="J25" s="54">
        <v>160</v>
      </c>
      <c r="K25" s="54">
        <v>165</v>
      </c>
      <c r="L25" s="72">
        <f t="shared" si="2"/>
        <v>162.5</v>
      </c>
      <c r="M25" s="153">
        <v>165</v>
      </c>
      <c r="N25" s="54">
        <v>13</v>
      </c>
      <c r="O25" s="54">
        <v>8</v>
      </c>
      <c r="P25" s="61">
        <f t="shared" si="3"/>
        <v>10.5</v>
      </c>
      <c r="Q25" s="64" t="b">
        <f t="shared" si="4"/>
        <v>0</v>
      </c>
      <c r="R25" s="54">
        <v>13.14</v>
      </c>
      <c r="S25" s="61" t="b">
        <f t="shared" si="5"/>
        <v>0</v>
      </c>
    </row>
    <row r="26" spans="1:19" ht="30" customHeight="1" x14ac:dyDescent="0.25">
      <c r="A26" s="51">
        <v>16</v>
      </c>
      <c r="B26" s="118" t="s">
        <v>86</v>
      </c>
      <c r="C26" s="24">
        <v>13</v>
      </c>
      <c r="D26" s="54">
        <v>4.42</v>
      </c>
      <c r="E26" s="54">
        <v>4.5199999999999996</v>
      </c>
      <c r="F26" s="62">
        <f t="shared" si="0"/>
        <v>4.47</v>
      </c>
      <c r="G26" s="63" t="b">
        <f t="shared" si="6"/>
        <v>0</v>
      </c>
      <c r="H26" s="71">
        <v>15</v>
      </c>
      <c r="I26" s="61" t="b">
        <f t="shared" si="1"/>
        <v>0</v>
      </c>
      <c r="J26" s="54">
        <v>159</v>
      </c>
      <c r="K26" s="54">
        <v>157</v>
      </c>
      <c r="L26" s="72">
        <f t="shared" si="2"/>
        <v>158</v>
      </c>
      <c r="M26" s="153">
        <v>159</v>
      </c>
      <c r="N26" s="54">
        <v>9</v>
      </c>
      <c r="O26" s="54">
        <v>12</v>
      </c>
      <c r="P26" s="61">
        <f t="shared" si="3"/>
        <v>10.5</v>
      </c>
      <c r="Q26" s="64" t="b">
        <f t="shared" si="4"/>
        <v>0</v>
      </c>
      <c r="R26" s="54">
        <v>12.77</v>
      </c>
      <c r="S26" s="61" t="str">
        <f t="shared" si="5"/>
        <v>50</v>
      </c>
    </row>
    <row r="27" spans="1:19" ht="30" customHeight="1" x14ac:dyDescent="0.25">
      <c r="A27" s="51">
        <v>17</v>
      </c>
      <c r="B27" s="117" t="s">
        <v>90</v>
      </c>
      <c r="C27" s="24">
        <v>13</v>
      </c>
      <c r="D27" s="54">
        <v>4.58</v>
      </c>
      <c r="E27" s="54">
        <v>4.6900000000000004</v>
      </c>
      <c r="F27" s="62">
        <f t="shared" si="0"/>
        <v>4.6349999999999998</v>
      </c>
      <c r="G27" s="63" t="b">
        <f t="shared" si="6"/>
        <v>0</v>
      </c>
      <c r="H27" s="71">
        <v>26</v>
      </c>
      <c r="I27" s="61" t="str">
        <f t="shared" si="1"/>
        <v>40</v>
      </c>
      <c r="J27" s="54">
        <v>155</v>
      </c>
      <c r="K27" s="54">
        <v>139</v>
      </c>
      <c r="L27" s="72">
        <f t="shared" si="2"/>
        <v>147</v>
      </c>
      <c r="M27" s="153">
        <v>155</v>
      </c>
      <c r="N27" s="54">
        <v>16</v>
      </c>
      <c r="O27" s="54">
        <v>14</v>
      </c>
      <c r="P27" s="61">
        <f t="shared" si="3"/>
        <v>15</v>
      </c>
      <c r="Q27" s="64" t="str">
        <f t="shared" si="4"/>
        <v>60</v>
      </c>
      <c r="R27" s="54">
        <v>13.47</v>
      </c>
      <c r="S27" s="61" t="b">
        <f t="shared" si="5"/>
        <v>0</v>
      </c>
    </row>
    <row r="28" spans="1:19" ht="30" customHeight="1" x14ac:dyDescent="0.25">
      <c r="A28" s="51">
        <v>18</v>
      </c>
      <c r="B28" s="117" t="s">
        <v>95</v>
      </c>
      <c r="C28" s="24">
        <v>13</v>
      </c>
      <c r="D28" s="54">
        <v>3.81</v>
      </c>
      <c r="E28" s="54">
        <v>3.75</v>
      </c>
      <c r="F28" s="62">
        <f t="shared" si="0"/>
        <v>3.7800000000000002</v>
      </c>
      <c r="G28" s="63" t="b">
        <f t="shared" si="6"/>
        <v>0</v>
      </c>
      <c r="H28" s="71">
        <v>47</v>
      </c>
      <c r="I28" s="61" t="str">
        <f t="shared" si="1"/>
        <v>70</v>
      </c>
      <c r="J28" s="54">
        <v>169</v>
      </c>
      <c r="K28" s="54">
        <v>171</v>
      </c>
      <c r="L28" s="72">
        <f t="shared" si="2"/>
        <v>170</v>
      </c>
      <c r="M28" s="153">
        <v>171</v>
      </c>
      <c r="N28" s="54">
        <v>18</v>
      </c>
      <c r="O28" s="54">
        <v>8</v>
      </c>
      <c r="P28" s="61">
        <f t="shared" si="3"/>
        <v>13</v>
      </c>
      <c r="Q28" s="64" t="str">
        <f t="shared" si="4"/>
        <v>70</v>
      </c>
      <c r="R28" s="54">
        <v>12.49</v>
      </c>
      <c r="S28" s="61" t="str">
        <f t="shared" si="5"/>
        <v>50</v>
      </c>
    </row>
    <row r="29" spans="1:19" ht="30" customHeight="1" x14ac:dyDescent="0.25">
      <c r="A29" s="51">
        <v>19</v>
      </c>
      <c r="B29" s="117" t="s">
        <v>96</v>
      </c>
      <c r="C29" s="24">
        <v>13</v>
      </c>
      <c r="D29" s="54">
        <v>4.76</v>
      </c>
      <c r="E29" s="54">
        <v>4.87</v>
      </c>
      <c r="F29" s="62">
        <f t="shared" si="0"/>
        <v>4.8149999999999995</v>
      </c>
      <c r="G29" s="63" t="b">
        <f t="shared" si="6"/>
        <v>0</v>
      </c>
      <c r="H29" s="71">
        <v>41</v>
      </c>
      <c r="I29" s="61" t="str">
        <f t="shared" si="1"/>
        <v>60</v>
      </c>
      <c r="J29" s="54">
        <v>146</v>
      </c>
      <c r="K29" s="54">
        <v>137</v>
      </c>
      <c r="L29" s="72">
        <f t="shared" si="2"/>
        <v>141.5</v>
      </c>
      <c r="M29" s="153">
        <v>146</v>
      </c>
      <c r="N29" s="54">
        <v>14</v>
      </c>
      <c r="O29" s="54">
        <v>19</v>
      </c>
      <c r="P29" s="61">
        <f t="shared" si="3"/>
        <v>16.5</v>
      </c>
      <c r="Q29" s="64" t="b">
        <f t="shared" si="4"/>
        <v>0</v>
      </c>
      <c r="R29" s="54">
        <v>12.15</v>
      </c>
      <c r="S29" s="61" t="str">
        <f t="shared" si="5"/>
        <v>50</v>
      </c>
    </row>
    <row r="30" spans="1:19" ht="30" customHeight="1" x14ac:dyDescent="0.25">
      <c r="A30" s="51">
        <v>20</v>
      </c>
      <c r="B30" s="117" t="s">
        <v>97</v>
      </c>
      <c r="C30" s="24">
        <v>13</v>
      </c>
      <c r="D30" s="54">
        <v>4.8</v>
      </c>
      <c r="E30" s="54">
        <v>4.9400000000000004</v>
      </c>
      <c r="F30" s="62">
        <f t="shared" si="0"/>
        <v>4.87</v>
      </c>
      <c r="G30" s="63" t="b">
        <f t="shared" si="6"/>
        <v>0</v>
      </c>
      <c r="H30" s="71">
        <v>20</v>
      </c>
      <c r="I30" s="61" t="b">
        <f t="shared" si="1"/>
        <v>0</v>
      </c>
      <c r="J30" s="54">
        <v>122</v>
      </c>
      <c r="K30" s="54">
        <v>134</v>
      </c>
      <c r="L30" s="72">
        <f t="shared" si="2"/>
        <v>128</v>
      </c>
      <c r="M30" s="153">
        <v>134</v>
      </c>
      <c r="N30" s="54">
        <v>12</v>
      </c>
      <c r="O30" s="54">
        <v>14</v>
      </c>
      <c r="P30" s="61">
        <f t="shared" si="3"/>
        <v>13</v>
      </c>
      <c r="Q30" s="64" t="str">
        <f t="shared" si="4"/>
        <v>70</v>
      </c>
      <c r="R30" s="54">
        <v>11.84</v>
      </c>
      <c r="S30" s="61" t="str">
        <f t="shared" si="5"/>
        <v>50</v>
      </c>
    </row>
    <row r="31" spans="1:19" ht="30" customHeight="1" x14ac:dyDescent="0.25">
      <c r="A31" s="51">
        <v>21</v>
      </c>
      <c r="B31" s="152" t="s">
        <v>109</v>
      </c>
      <c r="C31" s="59">
        <v>11</v>
      </c>
      <c r="D31" s="54">
        <v>3.69</v>
      </c>
      <c r="E31" s="54">
        <v>3.78</v>
      </c>
      <c r="F31" s="62">
        <f t="shared" si="0"/>
        <v>3.7349999999999999</v>
      </c>
      <c r="G31" s="63" t="b">
        <f t="shared" si="6"/>
        <v>0</v>
      </c>
      <c r="H31" s="71">
        <v>31</v>
      </c>
      <c r="I31" s="61" t="str">
        <f t="shared" si="1"/>
        <v>40</v>
      </c>
      <c r="J31" s="54">
        <v>154</v>
      </c>
      <c r="K31" s="54">
        <v>158</v>
      </c>
      <c r="L31" s="72">
        <f t="shared" si="2"/>
        <v>156</v>
      </c>
      <c r="M31" s="153">
        <v>158</v>
      </c>
      <c r="N31" s="54">
        <v>23</v>
      </c>
      <c r="O31" s="54">
        <v>16</v>
      </c>
      <c r="P31" s="61">
        <f t="shared" si="3"/>
        <v>19.5</v>
      </c>
      <c r="Q31" s="64" t="b">
        <f t="shared" si="4"/>
        <v>0</v>
      </c>
      <c r="R31" s="54">
        <v>13.67</v>
      </c>
      <c r="S31" s="61" t="b">
        <f t="shared" si="5"/>
        <v>0</v>
      </c>
    </row>
    <row r="32" spans="1:19" ht="30" customHeight="1" x14ac:dyDescent="0.25">
      <c r="A32" s="51">
        <v>22</v>
      </c>
      <c r="B32" s="152" t="s">
        <v>110</v>
      </c>
      <c r="C32" s="59">
        <v>13</v>
      </c>
      <c r="D32" s="54">
        <v>4.1399999999999997</v>
      </c>
      <c r="E32" s="54">
        <v>4.29</v>
      </c>
      <c r="F32" s="62">
        <f t="shared" si="0"/>
        <v>4.2149999999999999</v>
      </c>
      <c r="G32" s="63" t="b">
        <f t="shared" si="6"/>
        <v>0</v>
      </c>
      <c r="H32" s="71">
        <v>46</v>
      </c>
      <c r="I32" s="61" t="str">
        <f t="shared" si="1"/>
        <v>70</v>
      </c>
      <c r="J32" s="54">
        <v>111</v>
      </c>
      <c r="K32" s="54">
        <v>114</v>
      </c>
      <c r="L32" s="72">
        <f t="shared" si="2"/>
        <v>112.5</v>
      </c>
      <c r="M32" s="153">
        <v>114</v>
      </c>
      <c r="N32" s="54">
        <v>10</v>
      </c>
      <c r="O32" s="54">
        <v>8</v>
      </c>
      <c r="P32" s="61">
        <f t="shared" si="3"/>
        <v>9</v>
      </c>
      <c r="Q32" s="64" t="str">
        <f t="shared" si="4"/>
        <v>90</v>
      </c>
      <c r="R32" s="54">
        <v>13.34</v>
      </c>
      <c r="S32" s="61" t="b">
        <f t="shared" si="5"/>
        <v>0</v>
      </c>
    </row>
    <row r="33" spans="1:22" ht="30" customHeight="1" x14ac:dyDescent="0.25">
      <c r="A33" s="51">
        <v>23</v>
      </c>
      <c r="B33" s="152" t="s">
        <v>111</v>
      </c>
      <c r="C33" s="59">
        <v>12</v>
      </c>
      <c r="D33" s="54">
        <v>4.9800000000000004</v>
      </c>
      <c r="E33" s="54">
        <v>4.45</v>
      </c>
      <c r="F33" s="62">
        <f t="shared" si="0"/>
        <v>4.7149999999999999</v>
      </c>
      <c r="G33" s="63" t="b">
        <f t="shared" si="6"/>
        <v>0</v>
      </c>
      <c r="H33" s="71">
        <v>26</v>
      </c>
      <c r="I33" s="61" t="str">
        <f t="shared" si="1"/>
        <v>40</v>
      </c>
      <c r="J33" s="54">
        <v>145</v>
      </c>
      <c r="K33" s="54">
        <v>149</v>
      </c>
      <c r="L33" s="72">
        <f t="shared" si="2"/>
        <v>147</v>
      </c>
      <c r="M33" s="153">
        <v>149</v>
      </c>
      <c r="N33" s="54">
        <v>20</v>
      </c>
      <c r="O33" s="54">
        <v>16</v>
      </c>
      <c r="P33" s="61">
        <f t="shared" si="3"/>
        <v>18</v>
      </c>
      <c r="Q33" s="64" t="str">
        <f t="shared" si="4"/>
        <v>40</v>
      </c>
      <c r="R33" s="54">
        <v>14.87</v>
      </c>
      <c r="S33" s="61" t="b">
        <f t="shared" si="5"/>
        <v>0</v>
      </c>
    </row>
    <row r="34" spans="1:22" ht="30" customHeight="1" thickBot="1" x14ac:dyDescent="0.3">
      <c r="A34" s="51">
        <v>24</v>
      </c>
      <c r="B34" s="53"/>
      <c r="C34" s="59"/>
      <c r="D34" s="54"/>
      <c r="E34" s="54"/>
      <c r="F34" s="62"/>
      <c r="G34" s="63"/>
      <c r="H34" s="71"/>
      <c r="I34" s="61"/>
      <c r="J34" s="54"/>
      <c r="K34" s="54"/>
      <c r="L34" s="72"/>
      <c r="M34" s="54"/>
      <c r="N34" s="54"/>
      <c r="O34" s="54"/>
      <c r="P34" s="61"/>
      <c r="Q34" s="64"/>
      <c r="R34" s="54"/>
      <c r="S34" s="61"/>
    </row>
    <row r="35" spans="1:22" ht="30" customHeight="1" thickBot="1" x14ac:dyDescent="0.3">
      <c r="A35" s="279" t="s">
        <v>12</v>
      </c>
      <c r="B35" s="280"/>
      <c r="C35" s="186" t="s">
        <v>107</v>
      </c>
      <c r="D35" s="187"/>
      <c r="E35" s="187"/>
      <c r="F35" s="187"/>
      <c r="G35" s="187"/>
      <c r="H35" s="187"/>
      <c r="I35" s="187"/>
      <c r="J35" s="187"/>
      <c r="K35" s="187"/>
      <c r="L35" s="187"/>
      <c r="M35" s="187"/>
      <c r="N35" s="187"/>
      <c r="O35" s="187"/>
      <c r="P35" s="187"/>
      <c r="Q35" s="187"/>
      <c r="R35" s="187"/>
      <c r="S35" s="188"/>
      <c r="T35" s="60"/>
      <c r="U35" s="60"/>
      <c r="V35" s="60"/>
    </row>
    <row r="36" spans="1:22" ht="30" customHeight="1" thickBot="1" x14ac:dyDescent="0.3">
      <c r="A36" s="273" t="s">
        <v>28</v>
      </c>
      <c r="B36" s="274"/>
      <c r="C36" s="189" t="s">
        <v>115</v>
      </c>
      <c r="D36" s="190"/>
      <c r="E36" s="190"/>
      <c r="F36" s="190"/>
      <c r="G36" s="190"/>
      <c r="H36" s="190"/>
      <c r="I36" s="190"/>
      <c r="J36" s="190"/>
      <c r="K36" s="190"/>
      <c r="L36" s="190"/>
      <c r="M36" s="190"/>
      <c r="N36" s="190"/>
      <c r="O36" s="190"/>
      <c r="P36" s="190"/>
      <c r="Q36" s="190"/>
      <c r="R36" s="190"/>
      <c r="S36" s="190"/>
      <c r="T36" s="60"/>
      <c r="U36" s="60"/>
      <c r="V36" s="60"/>
    </row>
  </sheetData>
  <protectedRanges>
    <protectedRange sqref="T35:V36" name="Rango2_1"/>
    <protectedRange sqref="C31:C34" name="Rango1_6_1"/>
    <protectedRange sqref="B31:B34" name="Rango1_6_1_1_1"/>
    <protectedRange sqref="C12:C13" name="Rango1_6_1_1_2"/>
    <protectedRange sqref="B13" name="Rango1_10"/>
    <protectedRange sqref="C14:C15" name="Rango1_6_1_1_3"/>
    <protectedRange sqref="B14" name="Rango1_12"/>
    <protectedRange sqref="C16:C20" name="Rango1_6_1_1_4"/>
    <protectedRange sqref="B17" name="Rango1_9"/>
    <protectedRange sqref="C21" name="Rango1_6_1_1_5"/>
    <protectedRange sqref="B21" name="Rango1_16"/>
    <protectedRange sqref="C22:C23" name="Rango1_6_1_2"/>
    <protectedRange sqref="C24:C25" name="Rango1_6_1_3"/>
    <protectedRange sqref="C26" name="Rango1_6_1_1_6"/>
    <protectedRange sqref="B26" name="Rango1_14"/>
    <protectedRange sqref="C27" name="Rango1_6_1_1_7"/>
    <protectedRange sqref="C28:C30" name="Rango1_6_1_1_8"/>
    <protectedRange sqref="G35:J36" name="Rango2_1_1"/>
  </protectedRanges>
  <mergeCells count="26">
    <mergeCell ref="A1:S1"/>
    <mergeCell ref="A2:S2"/>
    <mergeCell ref="A4:S4"/>
    <mergeCell ref="A5:S5"/>
    <mergeCell ref="A7:S7"/>
    <mergeCell ref="D10:E10"/>
    <mergeCell ref="F10:F11"/>
    <mergeCell ref="G10:G11"/>
    <mergeCell ref="A9:S9"/>
    <mergeCell ref="S10:S11"/>
    <mergeCell ref="A35:B35"/>
    <mergeCell ref="C35:S35"/>
    <mergeCell ref="A36:B36"/>
    <mergeCell ref="C36:S36"/>
    <mergeCell ref="L10:L11"/>
    <mergeCell ref="M10:M11"/>
    <mergeCell ref="N10:O10"/>
    <mergeCell ref="P10:P11"/>
    <mergeCell ref="Q10:Q11"/>
    <mergeCell ref="R10:R11"/>
    <mergeCell ref="H10:H11"/>
    <mergeCell ref="I10:I11"/>
    <mergeCell ref="J10:K10"/>
    <mergeCell ref="A10:A11"/>
    <mergeCell ref="B10:B11"/>
    <mergeCell ref="C10:C11"/>
  </mergeCells>
  <printOptions horizontalCentered="1" verticalCentered="1"/>
  <pageMargins left="0" right="0" top="0" bottom="0" header="0.31496062992125984" footer="0.31496062992125984"/>
  <pageSetup paperSize="32767" scale="19" orientation="portrait" r:id="rId1"/>
  <drawing r:id="rId2"/>
  <picture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38"/>
  <sheetViews>
    <sheetView view="pageBreakPreview" topLeftCell="A28" zoomScaleNormal="100" zoomScaleSheetLayoutView="100" workbookViewId="0">
      <selection activeCell="H34" sqref="H34"/>
    </sheetView>
  </sheetViews>
  <sheetFormatPr baseColWidth="10" defaultRowHeight="15" x14ac:dyDescent="0.25"/>
  <cols>
    <col min="1" max="1" width="8.140625" style="44" bestFit="1" customWidth="1"/>
    <col min="2" max="2" width="55.28515625" style="44" bestFit="1" customWidth="1"/>
    <col min="3" max="3" width="27.42578125" style="44" customWidth="1"/>
    <col min="4" max="4" width="12.42578125" style="44" customWidth="1"/>
    <col min="5" max="5" width="12" style="44" customWidth="1"/>
    <col min="6" max="6" width="16.5703125" style="44" customWidth="1"/>
    <col min="7" max="7" width="15.42578125" style="44" customWidth="1"/>
    <col min="8" max="8" width="22.7109375" style="44" customWidth="1"/>
    <col min="9" max="9" width="17.5703125" style="44" bestFit="1" customWidth="1"/>
    <col min="10" max="11" width="13.28515625" style="44" customWidth="1"/>
    <col min="12" max="12" width="14.28515625" style="44" customWidth="1"/>
    <col min="13" max="13" width="13.85546875" style="44" customWidth="1"/>
    <col min="14" max="15" width="13.7109375" style="44" customWidth="1"/>
    <col min="16" max="16" width="12.28515625" style="44" customWidth="1"/>
    <col min="17" max="17" width="14" style="44" customWidth="1"/>
    <col min="18" max="18" width="22.7109375" style="44" customWidth="1"/>
    <col min="19" max="19" width="18.85546875" style="44" customWidth="1"/>
    <col min="20" max="20" width="22.7109375" style="44" customWidth="1"/>
    <col min="21" max="16384" width="11.42578125" style="44"/>
  </cols>
  <sheetData>
    <row r="1" spans="1:20" ht="30" customHeight="1" x14ac:dyDescent="0.25">
      <c r="A1" s="267" t="s">
        <v>0</v>
      </c>
      <c r="B1" s="268"/>
      <c r="C1" s="268"/>
      <c r="D1" s="268"/>
      <c r="E1" s="268"/>
      <c r="F1" s="268"/>
      <c r="G1" s="268"/>
      <c r="H1" s="268"/>
      <c r="I1" s="268"/>
      <c r="J1" s="268"/>
      <c r="K1" s="268"/>
      <c r="L1" s="268"/>
      <c r="M1" s="268"/>
      <c r="N1" s="268"/>
      <c r="O1" s="268"/>
      <c r="P1" s="268"/>
      <c r="Q1" s="268"/>
      <c r="R1" s="268"/>
      <c r="S1" s="268"/>
    </row>
    <row r="2" spans="1:20" ht="30" customHeight="1" x14ac:dyDescent="0.25">
      <c r="A2" s="269" t="s">
        <v>14</v>
      </c>
      <c r="B2" s="270"/>
      <c r="C2" s="270"/>
      <c r="D2" s="270"/>
      <c r="E2" s="270"/>
      <c r="F2" s="270"/>
      <c r="G2" s="270"/>
      <c r="H2" s="270"/>
      <c r="I2" s="270"/>
      <c r="J2" s="270"/>
      <c r="K2" s="270"/>
      <c r="L2" s="270"/>
      <c r="M2" s="270"/>
      <c r="N2" s="270"/>
      <c r="O2" s="270"/>
      <c r="P2" s="270"/>
      <c r="Q2" s="270"/>
      <c r="R2" s="270"/>
      <c r="S2" s="270"/>
    </row>
    <row r="3" spans="1:20" ht="13.5" customHeight="1" x14ac:dyDescent="0.25">
      <c r="A3" s="45"/>
      <c r="B3" s="46"/>
      <c r="C3" s="46"/>
      <c r="D3" s="46"/>
      <c r="E3" s="46"/>
      <c r="F3" s="46"/>
      <c r="G3" s="46"/>
      <c r="H3" s="46"/>
      <c r="I3" s="46"/>
      <c r="J3" s="46"/>
      <c r="K3" s="46"/>
      <c r="L3" s="46"/>
      <c r="M3" s="46"/>
      <c r="N3" s="46"/>
      <c r="O3" s="46"/>
      <c r="P3" s="46"/>
      <c r="Q3" s="46"/>
      <c r="R3" s="46"/>
      <c r="S3" s="46"/>
    </row>
    <row r="4" spans="1:20" ht="30" customHeight="1" x14ac:dyDescent="0.25">
      <c r="A4" s="269" t="s">
        <v>1</v>
      </c>
      <c r="B4" s="270"/>
      <c r="C4" s="270"/>
      <c r="D4" s="270"/>
      <c r="E4" s="270"/>
      <c r="F4" s="270"/>
      <c r="G4" s="270"/>
      <c r="H4" s="270"/>
      <c r="I4" s="270"/>
      <c r="J4" s="270"/>
      <c r="K4" s="270"/>
      <c r="L4" s="270"/>
      <c r="M4" s="270"/>
      <c r="N4" s="270"/>
      <c r="O4" s="270"/>
      <c r="P4" s="270"/>
      <c r="Q4" s="270"/>
      <c r="R4" s="270"/>
      <c r="S4" s="270"/>
    </row>
    <row r="5" spans="1:20" ht="30" customHeight="1" x14ac:dyDescent="0.25">
      <c r="A5" s="269" t="s">
        <v>18</v>
      </c>
      <c r="B5" s="270"/>
      <c r="C5" s="270"/>
      <c r="D5" s="270"/>
      <c r="E5" s="270"/>
      <c r="F5" s="270"/>
      <c r="G5" s="270"/>
      <c r="H5" s="270"/>
      <c r="I5" s="270"/>
      <c r="J5" s="270"/>
      <c r="K5" s="270"/>
      <c r="L5" s="270"/>
      <c r="M5" s="270"/>
      <c r="N5" s="270"/>
      <c r="O5" s="270"/>
      <c r="P5" s="270"/>
      <c r="Q5" s="270"/>
      <c r="R5" s="270"/>
      <c r="S5" s="270"/>
    </row>
    <row r="6" spans="1:20" ht="10.5" customHeight="1" x14ac:dyDescent="0.25">
      <c r="A6" s="45"/>
      <c r="B6" s="46"/>
      <c r="C6" s="46"/>
      <c r="D6" s="46"/>
      <c r="E6" s="46"/>
      <c r="F6" s="46"/>
      <c r="G6" s="46"/>
      <c r="H6" s="46"/>
      <c r="I6" s="46"/>
      <c r="J6" s="46"/>
      <c r="K6" s="46"/>
      <c r="L6" s="46"/>
      <c r="M6" s="46"/>
      <c r="N6" s="46"/>
      <c r="O6" s="46"/>
      <c r="P6" s="46"/>
      <c r="Q6" s="46"/>
      <c r="R6" s="46"/>
      <c r="S6" s="46"/>
    </row>
    <row r="7" spans="1:20" ht="30" customHeight="1" x14ac:dyDescent="0.25">
      <c r="A7" s="265" t="s">
        <v>3</v>
      </c>
      <c r="B7" s="266"/>
      <c r="C7" s="266"/>
      <c r="D7" s="266"/>
      <c r="E7" s="266"/>
      <c r="F7" s="266"/>
      <c r="G7" s="266"/>
      <c r="H7" s="266"/>
      <c r="I7" s="266"/>
      <c r="J7" s="266"/>
      <c r="K7" s="266"/>
      <c r="L7" s="266"/>
      <c r="M7" s="266"/>
      <c r="N7" s="266"/>
      <c r="O7" s="266"/>
      <c r="P7" s="266"/>
      <c r="Q7" s="266"/>
      <c r="R7" s="266"/>
      <c r="S7" s="266"/>
    </row>
    <row r="8" spans="1:20" ht="12.75" customHeight="1" thickBot="1" x14ac:dyDescent="0.55000000000000004">
      <c r="A8" s="66"/>
      <c r="B8" s="67"/>
      <c r="C8" s="68"/>
      <c r="D8" s="68"/>
      <c r="E8" s="68"/>
      <c r="F8" s="68"/>
      <c r="G8" s="68"/>
      <c r="H8" s="68"/>
      <c r="I8" s="68"/>
      <c r="J8" s="68"/>
      <c r="K8" s="68"/>
      <c r="L8" s="68"/>
      <c r="M8" s="68"/>
      <c r="N8" s="68"/>
      <c r="O8" s="68"/>
      <c r="P8" s="68"/>
      <c r="Q8" s="68"/>
      <c r="R8" s="68"/>
      <c r="S8" s="68"/>
    </row>
    <row r="9" spans="1:20" ht="30" customHeight="1" x14ac:dyDescent="0.25">
      <c r="A9" s="305" t="s">
        <v>31</v>
      </c>
      <c r="B9" s="306"/>
      <c r="C9" s="306"/>
      <c r="D9" s="306"/>
      <c r="E9" s="306"/>
      <c r="F9" s="306"/>
      <c r="G9" s="306"/>
      <c r="H9" s="306"/>
      <c r="I9" s="306"/>
      <c r="J9" s="306"/>
      <c r="K9" s="306"/>
      <c r="L9" s="306"/>
      <c r="M9" s="306"/>
      <c r="N9" s="306"/>
      <c r="O9" s="306"/>
      <c r="P9" s="306"/>
      <c r="Q9" s="306"/>
      <c r="R9" s="306"/>
      <c r="S9" s="306"/>
    </row>
    <row r="10" spans="1:20" ht="92.25" customHeight="1" x14ac:dyDescent="0.25">
      <c r="A10" s="276"/>
      <c r="B10" s="278" t="s">
        <v>13</v>
      </c>
      <c r="C10" s="278" t="s">
        <v>11</v>
      </c>
      <c r="D10" s="282" t="s">
        <v>24</v>
      </c>
      <c r="E10" s="282"/>
      <c r="F10" s="259" t="s">
        <v>23</v>
      </c>
      <c r="G10" s="259" t="s">
        <v>22</v>
      </c>
      <c r="H10" s="282" t="s">
        <v>39</v>
      </c>
      <c r="I10" s="259" t="s">
        <v>22</v>
      </c>
      <c r="J10" s="304" t="s">
        <v>27</v>
      </c>
      <c r="K10" s="304"/>
      <c r="L10" s="259" t="s">
        <v>23</v>
      </c>
      <c r="M10" s="259" t="s">
        <v>38</v>
      </c>
      <c r="N10" s="304" t="s">
        <v>21</v>
      </c>
      <c r="O10" s="304"/>
      <c r="P10" s="259" t="s">
        <v>23</v>
      </c>
      <c r="Q10" s="259" t="s">
        <v>22</v>
      </c>
      <c r="R10" s="282" t="s">
        <v>37</v>
      </c>
      <c r="S10" s="259" t="s">
        <v>22</v>
      </c>
      <c r="T10" s="69"/>
    </row>
    <row r="11" spans="1:20" ht="33.75" customHeight="1" x14ac:dyDescent="0.25">
      <c r="A11" s="276"/>
      <c r="B11" s="278"/>
      <c r="C11" s="278"/>
      <c r="D11" s="50" t="s">
        <v>19</v>
      </c>
      <c r="E11" s="50" t="s">
        <v>20</v>
      </c>
      <c r="F11" s="259"/>
      <c r="G11" s="259"/>
      <c r="H11" s="282"/>
      <c r="I11" s="259"/>
      <c r="J11" s="50" t="s">
        <v>19</v>
      </c>
      <c r="K11" s="50" t="s">
        <v>20</v>
      </c>
      <c r="L11" s="259"/>
      <c r="M11" s="259"/>
      <c r="N11" s="50" t="s">
        <v>19</v>
      </c>
      <c r="O11" s="50" t="s">
        <v>20</v>
      </c>
      <c r="P11" s="259"/>
      <c r="Q11" s="259"/>
      <c r="R11" s="282"/>
      <c r="S11" s="259"/>
    </row>
    <row r="12" spans="1:20" ht="30" customHeight="1" x14ac:dyDescent="0.25">
      <c r="A12" s="70">
        <v>1</v>
      </c>
      <c r="B12" s="118" t="s">
        <v>80</v>
      </c>
      <c r="C12" s="24">
        <v>15</v>
      </c>
      <c r="D12" s="54">
        <v>3.76</v>
      </c>
      <c r="E12" s="54">
        <v>3.45</v>
      </c>
      <c r="F12" s="62">
        <f>AVERAGE(D12:E12)</f>
        <v>3.605</v>
      </c>
      <c r="G12" s="63" t="b">
        <f>IF(F12&lt;=2.05,"100",(IF(AND(F12&gt;2.04,F12&lt;=2.42),"90",(IF(AND(F12&gt;2.43,F12&lt;=2.51),"80",(IF(AND(F12&gt;2.52,F12&lt;=2.58),"70",(IF(AND(F12&gt;2.53,F12&lt;=2.65),"60",(IF(AND(F12&gt;2.54,F12&lt;=2.73),"50",(IF(AND(F12&gt;2.55,F12&lt;=2.8),"40")))))))))))))</f>
        <v>0</v>
      </c>
      <c r="H12" s="71">
        <v>54</v>
      </c>
      <c r="I12" s="61" t="str">
        <f>IF(H12&gt;=62.98,"100",(IF(AND(H12&lt;62.97,H12&gt;=61.98),"90",(IF(AND(H12&lt;61.97,H12&gt;=54.67),"80",(IF(AND(H12&lt;54.66,H12&gt;=47.37),"70",(IF(AND(H12&lt;47.36,H12&gt;=43.72),"60",(IF(AND(H12&lt;43.71,H12&gt;=40.07),"50",(IF(AND(H12&lt;40.06, H12&gt;=31.76),"40")))))))))))))</f>
        <v>70</v>
      </c>
      <c r="J12" s="72">
        <v>178</v>
      </c>
      <c r="K12" s="72">
        <v>182</v>
      </c>
      <c r="L12" s="72">
        <f>AVERAGE(J12:K12)</f>
        <v>180</v>
      </c>
      <c r="M12" s="57">
        <v>182</v>
      </c>
      <c r="N12" s="54">
        <v>23</v>
      </c>
      <c r="O12" s="54">
        <v>19</v>
      </c>
      <c r="P12" s="61">
        <f>AVERAGE(N12:O12)</f>
        <v>21</v>
      </c>
      <c r="Q12" s="64" t="b">
        <f>IF(P12&lt;=4,"100",(IF(AND(P12&gt;=5,P12&lt;=10),"90",(IF(AND(P12&gt;=11,P12&lt;=12),"80",(IF(AND(P12&gt;=13,P12&lt;=14),"70",(IF(AND(P12&gt;=15,P12&lt;=16),"60",(IF(AND(P12&gt;=17,P12&lt;=17),"50",(IF(AND(P12&gt;=18,P12&lt;=18),"40")))))))))))))</f>
        <v>0</v>
      </c>
      <c r="R12" s="54">
        <v>9.41</v>
      </c>
      <c r="S12" s="61" t="str">
        <f>IF(R12&lt;=7.83,"100",(IF(AND(R12&gt;7.84,R12&lt;=9.57),"90",(IF(AND(R12&gt;9.58,R12&lt;=9.94),"80",(IF(AND(R12&gt;9.95,R12&lt;=10.03),"70",(IF(AND(R12&gt;10.04,R12&lt;=11.04),"60",(IF(AND(R12&gt;11.05,R12&lt;=11.77),"50",(IF(AND(R12&gt;11.78, R12&lt;=12.77),"40")))))))))))))</f>
        <v>90</v>
      </c>
    </row>
    <row r="13" spans="1:20" ht="30" customHeight="1" x14ac:dyDescent="0.25">
      <c r="A13" s="51">
        <v>2</v>
      </c>
      <c r="B13" s="117" t="s">
        <v>81</v>
      </c>
      <c r="C13" s="24">
        <v>16</v>
      </c>
      <c r="D13" s="54">
        <v>3.87</v>
      </c>
      <c r="E13" s="54">
        <v>3.61</v>
      </c>
      <c r="F13" s="62">
        <f t="shared" ref="F13:F34" si="0">AVERAGE(D13:E13)</f>
        <v>3.74</v>
      </c>
      <c r="G13" s="63" t="b">
        <f t="shared" ref="G13:G34" si="1">IF(F13&lt;=2.05,"100",(IF(AND(F13&gt;2.04,F13&lt;=2.42),"90",(IF(AND(F13&gt;2.43,F13&lt;=2.51),"80",(IF(AND(F13&gt;2.52,F13&lt;=2.58),"70",(IF(AND(F13&gt;2.53,F13&lt;=2.65),"60",(IF(AND(F13&gt;2.54,F13&lt;=2.73),"50",(IF(AND(F13&gt;2.55,F13&lt;=2.8),"40")))))))))))))</f>
        <v>0</v>
      </c>
      <c r="H13" s="71">
        <v>32</v>
      </c>
      <c r="I13" s="61" t="str">
        <f t="shared" ref="I13:I34" si="2">IF(H13&gt;=62.98,"100",(IF(AND(H13&lt;62.97,H13&gt;=61.98),"90",(IF(AND(H13&lt;61.97,H13&gt;=54.67),"80",(IF(AND(H13&lt;54.66,H13&gt;=47.37),"70",(IF(AND(H13&lt;47.36,H13&gt;=43.72),"60",(IF(AND(H13&lt;43.71,H13&gt;=40.07),"50",(IF(AND(H13&lt;40.06, H13&gt;=31.76),"40")))))))))))))</f>
        <v>40</v>
      </c>
      <c r="J13" s="54">
        <v>159</v>
      </c>
      <c r="K13" s="54">
        <v>161</v>
      </c>
      <c r="L13" s="72">
        <f t="shared" ref="L13:L34" si="3">AVERAGE(J13:K13)</f>
        <v>160</v>
      </c>
      <c r="M13" s="153">
        <v>161</v>
      </c>
      <c r="N13" s="54">
        <v>22</v>
      </c>
      <c r="O13" s="54">
        <v>12</v>
      </c>
      <c r="P13" s="61">
        <f t="shared" ref="P13:P34" si="4">AVERAGE(N13:O13)</f>
        <v>17</v>
      </c>
      <c r="Q13" s="64" t="str">
        <f t="shared" ref="Q13:Q34" si="5">IF(P13&lt;=4,"100",(IF(AND(P13&gt;=5,P13&lt;=10),"90",(IF(AND(P13&gt;=11,P13&lt;=12),"80",(IF(AND(P13&gt;=13,P13&lt;=14),"70",(IF(AND(P13&gt;=15,P13&lt;=16),"60",(IF(AND(P13&gt;=17,P13&lt;=17),"50",(IF(AND(P13&gt;=18,P13&lt;=18),"40")))))))))))))</f>
        <v>50</v>
      </c>
      <c r="R13" s="54">
        <v>10.44</v>
      </c>
      <c r="S13" s="61" t="str">
        <f t="shared" ref="S13:S34" si="6">IF(R13&lt;=7.83,"100",(IF(AND(R13&gt;7.84,R13&lt;=9.57),"90",(IF(AND(R13&gt;9.58,R13&lt;=9.94),"80",(IF(AND(R13&gt;9.95,R13&lt;=10.03),"70",(IF(AND(R13&gt;10.04,R13&lt;=11.04),"60",(IF(AND(R13&gt;11.05,R13&lt;=11.77),"50",(IF(AND(R13&gt;11.78, R13&lt;=12.77),"40")))))))))))))</f>
        <v>60</v>
      </c>
    </row>
    <row r="14" spans="1:20" ht="30" customHeight="1" x14ac:dyDescent="0.25">
      <c r="A14" s="51">
        <v>3</v>
      </c>
      <c r="B14" s="117" t="s">
        <v>82</v>
      </c>
      <c r="C14" s="24">
        <v>16</v>
      </c>
      <c r="D14" s="54">
        <v>4.87</v>
      </c>
      <c r="E14" s="54">
        <v>4.5599999999999996</v>
      </c>
      <c r="F14" s="62">
        <f t="shared" si="0"/>
        <v>4.7149999999999999</v>
      </c>
      <c r="G14" s="63" t="b">
        <f t="shared" si="1"/>
        <v>0</v>
      </c>
      <c r="H14" s="71">
        <v>21</v>
      </c>
      <c r="I14" s="61" t="b">
        <f t="shared" si="2"/>
        <v>0</v>
      </c>
      <c r="J14" s="54">
        <v>142</v>
      </c>
      <c r="K14" s="54">
        <v>148</v>
      </c>
      <c r="L14" s="72">
        <f t="shared" si="3"/>
        <v>145</v>
      </c>
      <c r="M14" s="153">
        <v>148</v>
      </c>
      <c r="N14" s="54">
        <v>14</v>
      </c>
      <c r="O14" s="54">
        <v>5</v>
      </c>
      <c r="P14" s="61">
        <f t="shared" si="4"/>
        <v>9.5</v>
      </c>
      <c r="Q14" s="64" t="str">
        <f t="shared" si="5"/>
        <v>90</v>
      </c>
      <c r="R14" s="54">
        <v>12.24</v>
      </c>
      <c r="S14" s="61" t="str">
        <f t="shared" si="6"/>
        <v>40</v>
      </c>
    </row>
    <row r="15" spans="1:20" ht="30" customHeight="1" x14ac:dyDescent="0.25">
      <c r="A15" s="51">
        <v>4</v>
      </c>
      <c r="B15" s="118" t="s">
        <v>83</v>
      </c>
      <c r="C15" s="24">
        <v>16</v>
      </c>
      <c r="D15" s="54">
        <v>3.41</v>
      </c>
      <c r="E15" s="54">
        <v>3.43</v>
      </c>
      <c r="F15" s="62">
        <f t="shared" si="0"/>
        <v>3.42</v>
      </c>
      <c r="G15" s="63" t="b">
        <f t="shared" si="1"/>
        <v>0</v>
      </c>
      <c r="H15" s="71">
        <v>41</v>
      </c>
      <c r="I15" s="61" t="str">
        <f t="shared" si="2"/>
        <v>50</v>
      </c>
      <c r="J15" s="54">
        <v>187</v>
      </c>
      <c r="K15" s="54">
        <v>190</v>
      </c>
      <c r="L15" s="72">
        <f t="shared" si="3"/>
        <v>188.5</v>
      </c>
      <c r="M15" s="153">
        <v>190</v>
      </c>
      <c r="N15" s="54">
        <v>20</v>
      </c>
      <c r="O15" s="54">
        <v>27</v>
      </c>
      <c r="P15" s="61">
        <f t="shared" si="4"/>
        <v>23.5</v>
      </c>
      <c r="Q15" s="64" t="b">
        <f t="shared" si="5"/>
        <v>0</v>
      </c>
      <c r="R15" s="54">
        <v>11.43</v>
      </c>
      <c r="S15" s="61" t="str">
        <f t="shared" si="6"/>
        <v>50</v>
      </c>
    </row>
    <row r="16" spans="1:20" ht="30" customHeight="1" x14ac:dyDescent="0.25">
      <c r="A16" s="51">
        <v>5</v>
      </c>
      <c r="B16" s="117" t="s">
        <v>84</v>
      </c>
      <c r="C16" s="24">
        <v>15</v>
      </c>
      <c r="D16" s="54">
        <v>3.89</v>
      </c>
      <c r="E16" s="54">
        <v>3.76</v>
      </c>
      <c r="F16" s="62">
        <f t="shared" si="0"/>
        <v>3.8250000000000002</v>
      </c>
      <c r="G16" s="63" t="b">
        <f t="shared" si="1"/>
        <v>0</v>
      </c>
      <c r="H16" s="71">
        <v>78</v>
      </c>
      <c r="I16" s="61" t="str">
        <f t="shared" si="2"/>
        <v>100</v>
      </c>
      <c r="J16" s="54">
        <v>190</v>
      </c>
      <c r="K16" s="54">
        <v>193</v>
      </c>
      <c r="L16" s="72">
        <f t="shared" si="3"/>
        <v>191.5</v>
      </c>
      <c r="M16" s="153">
        <v>193</v>
      </c>
      <c r="N16" s="54">
        <v>20</v>
      </c>
      <c r="O16" s="54">
        <v>16</v>
      </c>
      <c r="P16" s="61">
        <f t="shared" si="4"/>
        <v>18</v>
      </c>
      <c r="Q16" s="64" t="str">
        <f t="shared" si="5"/>
        <v>40</v>
      </c>
      <c r="R16" s="54">
        <v>10.96</v>
      </c>
      <c r="S16" s="61" t="str">
        <f t="shared" si="6"/>
        <v>60</v>
      </c>
    </row>
    <row r="17" spans="1:19" ht="30" customHeight="1" x14ac:dyDescent="0.25">
      <c r="A17" s="51">
        <v>6</v>
      </c>
      <c r="B17" s="117" t="s">
        <v>85</v>
      </c>
      <c r="C17" s="24">
        <v>15</v>
      </c>
      <c r="D17" s="54">
        <v>3.59</v>
      </c>
      <c r="E17" s="54">
        <v>3.64</v>
      </c>
      <c r="F17" s="62">
        <f t="shared" si="0"/>
        <v>3.6150000000000002</v>
      </c>
      <c r="G17" s="63" t="b">
        <f t="shared" si="1"/>
        <v>0</v>
      </c>
      <c r="H17" s="71">
        <v>83</v>
      </c>
      <c r="I17" s="61" t="str">
        <f t="shared" si="2"/>
        <v>100</v>
      </c>
      <c r="J17" s="54">
        <v>169</v>
      </c>
      <c r="K17" s="54">
        <v>178</v>
      </c>
      <c r="L17" s="72">
        <f t="shared" si="3"/>
        <v>173.5</v>
      </c>
      <c r="M17" s="153">
        <v>178</v>
      </c>
      <c r="N17" s="54">
        <v>8</v>
      </c>
      <c r="O17" s="54">
        <v>20</v>
      </c>
      <c r="P17" s="61">
        <f t="shared" si="4"/>
        <v>14</v>
      </c>
      <c r="Q17" s="64" t="str">
        <f t="shared" si="5"/>
        <v>70</v>
      </c>
      <c r="R17" s="54">
        <v>11.62</v>
      </c>
      <c r="S17" s="61" t="str">
        <f t="shared" si="6"/>
        <v>50</v>
      </c>
    </row>
    <row r="18" spans="1:19" ht="30" customHeight="1" x14ac:dyDescent="0.25">
      <c r="A18" s="51">
        <v>7</v>
      </c>
      <c r="B18" s="117" t="s">
        <v>87</v>
      </c>
      <c r="C18" s="24">
        <v>15</v>
      </c>
      <c r="D18" s="54">
        <v>4.04</v>
      </c>
      <c r="E18" s="54">
        <v>4.87</v>
      </c>
      <c r="F18" s="62">
        <f t="shared" si="0"/>
        <v>4.4550000000000001</v>
      </c>
      <c r="G18" s="63" t="b">
        <f t="shared" si="1"/>
        <v>0</v>
      </c>
      <c r="H18" s="71">
        <v>78</v>
      </c>
      <c r="I18" s="61" t="str">
        <f t="shared" si="2"/>
        <v>100</v>
      </c>
      <c r="J18" s="54">
        <v>166</v>
      </c>
      <c r="K18" s="54">
        <v>162</v>
      </c>
      <c r="L18" s="72">
        <f t="shared" si="3"/>
        <v>164</v>
      </c>
      <c r="M18" s="153">
        <v>166</v>
      </c>
      <c r="N18" s="54">
        <v>25</v>
      </c>
      <c r="O18" s="54">
        <v>22</v>
      </c>
      <c r="P18" s="61">
        <f t="shared" si="4"/>
        <v>23.5</v>
      </c>
      <c r="Q18" s="64" t="b">
        <f t="shared" si="5"/>
        <v>0</v>
      </c>
      <c r="R18" s="54">
        <v>11.06</v>
      </c>
      <c r="S18" s="61" t="str">
        <f t="shared" si="6"/>
        <v>50</v>
      </c>
    </row>
    <row r="19" spans="1:19" ht="30" customHeight="1" x14ac:dyDescent="0.25">
      <c r="A19" s="51">
        <v>8</v>
      </c>
      <c r="B19" s="144" t="s">
        <v>88</v>
      </c>
      <c r="C19" s="24">
        <v>14</v>
      </c>
      <c r="D19" s="54">
        <v>3.58</v>
      </c>
      <c r="E19" s="54">
        <v>3.64</v>
      </c>
      <c r="F19" s="62">
        <f t="shared" si="0"/>
        <v>3.6100000000000003</v>
      </c>
      <c r="G19" s="63" t="b">
        <f t="shared" si="1"/>
        <v>0</v>
      </c>
      <c r="H19" s="71">
        <v>50</v>
      </c>
      <c r="I19" s="61" t="str">
        <f t="shared" si="2"/>
        <v>70</v>
      </c>
      <c r="J19" s="54">
        <v>206</v>
      </c>
      <c r="K19" s="54">
        <v>216</v>
      </c>
      <c r="L19" s="72">
        <f t="shared" si="3"/>
        <v>211</v>
      </c>
      <c r="M19" s="153">
        <v>216</v>
      </c>
      <c r="N19" s="54">
        <v>7</v>
      </c>
      <c r="O19" s="54">
        <v>14</v>
      </c>
      <c r="P19" s="61">
        <f t="shared" si="4"/>
        <v>10.5</v>
      </c>
      <c r="Q19" s="64" t="b">
        <f t="shared" si="5"/>
        <v>0</v>
      </c>
      <c r="R19" s="54">
        <v>10.68</v>
      </c>
      <c r="S19" s="61" t="str">
        <f t="shared" si="6"/>
        <v>60</v>
      </c>
    </row>
    <row r="20" spans="1:19" ht="30" customHeight="1" x14ac:dyDescent="0.25">
      <c r="A20" s="51">
        <v>9</v>
      </c>
      <c r="B20" s="117" t="s">
        <v>89</v>
      </c>
      <c r="C20" s="24">
        <v>16</v>
      </c>
      <c r="D20" s="54">
        <v>4.9000000000000004</v>
      </c>
      <c r="E20" s="54">
        <v>4.6500000000000004</v>
      </c>
      <c r="F20" s="62">
        <f t="shared" si="0"/>
        <v>4.7750000000000004</v>
      </c>
      <c r="G20" s="63" t="b">
        <f t="shared" si="1"/>
        <v>0</v>
      </c>
      <c r="H20" s="71">
        <v>38</v>
      </c>
      <c r="I20" s="61" t="str">
        <f t="shared" si="2"/>
        <v>40</v>
      </c>
      <c r="J20" s="54">
        <v>140</v>
      </c>
      <c r="K20" s="54">
        <v>137</v>
      </c>
      <c r="L20" s="72">
        <f t="shared" si="3"/>
        <v>138.5</v>
      </c>
      <c r="M20" s="153">
        <v>140</v>
      </c>
      <c r="N20" s="54">
        <v>14</v>
      </c>
      <c r="O20" s="54">
        <v>5</v>
      </c>
      <c r="P20" s="61">
        <f t="shared" si="4"/>
        <v>9.5</v>
      </c>
      <c r="Q20" s="64" t="str">
        <f t="shared" si="5"/>
        <v>90</v>
      </c>
      <c r="R20" s="54">
        <v>1274</v>
      </c>
      <c r="S20" s="61" t="b">
        <f t="shared" si="6"/>
        <v>0</v>
      </c>
    </row>
    <row r="21" spans="1:19" ht="30" customHeight="1" x14ac:dyDescent="0.25">
      <c r="A21" s="51">
        <v>10</v>
      </c>
      <c r="B21" s="117" t="s">
        <v>91</v>
      </c>
      <c r="C21" s="24">
        <v>14</v>
      </c>
      <c r="D21" s="54">
        <v>3.68</v>
      </c>
      <c r="E21" s="54">
        <v>3.93</v>
      </c>
      <c r="F21" s="62">
        <f t="shared" si="0"/>
        <v>3.8050000000000002</v>
      </c>
      <c r="G21" s="63" t="b">
        <f t="shared" si="1"/>
        <v>0</v>
      </c>
      <c r="H21" s="71">
        <v>41</v>
      </c>
      <c r="I21" s="61" t="str">
        <f t="shared" si="2"/>
        <v>50</v>
      </c>
      <c r="J21" s="54">
        <v>162</v>
      </c>
      <c r="K21" s="54">
        <v>174</v>
      </c>
      <c r="L21" s="72">
        <f t="shared" si="3"/>
        <v>168</v>
      </c>
      <c r="M21" s="153">
        <v>174</v>
      </c>
      <c r="N21" s="54">
        <v>8</v>
      </c>
      <c r="O21" s="54">
        <v>20</v>
      </c>
      <c r="P21" s="61">
        <f t="shared" si="4"/>
        <v>14</v>
      </c>
      <c r="Q21" s="64" t="str">
        <f t="shared" si="5"/>
        <v>70</v>
      </c>
      <c r="R21" s="54">
        <v>11.43</v>
      </c>
      <c r="S21" s="61" t="str">
        <f t="shared" si="6"/>
        <v>50</v>
      </c>
    </row>
    <row r="22" spans="1:19" ht="30" customHeight="1" x14ac:dyDescent="0.25">
      <c r="A22" s="51">
        <v>11</v>
      </c>
      <c r="B22" s="117" t="s">
        <v>92</v>
      </c>
      <c r="C22" s="24">
        <v>15</v>
      </c>
      <c r="D22" s="54">
        <v>4.32</v>
      </c>
      <c r="E22" s="54">
        <v>4.6100000000000003</v>
      </c>
      <c r="F22" s="62">
        <f t="shared" si="0"/>
        <v>4.4649999999999999</v>
      </c>
      <c r="G22" s="63" t="b">
        <f t="shared" si="1"/>
        <v>0</v>
      </c>
      <c r="H22" s="71">
        <v>51</v>
      </c>
      <c r="I22" s="61" t="str">
        <f t="shared" si="2"/>
        <v>70</v>
      </c>
      <c r="J22" s="54">
        <v>157</v>
      </c>
      <c r="K22" s="54">
        <v>159</v>
      </c>
      <c r="L22" s="72">
        <f t="shared" si="3"/>
        <v>158</v>
      </c>
      <c r="M22" s="153">
        <v>159</v>
      </c>
      <c r="N22" s="54">
        <v>10</v>
      </c>
      <c r="O22" s="54">
        <v>13</v>
      </c>
      <c r="P22" s="61">
        <f t="shared" si="4"/>
        <v>11.5</v>
      </c>
      <c r="Q22" s="64" t="str">
        <f t="shared" si="5"/>
        <v>80</v>
      </c>
      <c r="R22" s="54">
        <v>12.59</v>
      </c>
      <c r="S22" s="61" t="str">
        <f t="shared" si="6"/>
        <v>40</v>
      </c>
    </row>
    <row r="23" spans="1:19" ht="30" customHeight="1" x14ac:dyDescent="0.25">
      <c r="A23" s="51">
        <v>12</v>
      </c>
      <c r="B23" s="155" t="s">
        <v>93</v>
      </c>
      <c r="C23" s="24">
        <v>14</v>
      </c>
      <c r="D23" s="54">
        <v>3.77</v>
      </c>
      <c r="E23" s="54">
        <v>3.97</v>
      </c>
      <c r="F23" s="62">
        <f t="shared" si="0"/>
        <v>3.87</v>
      </c>
      <c r="G23" s="63" t="b">
        <f t="shared" si="1"/>
        <v>0</v>
      </c>
      <c r="H23" s="71">
        <v>70</v>
      </c>
      <c r="I23" s="61" t="str">
        <f t="shared" si="2"/>
        <v>100</v>
      </c>
      <c r="J23" s="54">
        <v>182</v>
      </c>
      <c r="K23" s="54">
        <v>190</v>
      </c>
      <c r="L23" s="72">
        <f t="shared" si="3"/>
        <v>186</v>
      </c>
      <c r="M23" s="153">
        <v>190</v>
      </c>
      <c r="N23" s="54">
        <v>9</v>
      </c>
      <c r="O23" s="54">
        <v>6</v>
      </c>
      <c r="P23" s="61">
        <f t="shared" si="4"/>
        <v>7.5</v>
      </c>
      <c r="Q23" s="64" t="str">
        <f t="shared" si="5"/>
        <v>90</v>
      </c>
      <c r="R23" s="54">
        <v>12.41</v>
      </c>
      <c r="S23" s="61" t="str">
        <f t="shared" si="6"/>
        <v>40</v>
      </c>
    </row>
    <row r="24" spans="1:19" ht="30" customHeight="1" x14ac:dyDescent="0.25">
      <c r="A24" s="51">
        <v>13</v>
      </c>
      <c r="B24" s="117" t="s">
        <v>94</v>
      </c>
      <c r="C24" s="24">
        <v>16</v>
      </c>
      <c r="D24" s="54">
        <v>4.24</v>
      </c>
      <c r="E24" s="54">
        <v>4.34</v>
      </c>
      <c r="F24" s="62">
        <f t="shared" si="0"/>
        <v>4.29</v>
      </c>
      <c r="G24" s="63" t="b">
        <f t="shared" si="1"/>
        <v>0</v>
      </c>
      <c r="H24" s="71">
        <v>28</v>
      </c>
      <c r="I24" s="61" t="b">
        <f t="shared" si="2"/>
        <v>0</v>
      </c>
      <c r="J24" s="54">
        <v>130</v>
      </c>
      <c r="K24" s="54">
        <v>121</v>
      </c>
      <c r="L24" s="72">
        <f t="shared" si="3"/>
        <v>125.5</v>
      </c>
      <c r="M24" s="153">
        <v>130</v>
      </c>
      <c r="N24" s="54">
        <v>14</v>
      </c>
      <c r="O24" s="54">
        <v>10</v>
      </c>
      <c r="P24" s="61">
        <f t="shared" si="4"/>
        <v>12</v>
      </c>
      <c r="Q24" s="64" t="str">
        <f t="shared" si="5"/>
        <v>80</v>
      </c>
      <c r="R24" s="54">
        <v>13.99</v>
      </c>
      <c r="S24" s="61" t="b">
        <f t="shared" si="6"/>
        <v>0</v>
      </c>
    </row>
    <row r="25" spans="1:19" ht="30" customHeight="1" x14ac:dyDescent="0.25">
      <c r="A25" s="51">
        <v>14</v>
      </c>
      <c r="B25" s="146" t="s">
        <v>99</v>
      </c>
      <c r="C25" s="109">
        <v>15</v>
      </c>
      <c r="D25" s="54">
        <v>4.6500000000000004</v>
      </c>
      <c r="E25" s="54">
        <v>3.97</v>
      </c>
      <c r="F25" s="62">
        <f t="shared" si="0"/>
        <v>4.3100000000000005</v>
      </c>
      <c r="G25" s="63" t="b">
        <f t="shared" si="1"/>
        <v>0</v>
      </c>
      <c r="H25" s="71">
        <v>50</v>
      </c>
      <c r="I25" s="61" t="str">
        <f t="shared" si="2"/>
        <v>70</v>
      </c>
      <c r="J25" s="54">
        <v>143</v>
      </c>
      <c r="K25" s="54">
        <v>154</v>
      </c>
      <c r="L25" s="72">
        <f t="shared" si="3"/>
        <v>148.5</v>
      </c>
      <c r="M25" s="153">
        <v>154</v>
      </c>
      <c r="N25" s="54">
        <v>16</v>
      </c>
      <c r="O25" s="54">
        <v>8</v>
      </c>
      <c r="P25" s="61">
        <f t="shared" si="4"/>
        <v>12</v>
      </c>
      <c r="Q25" s="64" t="str">
        <f t="shared" si="5"/>
        <v>80</v>
      </c>
      <c r="R25" s="54">
        <v>13.18</v>
      </c>
      <c r="S25" s="61" t="b">
        <f t="shared" si="6"/>
        <v>0</v>
      </c>
    </row>
    <row r="26" spans="1:19" ht="30" customHeight="1" x14ac:dyDescent="0.25">
      <c r="A26" s="51">
        <v>15</v>
      </c>
      <c r="B26" s="146" t="s">
        <v>100</v>
      </c>
      <c r="C26" s="109">
        <v>17</v>
      </c>
      <c r="D26" s="54">
        <v>4.9000000000000004</v>
      </c>
      <c r="E26" s="54">
        <v>4.67</v>
      </c>
      <c r="F26" s="62">
        <f t="shared" si="0"/>
        <v>4.7850000000000001</v>
      </c>
      <c r="G26" s="63" t="b">
        <f t="shared" si="1"/>
        <v>0</v>
      </c>
      <c r="H26" s="71">
        <v>30</v>
      </c>
      <c r="I26" s="61" t="b">
        <f t="shared" si="2"/>
        <v>0</v>
      </c>
      <c r="J26" s="54">
        <v>118</v>
      </c>
      <c r="K26" s="54">
        <v>120</v>
      </c>
      <c r="L26" s="72">
        <f t="shared" si="3"/>
        <v>119</v>
      </c>
      <c r="M26" s="153">
        <v>120</v>
      </c>
      <c r="N26" s="54">
        <v>49</v>
      </c>
      <c r="O26" s="54">
        <v>16</v>
      </c>
      <c r="P26" s="61">
        <f t="shared" si="4"/>
        <v>32.5</v>
      </c>
      <c r="Q26" s="64" t="b">
        <f t="shared" si="5"/>
        <v>0</v>
      </c>
      <c r="R26" s="54">
        <v>13.9</v>
      </c>
      <c r="S26" s="61" t="b">
        <f t="shared" si="6"/>
        <v>0</v>
      </c>
    </row>
    <row r="27" spans="1:19" ht="30" customHeight="1" x14ac:dyDescent="0.25">
      <c r="A27" s="51">
        <v>16</v>
      </c>
      <c r="B27" s="146" t="s">
        <v>101</v>
      </c>
      <c r="C27" s="109">
        <v>14</v>
      </c>
      <c r="D27" s="54">
        <v>4.4400000000000004</v>
      </c>
      <c r="E27" s="54">
        <v>4.7300000000000004</v>
      </c>
      <c r="F27" s="62">
        <f t="shared" si="0"/>
        <v>4.5850000000000009</v>
      </c>
      <c r="G27" s="63" t="b">
        <f t="shared" si="1"/>
        <v>0</v>
      </c>
      <c r="H27" s="71">
        <v>22</v>
      </c>
      <c r="I27" s="61" t="b">
        <f t="shared" si="2"/>
        <v>0</v>
      </c>
      <c r="J27" s="54">
        <v>135</v>
      </c>
      <c r="K27" s="54">
        <v>138</v>
      </c>
      <c r="L27" s="72">
        <f t="shared" si="3"/>
        <v>136.5</v>
      </c>
      <c r="M27" s="153">
        <v>138</v>
      </c>
      <c r="N27" s="54">
        <v>14</v>
      </c>
      <c r="O27" s="54">
        <v>8</v>
      </c>
      <c r="P27" s="61">
        <f t="shared" si="4"/>
        <v>11</v>
      </c>
      <c r="Q27" s="64" t="str">
        <f t="shared" si="5"/>
        <v>80</v>
      </c>
      <c r="R27" s="54">
        <v>10.18</v>
      </c>
      <c r="S27" s="61" t="str">
        <f t="shared" si="6"/>
        <v>60</v>
      </c>
    </row>
    <row r="28" spans="1:19" ht="30" customHeight="1" x14ac:dyDescent="0.25">
      <c r="A28" s="51">
        <v>17</v>
      </c>
      <c r="B28" s="146" t="s">
        <v>102</v>
      </c>
      <c r="C28" s="109">
        <v>14</v>
      </c>
      <c r="D28" s="54">
        <v>4.1399999999999997</v>
      </c>
      <c r="E28" s="54">
        <v>4.51</v>
      </c>
      <c r="F28" s="62">
        <f t="shared" si="0"/>
        <v>4.3249999999999993</v>
      </c>
      <c r="G28" s="63" t="b">
        <f t="shared" si="1"/>
        <v>0</v>
      </c>
      <c r="H28" s="71">
        <v>18</v>
      </c>
      <c r="I28" s="61" t="b">
        <f t="shared" si="2"/>
        <v>0</v>
      </c>
      <c r="J28" s="54">
        <v>120</v>
      </c>
      <c r="K28" s="54">
        <v>131</v>
      </c>
      <c r="L28" s="72">
        <f t="shared" si="3"/>
        <v>125.5</v>
      </c>
      <c r="M28" s="153">
        <v>131</v>
      </c>
      <c r="N28" s="54">
        <v>22</v>
      </c>
      <c r="O28" s="54">
        <v>8</v>
      </c>
      <c r="P28" s="61">
        <f t="shared" si="4"/>
        <v>15</v>
      </c>
      <c r="Q28" s="64" t="str">
        <f t="shared" si="5"/>
        <v>60</v>
      </c>
      <c r="R28" s="54">
        <v>13.93</v>
      </c>
      <c r="S28" s="61" t="b">
        <f t="shared" si="6"/>
        <v>0</v>
      </c>
    </row>
    <row r="29" spans="1:19" ht="30" customHeight="1" x14ac:dyDescent="0.25">
      <c r="A29" s="51">
        <v>18</v>
      </c>
      <c r="B29" s="146" t="s">
        <v>103</v>
      </c>
      <c r="C29" s="109">
        <v>15</v>
      </c>
      <c r="D29" s="54">
        <v>4.82</v>
      </c>
      <c r="E29" s="54">
        <v>4.43</v>
      </c>
      <c r="F29" s="62">
        <f t="shared" si="0"/>
        <v>4.625</v>
      </c>
      <c r="G29" s="63" t="b">
        <f t="shared" si="1"/>
        <v>0</v>
      </c>
      <c r="H29" s="71">
        <v>50</v>
      </c>
      <c r="I29" s="61" t="str">
        <f t="shared" si="2"/>
        <v>70</v>
      </c>
      <c r="J29" s="54">
        <v>165</v>
      </c>
      <c r="K29" s="54">
        <v>168</v>
      </c>
      <c r="L29" s="72">
        <f t="shared" si="3"/>
        <v>166.5</v>
      </c>
      <c r="M29" s="153">
        <v>168</v>
      </c>
      <c r="N29" s="54">
        <v>9</v>
      </c>
      <c r="O29" s="54">
        <v>11</v>
      </c>
      <c r="P29" s="61">
        <f t="shared" si="4"/>
        <v>10</v>
      </c>
      <c r="Q29" s="64" t="str">
        <f t="shared" si="5"/>
        <v>90</v>
      </c>
      <c r="R29" s="54">
        <v>11.99</v>
      </c>
      <c r="S29" s="61" t="str">
        <f t="shared" si="6"/>
        <v>40</v>
      </c>
    </row>
    <row r="30" spans="1:19" ht="30" customHeight="1" x14ac:dyDescent="0.25">
      <c r="A30" s="51">
        <v>19</v>
      </c>
      <c r="B30" s="146" t="s">
        <v>104</v>
      </c>
      <c r="C30" s="109">
        <v>17</v>
      </c>
      <c r="D30" s="54">
        <v>4.74</v>
      </c>
      <c r="E30" s="54">
        <v>4.7699999999999996</v>
      </c>
      <c r="F30" s="62">
        <f t="shared" si="0"/>
        <v>4.7549999999999999</v>
      </c>
      <c r="G30" s="63" t="b">
        <f t="shared" si="1"/>
        <v>0</v>
      </c>
      <c r="H30" s="71">
        <v>50</v>
      </c>
      <c r="I30" s="61" t="str">
        <f t="shared" si="2"/>
        <v>70</v>
      </c>
      <c r="J30" s="54">
        <v>210</v>
      </c>
      <c r="K30" s="54">
        <v>206</v>
      </c>
      <c r="L30" s="72">
        <f t="shared" si="3"/>
        <v>208</v>
      </c>
      <c r="M30" s="153">
        <v>210</v>
      </c>
      <c r="N30" s="54">
        <v>19</v>
      </c>
      <c r="O30" s="54">
        <v>11</v>
      </c>
      <c r="P30" s="61">
        <f t="shared" si="4"/>
        <v>15</v>
      </c>
      <c r="Q30" s="64" t="str">
        <f t="shared" si="5"/>
        <v>60</v>
      </c>
      <c r="R30" s="54">
        <v>11.31</v>
      </c>
      <c r="S30" s="61" t="str">
        <f t="shared" si="6"/>
        <v>50</v>
      </c>
    </row>
    <row r="31" spans="1:19" ht="30" customHeight="1" x14ac:dyDescent="0.25">
      <c r="A31" s="51">
        <v>20</v>
      </c>
      <c r="B31" s="146" t="s">
        <v>105</v>
      </c>
      <c r="C31" s="109">
        <v>14</v>
      </c>
      <c r="D31" s="54">
        <v>4.32</v>
      </c>
      <c r="E31" s="54">
        <v>4.72</v>
      </c>
      <c r="F31" s="62">
        <f t="shared" si="0"/>
        <v>4.5199999999999996</v>
      </c>
      <c r="G31" s="63" t="b">
        <f t="shared" si="1"/>
        <v>0</v>
      </c>
      <c r="H31" s="71">
        <v>64</v>
      </c>
      <c r="I31" s="61" t="str">
        <f t="shared" si="2"/>
        <v>100</v>
      </c>
      <c r="J31" s="54">
        <v>161</v>
      </c>
      <c r="K31" s="54">
        <v>172</v>
      </c>
      <c r="L31" s="72">
        <f t="shared" si="3"/>
        <v>166.5</v>
      </c>
      <c r="M31" s="153">
        <v>172</v>
      </c>
      <c r="N31" s="54">
        <v>46</v>
      </c>
      <c r="O31" s="54">
        <v>18</v>
      </c>
      <c r="P31" s="61">
        <f t="shared" si="4"/>
        <v>32</v>
      </c>
      <c r="Q31" s="64" t="b">
        <f t="shared" si="5"/>
        <v>0</v>
      </c>
      <c r="R31" s="54">
        <v>12.06</v>
      </c>
      <c r="S31" s="61" t="str">
        <f t="shared" si="6"/>
        <v>40</v>
      </c>
    </row>
    <row r="32" spans="1:19" ht="30" customHeight="1" x14ac:dyDescent="0.25">
      <c r="A32" s="51">
        <v>21</v>
      </c>
      <c r="B32" s="154" t="s">
        <v>112</v>
      </c>
      <c r="C32" s="59">
        <v>17</v>
      </c>
      <c r="D32" s="54">
        <v>3.34</v>
      </c>
      <c r="E32" s="54">
        <v>3.73</v>
      </c>
      <c r="F32" s="62">
        <f t="shared" si="0"/>
        <v>3.5350000000000001</v>
      </c>
      <c r="G32" s="63" t="b">
        <f t="shared" si="1"/>
        <v>0</v>
      </c>
      <c r="H32" s="71">
        <v>56</v>
      </c>
      <c r="I32" s="61" t="str">
        <f t="shared" si="2"/>
        <v>80</v>
      </c>
      <c r="J32" s="54">
        <v>176</v>
      </c>
      <c r="K32" s="54">
        <v>168</v>
      </c>
      <c r="L32" s="72">
        <f t="shared" si="3"/>
        <v>172</v>
      </c>
      <c r="M32" s="153">
        <v>176</v>
      </c>
      <c r="N32" s="54">
        <v>28</v>
      </c>
      <c r="O32" s="54">
        <v>11</v>
      </c>
      <c r="P32" s="61">
        <f t="shared" si="4"/>
        <v>19.5</v>
      </c>
      <c r="Q32" s="64" t="b">
        <f t="shared" si="5"/>
        <v>0</v>
      </c>
      <c r="R32" s="54">
        <v>11.84</v>
      </c>
      <c r="S32" s="61" t="str">
        <f t="shared" si="6"/>
        <v>40</v>
      </c>
    </row>
    <row r="33" spans="1:22" ht="30" customHeight="1" x14ac:dyDescent="0.25">
      <c r="A33" s="51">
        <v>22</v>
      </c>
      <c r="B33" s="154" t="s">
        <v>113</v>
      </c>
      <c r="C33" s="59">
        <v>15</v>
      </c>
      <c r="D33" s="54">
        <v>3.84</v>
      </c>
      <c r="E33" s="54">
        <v>4.25</v>
      </c>
      <c r="F33" s="62">
        <f t="shared" si="0"/>
        <v>4.0449999999999999</v>
      </c>
      <c r="G33" s="63" t="b">
        <f t="shared" si="1"/>
        <v>0</v>
      </c>
      <c r="H33" s="71">
        <v>33</v>
      </c>
      <c r="I33" s="61" t="str">
        <f t="shared" si="2"/>
        <v>40</v>
      </c>
      <c r="J33" s="54">
        <v>148</v>
      </c>
      <c r="K33" s="54">
        <v>153</v>
      </c>
      <c r="L33" s="72">
        <f t="shared" si="3"/>
        <v>150.5</v>
      </c>
      <c r="M33" s="153">
        <v>153</v>
      </c>
      <c r="N33" s="54">
        <v>19</v>
      </c>
      <c r="O33" s="54">
        <v>12</v>
      </c>
      <c r="P33" s="61">
        <f t="shared" si="4"/>
        <v>15.5</v>
      </c>
      <c r="Q33" s="64" t="str">
        <f t="shared" si="5"/>
        <v>60</v>
      </c>
      <c r="R33" s="54">
        <v>13.65</v>
      </c>
      <c r="S33" s="61" t="b">
        <f t="shared" si="6"/>
        <v>0</v>
      </c>
    </row>
    <row r="34" spans="1:22" ht="30" customHeight="1" x14ac:dyDescent="0.25">
      <c r="A34" s="51">
        <v>23</v>
      </c>
      <c r="B34" s="146" t="s">
        <v>114</v>
      </c>
      <c r="C34" s="109">
        <v>14</v>
      </c>
      <c r="D34" s="54">
        <v>4.54</v>
      </c>
      <c r="E34" s="54">
        <v>4.21</v>
      </c>
      <c r="F34" s="62">
        <f t="shared" si="0"/>
        <v>4.375</v>
      </c>
      <c r="G34" s="63" t="b">
        <f t="shared" si="1"/>
        <v>0</v>
      </c>
      <c r="H34" s="71">
        <v>45</v>
      </c>
      <c r="I34" s="61" t="str">
        <f t="shared" si="2"/>
        <v>60</v>
      </c>
      <c r="J34" s="54">
        <v>178</v>
      </c>
      <c r="K34" s="54">
        <v>181</v>
      </c>
      <c r="L34" s="54">
        <f t="shared" si="3"/>
        <v>179.5</v>
      </c>
      <c r="M34" s="153">
        <v>181</v>
      </c>
      <c r="N34" s="54">
        <v>13</v>
      </c>
      <c r="O34" s="54">
        <v>21</v>
      </c>
      <c r="P34" s="61">
        <f t="shared" si="4"/>
        <v>17</v>
      </c>
      <c r="Q34" s="64" t="str">
        <f t="shared" si="5"/>
        <v>50</v>
      </c>
      <c r="R34" s="54">
        <v>12.41</v>
      </c>
      <c r="S34" s="61" t="str">
        <f t="shared" si="6"/>
        <v>40</v>
      </c>
    </row>
    <row r="35" spans="1:22" ht="30" customHeight="1" x14ac:dyDescent="0.25">
      <c r="A35" s="51">
        <v>24</v>
      </c>
      <c r="B35" s="53"/>
      <c r="C35" s="59"/>
      <c r="D35" s="54"/>
      <c r="E35" s="54"/>
      <c r="F35" s="62"/>
      <c r="G35" s="63"/>
      <c r="H35" s="71"/>
      <c r="I35" s="61"/>
      <c r="J35" s="54"/>
      <c r="K35" s="54"/>
      <c r="L35" s="54"/>
      <c r="M35" s="153"/>
      <c r="N35" s="54"/>
      <c r="O35" s="54"/>
      <c r="P35" s="61"/>
      <c r="Q35" s="64"/>
      <c r="R35" s="54"/>
      <c r="S35" s="61"/>
    </row>
    <row r="36" spans="1:22" ht="30" customHeight="1" thickBot="1" x14ac:dyDescent="0.3">
      <c r="A36" s="51">
        <v>25</v>
      </c>
      <c r="B36" s="53"/>
      <c r="C36" s="59"/>
      <c r="D36" s="54"/>
      <c r="E36" s="54"/>
      <c r="F36" s="62"/>
      <c r="G36" s="63"/>
      <c r="H36" s="71"/>
      <c r="I36" s="61"/>
      <c r="J36" s="54"/>
      <c r="K36" s="54"/>
      <c r="L36" s="54"/>
      <c r="M36" s="153"/>
      <c r="N36" s="54"/>
      <c r="O36" s="54"/>
      <c r="P36" s="61"/>
      <c r="Q36" s="64"/>
      <c r="R36" s="54"/>
      <c r="S36" s="61"/>
    </row>
    <row r="37" spans="1:22" ht="30" customHeight="1" thickBot="1" x14ac:dyDescent="0.3">
      <c r="A37" s="279" t="s">
        <v>12</v>
      </c>
      <c r="B37" s="280"/>
      <c r="C37" s="186" t="s">
        <v>107</v>
      </c>
      <c r="D37" s="187"/>
      <c r="E37" s="187"/>
      <c r="F37" s="187"/>
      <c r="G37" s="187"/>
      <c r="H37" s="187"/>
      <c r="I37" s="187"/>
      <c r="J37" s="187"/>
      <c r="K37" s="187"/>
      <c r="L37" s="187"/>
      <c r="M37" s="187"/>
      <c r="N37" s="187"/>
      <c r="O37" s="187"/>
      <c r="P37" s="187"/>
      <c r="Q37" s="187"/>
      <c r="R37" s="187"/>
      <c r="S37" s="188"/>
      <c r="T37" s="60"/>
      <c r="U37" s="60"/>
      <c r="V37" s="60"/>
    </row>
    <row r="38" spans="1:22" ht="30" customHeight="1" thickBot="1" x14ac:dyDescent="0.3">
      <c r="A38" s="273" t="s">
        <v>28</v>
      </c>
      <c r="B38" s="274"/>
      <c r="C38" s="189" t="s">
        <v>108</v>
      </c>
      <c r="D38" s="190"/>
      <c r="E38" s="190"/>
      <c r="F38" s="190"/>
      <c r="G38" s="190"/>
      <c r="H38" s="190"/>
      <c r="I38" s="190"/>
      <c r="J38" s="190"/>
      <c r="K38" s="190"/>
      <c r="L38" s="190"/>
      <c r="M38" s="190"/>
      <c r="N38" s="190"/>
      <c r="O38" s="190"/>
      <c r="P38" s="190"/>
      <c r="Q38" s="190"/>
      <c r="R38" s="190"/>
      <c r="S38" s="190"/>
      <c r="T38" s="60"/>
      <c r="U38" s="60"/>
      <c r="V38" s="60"/>
    </row>
  </sheetData>
  <protectedRanges>
    <protectedRange sqref="T37:V38" name="Rango2_1"/>
    <protectedRange sqref="C32:C33 C35:C36" name="Rango1_6_1"/>
    <protectedRange sqref="B32:B33 B35:B36" name="Rango1_6_1_1_1"/>
    <protectedRange sqref="C12:C17" name="Rango1_6_1_1_2"/>
    <protectedRange sqref="B15" name="Rango1_20"/>
    <protectedRange sqref="B12" name="Rango1_23"/>
    <protectedRange sqref="C18:C20" name="Rango1_6_1_1_3"/>
    <protectedRange sqref="C21:C24" name="Rango1_6_1_1_4"/>
    <protectedRange sqref="C25:C31" name="Rango1_6_1_2"/>
    <protectedRange sqref="B25:B31" name="Rango2_6_1_1"/>
    <protectedRange sqref="G37:J38" name="Rango2_1_1"/>
    <protectedRange sqref="C34" name="Rango1_6_1_1"/>
    <protectedRange sqref="B34" name="Rango2_6_1"/>
  </protectedRanges>
  <mergeCells count="26">
    <mergeCell ref="S10:S11"/>
    <mergeCell ref="J10:K10"/>
    <mergeCell ref="L10:L11"/>
    <mergeCell ref="M10:M11"/>
    <mergeCell ref="N10:O10"/>
    <mergeCell ref="H10:H11"/>
    <mergeCell ref="I10:I11"/>
    <mergeCell ref="P10:P11"/>
    <mergeCell ref="Q10:Q11"/>
    <mergeCell ref="R10:R11"/>
    <mergeCell ref="A38:B38"/>
    <mergeCell ref="C38:S38"/>
    <mergeCell ref="A37:B37"/>
    <mergeCell ref="C37:S37"/>
    <mergeCell ref="A1:S1"/>
    <mergeCell ref="A2:S2"/>
    <mergeCell ref="A4:S4"/>
    <mergeCell ref="A5:S5"/>
    <mergeCell ref="A7:S7"/>
    <mergeCell ref="A9:S9"/>
    <mergeCell ref="A10:A11"/>
    <mergeCell ref="B10:B11"/>
    <mergeCell ref="C10:C11"/>
    <mergeCell ref="D10:E10"/>
    <mergeCell ref="F10:F11"/>
    <mergeCell ref="G10:G11"/>
  </mergeCells>
  <printOptions horizontalCentered="1" verticalCentered="1"/>
  <pageMargins left="0" right="0" top="0" bottom="0" header="0.31496062992125984" footer="0.31496062992125984"/>
  <pageSetup paperSize="32767" scale="19" orientation="portrait" r:id="rId1"/>
  <drawing r:id="rId2"/>
  <legacyDrawing r:id="rId3"/>
  <pictur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CRONOGRAMA PRUEBAS </vt:lpstr>
      <vt:lpstr> ANTROPOMETRICAS 6 A 8 AÑOS </vt:lpstr>
      <vt:lpstr> ANTROPOMETRICAS 9 A 12 AÑOS </vt:lpstr>
      <vt:lpstr> ANTROPOMETRICAS 13 A 17 AÑOS </vt:lpstr>
      <vt:lpstr>TEST NIÑOS(AS) HASTA &lt;9 AÑOS </vt:lpstr>
      <vt:lpstr>TEST NIÑOS(AS) 9 a 10 AÑOS (2)</vt:lpstr>
      <vt:lpstr>TEST NIÑOS(AS) 11 a 13 AÑOS (2</vt:lpstr>
      <vt:lpstr>TEST NIÑOS(AS) 14 a 17 AÑOS</vt:lpstr>
      <vt:lpstr>' ANTROPOMETRICAS 6 A 8 AÑOS '!Área_de_impresión</vt:lpstr>
      <vt:lpstr>'TEST NIÑOS(AS) 11 a 13 AÑOS (2'!Área_de_impresión</vt:lpstr>
      <vt:lpstr>'TEST NIÑOS(AS) 14 a 17 AÑOS'!Área_de_impresión</vt:lpstr>
      <vt:lpstr>'TEST NIÑOS(AS) 9 a 10 AÑOS (2)'!Área_de_impresión</vt:lpstr>
      <vt:lpstr>'TEST NIÑOS(AS) HASTA &lt;9 AÑOS '!Área_de_impresión</vt:lpstr>
      <vt:lpstr>' ANTROPOMETRICAS 6 A 8 AÑOS '!Títulos_a_imprimir</vt:lpstr>
      <vt:lpstr>'TEST NIÑOS(AS) 11 a 13 AÑOS (2'!Títulos_a_imprimir</vt:lpstr>
      <vt:lpstr>'TEST NIÑOS(AS) 14 a 17 AÑOS'!Títulos_a_imprimir</vt:lpstr>
      <vt:lpstr>'TEST NIÑOS(AS) 9 a 10 AÑOS (2)'!Títulos_a_imprimir</vt:lpstr>
      <vt:lpstr>'TEST NIÑOS(AS) HASTA &lt;9 AÑOS '!Títulos_a_imprimir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JHOANA MONROY</cp:lastModifiedBy>
  <cp:lastPrinted>2018-11-30T21:38:18Z</cp:lastPrinted>
  <dcterms:created xsi:type="dcterms:W3CDTF">2016-12-08T13:45:03Z</dcterms:created>
  <dcterms:modified xsi:type="dcterms:W3CDTF">2022-06-08T01:37:46Z</dcterms:modified>
</cp:coreProperties>
</file>