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daniela.jimenez\Downloads\"/>
    </mc:Choice>
  </mc:AlternateContent>
  <xr:revisionPtr revIDLastSave="0" documentId="8_{ECDE135F-BDA7-4EC8-A53C-F3D1EC18E9CC}" xr6:coauthVersionLast="47" xr6:coauthVersionMax="47" xr10:uidLastSave="{00000000-0000-0000-0000-000000000000}"/>
  <bookViews>
    <workbookView xWindow="-110" yWindow="-110" windowWidth="19420" windowHeight="10420" xr2:uid="{00000000-000D-0000-FFFF-FFFF00000000}"/>
  </bookViews>
  <sheets>
    <sheet name="Hoja1" sheetId="1" r:id="rId1"/>
  </sheets>
  <definedNames>
    <definedName name="_xlnm.Print_Area" localSheetId="0">Hoja1!$A$1:$Z$15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8" i="1" l="1"/>
  <c r="S8" i="1" s="1"/>
  <c r="T8" i="1" s="1"/>
  <c r="M7" i="1"/>
  <c r="S7" i="1" s="1"/>
  <c r="T7" i="1" s="1"/>
  <c r="M4" i="1"/>
  <c r="S4" i="1" s="1"/>
  <c r="T4" i="1" s="1"/>
  <c r="T9" i="1" s="1"/>
  <c r="J9" i="1" l="1"/>
  <c r="K9" i="1" s="1"/>
  <c r="J8" i="1"/>
  <c r="J7" i="1"/>
  <c r="J6" i="1"/>
  <c r="K6" i="1" s="1"/>
  <c r="J5" i="1"/>
  <c r="J4" i="1"/>
  <c r="K8" i="1" l="1"/>
  <c r="L8" i="1" s="1"/>
  <c r="L9" i="1"/>
  <c r="K5" i="1"/>
  <c r="L5" i="1" s="1"/>
  <c r="K7" i="1"/>
  <c r="L7" i="1" s="1"/>
  <c r="L6" i="1"/>
  <c r="K4" i="1"/>
  <c r="L4" i="1" s="1"/>
  <c r="H12" i="1" l="1"/>
</calcChain>
</file>

<file path=xl/sharedStrings.xml><?xml version="1.0" encoding="utf-8"?>
<sst xmlns="http://schemas.openxmlformats.org/spreadsheetml/2006/main" count="25" uniqueCount="19">
  <si>
    <t>eliminar</t>
  </si>
  <si>
    <t>Item</t>
  </si>
  <si>
    <t>Empresa</t>
  </si>
  <si>
    <t>Necesidad</t>
  </si>
  <si>
    <t>GREEN FOREST</t>
  </si>
  <si>
    <t>VIA INDUSTRIAL</t>
  </si>
  <si>
    <t>HOMCENTER</t>
  </si>
  <si>
    <t>cantidad</t>
  </si>
  <si>
    <t>Valor total iva incluido</t>
  </si>
  <si>
    <t xml:space="preserve">
Valor unitario</t>
  </si>
  <si>
    <t>IVA</t>
  </si>
  <si>
    <t>Subtotal</t>
  </si>
  <si>
    <t>PILAS LITHIUM CR2</t>
  </si>
  <si>
    <t>Descripcion</t>
  </si>
  <si>
    <t>PILAS LITHIUM 123</t>
  </si>
  <si>
    <t>La Institución universitaria Colegio Mayor de Antioquia a través de la Dirección de Extensión Académica y Proyección social en aras de aportar al posicionamiento de la imagen de la institución como entidad prestadora de servicios académicos, asesoría, consultoría, de acompañamiento en la solución de problemas que afectan a la comunidad y de fortalecer el equilibrio financiero de la Institución Universitaria, ha venido realizando una serie de contratos y convenios con entidades privadas, Ong´s y entidades oficiales, las cuales en los últimos años se han incrementado considerablemente, mejorando con ello tanto la imagen como la gestión financiera de la Institución Universitaria. 
Por lo anterior, se requiere comprar mediante la modalidad de compraventa de mínima cuantía – equipos para la medición de alturas y repuestos de baterías para equipos de medición de alturas, con la finalidad de que el contrato del Plan de Manejo de Componente Arbóreo PMCA que realiza diagnostico técnico de los árboles que se encuentran en el marco de la actividad del servicio público de aseo de poda de árboles en áreas públicas y privadas por parte de la Institución Universitaria Colegio Mayor de Antioquia a EMVARIAS S.A E.S.P, cuente con los equipos requeridos para validar la prestación de cada uno de los servicios bajo el rigor necesario.</t>
  </si>
  <si>
    <t>Cinta Diamétrica 5 Metros </t>
  </si>
  <si>
    <t>Cinta Diamétrica 5 Metros</t>
  </si>
  <si>
    <t>VALOR TOTAL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</si>
</sst>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164" formatCode="_-&quot;$&quot;* #,##0.00_-;\-&quot;$&quot;* #,##0.00_-;_-&quot;$&quot;* &quot;-&quot;??_-;_-@_-"/>
    <numFmt numFmtId="165" formatCode="_-&quot;$&quot;\ * #,##0_-;\-&quot;$&quot;\ * #,##0_-;_-&quot;$&quot;\ * &quot;-&quot;??_-;_-@_-"/>
    <numFmt numFmtId="166" formatCode="_-* #,##0.00_-;\-* #,##0.00_-;_-* &quot;-&quot;_-;_-@_-"/>
  </numFmts>
  <fonts count="6" x14ac:knownFonts="1">
    <font>
      <sz val="11"/>
      <color theme="1"/>
      <name val="Calibri"/>
      <family val="2"/>
      <scheme val="minor"/>
    </font>
    <font>
      <sz val="12"/>
      <color theme="1"/>
      <name val="Calibri"/>
      <family val="2"/>
      <scheme val="minor"/>
    </font>
    <font>
      <sz val="12"/>
      <color theme="1"/>
      <name val="Calibri"/>
      <family val="2"/>
      <scheme val="minor"/>
    </font>
    <font>
      <b/>
      <sz val="12"/>
      <color theme="1"/>
      <name val="Calibri"/>
      <family val="2"/>
      <scheme val="minor"/>
    </font>
    <font>
      <sz val="11"/>
      <color rgb="FFFF0000"/>
      <name val="Calibri"/>
      <family val="2"/>
      <scheme val="minor"/>
    </font>
    <font>
      <sz val="11"/>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44" fontId="5" fillId="0" borderId="0" applyFont="0" applyFill="0" applyBorder="0" applyAlignment="0" applyProtection="0"/>
    <xf numFmtId="41" fontId="5" fillId="0" borderId="0" applyFont="0" applyFill="0" applyBorder="0" applyAlignment="0" applyProtection="0"/>
  </cellStyleXfs>
  <cellXfs count="37">
    <xf numFmtId="0" fontId="0" fillId="0" borderId="0" xfId="0"/>
    <xf numFmtId="0" fontId="0" fillId="0" borderId="0" xfId="0" applyAlignment="1">
      <alignment horizontal="center"/>
    </xf>
    <xf numFmtId="0" fontId="2" fillId="0" borderId="0" xfId="0" applyFont="1"/>
    <xf numFmtId="0" fontId="0" fillId="0" borderId="0" xfId="0" applyBorder="1"/>
    <xf numFmtId="0" fontId="4" fillId="0" borderId="0" xfId="0" applyFont="1"/>
    <xf numFmtId="0" fontId="3" fillId="0" borderId="1" xfId="0" applyFont="1" applyBorder="1"/>
    <xf numFmtId="165" fontId="0" fillId="0" borderId="0" xfId="0" applyNumberFormat="1"/>
    <xf numFmtId="0" fontId="3" fillId="0" borderId="1" xfId="0" applyFont="1" applyBorder="1" applyAlignment="1">
      <alignment horizontal="center"/>
    </xf>
    <xf numFmtId="0" fontId="3" fillId="0" borderId="1" xfId="0" applyFont="1" applyBorder="1" applyAlignment="1">
      <alignment horizontal="center" wrapText="1"/>
    </xf>
    <xf numFmtId="0" fontId="1" fillId="3" borderId="1" xfId="0" applyFont="1" applyFill="1" applyBorder="1"/>
    <xf numFmtId="0" fontId="1" fillId="3" borderId="1" xfId="0" applyFont="1" applyFill="1" applyBorder="1" applyAlignment="1">
      <alignment horizontal="center"/>
    </xf>
    <xf numFmtId="0" fontId="1" fillId="0" borderId="1" xfId="0" applyFont="1" applyFill="1" applyBorder="1"/>
    <xf numFmtId="0" fontId="1" fillId="0" borderId="1" xfId="0" applyFont="1" applyFill="1" applyBorder="1" applyAlignment="1">
      <alignment horizontal="center"/>
    </xf>
    <xf numFmtId="165" fontId="1" fillId="0" borderId="1" xfId="1" applyNumberFormat="1" applyFont="1" applyFill="1" applyBorder="1" applyAlignment="1">
      <alignment wrapText="1"/>
    </xf>
    <xf numFmtId="165" fontId="1" fillId="0" borderId="1" xfId="1" applyNumberFormat="1" applyFont="1" applyFill="1" applyBorder="1" applyAlignment="1">
      <alignment horizontal="center" wrapText="1"/>
    </xf>
    <xf numFmtId="0" fontId="1" fillId="0" borderId="1" xfId="0" applyFont="1" applyBorder="1" applyAlignment="1">
      <alignment horizontal="center"/>
    </xf>
    <xf numFmtId="0" fontId="1" fillId="0" borderId="1" xfId="0" applyFont="1" applyBorder="1"/>
    <xf numFmtId="165" fontId="1" fillId="0" borderId="1" xfId="1" applyNumberFormat="1" applyFont="1" applyBorder="1" applyAlignment="1">
      <alignment wrapText="1"/>
    </xf>
    <xf numFmtId="44" fontId="1" fillId="3" borderId="1" xfId="1" applyNumberFormat="1" applyFont="1" applyFill="1" applyBorder="1" applyAlignment="1">
      <alignment horizontal="center" wrapText="1"/>
    </xf>
    <xf numFmtId="44" fontId="1" fillId="3" borderId="1" xfId="1" applyNumberFormat="1" applyFont="1" applyFill="1" applyBorder="1" applyAlignment="1">
      <alignment wrapText="1"/>
    </xf>
    <xf numFmtId="0" fontId="3" fillId="0" borderId="8" xfId="0" applyFont="1" applyFill="1" applyBorder="1" applyAlignment="1">
      <alignment horizontal="center" wrapText="1"/>
    </xf>
    <xf numFmtId="164" fontId="0" fillId="0" borderId="0" xfId="0" applyNumberFormat="1"/>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5" xfId="0" applyFont="1" applyBorder="1" applyAlignment="1">
      <alignment horizontal="center" wrapText="1"/>
    </xf>
    <xf numFmtId="0" fontId="1" fillId="0" borderId="6" xfId="0" applyFont="1" applyBorder="1" applyAlignment="1">
      <alignment horizontal="center" wrapText="1"/>
    </xf>
    <xf numFmtId="0" fontId="1" fillId="0" borderId="7" xfId="0" applyFont="1" applyBorder="1" applyAlignment="1">
      <alignment horizontal="center" wrapText="1"/>
    </xf>
    <xf numFmtId="166" fontId="1" fillId="3" borderId="2" xfId="2" applyNumberFormat="1" applyFont="1" applyFill="1" applyBorder="1" applyAlignment="1">
      <alignment horizontal="center"/>
    </xf>
    <xf numFmtId="166" fontId="1" fillId="3" borderId="3" xfId="2" applyNumberFormat="1" applyFont="1" applyFill="1" applyBorder="1" applyAlignment="1">
      <alignment horizontal="center"/>
    </xf>
    <xf numFmtId="166" fontId="1" fillId="3" borderId="4" xfId="2" applyNumberFormat="1" applyFont="1" applyFill="1" applyBorder="1" applyAlignment="1">
      <alignment horizontal="center"/>
    </xf>
    <xf numFmtId="166" fontId="1" fillId="3" borderId="5" xfId="2" applyNumberFormat="1" applyFont="1" applyFill="1" applyBorder="1" applyAlignment="1">
      <alignment horizontal="center"/>
    </xf>
    <xf numFmtId="166" fontId="1" fillId="3" borderId="6" xfId="2" applyNumberFormat="1" applyFont="1" applyFill="1" applyBorder="1" applyAlignment="1">
      <alignment horizontal="center"/>
    </xf>
    <xf numFmtId="166" fontId="1" fillId="3" borderId="7" xfId="2" applyNumberFormat="1" applyFont="1" applyFill="1" applyBorder="1" applyAlignment="1">
      <alignment horizontal="center"/>
    </xf>
    <xf numFmtId="0" fontId="4" fillId="0" borderId="0" xfId="0" applyFont="1" applyAlignment="1">
      <alignment horizontal="center"/>
    </xf>
    <xf numFmtId="0" fontId="1" fillId="0" borderId="1" xfId="0" applyFont="1" applyBorder="1" applyAlignment="1">
      <alignment horizontal="center" vertical="center" wrapText="1"/>
    </xf>
    <xf numFmtId="0" fontId="3" fillId="2" borderId="1" xfId="0" applyFont="1" applyFill="1" applyBorder="1" applyAlignment="1">
      <alignment horizontal="center"/>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12</xdr:row>
      <xdr:rowOff>0</xdr:rowOff>
    </xdr:from>
    <xdr:to>
      <xdr:col>11</xdr:col>
      <xdr:colOff>304800</xdr:colOff>
      <xdr:row>13</xdr:row>
      <xdr:rowOff>102913</xdr:rowOff>
    </xdr:to>
    <xdr:sp macro="" textlink="">
      <xdr:nvSpPr>
        <xdr:cNvPr id="1026" name="AutoShape 2" descr="Resultado de imagen de ARCHIVADORES DE CARTON">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11153775" y="781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11</xdr:row>
      <xdr:rowOff>0</xdr:rowOff>
    </xdr:from>
    <xdr:to>
      <xdr:col>12</xdr:col>
      <xdr:colOff>304800</xdr:colOff>
      <xdr:row>11</xdr:row>
      <xdr:rowOff>308882</xdr:rowOff>
    </xdr:to>
    <xdr:sp macro="" textlink="">
      <xdr:nvSpPr>
        <xdr:cNvPr id="1027" name="AutoShape 3" descr="Resultado de imagen de ARCHIVADORES DE CARTON">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11915775" y="6810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12</xdr:row>
      <xdr:rowOff>0</xdr:rowOff>
    </xdr:from>
    <xdr:to>
      <xdr:col>11</xdr:col>
      <xdr:colOff>304800</xdr:colOff>
      <xdr:row>13</xdr:row>
      <xdr:rowOff>102913</xdr:rowOff>
    </xdr:to>
    <xdr:sp macro="" textlink="">
      <xdr:nvSpPr>
        <xdr:cNvPr id="1028" name="AutoShape 4" descr="Resultado de imagen de ARCHIVADORES DE CARTON">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11153775" y="4838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0</xdr:colOff>
      <xdr:row>11</xdr:row>
      <xdr:rowOff>0</xdr:rowOff>
    </xdr:from>
    <xdr:to>
      <xdr:col>17</xdr:col>
      <xdr:colOff>304800</xdr:colOff>
      <xdr:row>11</xdr:row>
      <xdr:rowOff>306501</xdr:rowOff>
    </xdr:to>
    <xdr:sp macro="" textlink="">
      <xdr:nvSpPr>
        <xdr:cNvPr id="1029" name="AutoShape 5" descr="Resultado de imagen de PERFORADORA GRANDE">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14201775" y="801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20</xdr:col>
      <xdr:colOff>0</xdr:colOff>
      <xdr:row>11</xdr:row>
      <xdr:rowOff>0</xdr:rowOff>
    </xdr:from>
    <xdr:ext cx="304800" cy="304800"/>
    <xdr:sp macro="" textlink="">
      <xdr:nvSpPr>
        <xdr:cNvPr id="6" name="AutoShape 2" descr="Resultado de imagen de ARCHIVADORES DE CARTON">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8822531" y="1102518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21</xdr:col>
      <xdr:colOff>0</xdr:colOff>
      <xdr:row>11</xdr:row>
      <xdr:rowOff>0</xdr:rowOff>
    </xdr:from>
    <xdr:ext cx="304800" cy="307181"/>
    <xdr:sp macro="" textlink="">
      <xdr:nvSpPr>
        <xdr:cNvPr id="7" name="AutoShape 3" descr="Resultado de imagen de ARCHIVADORES DE CARTON">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9584531" y="9334500"/>
          <a:ext cx="304800" cy="30718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20</xdr:col>
      <xdr:colOff>0</xdr:colOff>
      <xdr:row>11</xdr:row>
      <xdr:rowOff>0</xdr:rowOff>
    </xdr:from>
    <xdr:ext cx="304800" cy="304800"/>
    <xdr:sp macro="" textlink="">
      <xdr:nvSpPr>
        <xdr:cNvPr id="8" name="AutoShape 4" descr="Resultado de imagen de ARCHIVADORES DE CARTON">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8822531" y="771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T13"/>
  <sheetViews>
    <sheetView tabSelected="1" view="pageBreakPreview" topLeftCell="G4" zoomScale="131" zoomScaleNormal="112" workbookViewId="0">
      <selection activeCell="T10" sqref="T10"/>
    </sheetView>
  </sheetViews>
  <sheetFormatPr baseColWidth="10" defaultRowHeight="15.5" x14ac:dyDescent="0.35"/>
  <cols>
    <col min="1" max="1" width="7.453125" customWidth="1"/>
    <col min="2" max="2" width="9.453125" style="2" customWidth="1"/>
    <col min="3" max="3" width="23.453125" customWidth="1"/>
    <col min="4" max="4" width="14" style="1" hidden="1" customWidth="1"/>
    <col min="5" max="5" width="7.453125" style="3" hidden="1" customWidth="1"/>
    <col min="6" max="6" width="11.453125" hidden="1" customWidth="1"/>
    <col min="7" max="7" width="32.453125" customWidth="1"/>
    <col min="8" max="8" width="17.453125" customWidth="1"/>
    <col min="9" max="11" width="14.1796875" customWidth="1"/>
    <col min="12" max="12" width="46.1796875" customWidth="1"/>
    <col min="13" max="13" width="14.36328125" customWidth="1"/>
    <col min="14" max="17" width="11.453125" style="4" hidden="1" customWidth="1"/>
    <col min="18" max="18" width="5.1796875" customWidth="1"/>
    <col min="19" max="19" width="12" bestFit="1" customWidth="1"/>
    <col min="20" max="20" width="15.6328125" bestFit="1" customWidth="1"/>
    <col min="21" max="21" width="14.453125" bestFit="1" customWidth="1"/>
    <col min="22" max="22" width="15.6328125" bestFit="1" customWidth="1"/>
  </cols>
  <sheetData>
    <row r="1" spans="2:20" x14ac:dyDescent="0.35">
      <c r="B1" s="36" t="s">
        <v>3</v>
      </c>
      <c r="C1" s="36"/>
      <c r="D1" s="36"/>
      <c r="E1" s="36"/>
      <c r="F1" s="36"/>
      <c r="G1" s="36"/>
      <c r="H1" s="36"/>
      <c r="I1" s="36"/>
      <c r="J1" s="36"/>
      <c r="K1" s="36"/>
      <c r="L1" s="36"/>
    </row>
    <row r="2" spans="2:20" ht="213" customHeight="1" x14ac:dyDescent="0.35">
      <c r="B2" s="35" t="s">
        <v>15</v>
      </c>
      <c r="C2" s="35"/>
      <c r="D2" s="35"/>
      <c r="E2" s="35"/>
      <c r="F2" s="35"/>
      <c r="G2" s="35"/>
      <c r="H2" s="35"/>
      <c r="I2" s="35"/>
      <c r="J2" s="35"/>
      <c r="K2" s="35"/>
      <c r="L2" s="35"/>
    </row>
    <row r="3" spans="2:20" ht="56.25" customHeight="1" x14ac:dyDescent="0.35">
      <c r="B3" s="5" t="s">
        <v>1</v>
      </c>
      <c r="C3" s="5" t="s">
        <v>2</v>
      </c>
      <c r="D3" s="7"/>
      <c r="E3" s="5"/>
      <c r="F3" s="5"/>
      <c r="G3" s="5" t="s">
        <v>13</v>
      </c>
      <c r="H3" s="8" t="s">
        <v>7</v>
      </c>
      <c r="I3" s="8" t="s">
        <v>9</v>
      </c>
      <c r="J3" s="8" t="s">
        <v>11</v>
      </c>
      <c r="K3" s="8" t="s">
        <v>10</v>
      </c>
      <c r="L3" s="8" t="s">
        <v>8</v>
      </c>
      <c r="M3" s="20" t="s">
        <v>10</v>
      </c>
    </row>
    <row r="4" spans="2:20" ht="46.5" customHeight="1" x14ac:dyDescent="0.35">
      <c r="B4" s="9">
        <v>1</v>
      </c>
      <c r="C4" s="9" t="s">
        <v>4</v>
      </c>
      <c r="D4" s="10"/>
      <c r="E4" s="9"/>
      <c r="F4" s="9"/>
      <c r="G4" s="9" t="s">
        <v>16</v>
      </c>
      <c r="H4" s="10">
        <v>7</v>
      </c>
      <c r="I4" s="19">
        <v>378151.26</v>
      </c>
      <c r="J4" s="19">
        <f t="shared" ref="J4:J9" si="0">+I4*H4</f>
        <v>2647058.8200000003</v>
      </c>
      <c r="K4" s="19">
        <f>J4*19%</f>
        <v>502941.17580000008</v>
      </c>
      <c r="L4" s="18">
        <f>+J4+K4</f>
        <v>3149999.9958000006</v>
      </c>
      <c r="M4" s="21">
        <f>I4*0.19</f>
        <v>71848.739400000006</v>
      </c>
      <c r="S4" s="21">
        <f>M4+I4</f>
        <v>449999.99940000003</v>
      </c>
      <c r="T4" s="21">
        <f>S4*H4</f>
        <v>3149999.9958000001</v>
      </c>
    </row>
    <row r="5" spans="2:20" ht="46.5" customHeight="1" x14ac:dyDescent="0.35">
      <c r="B5" s="11">
        <v>2</v>
      </c>
      <c r="C5" s="11" t="s">
        <v>5</v>
      </c>
      <c r="D5" s="12"/>
      <c r="E5" s="11"/>
      <c r="F5" s="11"/>
      <c r="G5" s="11" t="s">
        <v>17</v>
      </c>
      <c r="H5" s="12">
        <v>7</v>
      </c>
      <c r="I5" s="13">
        <v>453496</v>
      </c>
      <c r="J5" s="13">
        <f t="shared" si="0"/>
        <v>3174472</v>
      </c>
      <c r="K5" s="13">
        <f>J5*19%</f>
        <v>603149.68000000005</v>
      </c>
      <c r="L5" s="14">
        <f>+J5+K5</f>
        <v>3777621.68</v>
      </c>
    </row>
    <row r="6" spans="2:20" ht="44.25" customHeight="1" x14ac:dyDescent="0.35">
      <c r="B6" s="11">
        <v>3</v>
      </c>
      <c r="C6" s="11" t="s">
        <v>4</v>
      </c>
      <c r="D6" s="15"/>
      <c r="E6" s="16"/>
      <c r="F6" s="16"/>
      <c r="G6" s="16" t="s">
        <v>14</v>
      </c>
      <c r="H6" s="15">
        <v>12</v>
      </c>
      <c r="I6" s="17">
        <v>18487.39</v>
      </c>
      <c r="J6" s="17">
        <f t="shared" si="0"/>
        <v>221848.68</v>
      </c>
      <c r="K6" s="13">
        <f t="shared" ref="K6:K9" si="1">J6*19%</f>
        <v>42151.249199999998</v>
      </c>
      <c r="L6" s="14">
        <f t="shared" ref="L6:L9" si="2">+J6+K6</f>
        <v>263999.92920000001</v>
      </c>
    </row>
    <row r="7" spans="2:20" ht="44.25" customHeight="1" x14ac:dyDescent="0.35">
      <c r="B7" s="9">
        <v>4</v>
      </c>
      <c r="C7" s="9" t="s">
        <v>4</v>
      </c>
      <c r="D7" s="10"/>
      <c r="E7" s="9"/>
      <c r="F7" s="9"/>
      <c r="G7" s="9" t="s">
        <v>12</v>
      </c>
      <c r="H7" s="10">
        <v>12</v>
      </c>
      <c r="I7" s="19">
        <v>12605.04</v>
      </c>
      <c r="J7" s="19">
        <f t="shared" si="0"/>
        <v>151260.48000000001</v>
      </c>
      <c r="K7" s="19">
        <f t="shared" si="1"/>
        <v>28739.491200000004</v>
      </c>
      <c r="L7" s="18">
        <f>+J7+K7</f>
        <v>179999.97120000003</v>
      </c>
      <c r="M7" s="21">
        <f>I7*0.19</f>
        <v>2394.9576000000002</v>
      </c>
      <c r="S7" s="6">
        <f>I7+M7</f>
        <v>14999.997600000001</v>
      </c>
      <c r="T7" s="6">
        <f>S7*H7</f>
        <v>179999.9712</v>
      </c>
    </row>
    <row r="8" spans="2:20" ht="54" customHeight="1" x14ac:dyDescent="0.35">
      <c r="B8" s="9">
        <v>5</v>
      </c>
      <c r="C8" s="9" t="s">
        <v>6</v>
      </c>
      <c r="D8" s="10"/>
      <c r="E8" s="9"/>
      <c r="F8" s="9"/>
      <c r="G8" s="9" t="s">
        <v>14</v>
      </c>
      <c r="H8" s="10">
        <v>12</v>
      </c>
      <c r="I8" s="19">
        <v>16900</v>
      </c>
      <c r="J8" s="19">
        <f t="shared" si="0"/>
        <v>202800</v>
      </c>
      <c r="K8" s="19">
        <f>J8*19%</f>
        <v>38532</v>
      </c>
      <c r="L8" s="18">
        <f t="shared" si="2"/>
        <v>241332</v>
      </c>
      <c r="M8" s="21">
        <f>I8*0.19</f>
        <v>3211</v>
      </c>
      <c r="S8" s="6">
        <f>I8+M8</f>
        <v>20111</v>
      </c>
      <c r="T8" s="6">
        <f>S8*H8</f>
        <v>241332</v>
      </c>
    </row>
    <row r="9" spans="2:20" ht="54" customHeight="1" x14ac:dyDescent="0.35">
      <c r="B9" s="11">
        <v>6</v>
      </c>
      <c r="C9" s="16" t="s">
        <v>6</v>
      </c>
      <c r="D9" s="15"/>
      <c r="E9" s="16"/>
      <c r="F9" s="16"/>
      <c r="G9" s="16" t="s">
        <v>12</v>
      </c>
      <c r="H9" s="15">
        <v>12</v>
      </c>
      <c r="I9" s="17">
        <v>18900</v>
      </c>
      <c r="J9" s="17">
        <f t="shared" si="0"/>
        <v>226800</v>
      </c>
      <c r="K9" s="13">
        <f t="shared" si="1"/>
        <v>43092</v>
      </c>
      <c r="L9" s="14">
        <f t="shared" si="2"/>
        <v>269892</v>
      </c>
      <c r="S9" s="6"/>
      <c r="T9" s="21">
        <f>SUM(T4:T8)</f>
        <v>3571331.9670000002</v>
      </c>
    </row>
    <row r="10" spans="2:20" x14ac:dyDescent="0.35">
      <c r="B10" s="36"/>
      <c r="C10" s="36"/>
      <c r="D10" s="36"/>
      <c r="E10" s="36"/>
      <c r="F10" s="36"/>
      <c r="G10" s="36"/>
      <c r="H10" s="36"/>
      <c r="I10" s="36"/>
      <c r="J10" s="36"/>
      <c r="K10" s="36"/>
      <c r="L10" s="36"/>
      <c r="N10" s="34" t="s">
        <v>0</v>
      </c>
      <c r="O10" s="34"/>
      <c r="P10" s="34"/>
      <c r="Q10" s="34"/>
    </row>
    <row r="11" spans="2:20" ht="15.75" customHeight="1" x14ac:dyDescent="0.35"/>
    <row r="12" spans="2:20" ht="28.5" customHeight="1" x14ac:dyDescent="0.35">
      <c r="B12" s="22" t="s">
        <v>18</v>
      </c>
      <c r="C12" s="23"/>
      <c r="D12" s="23"/>
      <c r="E12" s="23"/>
      <c r="F12" s="23"/>
      <c r="G12" s="24"/>
      <c r="H12" s="28">
        <f>SUM(L4+L8+L7)</f>
        <v>3571331.9670000006</v>
      </c>
      <c r="I12" s="29"/>
      <c r="J12" s="29"/>
      <c r="K12" s="29"/>
      <c r="L12" s="30"/>
    </row>
    <row r="13" spans="2:20" ht="16" customHeight="1" x14ac:dyDescent="0.35">
      <c r="B13" s="25"/>
      <c r="C13" s="26"/>
      <c r="D13" s="26"/>
      <c r="E13" s="26"/>
      <c r="F13" s="26"/>
      <c r="G13" s="27"/>
      <c r="H13" s="31"/>
      <c r="I13" s="32"/>
      <c r="J13" s="32"/>
      <c r="K13" s="32"/>
      <c r="L13" s="33"/>
    </row>
  </sheetData>
  <mergeCells count="6">
    <mergeCell ref="B12:G13"/>
    <mergeCell ref="H12:L13"/>
    <mergeCell ref="N10:Q10"/>
    <mergeCell ref="B2:L2"/>
    <mergeCell ref="B1:L1"/>
    <mergeCell ref="B10:L10"/>
  </mergeCells>
  <pageMargins left="0.11811023622047245" right="0.11811023622047245" top="0.74803149606299213" bottom="0.74803149606299213" header="0.31496062992125984" footer="0.31496062992125984"/>
  <pageSetup scale="3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Daniela Jimenez Gomez</cp:lastModifiedBy>
  <cp:lastPrinted>2022-01-18T15:13:10Z</cp:lastPrinted>
  <dcterms:created xsi:type="dcterms:W3CDTF">2015-04-27T16:24:55Z</dcterms:created>
  <dcterms:modified xsi:type="dcterms:W3CDTF">2022-06-21T18:14:44Z</dcterms:modified>
</cp:coreProperties>
</file>