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gobiernobogota-my.sharepoint.com/personal/cristian_cortes_gobiernobogota_gov_co/Documents/PROCESOS DE SELECCIÒN/2022/SUBASTAS/SUBASTA ELEMENTOS DEPORTIVOS/SANEAMIENTO/SUBASTA/"/>
    </mc:Choice>
  </mc:AlternateContent>
  <xr:revisionPtr revIDLastSave="0" documentId="8_{52581824-DD4A-40C8-9C97-81F279AAC288}" xr6:coauthVersionLast="47" xr6:coauthVersionMax="47" xr10:uidLastSave="{00000000-0000-0000-0000-000000000000}"/>
  <bookViews>
    <workbookView xWindow="-120" yWindow="-120" windowWidth="29040" windowHeight="15840" xr2:uid="{C7121A4E-FD97-43D3-8198-044E20BCE11F}"/>
  </bookViews>
  <sheets>
    <sheet name="OfertasEconomicas" sheetId="1" r:id="rId1"/>
    <sheet name="MatrizCostos_Subasta" sheetId="2" state="hidden" r:id="rId2"/>
  </sheets>
  <definedNames>
    <definedName name="_xlnm._FilterDatabase" localSheetId="0" hidden="1">OfertasEconomicas!$B$32:$AS$44</definedName>
    <definedName name="tdRepliesUniqueIdentifierCol_lnkRepliesUniqueIdentifierViewLink_0" localSheetId="1">MatrizCostos_Subasta!#REF!</definedName>
    <definedName name="tdRepliesUniqueIdentifierCol_lnkRepliesUniqueIdentifierViewLink_1" localSheetId="1">MatrizCostos_Subasta!#REF!</definedName>
    <definedName name="tdRepliesUniqueIdentifierCol_lnkRepliesUniqueIdentifierViewLink_2" localSheetId="1">MatrizCostos_Subasta!#REF!</definedName>
    <definedName name="tdRepliesUniqueIdentifierCol_lnkRepliesUniqueIdentifierViewLink_3" localSheetId="1">MatrizCostos_Subasta!#REF!</definedName>
    <definedName name="tdRepliesUniqueIdentifierCol_lnkRepliesUniqueIdentifierViewLink_4" localSheetId="1">MatrizCostos_Subasta!#REF!</definedName>
    <definedName name="tdRepliesUniqueIdentifierCol_lnkRepliesUniqueIdentifierViewLink_5" localSheetId="1">MatrizCostos_Subasta!#REF!</definedName>
    <definedName name="tdRepliesUniqueIdentifierCol_lnkRepliesUniqueIdentifierViewLink_6" localSheetId="1">MatrizCostos_Subasta!#REF!</definedName>
    <definedName name="tdRepliesUniqueIdentifierCol_lnkRepliesUniqueIdentifierViewLink_7" localSheetId="1">MatrizCostos_Subasta!#REF!</definedName>
    <definedName name="tdRepliesUniqueIdentifierCol_lnkRepliesUniqueIdentifierViewLink_8" localSheetId="1">MatrizCostos_Subasta!#REF!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4" i="1" l="1"/>
  <c r="W29" i="1"/>
  <c r="W32" i="1"/>
  <c r="W146" i="1" s="1"/>
  <c r="K29" i="1"/>
  <c r="K32" i="1"/>
  <c r="O5" i="1"/>
  <c r="I16" i="2"/>
  <c r="I17" i="2"/>
  <c r="I18" i="2"/>
  <c r="I19" i="2"/>
  <c r="I20" i="2"/>
  <c r="I21" i="2"/>
  <c r="I22" i="2"/>
  <c r="I23" i="2"/>
  <c r="I24" i="2"/>
  <c r="I25" i="2"/>
  <c r="I26" i="2"/>
  <c r="I27" i="2"/>
  <c r="I28" i="2"/>
  <c r="I29" i="2"/>
  <c r="I30" i="2"/>
  <c r="I31" i="2"/>
  <c r="I32" i="2"/>
  <c r="I33" i="2"/>
  <c r="I34" i="2"/>
  <c r="I35" i="2"/>
  <c r="I36" i="2"/>
  <c r="I37" i="2"/>
  <c r="I38" i="2"/>
  <c r="I39" i="2"/>
  <c r="I40" i="2"/>
  <c r="I41" i="2"/>
  <c r="I42" i="2"/>
  <c r="I43" i="2"/>
  <c r="I44" i="2"/>
  <c r="I45" i="2"/>
  <c r="I46" i="2"/>
  <c r="I47" i="2"/>
  <c r="I48" i="2"/>
  <c r="I49" i="2"/>
  <c r="I50" i="2"/>
  <c r="I51" i="2"/>
  <c r="I52" i="2"/>
  <c r="I53" i="2"/>
  <c r="I54" i="2"/>
  <c r="I55" i="2"/>
  <c r="I56" i="2"/>
  <c r="I57" i="2"/>
  <c r="I58" i="2"/>
  <c r="I59" i="2"/>
  <c r="I60" i="2"/>
  <c r="I61" i="2"/>
  <c r="I62" i="2"/>
  <c r="I63" i="2"/>
  <c r="I64" i="2"/>
  <c r="I65" i="2"/>
  <c r="I66" i="2"/>
  <c r="I67" i="2"/>
  <c r="I68" i="2"/>
  <c r="I69" i="2"/>
  <c r="I70" i="2"/>
  <c r="I71" i="2"/>
  <c r="I72" i="2"/>
  <c r="I73" i="2"/>
  <c r="I74" i="2"/>
  <c r="I75" i="2"/>
  <c r="I76" i="2"/>
  <c r="I77" i="2"/>
  <c r="I78" i="2"/>
  <c r="I79" i="2"/>
  <c r="I80" i="2"/>
  <c r="I81" i="2"/>
  <c r="I82" i="2"/>
  <c r="I83" i="2"/>
  <c r="I84" i="2"/>
  <c r="I85" i="2"/>
  <c r="I86" i="2"/>
  <c r="I87" i="2"/>
  <c r="I88" i="2"/>
  <c r="I89" i="2"/>
  <c r="I90" i="2"/>
  <c r="I91" i="2"/>
  <c r="I92" i="2"/>
  <c r="I93" i="2"/>
  <c r="I94" i="2"/>
  <c r="I95" i="2"/>
  <c r="I96" i="2"/>
  <c r="I97" i="2"/>
  <c r="I98" i="2"/>
  <c r="I99" i="2"/>
  <c r="I100" i="2"/>
  <c r="I101" i="2"/>
  <c r="I102" i="2"/>
  <c r="I103" i="2"/>
  <c r="I104" i="2"/>
  <c r="I105" i="2"/>
  <c r="I106" i="2"/>
  <c r="I107" i="2"/>
  <c r="I108" i="2"/>
  <c r="I109" i="2"/>
  <c r="I110" i="2"/>
  <c r="I111" i="2"/>
  <c r="I112" i="2"/>
  <c r="I113" i="2"/>
  <c r="I114" i="2"/>
  <c r="I115" i="2"/>
  <c r="I116" i="2"/>
  <c r="I117" i="2"/>
  <c r="I118" i="2"/>
  <c r="I119" i="2"/>
  <c r="I120" i="2"/>
  <c r="I121" i="2"/>
  <c r="I122" i="2"/>
  <c r="I123" i="2"/>
  <c r="I124" i="2"/>
  <c r="I125" i="2"/>
  <c r="I126" i="2"/>
  <c r="I15" i="2"/>
  <c r="F15" i="2"/>
  <c r="F32" i="1"/>
  <c r="H14" i="2"/>
  <c r="G18" i="2"/>
  <c r="G19" i="2"/>
  <c r="F25" i="2"/>
  <c r="G29" i="2"/>
  <c r="F31" i="2"/>
  <c r="F37" i="2"/>
  <c r="G41" i="2"/>
  <c r="F43" i="2"/>
  <c r="F49" i="2"/>
  <c r="G53" i="2"/>
  <c r="F55" i="2"/>
  <c r="G56" i="2"/>
  <c r="F61" i="2"/>
  <c r="G65" i="2"/>
  <c r="F67" i="2"/>
  <c r="G68" i="2"/>
  <c r="F73" i="2"/>
  <c r="G77" i="2"/>
  <c r="F79" i="2"/>
  <c r="G80" i="2"/>
  <c r="F85" i="2"/>
  <c r="G86" i="2"/>
  <c r="G89" i="2"/>
  <c r="F91" i="2"/>
  <c r="G92" i="2"/>
  <c r="F95" i="2"/>
  <c r="F97" i="2"/>
  <c r="G98" i="2"/>
  <c r="F99" i="2"/>
  <c r="G101" i="2"/>
  <c r="F103" i="2"/>
  <c r="G104" i="2"/>
  <c r="G107" i="2"/>
  <c r="F109" i="2"/>
  <c r="G110" i="2"/>
  <c r="F111" i="2"/>
  <c r="G113" i="2"/>
  <c r="G115" i="2"/>
  <c r="G116" i="2"/>
  <c r="G119" i="2"/>
  <c r="F121" i="2"/>
  <c r="G122" i="2"/>
  <c r="G123" i="2"/>
  <c r="G125" i="2"/>
  <c r="F126" i="2"/>
  <c r="F16" i="2"/>
  <c r="AR144" i="1"/>
  <c r="AQ144" i="1"/>
  <c r="AR143" i="1"/>
  <c r="AQ143" i="1"/>
  <c r="AR142" i="1"/>
  <c r="AQ142" i="1"/>
  <c r="AR141" i="1"/>
  <c r="AQ141" i="1"/>
  <c r="AR140" i="1"/>
  <c r="AQ140" i="1"/>
  <c r="AP140" i="1" s="1"/>
  <c r="AR139" i="1"/>
  <c r="AQ139" i="1"/>
  <c r="H139" i="1" s="1"/>
  <c r="AR138" i="1"/>
  <c r="AQ138" i="1"/>
  <c r="AR137" i="1"/>
  <c r="AQ137" i="1"/>
  <c r="AR136" i="1"/>
  <c r="AQ136" i="1"/>
  <c r="AR135" i="1"/>
  <c r="AQ135" i="1"/>
  <c r="AR134" i="1"/>
  <c r="AQ134" i="1"/>
  <c r="AR133" i="1"/>
  <c r="AQ133" i="1"/>
  <c r="H133" i="1" s="1"/>
  <c r="AR132" i="1"/>
  <c r="AQ132" i="1"/>
  <c r="AR131" i="1"/>
  <c r="AQ131" i="1"/>
  <c r="AP131" i="1" s="1"/>
  <c r="AR130" i="1"/>
  <c r="AQ130" i="1"/>
  <c r="AP130" i="1" s="1"/>
  <c r="AR129" i="1"/>
  <c r="AQ129" i="1"/>
  <c r="AR128" i="1"/>
  <c r="AQ128" i="1"/>
  <c r="H128" i="1" s="1"/>
  <c r="AR127" i="1"/>
  <c r="AQ127" i="1"/>
  <c r="H127" i="1" s="1"/>
  <c r="AR126" i="1"/>
  <c r="AQ126" i="1"/>
  <c r="AR125" i="1"/>
  <c r="AQ125" i="1"/>
  <c r="AR124" i="1"/>
  <c r="AQ124" i="1"/>
  <c r="AR123" i="1"/>
  <c r="AQ123" i="1"/>
  <c r="AJ123" i="1" s="1"/>
  <c r="AR122" i="1"/>
  <c r="AQ122" i="1"/>
  <c r="AP122" i="1" s="1"/>
  <c r="AR121" i="1"/>
  <c r="AQ121" i="1"/>
  <c r="AN121" i="1" s="1"/>
  <c r="AR120" i="1"/>
  <c r="AQ120" i="1"/>
  <c r="AR119" i="1"/>
  <c r="AQ119" i="1"/>
  <c r="H119" i="1" s="1"/>
  <c r="AR118" i="1"/>
  <c r="AQ118" i="1"/>
  <c r="AR117" i="1"/>
  <c r="AQ117" i="1"/>
  <c r="AR116" i="1"/>
  <c r="AQ116" i="1"/>
  <c r="AR115" i="1"/>
  <c r="AQ115" i="1"/>
  <c r="H115" i="1" s="1"/>
  <c r="AR114" i="1"/>
  <c r="AQ114" i="1"/>
  <c r="AR113" i="1"/>
  <c r="AQ113" i="1"/>
  <c r="AP113" i="1" s="1"/>
  <c r="AR112" i="1"/>
  <c r="AQ112" i="1"/>
  <c r="AR111" i="1"/>
  <c r="AQ111" i="1"/>
  <c r="AR110" i="1"/>
  <c r="AQ110" i="1"/>
  <c r="AR109" i="1"/>
  <c r="AQ109" i="1"/>
  <c r="AR108" i="1"/>
  <c r="AQ108" i="1"/>
  <c r="AR107" i="1"/>
  <c r="AQ107" i="1"/>
  <c r="AR106" i="1"/>
  <c r="AQ106" i="1"/>
  <c r="AR105" i="1"/>
  <c r="AQ105" i="1"/>
  <c r="AR104" i="1"/>
  <c r="AQ104" i="1"/>
  <c r="AR103" i="1"/>
  <c r="AQ103" i="1"/>
  <c r="H103" i="1" s="1"/>
  <c r="AR102" i="1"/>
  <c r="AQ102" i="1"/>
  <c r="AR101" i="1"/>
  <c r="AQ101" i="1"/>
  <c r="AR100" i="1"/>
  <c r="AQ100" i="1"/>
  <c r="AR99" i="1"/>
  <c r="AQ99" i="1"/>
  <c r="AR98" i="1"/>
  <c r="AQ98" i="1"/>
  <c r="AR97" i="1"/>
  <c r="AQ97" i="1"/>
  <c r="AP97" i="1" s="1"/>
  <c r="AR96" i="1"/>
  <c r="AQ96" i="1"/>
  <c r="AR95" i="1"/>
  <c r="AQ95" i="1"/>
  <c r="AP95" i="1" s="1"/>
  <c r="AR94" i="1"/>
  <c r="AQ94" i="1"/>
  <c r="AP94" i="1" s="1"/>
  <c r="AR93" i="1"/>
  <c r="AQ93" i="1"/>
  <c r="AR92" i="1"/>
  <c r="AQ92" i="1"/>
  <c r="H92" i="1" s="1"/>
  <c r="AR91" i="1"/>
  <c r="AQ91" i="1"/>
  <c r="AP91" i="1" s="1"/>
  <c r="AR90" i="1"/>
  <c r="AQ90" i="1"/>
  <c r="AR89" i="1"/>
  <c r="AQ89" i="1"/>
  <c r="AR88" i="1"/>
  <c r="AQ88" i="1"/>
  <c r="AR87" i="1"/>
  <c r="AQ87" i="1"/>
  <c r="AP87" i="1" s="1"/>
  <c r="AR86" i="1"/>
  <c r="AQ86" i="1"/>
  <c r="AR85" i="1"/>
  <c r="AQ85" i="1"/>
  <c r="H85" i="1" s="1"/>
  <c r="AR84" i="1"/>
  <c r="AQ84" i="1"/>
  <c r="AR83" i="1"/>
  <c r="AQ83" i="1"/>
  <c r="AR82" i="1"/>
  <c r="AQ82" i="1"/>
  <c r="H82" i="1" s="1"/>
  <c r="AR81" i="1"/>
  <c r="AQ81" i="1"/>
  <c r="AP81" i="1" s="1"/>
  <c r="AR80" i="1"/>
  <c r="AQ80" i="1"/>
  <c r="AR79" i="1"/>
  <c r="AQ79" i="1"/>
  <c r="AP79" i="1" s="1"/>
  <c r="AR78" i="1"/>
  <c r="AQ78" i="1"/>
  <c r="AR77" i="1"/>
  <c r="AQ77" i="1"/>
  <c r="AR76" i="1"/>
  <c r="AQ76" i="1"/>
  <c r="AR75" i="1"/>
  <c r="AQ75" i="1"/>
  <c r="AR74" i="1"/>
  <c r="AQ74" i="1"/>
  <c r="AR73" i="1"/>
  <c r="AQ73" i="1"/>
  <c r="H73" i="1" s="1"/>
  <c r="AR72" i="1"/>
  <c r="AQ72" i="1"/>
  <c r="AR71" i="1"/>
  <c r="AQ71" i="1"/>
  <c r="H71" i="1" s="1"/>
  <c r="AR70" i="1"/>
  <c r="AQ70" i="1"/>
  <c r="AP70" i="1" s="1"/>
  <c r="AR69" i="1"/>
  <c r="AQ69" i="1"/>
  <c r="AR68" i="1"/>
  <c r="AQ68" i="1"/>
  <c r="H68" i="1" s="1"/>
  <c r="AR67" i="1"/>
  <c r="AQ67" i="1"/>
  <c r="AR66" i="1"/>
  <c r="AQ66" i="1"/>
  <c r="AR65" i="1"/>
  <c r="AQ65" i="1"/>
  <c r="AR64" i="1"/>
  <c r="AQ64" i="1"/>
  <c r="AP64" i="1" s="1"/>
  <c r="AR63" i="1"/>
  <c r="AQ63" i="1"/>
  <c r="AR62" i="1"/>
  <c r="AQ62" i="1"/>
  <c r="AP62" i="1" s="1"/>
  <c r="AR61" i="1"/>
  <c r="AQ61" i="1"/>
  <c r="AP61" i="1" s="1"/>
  <c r="AR60" i="1"/>
  <c r="AQ60" i="1"/>
  <c r="AR59" i="1"/>
  <c r="AQ59" i="1"/>
  <c r="AR58" i="1"/>
  <c r="AQ58" i="1"/>
  <c r="AR57" i="1"/>
  <c r="AQ57" i="1"/>
  <c r="AR56" i="1"/>
  <c r="AQ56" i="1"/>
  <c r="H56" i="1" s="1"/>
  <c r="AR55" i="1"/>
  <c r="AQ55" i="1"/>
  <c r="AL55" i="1" s="1"/>
  <c r="AR54" i="1"/>
  <c r="AQ54" i="1"/>
  <c r="AR53" i="1"/>
  <c r="AQ53" i="1"/>
  <c r="AR52" i="1"/>
  <c r="AQ52" i="1"/>
  <c r="AP52" i="1" s="1"/>
  <c r="AR51" i="1"/>
  <c r="AQ51" i="1"/>
  <c r="AP51" i="1" s="1"/>
  <c r="AR50" i="1"/>
  <c r="AQ50" i="1"/>
  <c r="AN50" i="1" s="1"/>
  <c r="AR49" i="1"/>
  <c r="AQ49" i="1"/>
  <c r="H49" i="1" s="1"/>
  <c r="AR48" i="1"/>
  <c r="AQ48" i="1"/>
  <c r="AR47" i="1"/>
  <c r="AQ47" i="1"/>
  <c r="AR46" i="1"/>
  <c r="AQ46" i="1"/>
  <c r="AR45" i="1"/>
  <c r="AQ45" i="1"/>
  <c r="AP45" i="1" s="1"/>
  <c r="AR44" i="1"/>
  <c r="AQ44" i="1"/>
  <c r="AR43" i="1"/>
  <c r="AQ43" i="1"/>
  <c r="H43" i="1" s="1"/>
  <c r="AR42" i="1"/>
  <c r="AQ42" i="1"/>
  <c r="AR41" i="1"/>
  <c r="AQ41" i="1"/>
  <c r="AR40" i="1"/>
  <c r="AQ40" i="1"/>
  <c r="AP40" i="1" s="1"/>
  <c r="AR39" i="1"/>
  <c r="AQ39" i="1"/>
  <c r="AR38" i="1"/>
  <c r="AQ38" i="1"/>
  <c r="AR37" i="1"/>
  <c r="AQ37" i="1"/>
  <c r="AP37" i="1" s="1"/>
  <c r="AR36" i="1"/>
  <c r="AQ36" i="1"/>
  <c r="AR35" i="1"/>
  <c r="AQ35" i="1"/>
  <c r="AR34" i="1"/>
  <c r="AQ34" i="1"/>
  <c r="H34" i="1" s="1"/>
  <c r="AR33" i="1"/>
  <c r="AQ33" i="1"/>
  <c r="AP38" i="1"/>
  <c r="AN44" i="1"/>
  <c r="AP74" i="1"/>
  <c r="AP75" i="1"/>
  <c r="H80" i="1"/>
  <c r="AP102" i="1"/>
  <c r="H104" i="1"/>
  <c r="AL109" i="1"/>
  <c r="AN132" i="1"/>
  <c r="AP53" i="1"/>
  <c r="AH63" i="1"/>
  <c r="AN67" i="1"/>
  <c r="AP72" i="1"/>
  <c r="AP114" i="1"/>
  <c r="H116" i="1"/>
  <c r="AH134" i="1"/>
  <c r="AP65" i="1"/>
  <c r="AN77" i="1"/>
  <c r="AP101" i="1"/>
  <c r="AN138" i="1"/>
  <c r="AP33" i="1"/>
  <c r="H23" i="1"/>
  <c r="H22" i="1"/>
  <c r="H21" i="1"/>
  <c r="H20" i="1"/>
  <c r="H19" i="1"/>
  <c r="H18" i="1"/>
  <c r="H17" i="1"/>
  <c r="H16" i="1"/>
  <c r="H15" i="1"/>
  <c r="H13" i="1"/>
  <c r="H12" i="1"/>
  <c r="H11" i="1"/>
  <c r="H10" i="1"/>
  <c r="H9" i="1"/>
  <c r="H7" i="1"/>
  <c r="H6" i="1"/>
  <c r="G12" i="1"/>
  <c r="AO32" i="1"/>
  <c r="AM32" i="1"/>
  <c r="AK32" i="1"/>
  <c r="AK29" i="1" s="1"/>
  <c r="G21" i="1" s="1"/>
  <c r="AI32" i="1"/>
  <c r="AG32" i="1"/>
  <c r="AG146" i="1" s="1"/>
  <c r="AE32" i="1"/>
  <c r="AE146" i="1" s="1"/>
  <c r="AC32" i="1"/>
  <c r="AA32" i="1"/>
  <c r="Y32" i="1"/>
  <c r="Y146" i="1" s="1"/>
  <c r="U32" i="1"/>
  <c r="U29" i="1" s="1"/>
  <c r="G13" i="1" s="1"/>
  <c r="S32" i="1"/>
  <c r="S29" i="1" s="1"/>
  <c r="Q32" i="1"/>
  <c r="O32" i="1"/>
  <c r="O29" i="1" s="1"/>
  <c r="G10" i="1" s="1"/>
  <c r="M32" i="1"/>
  <c r="M29" i="1" s="1"/>
  <c r="G9" i="1" s="1"/>
  <c r="I32" i="1"/>
  <c r="I29" i="1" s="1"/>
  <c r="G7" i="1" s="1"/>
  <c r="Y29" i="1"/>
  <c r="G15" i="1" s="1"/>
  <c r="AA29" i="1"/>
  <c r="G16" i="1" s="1"/>
  <c r="AC29" i="1"/>
  <c r="G17" i="1" s="1"/>
  <c r="AG29" i="1"/>
  <c r="G19" i="1" s="1"/>
  <c r="AI29" i="1"/>
  <c r="G20" i="1" s="1"/>
  <c r="AM29" i="1"/>
  <c r="G22" i="1" s="1"/>
  <c r="AO29" i="1"/>
  <c r="G23" i="1" s="1"/>
  <c r="G29" i="1"/>
  <c r="G6" i="1" s="1"/>
  <c r="G146" i="1"/>
  <c r="I146" i="1"/>
  <c r="O146" i="1"/>
  <c r="Q146" i="1"/>
  <c r="U146" i="1"/>
  <c r="AC146" i="1"/>
  <c r="AI146" i="1"/>
  <c r="AM146" i="1"/>
  <c r="AO146" i="1"/>
  <c r="AN40" i="1"/>
  <c r="AN66" i="1"/>
  <c r="AP120" i="1"/>
  <c r="E14" i="2"/>
  <c r="D10" i="2" s="1"/>
  <c r="G10" i="2" s="1"/>
  <c r="C16" i="2"/>
  <c r="D16" i="2"/>
  <c r="C17" i="2"/>
  <c r="D17" i="2"/>
  <c r="F17" i="2"/>
  <c r="G17" i="2"/>
  <c r="C18" i="2"/>
  <c r="D18" i="2"/>
  <c r="F18" i="2"/>
  <c r="C19" i="2"/>
  <c r="D19" i="2"/>
  <c r="C20" i="2"/>
  <c r="D20" i="2"/>
  <c r="F20" i="2"/>
  <c r="G20" i="2"/>
  <c r="C21" i="2"/>
  <c r="D21" i="2"/>
  <c r="F21" i="2"/>
  <c r="G21" i="2"/>
  <c r="C22" i="2"/>
  <c r="D22" i="2"/>
  <c r="F22" i="2"/>
  <c r="G22" i="2"/>
  <c r="C23" i="2"/>
  <c r="D23" i="2"/>
  <c r="F23" i="2"/>
  <c r="G23" i="2"/>
  <c r="C24" i="2"/>
  <c r="D24" i="2"/>
  <c r="F24" i="2"/>
  <c r="G24" i="2"/>
  <c r="C25" i="2"/>
  <c r="D25" i="2"/>
  <c r="C26" i="2"/>
  <c r="D26" i="2"/>
  <c r="F26" i="2"/>
  <c r="G26" i="2"/>
  <c r="C27" i="2"/>
  <c r="D27" i="2"/>
  <c r="F27" i="2"/>
  <c r="G27" i="2"/>
  <c r="C28" i="2"/>
  <c r="D28" i="2"/>
  <c r="F28" i="2"/>
  <c r="G28" i="2"/>
  <c r="C29" i="2"/>
  <c r="D29" i="2"/>
  <c r="F29" i="2"/>
  <c r="C30" i="2"/>
  <c r="D30" i="2"/>
  <c r="F30" i="2"/>
  <c r="G30" i="2"/>
  <c r="C31" i="2"/>
  <c r="D31" i="2"/>
  <c r="C32" i="2"/>
  <c r="D32" i="2"/>
  <c r="F32" i="2"/>
  <c r="G32" i="2"/>
  <c r="C33" i="2"/>
  <c r="D33" i="2"/>
  <c r="F33" i="2"/>
  <c r="G33" i="2"/>
  <c r="C34" i="2"/>
  <c r="D34" i="2"/>
  <c r="F34" i="2"/>
  <c r="G34" i="2"/>
  <c r="C35" i="2"/>
  <c r="D35" i="2"/>
  <c r="F35" i="2"/>
  <c r="G35" i="2"/>
  <c r="C36" i="2"/>
  <c r="D36" i="2"/>
  <c r="F36" i="2"/>
  <c r="G36" i="2"/>
  <c r="C37" i="2"/>
  <c r="D37" i="2"/>
  <c r="G37" i="2"/>
  <c r="C38" i="2"/>
  <c r="D38" i="2"/>
  <c r="F38" i="2"/>
  <c r="G38" i="2"/>
  <c r="C39" i="2"/>
  <c r="D39" i="2"/>
  <c r="F39" i="2"/>
  <c r="G39" i="2"/>
  <c r="C40" i="2"/>
  <c r="D40" i="2"/>
  <c r="F40" i="2"/>
  <c r="G40" i="2"/>
  <c r="C41" i="2"/>
  <c r="D41" i="2"/>
  <c r="F41" i="2"/>
  <c r="C42" i="2"/>
  <c r="D42" i="2"/>
  <c r="F42" i="2"/>
  <c r="G42" i="2"/>
  <c r="C43" i="2"/>
  <c r="D43" i="2"/>
  <c r="C44" i="2"/>
  <c r="D44" i="2"/>
  <c r="F44" i="2"/>
  <c r="C45" i="2"/>
  <c r="D45" i="2"/>
  <c r="F45" i="2"/>
  <c r="G45" i="2"/>
  <c r="C46" i="2"/>
  <c r="D46" i="2"/>
  <c r="F46" i="2"/>
  <c r="G46" i="2"/>
  <c r="C47" i="2"/>
  <c r="D47" i="2"/>
  <c r="F47" i="2"/>
  <c r="G47" i="2"/>
  <c r="C48" i="2"/>
  <c r="D48" i="2"/>
  <c r="F48" i="2"/>
  <c r="G48" i="2"/>
  <c r="C49" i="2"/>
  <c r="D49" i="2"/>
  <c r="G49" i="2"/>
  <c r="C50" i="2"/>
  <c r="D50" i="2"/>
  <c r="F50" i="2"/>
  <c r="G50" i="2"/>
  <c r="C51" i="2"/>
  <c r="D51" i="2"/>
  <c r="F51" i="2"/>
  <c r="G51" i="2"/>
  <c r="C52" i="2"/>
  <c r="D52" i="2"/>
  <c r="F52" i="2"/>
  <c r="G52" i="2"/>
  <c r="C53" i="2"/>
  <c r="D53" i="2"/>
  <c r="F53" i="2"/>
  <c r="C54" i="2"/>
  <c r="D54" i="2"/>
  <c r="F54" i="2"/>
  <c r="G54" i="2"/>
  <c r="C55" i="2"/>
  <c r="D55" i="2"/>
  <c r="C56" i="2"/>
  <c r="D56" i="2"/>
  <c r="F56" i="2"/>
  <c r="C57" i="2"/>
  <c r="D57" i="2"/>
  <c r="F57" i="2"/>
  <c r="G57" i="2"/>
  <c r="C58" i="2"/>
  <c r="D58" i="2"/>
  <c r="F58" i="2"/>
  <c r="G58" i="2"/>
  <c r="C59" i="2"/>
  <c r="D59" i="2"/>
  <c r="F59" i="2"/>
  <c r="G59" i="2"/>
  <c r="C60" i="2"/>
  <c r="D60" i="2"/>
  <c r="F60" i="2"/>
  <c r="G60" i="2"/>
  <c r="C61" i="2"/>
  <c r="D61" i="2"/>
  <c r="G61" i="2"/>
  <c r="C62" i="2"/>
  <c r="D62" i="2"/>
  <c r="F62" i="2"/>
  <c r="G62" i="2"/>
  <c r="C63" i="2"/>
  <c r="D63" i="2"/>
  <c r="F63" i="2"/>
  <c r="G63" i="2"/>
  <c r="C64" i="2"/>
  <c r="D64" i="2"/>
  <c r="F64" i="2"/>
  <c r="G64" i="2"/>
  <c r="C65" i="2"/>
  <c r="D65" i="2"/>
  <c r="F65" i="2"/>
  <c r="C66" i="2"/>
  <c r="D66" i="2"/>
  <c r="F66" i="2"/>
  <c r="G66" i="2"/>
  <c r="C67" i="2"/>
  <c r="D67" i="2"/>
  <c r="C68" i="2"/>
  <c r="D68" i="2"/>
  <c r="F68" i="2"/>
  <c r="C69" i="2"/>
  <c r="D69" i="2"/>
  <c r="F69" i="2"/>
  <c r="G69" i="2"/>
  <c r="C70" i="2"/>
  <c r="D70" i="2"/>
  <c r="F70" i="2"/>
  <c r="G70" i="2"/>
  <c r="C71" i="2"/>
  <c r="D71" i="2"/>
  <c r="F71" i="2"/>
  <c r="G71" i="2"/>
  <c r="C72" i="2"/>
  <c r="D72" i="2"/>
  <c r="F72" i="2"/>
  <c r="G72" i="2"/>
  <c r="C73" i="2"/>
  <c r="D73" i="2"/>
  <c r="G73" i="2"/>
  <c r="C74" i="2"/>
  <c r="D74" i="2"/>
  <c r="F74" i="2"/>
  <c r="G74" i="2"/>
  <c r="C75" i="2"/>
  <c r="D75" i="2"/>
  <c r="F75" i="2"/>
  <c r="G75" i="2"/>
  <c r="C76" i="2"/>
  <c r="D76" i="2"/>
  <c r="F76" i="2"/>
  <c r="G76" i="2"/>
  <c r="C77" i="2"/>
  <c r="D77" i="2"/>
  <c r="F77" i="2"/>
  <c r="C78" i="2"/>
  <c r="D78" i="2"/>
  <c r="F78" i="2"/>
  <c r="G78" i="2"/>
  <c r="C79" i="2"/>
  <c r="D79" i="2"/>
  <c r="C80" i="2"/>
  <c r="D80" i="2"/>
  <c r="F80" i="2"/>
  <c r="C81" i="2"/>
  <c r="D81" i="2"/>
  <c r="F81" i="2"/>
  <c r="G81" i="2"/>
  <c r="C82" i="2"/>
  <c r="D82" i="2"/>
  <c r="F82" i="2"/>
  <c r="G82" i="2"/>
  <c r="C83" i="2"/>
  <c r="D83" i="2"/>
  <c r="F83" i="2"/>
  <c r="G83" i="2"/>
  <c r="C84" i="2"/>
  <c r="D84" i="2"/>
  <c r="F84" i="2"/>
  <c r="G84" i="2"/>
  <c r="C85" i="2"/>
  <c r="D85" i="2"/>
  <c r="G85" i="2"/>
  <c r="C86" i="2"/>
  <c r="D86" i="2"/>
  <c r="F86" i="2"/>
  <c r="C87" i="2"/>
  <c r="D87" i="2"/>
  <c r="G87" i="2"/>
  <c r="C88" i="2"/>
  <c r="D88" i="2"/>
  <c r="F88" i="2"/>
  <c r="G88" i="2"/>
  <c r="C89" i="2"/>
  <c r="D89" i="2"/>
  <c r="F89" i="2"/>
  <c r="C90" i="2"/>
  <c r="D90" i="2"/>
  <c r="F90" i="2"/>
  <c r="G90" i="2"/>
  <c r="C91" i="2"/>
  <c r="D91" i="2"/>
  <c r="C92" i="2"/>
  <c r="D92" i="2"/>
  <c r="F92" i="2"/>
  <c r="C93" i="2"/>
  <c r="D93" i="2"/>
  <c r="F93" i="2"/>
  <c r="G93" i="2"/>
  <c r="C94" i="2"/>
  <c r="D94" i="2"/>
  <c r="F94" i="2"/>
  <c r="G94" i="2"/>
  <c r="C95" i="2"/>
  <c r="D95" i="2"/>
  <c r="C96" i="2"/>
  <c r="D96" i="2"/>
  <c r="F96" i="2"/>
  <c r="G96" i="2"/>
  <c r="C97" i="2"/>
  <c r="D97" i="2"/>
  <c r="G97" i="2"/>
  <c r="C98" i="2"/>
  <c r="D98" i="2"/>
  <c r="F98" i="2"/>
  <c r="C99" i="2"/>
  <c r="D99" i="2"/>
  <c r="G99" i="2"/>
  <c r="C100" i="2"/>
  <c r="D100" i="2"/>
  <c r="F100" i="2"/>
  <c r="G100" i="2"/>
  <c r="C101" i="2"/>
  <c r="D101" i="2"/>
  <c r="F101" i="2"/>
  <c r="C102" i="2"/>
  <c r="D102" i="2"/>
  <c r="F102" i="2"/>
  <c r="G102" i="2"/>
  <c r="C103" i="2"/>
  <c r="D103" i="2"/>
  <c r="C104" i="2"/>
  <c r="D104" i="2"/>
  <c r="F104" i="2"/>
  <c r="C105" i="2"/>
  <c r="D105" i="2"/>
  <c r="F105" i="2"/>
  <c r="G105" i="2"/>
  <c r="C106" i="2"/>
  <c r="D106" i="2"/>
  <c r="F106" i="2"/>
  <c r="G106" i="2"/>
  <c r="C107" i="2"/>
  <c r="D107" i="2"/>
  <c r="F107" i="2"/>
  <c r="C108" i="2"/>
  <c r="D108" i="2"/>
  <c r="F108" i="2"/>
  <c r="G108" i="2"/>
  <c r="C109" i="2"/>
  <c r="D109" i="2"/>
  <c r="G109" i="2"/>
  <c r="C110" i="2"/>
  <c r="D110" i="2"/>
  <c r="F110" i="2"/>
  <c r="C111" i="2"/>
  <c r="D111" i="2"/>
  <c r="G111" i="2"/>
  <c r="C112" i="2"/>
  <c r="D112" i="2"/>
  <c r="F112" i="2"/>
  <c r="G112" i="2"/>
  <c r="C113" i="2"/>
  <c r="D113" i="2"/>
  <c r="F113" i="2"/>
  <c r="C114" i="2"/>
  <c r="D114" i="2"/>
  <c r="F114" i="2"/>
  <c r="G114" i="2"/>
  <c r="C115" i="2"/>
  <c r="D115" i="2"/>
  <c r="C116" i="2"/>
  <c r="D116" i="2"/>
  <c r="F116" i="2"/>
  <c r="C117" i="2"/>
  <c r="D117" i="2"/>
  <c r="F117" i="2"/>
  <c r="G117" i="2"/>
  <c r="C118" i="2"/>
  <c r="D118" i="2"/>
  <c r="F118" i="2"/>
  <c r="G118" i="2"/>
  <c r="C119" i="2"/>
  <c r="D119" i="2"/>
  <c r="F119" i="2"/>
  <c r="C120" i="2"/>
  <c r="D120" i="2"/>
  <c r="F120" i="2"/>
  <c r="G120" i="2"/>
  <c r="C121" i="2"/>
  <c r="D121" i="2"/>
  <c r="G121" i="2"/>
  <c r="C122" i="2"/>
  <c r="D122" i="2"/>
  <c r="F122" i="2"/>
  <c r="C123" i="2"/>
  <c r="D123" i="2"/>
  <c r="C124" i="2"/>
  <c r="D124" i="2"/>
  <c r="F124" i="2"/>
  <c r="G124" i="2"/>
  <c r="C125" i="2"/>
  <c r="D125" i="2"/>
  <c r="F125" i="2"/>
  <c r="C126" i="2"/>
  <c r="D126" i="2"/>
  <c r="G126" i="2"/>
  <c r="AP144" i="1"/>
  <c r="AP143" i="1"/>
  <c r="AN143" i="1"/>
  <c r="AP142" i="1"/>
  <c r="AP132" i="1"/>
  <c r="AL132" i="1"/>
  <c r="AP119" i="1"/>
  <c r="AP118" i="1"/>
  <c r="AP108" i="1"/>
  <c r="AP107" i="1"/>
  <c r="AN107" i="1"/>
  <c r="AP106" i="1"/>
  <c r="Z104" i="1"/>
  <c r="AP100" i="1"/>
  <c r="AP96" i="1"/>
  <c r="AP89" i="1"/>
  <c r="AP84" i="1"/>
  <c r="AN84" i="1"/>
  <c r="AL84" i="1"/>
  <c r="AP83" i="1"/>
  <c r="AP82" i="1"/>
  <c r="AP77" i="1"/>
  <c r="AN72" i="1"/>
  <c r="AP71" i="1"/>
  <c r="AP60" i="1"/>
  <c r="AN60" i="1"/>
  <c r="AP59" i="1"/>
  <c r="AP58" i="1"/>
  <c r="AP48" i="1"/>
  <c r="AP47" i="1"/>
  <c r="AP46" i="1"/>
  <c r="AL42" i="1"/>
  <c r="AP41" i="1"/>
  <c r="AP36" i="1"/>
  <c r="AL36" i="1"/>
  <c r="AP35" i="1"/>
  <c r="AN35" i="1"/>
  <c r="AP34" i="1"/>
  <c r="AO31" i="1"/>
  <c r="AM31" i="1"/>
  <c r="AK31" i="1"/>
  <c r="AI31" i="1"/>
  <c r="AG31" i="1"/>
  <c r="AE31" i="1"/>
  <c r="AC31" i="1"/>
  <c r="AA31" i="1"/>
  <c r="Y31" i="1"/>
  <c r="W31" i="1"/>
  <c r="U31" i="1"/>
  <c r="S31" i="1"/>
  <c r="Q31" i="1"/>
  <c r="O31" i="1"/>
  <c r="M31" i="1"/>
  <c r="L144" i="1"/>
  <c r="L143" i="1"/>
  <c r="L142" i="1"/>
  <c r="L141" i="1"/>
  <c r="L140" i="1"/>
  <c r="L139" i="1"/>
  <c r="L138" i="1"/>
  <c r="L137" i="1"/>
  <c r="L136" i="1"/>
  <c r="L135" i="1"/>
  <c r="L134" i="1"/>
  <c r="L133" i="1"/>
  <c r="L132" i="1"/>
  <c r="L131" i="1"/>
  <c r="L130" i="1"/>
  <c r="L129" i="1"/>
  <c r="L128" i="1"/>
  <c r="L127" i="1"/>
  <c r="L126" i="1"/>
  <c r="L125" i="1"/>
  <c r="L124" i="1"/>
  <c r="L123" i="1"/>
  <c r="L122" i="1"/>
  <c r="L121" i="1"/>
  <c r="L120" i="1"/>
  <c r="L119" i="1"/>
  <c r="L118" i="1"/>
  <c r="L117" i="1"/>
  <c r="L116" i="1"/>
  <c r="L115" i="1"/>
  <c r="L114" i="1"/>
  <c r="L113" i="1"/>
  <c r="L112" i="1"/>
  <c r="L111" i="1"/>
  <c r="L110" i="1"/>
  <c r="L109" i="1"/>
  <c r="L108" i="1"/>
  <c r="L107" i="1"/>
  <c r="L106" i="1"/>
  <c r="L105" i="1"/>
  <c r="L104" i="1"/>
  <c r="L103" i="1"/>
  <c r="L102" i="1"/>
  <c r="L101" i="1"/>
  <c r="L100" i="1"/>
  <c r="L99" i="1"/>
  <c r="L98" i="1"/>
  <c r="L97" i="1"/>
  <c r="L96" i="1"/>
  <c r="L95" i="1"/>
  <c r="L94" i="1"/>
  <c r="L93" i="1"/>
  <c r="L92" i="1"/>
  <c r="L91" i="1"/>
  <c r="L90" i="1"/>
  <c r="L89" i="1"/>
  <c r="L88" i="1"/>
  <c r="L87" i="1"/>
  <c r="L86" i="1"/>
  <c r="L85" i="1"/>
  <c r="L84" i="1"/>
  <c r="L83" i="1"/>
  <c r="L82" i="1"/>
  <c r="L81" i="1"/>
  <c r="L80" i="1"/>
  <c r="L79" i="1"/>
  <c r="L78" i="1"/>
  <c r="L77" i="1"/>
  <c r="L76" i="1"/>
  <c r="L75" i="1"/>
  <c r="L74" i="1"/>
  <c r="L73" i="1"/>
  <c r="L72" i="1"/>
  <c r="L71" i="1"/>
  <c r="L70" i="1"/>
  <c r="L69" i="1"/>
  <c r="L68" i="1"/>
  <c r="L67" i="1"/>
  <c r="L66" i="1"/>
  <c r="L65" i="1"/>
  <c r="L64" i="1"/>
  <c r="L63" i="1"/>
  <c r="L62" i="1"/>
  <c r="L61" i="1"/>
  <c r="L60" i="1"/>
  <c r="L59" i="1"/>
  <c r="L58" i="1"/>
  <c r="L57" i="1"/>
  <c r="L56" i="1"/>
  <c r="L55" i="1"/>
  <c r="L54" i="1"/>
  <c r="L53" i="1"/>
  <c r="L52" i="1"/>
  <c r="L51" i="1"/>
  <c r="L50" i="1"/>
  <c r="L49" i="1"/>
  <c r="L48" i="1"/>
  <c r="L47" i="1"/>
  <c r="L46" i="1"/>
  <c r="L45" i="1"/>
  <c r="L44" i="1"/>
  <c r="L43" i="1"/>
  <c r="L42" i="1"/>
  <c r="L41" i="1"/>
  <c r="L40" i="1"/>
  <c r="L39" i="1"/>
  <c r="L38" i="1"/>
  <c r="L37" i="1"/>
  <c r="L36" i="1"/>
  <c r="L35" i="1"/>
  <c r="L34" i="1"/>
  <c r="L33" i="1"/>
  <c r="K31" i="1"/>
  <c r="I31" i="1"/>
  <c r="H35" i="1"/>
  <c r="H46" i="1"/>
  <c r="H47" i="1"/>
  <c r="H58" i="1"/>
  <c r="H59" i="1"/>
  <c r="H70" i="1"/>
  <c r="H83" i="1"/>
  <c r="H94" i="1"/>
  <c r="H95" i="1"/>
  <c r="H106" i="1"/>
  <c r="H107" i="1"/>
  <c r="H118" i="1"/>
  <c r="H131" i="1"/>
  <c r="H142" i="1"/>
  <c r="H143" i="1"/>
  <c r="J33" i="1"/>
  <c r="G31" i="1"/>
  <c r="G32" i="1"/>
  <c r="L5" i="1" l="1"/>
  <c r="F123" i="2"/>
  <c r="G95" i="2"/>
  <c r="G44" i="2"/>
  <c r="F87" i="2"/>
  <c r="F19" i="2"/>
  <c r="G103" i="2"/>
  <c r="G91" i="2"/>
  <c r="G79" i="2"/>
  <c r="G43" i="2"/>
  <c r="G31" i="2"/>
  <c r="G25" i="2"/>
  <c r="F115" i="2"/>
  <c r="F8" i="2" s="1"/>
  <c r="G67" i="2"/>
  <c r="G55" i="2"/>
  <c r="G16" i="2"/>
  <c r="AP73" i="1"/>
  <c r="H61" i="1"/>
  <c r="AP121" i="1"/>
  <c r="AP85" i="1"/>
  <c r="H130" i="1"/>
  <c r="H121" i="1"/>
  <c r="H37" i="1"/>
  <c r="AP49" i="1"/>
  <c r="AL49" i="1"/>
  <c r="AN37" i="1"/>
  <c r="AP39" i="1"/>
  <c r="AP109" i="1"/>
  <c r="H97" i="1"/>
  <c r="AP50" i="1"/>
  <c r="AH74" i="1"/>
  <c r="AP134" i="1"/>
  <c r="AP98" i="1"/>
  <c r="AP123" i="1"/>
  <c r="AP63" i="1"/>
  <c r="AN97" i="1"/>
  <c r="AP133" i="1"/>
  <c r="AP86" i="1"/>
  <c r="AN74" i="1"/>
  <c r="AP125" i="1"/>
  <c r="AL123" i="1"/>
  <c r="AP124" i="1"/>
  <c r="AN51" i="1"/>
  <c r="S146" i="1"/>
  <c r="AE29" i="1"/>
  <c r="G18" i="1" s="1"/>
  <c r="AK146" i="1"/>
  <c r="M146" i="1"/>
  <c r="AA146" i="1"/>
  <c r="Q29" i="1"/>
  <c r="G11" i="1" s="1"/>
  <c r="H140" i="1"/>
  <c r="AP66" i="1"/>
  <c r="AP90" i="1"/>
  <c r="AP54" i="1"/>
  <c r="AP110" i="1"/>
  <c r="AN53" i="1"/>
  <c r="AP42" i="1"/>
  <c r="AP43" i="1"/>
  <c r="AP78" i="1"/>
  <c r="AN79" i="1"/>
  <c r="AJ38" i="1"/>
  <c r="AN49" i="1"/>
  <c r="AL73" i="1"/>
  <c r="AP111" i="1"/>
  <c r="H91" i="1"/>
  <c r="H109" i="1"/>
  <c r="AP44" i="1"/>
  <c r="AP92" i="1"/>
  <c r="AP103" i="1"/>
  <c r="AP112" i="1"/>
  <c r="AP93" i="1"/>
  <c r="AP104" i="1"/>
  <c r="AP141" i="1"/>
  <c r="AP80" i="1"/>
  <c r="AN55" i="1"/>
  <c r="AP55" i="1"/>
  <c r="AP105" i="1"/>
  <c r="AP115" i="1"/>
  <c r="AP56" i="1"/>
  <c r="AP116" i="1"/>
  <c r="AP126" i="1"/>
  <c r="AP135" i="1"/>
  <c r="AP57" i="1"/>
  <c r="AP67" i="1"/>
  <c r="AP117" i="1"/>
  <c r="AP127" i="1"/>
  <c r="AP136" i="1"/>
  <c r="AP68" i="1"/>
  <c r="AP76" i="1"/>
  <c r="AP128" i="1"/>
  <c r="AP137" i="1"/>
  <c r="AP138" i="1"/>
  <c r="AP69" i="1"/>
  <c r="AL99" i="1"/>
  <c r="AP129" i="1"/>
  <c r="AP88" i="1"/>
  <c r="AP99" i="1"/>
  <c r="AP139" i="1"/>
  <c r="AN116" i="1"/>
  <c r="AN57" i="1"/>
  <c r="H44" i="1"/>
  <c r="AL102" i="1"/>
  <c r="H67" i="1"/>
  <c r="AN111" i="1"/>
  <c r="AJ54" i="1"/>
  <c r="AN91" i="1"/>
  <c r="AN126" i="1"/>
  <c r="AN136" i="1"/>
  <c r="AL111" i="1"/>
  <c r="AJ49" i="1"/>
  <c r="AL87" i="1"/>
  <c r="AL97" i="1"/>
  <c r="H79" i="1"/>
  <c r="H55" i="1"/>
  <c r="AN141" i="1"/>
  <c r="AN58" i="1"/>
  <c r="AJ63" i="1"/>
  <c r="AL78" i="1"/>
  <c r="AN87" i="1"/>
  <c r="AN92" i="1"/>
  <c r="AN102" i="1"/>
  <c r="AL122" i="1"/>
  <c r="AN36" i="1"/>
  <c r="AL41" i="1"/>
  <c r="AL45" i="1"/>
  <c r="AN54" i="1"/>
  <c r="AL63" i="1"/>
  <c r="AN73" i="1"/>
  <c r="AN78" i="1"/>
  <c r="AN83" i="1"/>
  <c r="AJ98" i="1"/>
  <c r="AN112" i="1"/>
  <c r="AN117" i="1"/>
  <c r="AN122" i="1"/>
  <c r="AN127" i="1"/>
  <c r="AN137" i="1"/>
  <c r="AL142" i="1"/>
  <c r="AN82" i="1"/>
  <c r="AN41" i="1"/>
  <c r="AN45" i="1"/>
  <c r="AN59" i="1"/>
  <c r="AN63" i="1"/>
  <c r="AN68" i="1"/>
  <c r="AN88" i="1"/>
  <c r="AN93" i="1"/>
  <c r="AN98" i="1"/>
  <c r="AN103" i="1"/>
  <c r="AN108" i="1"/>
  <c r="AN133" i="1"/>
  <c r="AN142" i="1"/>
  <c r="AN33" i="1"/>
  <c r="AN42" i="1"/>
  <c r="AJ80" i="1"/>
  <c r="AN99" i="1"/>
  <c r="AL104" i="1"/>
  <c r="AN109" i="1"/>
  <c r="AL114" i="1"/>
  <c r="AN119" i="1"/>
  <c r="AN123" i="1"/>
  <c r="AN129" i="1"/>
  <c r="AJ134" i="1"/>
  <c r="AL139" i="1"/>
  <c r="AN46" i="1"/>
  <c r="AL38" i="1"/>
  <c r="AN47" i="1"/>
  <c r="AH52" i="1"/>
  <c r="AL56" i="1"/>
  <c r="AL61" i="1"/>
  <c r="AN65" i="1"/>
  <c r="AN70" i="1"/>
  <c r="AN75" i="1"/>
  <c r="AL80" i="1"/>
  <c r="AL85" i="1"/>
  <c r="AL90" i="1"/>
  <c r="AN95" i="1"/>
  <c r="AN104" i="1"/>
  <c r="AN114" i="1"/>
  <c r="AN134" i="1"/>
  <c r="AN139" i="1"/>
  <c r="AN144" i="1"/>
  <c r="AN64" i="1"/>
  <c r="AL34" i="1"/>
  <c r="AN38" i="1"/>
  <c r="AJ43" i="1"/>
  <c r="AL52" i="1"/>
  <c r="AN56" i="1"/>
  <c r="AN61" i="1"/>
  <c r="AN80" i="1"/>
  <c r="AN85" i="1"/>
  <c r="AN90" i="1"/>
  <c r="AN100" i="1"/>
  <c r="AN110" i="1"/>
  <c r="AN120" i="1"/>
  <c r="AN124" i="1"/>
  <c r="AN130" i="1"/>
  <c r="AN106" i="1"/>
  <c r="AN113" i="1"/>
  <c r="AN118" i="1"/>
  <c r="AN128" i="1"/>
  <c r="AN89" i="1"/>
  <c r="AN34" i="1"/>
  <c r="AL43" i="1"/>
  <c r="AN48" i="1"/>
  <c r="AN52" i="1"/>
  <c r="AJ66" i="1"/>
  <c r="AN71" i="1"/>
  <c r="AN76" i="1"/>
  <c r="AN96" i="1"/>
  <c r="AN105" i="1"/>
  <c r="AJ115" i="1"/>
  <c r="AL135" i="1"/>
  <c r="AL140" i="1"/>
  <c r="AN69" i="1"/>
  <c r="AN94" i="1"/>
  <c r="AN39" i="1"/>
  <c r="AN43" i="1"/>
  <c r="AL57" i="1"/>
  <c r="AN62" i="1"/>
  <c r="AL66" i="1"/>
  <c r="AN81" i="1"/>
  <c r="AN86" i="1"/>
  <c r="AJ91" i="1"/>
  <c r="AN101" i="1"/>
  <c r="AJ111" i="1"/>
  <c r="AN115" i="1"/>
  <c r="AL121" i="1"/>
  <c r="AN125" i="1"/>
  <c r="AN131" i="1"/>
  <c r="AN135" i="1"/>
  <c r="AN140" i="1"/>
  <c r="AJ34" i="1"/>
  <c r="AL69" i="1"/>
  <c r="AL76" i="1"/>
  <c r="AL83" i="1"/>
  <c r="AJ97" i="1"/>
  <c r="AL100" i="1"/>
  <c r="AL107" i="1"/>
  <c r="AJ114" i="1"/>
  <c r="AL117" i="1"/>
  <c r="AH121" i="1"/>
  <c r="AL128" i="1"/>
  <c r="AJ135" i="1"/>
  <c r="AL138" i="1"/>
  <c r="AL125" i="1"/>
  <c r="AL70" i="1"/>
  <c r="AH101" i="1"/>
  <c r="AL118" i="1"/>
  <c r="AJ129" i="1"/>
  <c r="AL35" i="1"/>
  <c r="AL133" i="1"/>
  <c r="AL46" i="1"/>
  <c r="AL53" i="1"/>
  <c r="AL67" i="1"/>
  <c r="AJ74" i="1"/>
  <c r="AL81" i="1"/>
  <c r="AJ88" i="1"/>
  <c r="AL91" i="1"/>
  <c r="AL98" i="1"/>
  <c r="AJ112" i="1"/>
  <c r="AL115" i="1"/>
  <c r="AJ126" i="1"/>
  <c r="AJ94" i="1"/>
  <c r="AJ77" i="1"/>
  <c r="AL94" i="1"/>
  <c r="AL108" i="1"/>
  <c r="AL60" i="1"/>
  <c r="AL77" i="1"/>
  <c r="AL101" i="1"/>
  <c r="AL129" i="1"/>
  <c r="AL136" i="1"/>
  <c r="AL143" i="1"/>
  <c r="AL39" i="1"/>
  <c r="AL50" i="1"/>
  <c r="AJ57" i="1"/>
  <c r="AL64" i="1"/>
  <c r="AJ71" i="1"/>
  <c r="AL74" i="1"/>
  <c r="AJ85" i="1"/>
  <c r="AL88" i="1"/>
  <c r="AL95" i="1"/>
  <c r="AL105" i="1"/>
  <c r="AJ109" i="1"/>
  <c r="AL112" i="1"/>
  <c r="AL119" i="1"/>
  <c r="AL126" i="1"/>
  <c r="AJ140" i="1"/>
  <c r="AL59" i="1"/>
  <c r="AL33" i="1"/>
  <c r="AJ40" i="1"/>
  <c r="AJ51" i="1"/>
  <c r="AL54" i="1"/>
  <c r="AJ65" i="1"/>
  <c r="AL68" i="1"/>
  <c r="AL75" i="1"/>
  <c r="AL82" i="1"/>
  <c r="AJ89" i="1"/>
  <c r="AL96" i="1"/>
  <c r="AL106" i="1"/>
  <c r="AL113" i="1"/>
  <c r="AL120" i="1"/>
  <c r="AL127" i="1"/>
  <c r="AL134" i="1"/>
  <c r="AL71" i="1"/>
  <c r="AL130" i="1"/>
  <c r="AJ137" i="1"/>
  <c r="AL144" i="1"/>
  <c r="AL47" i="1"/>
  <c r="AJ68" i="1"/>
  <c r="AJ82" i="1"/>
  <c r="AL92" i="1"/>
  <c r="AL116" i="1"/>
  <c r="AL137" i="1"/>
  <c r="AJ37" i="1"/>
  <c r="AL40" i="1"/>
  <c r="AL51" i="1"/>
  <c r="AL58" i="1"/>
  <c r="AL62" i="1"/>
  <c r="AL65" i="1"/>
  <c r="AL72" i="1"/>
  <c r="AL79" i="1"/>
  <c r="AJ86" i="1"/>
  <c r="AL89" i="1"/>
  <c r="AJ103" i="1"/>
  <c r="AL110" i="1"/>
  <c r="AL131" i="1"/>
  <c r="AL141" i="1"/>
  <c r="AL37" i="1"/>
  <c r="AL44" i="1"/>
  <c r="AL48" i="1"/>
  <c r="AL86" i="1"/>
  <c r="AL93" i="1"/>
  <c r="AJ100" i="1"/>
  <c r="AL103" i="1"/>
  <c r="AJ117" i="1"/>
  <c r="AL124" i="1"/>
  <c r="AJ138" i="1"/>
  <c r="AF132" i="1"/>
  <c r="AJ143" i="1"/>
  <c r="AJ69" i="1"/>
  <c r="AJ95" i="1"/>
  <c r="AJ35" i="1"/>
  <c r="AH141" i="1"/>
  <c r="AJ41" i="1"/>
  <c r="AJ44" i="1"/>
  <c r="AJ47" i="1"/>
  <c r="AJ52" i="1"/>
  <c r="AJ55" i="1"/>
  <c r="AJ58" i="1"/>
  <c r="AH61" i="1"/>
  <c r="AJ72" i="1"/>
  <c r="AJ101" i="1"/>
  <c r="AJ121" i="1"/>
  <c r="AJ124" i="1"/>
  <c r="AJ127" i="1"/>
  <c r="AJ130" i="1"/>
  <c r="AJ141" i="1"/>
  <c r="AJ144" i="1"/>
  <c r="AJ46" i="1"/>
  <c r="AJ106" i="1"/>
  <c r="AJ83" i="1"/>
  <c r="AJ92" i="1"/>
  <c r="AJ118" i="1"/>
  <c r="AH72" i="1"/>
  <c r="AF50" i="1"/>
  <c r="AJ61" i="1"/>
  <c r="AJ75" i="1"/>
  <c r="AJ78" i="1"/>
  <c r="AH81" i="1"/>
  <c r="AJ104" i="1"/>
  <c r="AJ107" i="1"/>
  <c r="AH110" i="1"/>
  <c r="AJ132" i="1"/>
  <c r="AH50" i="1"/>
  <c r="AJ64" i="1"/>
  <c r="AJ67" i="1"/>
  <c r="AJ70" i="1"/>
  <c r="AJ81" i="1"/>
  <c r="AJ84" i="1"/>
  <c r="AJ87" i="1"/>
  <c r="AJ90" i="1"/>
  <c r="AJ93" i="1"/>
  <c r="AH96" i="1"/>
  <c r="AJ110" i="1"/>
  <c r="AJ113" i="1"/>
  <c r="AJ116" i="1"/>
  <c r="AH119" i="1"/>
  <c r="AJ133" i="1"/>
  <c r="AF72" i="1"/>
  <c r="AJ33" i="1"/>
  <c r="AJ36" i="1"/>
  <c r="AH39" i="1"/>
  <c r="AJ50" i="1"/>
  <c r="AJ96" i="1"/>
  <c r="AJ99" i="1"/>
  <c r="AJ119" i="1"/>
  <c r="AJ136" i="1"/>
  <c r="AJ139" i="1"/>
  <c r="AJ60" i="1"/>
  <c r="AH132" i="1"/>
  <c r="AJ39" i="1"/>
  <c r="AJ42" i="1"/>
  <c r="AJ45" i="1"/>
  <c r="AF48" i="1"/>
  <c r="AJ53" i="1"/>
  <c r="AJ56" i="1"/>
  <c r="AJ59" i="1"/>
  <c r="AJ73" i="1"/>
  <c r="AJ102" i="1"/>
  <c r="AJ122" i="1"/>
  <c r="AJ125" i="1"/>
  <c r="AJ128" i="1"/>
  <c r="AJ131" i="1"/>
  <c r="AJ142" i="1"/>
  <c r="AJ120" i="1"/>
  <c r="AJ48" i="1"/>
  <c r="AJ62" i="1"/>
  <c r="AJ76" i="1"/>
  <c r="AJ79" i="1"/>
  <c r="AJ105" i="1"/>
  <c r="AJ108" i="1"/>
  <c r="AH34" i="1"/>
  <c r="AH41" i="1"/>
  <c r="AF52" i="1"/>
  <c r="AF74" i="1"/>
  <c r="AH83" i="1"/>
  <c r="AH103" i="1"/>
  <c r="AH105" i="1"/>
  <c r="AH112" i="1"/>
  <c r="AH123" i="1"/>
  <c r="AD132" i="1"/>
  <c r="AF134" i="1"/>
  <c r="AH143" i="1"/>
  <c r="AD68" i="1"/>
  <c r="AF128" i="1"/>
  <c r="AH139" i="1"/>
  <c r="AF46" i="1"/>
  <c r="AH48" i="1"/>
  <c r="AH57" i="1"/>
  <c r="AH59" i="1"/>
  <c r="AF68" i="1"/>
  <c r="AH70" i="1"/>
  <c r="AH90" i="1"/>
  <c r="AD115" i="1"/>
  <c r="AH117" i="1"/>
  <c r="AH128" i="1"/>
  <c r="AF130" i="1"/>
  <c r="AH37" i="1"/>
  <c r="AF44" i="1"/>
  <c r="AH46" i="1"/>
  <c r="AH55" i="1"/>
  <c r="AH66" i="1"/>
  <c r="AH68" i="1"/>
  <c r="AH77" i="1"/>
  <c r="AF86" i="1"/>
  <c r="AH88" i="1"/>
  <c r="AH99" i="1"/>
  <c r="AH108" i="1"/>
  <c r="AH115" i="1"/>
  <c r="AH126" i="1"/>
  <c r="AH137" i="1"/>
  <c r="R35" i="1"/>
  <c r="AH42" i="1"/>
  <c r="AH44" i="1"/>
  <c r="AF84" i="1"/>
  <c r="AH86" i="1"/>
  <c r="AH106" i="1"/>
  <c r="AH113" i="1"/>
  <c r="AH144" i="1"/>
  <c r="AF33" i="1"/>
  <c r="AH35" i="1"/>
  <c r="AH53" i="1"/>
  <c r="AH64" i="1"/>
  <c r="AH75" i="1"/>
  <c r="AF82" i="1"/>
  <c r="AH84" i="1"/>
  <c r="AD95" i="1"/>
  <c r="AH97" i="1"/>
  <c r="AH104" i="1"/>
  <c r="AF122" i="1"/>
  <c r="AH124" i="1"/>
  <c r="AH135" i="1"/>
  <c r="AD142" i="1"/>
  <c r="AF70" i="1"/>
  <c r="AH33" i="1"/>
  <c r="AH40" i="1"/>
  <c r="AH51" i="1"/>
  <c r="AF62" i="1"/>
  <c r="AH73" i="1"/>
  <c r="AF80" i="1"/>
  <c r="AH82" i="1"/>
  <c r="AF93" i="1"/>
  <c r="AF95" i="1"/>
  <c r="AH102" i="1"/>
  <c r="AH111" i="1"/>
  <c r="AF120" i="1"/>
  <c r="AH122" i="1"/>
  <c r="AH131" i="1"/>
  <c r="AH133" i="1"/>
  <c r="AF140" i="1"/>
  <c r="AH142" i="1"/>
  <c r="AH79" i="1"/>
  <c r="AH49" i="1"/>
  <c r="AD58" i="1"/>
  <c r="AF60" i="1"/>
  <c r="AH62" i="1"/>
  <c r="AH71" i="1"/>
  <c r="AH80" i="1"/>
  <c r="AF91" i="1"/>
  <c r="AH93" i="1"/>
  <c r="AH95" i="1"/>
  <c r="AF118" i="1"/>
  <c r="AH120" i="1"/>
  <c r="AH129" i="1"/>
  <c r="AH140" i="1"/>
  <c r="AH94" i="1"/>
  <c r="AH92" i="1"/>
  <c r="AH130" i="1"/>
  <c r="AH38" i="1"/>
  <c r="AH47" i="1"/>
  <c r="AF56" i="1"/>
  <c r="AF58" i="1"/>
  <c r="AH60" i="1"/>
  <c r="AH67" i="1"/>
  <c r="AH69" i="1"/>
  <c r="AH78" i="1"/>
  <c r="AF89" i="1"/>
  <c r="AH91" i="1"/>
  <c r="AH100" i="1"/>
  <c r="AH109" i="1"/>
  <c r="AF116" i="1"/>
  <c r="AH118" i="1"/>
  <c r="AH127" i="1"/>
  <c r="AH138" i="1"/>
  <c r="AD43" i="1"/>
  <c r="AH45" i="1"/>
  <c r="AH56" i="1"/>
  <c r="AH58" i="1"/>
  <c r="AF87" i="1"/>
  <c r="AH89" i="1"/>
  <c r="AF107" i="1"/>
  <c r="AH114" i="1"/>
  <c r="AH116" i="1"/>
  <c r="AH36" i="1"/>
  <c r="AH43" i="1"/>
  <c r="AH54" i="1"/>
  <c r="AH65" i="1"/>
  <c r="AH76" i="1"/>
  <c r="AH85" i="1"/>
  <c r="AH87" i="1"/>
  <c r="AH98" i="1"/>
  <c r="AF105" i="1"/>
  <c r="AH107" i="1"/>
  <c r="AH125" i="1"/>
  <c r="AH136" i="1"/>
  <c r="AF66" i="1"/>
  <c r="AF136" i="1"/>
  <c r="AF97" i="1"/>
  <c r="AF99" i="1"/>
  <c r="AF101" i="1"/>
  <c r="AF138" i="1"/>
  <c r="AF35" i="1"/>
  <c r="AF37" i="1"/>
  <c r="AF76" i="1"/>
  <c r="AF78" i="1"/>
  <c r="AD80" i="1"/>
  <c r="AF103" i="1"/>
  <c r="AF142" i="1"/>
  <c r="AF144" i="1"/>
  <c r="AF43" i="1"/>
  <c r="AF45" i="1"/>
  <c r="AF47" i="1"/>
  <c r="AF49" i="1"/>
  <c r="AF51" i="1"/>
  <c r="AF53" i="1"/>
  <c r="AF55" i="1"/>
  <c r="AF57" i="1"/>
  <c r="AF88" i="1"/>
  <c r="AB90" i="1"/>
  <c r="AF115" i="1"/>
  <c r="AF117" i="1"/>
  <c r="AF119" i="1"/>
  <c r="AF121" i="1"/>
  <c r="AF123" i="1"/>
  <c r="AF125" i="1"/>
  <c r="AD127" i="1"/>
  <c r="AF41" i="1"/>
  <c r="AF59" i="1"/>
  <c r="AF61" i="1"/>
  <c r="AD63" i="1"/>
  <c r="AD90" i="1"/>
  <c r="AF127" i="1"/>
  <c r="AF129" i="1"/>
  <c r="AF131" i="1"/>
  <c r="AF109" i="1"/>
  <c r="AF63" i="1"/>
  <c r="AF65" i="1"/>
  <c r="AF67" i="1"/>
  <c r="AF90" i="1"/>
  <c r="AF92" i="1"/>
  <c r="AF94" i="1"/>
  <c r="AF133" i="1"/>
  <c r="AF135" i="1"/>
  <c r="AB137" i="1"/>
  <c r="AF34" i="1"/>
  <c r="AF69" i="1"/>
  <c r="AF71" i="1"/>
  <c r="AF73" i="1"/>
  <c r="AD75" i="1"/>
  <c r="AF96" i="1"/>
  <c r="AF98" i="1"/>
  <c r="AF100" i="1"/>
  <c r="AD102" i="1"/>
  <c r="AF137" i="1"/>
  <c r="AF139" i="1"/>
  <c r="AF141" i="1"/>
  <c r="AF54" i="1"/>
  <c r="AF111" i="1"/>
  <c r="AF36" i="1"/>
  <c r="AD38" i="1"/>
  <c r="AF75" i="1"/>
  <c r="AF77" i="1"/>
  <c r="AF79" i="1"/>
  <c r="AF102" i="1"/>
  <c r="AF143" i="1"/>
  <c r="AF126" i="1"/>
  <c r="AF64" i="1"/>
  <c r="AF39" i="1"/>
  <c r="AF113" i="1"/>
  <c r="AF38" i="1"/>
  <c r="AF40" i="1"/>
  <c r="AF42" i="1"/>
  <c r="AF81" i="1"/>
  <c r="AF83" i="1"/>
  <c r="AF85" i="1"/>
  <c r="Z87" i="1"/>
  <c r="AF104" i="1"/>
  <c r="AF106" i="1"/>
  <c r="AF108" i="1"/>
  <c r="AF110" i="1"/>
  <c r="AF112" i="1"/>
  <c r="AF114" i="1"/>
  <c r="AD110" i="1"/>
  <c r="AD122" i="1"/>
  <c r="AD137" i="1"/>
  <c r="AD35" i="1"/>
  <c r="AD53" i="1"/>
  <c r="AB65" i="1"/>
  <c r="AD70" i="1"/>
  <c r="AD82" i="1"/>
  <c r="AB87" i="1"/>
  <c r="AD97" i="1"/>
  <c r="AD117" i="1"/>
  <c r="AD129" i="1"/>
  <c r="AB134" i="1"/>
  <c r="Z144" i="1"/>
  <c r="AD45" i="1"/>
  <c r="AD60" i="1"/>
  <c r="AD65" i="1"/>
  <c r="AD77" i="1"/>
  <c r="AD87" i="1"/>
  <c r="AD92" i="1"/>
  <c r="AD107" i="1"/>
  <c r="AD112" i="1"/>
  <c r="AD124" i="1"/>
  <c r="AD134" i="1"/>
  <c r="AD139" i="1"/>
  <c r="AD144" i="1"/>
  <c r="AD40" i="1"/>
  <c r="AD50" i="1"/>
  <c r="AD55" i="1"/>
  <c r="AD72" i="1"/>
  <c r="AD84" i="1"/>
  <c r="AD99" i="1"/>
  <c r="AD104" i="1"/>
  <c r="AD119" i="1"/>
  <c r="AB131" i="1"/>
  <c r="T34" i="1"/>
  <c r="AD62" i="1"/>
  <c r="AD67" i="1"/>
  <c r="AD79" i="1"/>
  <c r="AD89" i="1"/>
  <c r="AD94" i="1"/>
  <c r="AB109" i="1"/>
  <c r="AD114" i="1"/>
  <c r="AD126" i="1"/>
  <c r="AD131" i="1"/>
  <c r="AD136" i="1"/>
  <c r="AD141" i="1"/>
  <c r="AD34" i="1"/>
  <c r="AD37" i="1"/>
  <c r="AD42" i="1"/>
  <c r="AD47" i="1"/>
  <c r="AB52" i="1"/>
  <c r="AD57" i="1"/>
  <c r="AD74" i="1"/>
  <c r="AD86" i="1"/>
  <c r="AD101" i="1"/>
  <c r="Z106" i="1"/>
  <c r="AD109" i="1"/>
  <c r="AD121" i="1"/>
  <c r="AD52" i="1"/>
  <c r="AD64" i="1"/>
  <c r="AD69" i="1"/>
  <c r="AD81" i="1"/>
  <c r="AD96" i="1"/>
  <c r="AB106" i="1"/>
  <c r="AD116" i="1"/>
  <c r="AD128" i="1"/>
  <c r="AD133" i="1"/>
  <c r="AD143" i="1"/>
  <c r="AB39" i="1"/>
  <c r="AD44" i="1"/>
  <c r="AB49" i="1"/>
  <c r="AD59" i="1"/>
  <c r="AD76" i="1"/>
  <c r="AD91" i="1"/>
  <c r="AD103" i="1"/>
  <c r="AD106" i="1"/>
  <c r="AD111" i="1"/>
  <c r="AD123" i="1"/>
  <c r="AD138" i="1"/>
  <c r="Z36" i="1"/>
  <c r="AD39" i="1"/>
  <c r="AD49" i="1"/>
  <c r="AD54" i="1"/>
  <c r="AD71" i="1"/>
  <c r="AD83" i="1"/>
  <c r="AD98" i="1"/>
  <c r="AD118" i="1"/>
  <c r="AD130" i="1"/>
  <c r="AD48" i="1"/>
  <c r="AD33" i="1"/>
  <c r="AB36" i="1"/>
  <c r="AB46" i="1"/>
  <c r="AD61" i="1"/>
  <c r="AD66" i="1"/>
  <c r="AD78" i="1"/>
  <c r="AD88" i="1"/>
  <c r="AD93" i="1"/>
  <c r="AD108" i="1"/>
  <c r="AD113" i="1"/>
  <c r="AD125" i="1"/>
  <c r="AD135" i="1"/>
  <c r="AD140" i="1"/>
  <c r="AD36" i="1"/>
  <c r="AD41" i="1"/>
  <c r="AD46" i="1"/>
  <c r="AD51" i="1"/>
  <c r="AD56" i="1"/>
  <c r="AD73" i="1"/>
  <c r="AD85" i="1"/>
  <c r="AD100" i="1"/>
  <c r="AD105" i="1"/>
  <c r="AD120" i="1"/>
  <c r="AB59" i="1"/>
  <c r="AB62" i="1"/>
  <c r="X87" i="1"/>
  <c r="X106" i="1"/>
  <c r="AB122" i="1"/>
  <c r="AB125" i="1"/>
  <c r="AB128" i="1"/>
  <c r="X144" i="1"/>
  <c r="V34" i="1"/>
  <c r="X35" i="1"/>
  <c r="AB42" i="1"/>
  <c r="Z58" i="1"/>
  <c r="AB68" i="1"/>
  <c r="AB71" i="1"/>
  <c r="AB74" i="1"/>
  <c r="AB77" i="1"/>
  <c r="AB80" i="1"/>
  <c r="AB83" i="1"/>
  <c r="X86" i="1"/>
  <c r="AB93" i="1"/>
  <c r="AB96" i="1"/>
  <c r="AB99" i="1"/>
  <c r="AB102" i="1"/>
  <c r="AB112" i="1"/>
  <c r="AB115" i="1"/>
  <c r="AB118" i="1"/>
  <c r="Z121" i="1"/>
  <c r="AB140" i="1"/>
  <c r="V143" i="1"/>
  <c r="X34" i="1"/>
  <c r="Z35" i="1"/>
  <c r="AB58" i="1"/>
  <c r="AB61" i="1"/>
  <c r="AB86" i="1"/>
  <c r="AB105" i="1"/>
  <c r="AB121" i="1"/>
  <c r="AB124" i="1"/>
  <c r="AB127" i="1"/>
  <c r="AB143" i="1"/>
  <c r="Z34" i="1"/>
  <c r="AB35" i="1"/>
  <c r="X45" i="1"/>
  <c r="AB64" i="1"/>
  <c r="Z67" i="1"/>
  <c r="AB130" i="1"/>
  <c r="Z133" i="1"/>
  <c r="AB55" i="1"/>
  <c r="Z68" i="1"/>
  <c r="AB144" i="1"/>
  <c r="AB33" i="1"/>
  <c r="AB34" i="1"/>
  <c r="AB38" i="1"/>
  <c r="AB45" i="1"/>
  <c r="AB48" i="1"/>
  <c r="AB51" i="1"/>
  <c r="AB54" i="1"/>
  <c r="Z57" i="1"/>
  <c r="AB67" i="1"/>
  <c r="AB89" i="1"/>
  <c r="Z92" i="1"/>
  <c r="AB108" i="1"/>
  <c r="AB133" i="1"/>
  <c r="AB136" i="1"/>
  <c r="AB41" i="1"/>
  <c r="X44" i="1"/>
  <c r="AB57" i="1"/>
  <c r="AB70" i="1"/>
  <c r="AB73" i="1"/>
  <c r="AB76" i="1"/>
  <c r="AB79" i="1"/>
  <c r="AB82" i="1"/>
  <c r="AB85" i="1"/>
  <c r="AB92" i="1"/>
  <c r="AB95" i="1"/>
  <c r="AB98" i="1"/>
  <c r="AB101" i="1"/>
  <c r="AB111" i="1"/>
  <c r="AB114" i="1"/>
  <c r="AB117" i="1"/>
  <c r="AB120" i="1"/>
  <c r="AB139" i="1"/>
  <c r="AB142" i="1"/>
  <c r="Z44" i="1"/>
  <c r="AB60" i="1"/>
  <c r="Z63" i="1"/>
  <c r="AB104" i="1"/>
  <c r="AB123" i="1"/>
  <c r="AB126" i="1"/>
  <c r="Z129" i="1"/>
  <c r="AB44" i="1"/>
  <c r="AB63" i="1"/>
  <c r="AB66" i="1"/>
  <c r="AB129" i="1"/>
  <c r="AB132" i="1"/>
  <c r="AB37" i="1"/>
  <c r="Z40" i="1"/>
  <c r="AB47" i="1"/>
  <c r="AB50" i="1"/>
  <c r="AB53" i="1"/>
  <c r="AB56" i="1"/>
  <c r="AB88" i="1"/>
  <c r="AB91" i="1"/>
  <c r="AB107" i="1"/>
  <c r="Z110" i="1"/>
  <c r="AB135" i="1"/>
  <c r="Z138" i="1"/>
  <c r="AB40" i="1"/>
  <c r="AB43" i="1"/>
  <c r="AB69" i="1"/>
  <c r="AB72" i="1"/>
  <c r="AB75" i="1"/>
  <c r="AB78" i="1"/>
  <c r="AB81" i="1"/>
  <c r="AB84" i="1"/>
  <c r="AB94" i="1"/>
  <c r="AB97" i="1"/>
  <c r="AB100" i="1"/>
  <c r="AB103" i="1"/>
  <c r="AB110" i="1"/>
  <c r="AB113" i="1"/>
  <c r="AB116" i="1"/>
  <c r="AB119" i="1"/>
  <c r="AB138" i="1"/>
  <c r="AB141" i="1"/>
  <c r="Z101" i="1"/>
  <c r="X33" i="1"/>
  <c r="Z48" i="1"/>
  <c r="Z53" i="1"/>
  <c r="Z73" i="1"/>
  <c r="Z77" i="1"/>
  <c r="Z81" i="1"/>
  <c r="Z86" i="1"/>
  <c r="Z91" i="1"/>
  <c r="Z96" i="1"/>
  <c r="X105" i="1"/>
  <c r="Z115" i="1"/>
  <c r="X120" i="1"/>
  <c r="V142" i="1"/>
  <c r="X143" i="1"/>
  <c r="Z33" i="1"/>
  <c r="Z39" i="1"/>
  <c r="Z43" i="1"/>
  <c r="X52" i="1"/>
  <c r="X62" i="1"/>
  <c r="X85" i="1"/>
  <c r="Z100" i="1"/>
  <c r="V104" i="1"/>
  <c r="Z105" i="1"/>
  <c r="Z120" i="1"/>
  <c r="Z124" i="1"/>
  <c r="Z128" i="1"/>
  <c r="Z132" i="1"/>
  <c r="Z137" i="1"/>
  <c r="X142" i="1"/>
  <c r="Z143" i="1"/>
  <c r="Z52" i="1"/>
  <c r="Z62" i="1"/>
  <c r="Z66" i="1"/>
  <c r="Z85" i="1"/>
  <c r="X104" i="1"/>
  <c r="Z109" i="1"/>
  <c r="X114" i="1"/>
  <c r="X119" i="1"/>
  <c r="X141" i="1"/>
  <c r="Z142" i="1"/>
  <c r="Z47" i="1"/>
  <c r="X51" i="1"/>
  <c r="Z56" i="1"/>
  <c r="X61" i="1"/>
  <c r="Z72" i="1"/>
  <c r="Z76" i="1"/>
  <c r="Z80" i="1"/>
  <c r="X84" i="1"/>
  <c r="Z90" i="1"/>
  <c r="Z95" i="1"/>
  <c r="T99" i="1"/>
  <c r="Z114" i="1"/>
  <c r="Z119" i="1"/>
  <c r="X136" i="1"/>
  <c r="Z141" i="1"/>
  <c r="Z38" i="1"/>
  <c r="Z42" i="1"/>
  <c r="Z51" i="1"/>
  <c r="Z61" i="1"/>
  <c r="Z84" i="1"/>
  <c r="Z99" i="1"/>
  <c r="Z103" i="1"/>
  <c r="V113" i="1"/>
  <c r="X118" i="1"/>
  <c r="Z123" i="1"/>
  <c r="Z127" i="1"/>
  <c r="Z131" i="1"/>
  <c r="Z136" i="1"/>
  <c r="X140" i="1"/>
  <c r="X60" i="1"/>
  <c r="Z65" i="1"/>
  <c r="X71" i="1"/>
  <c r="X94" i="1"/>
  <c r="Z108" i="1"/>
  <c r="Z113" i="1"/>
  <c r="Z118" i="1"/>
  <c r="X135" i="1"/>
  <c r="Z140" i="1"/>
  <c r="Z125" i="1"/>
  <c r="X53" i="1"/>
  <c r="Z46" i="1"/>
  <c r="Z50" i="1"/>
  <c r="Z55" i="1"/>
  <c r="Z60" i="1"/>
  <c r="V70" i="1"/>
  <c r="Z71" i="1"/>
  <c r="Z75" i="1"/>
  <c r="Z79" i="1"/>
  <c r="Z83" i="1"/>
  <c r="Z89" i="1"/>
  <c r="Z94" i="1"/>
  <c r="Z98" i="1"/>
  <c r="V112" i="1"/>
  <c r="X117" i="1"/>
  <c r="Z135" i="1"/>
  <c r="Z37" i="1"/>
  <c r="Z41" i="1"/>
  <c r="X59" i="1"/>
  <c r="V69" i="1"/>
  <c r="X70" i="1"/>
  <c r="X93" i="1"/>
  <c r="Z102" i="1"/>
  <c r="Z112" i="1"/>
  <c r="Z117" i="1"/>
  <c r="Z122" i="1"/>
  <c r="Z126" i="1"/>
  <c r="Z130" i="1"/>
  <c r="X134" i="1"/>
  <c r="Z139" i="1"/>
  <c r="Z59" i="1"/>
  <c r="Z64" i="1"/>
  <c r="V68" i="1"/>
  <c r="X69" i="1"/>
  <c r="Z70" i="1"/>
  <c r="X88" i="1"/>
  <c r="Z93" i="1"/>
  <c r="Z107" i="1"/>
  <c r="V111" i="1"/>
  <c r="Z134" i="1"/>
  <c r="X36" i="1"/>
  <c r="Z45" i="1"/>
  <c r="Z49" i="1"/>
  <c r="Z54" i="1"/>
  <c r="T58" i="1"/>
  <c r="X68" i="1"/>
  <c r="Z69" i="1"/>
  <c r="Z74" i="1"/>
  <c r="Z78" i="1"/>
  <c r="Z82" i="1"/>
  <c r="V87" i="1"/>
  <c r="Z88" i="1"/>
  <c r="X92" i="1"/>
  <c r="Z97" i="1"/>
  <c r="Z111" i="1"/>
  <c r="Z116" i="1"/>
  <c r="T100" i="1"/>
  <c r="X112" i="1"/>
  <c r="V99" i="1"/>
  <c r="X111" i="1"/>
  <c r="X50" i="1"/>
  <c r="X75" i="1"/>
  <c r="X98" i="1"/>
  <c r="X102" i="1"/>
  <c r="X110" i="1"/>
  <c r="V124" i="1"/>
  <c r="V40" i="1"/>
  <c r="X124" i="1"/>
  <c r="V39" i="1"/>
  <c r="X40" i="1"/>
  <c r="X49" i="1"/>
  <c r="V58" i="1"/>
  <c r="X66" i="1"/>
  <c r="X74" i="1"/>
  <c r="T82" i="1"/>
  <c r="R83" i="1"/>
  <c r="X91" i="1"/>
  <c r="X97" i="1"/>
  <c r="X109" i="1"/>
  <c r="X123" i="1"/>
  <c r="X78" i="1"/>
  <c r="R102" i="1"/>
  <c r="X113" i="1"/>
  <c r="X126" i="1"/>
  <c r="X101" i="1"/>
  <c r="X41" i="1"/>
  <c r="V67" i="1"/>
  <c r="X39" i="1"/>
  <c r="V48" i="1"/>
  <c r="X57" i="1"/>
  <c r="X58" i="1"/>
  <c r="V65" i="1"/>
  <c r="P81" i="1"/>
  <c r="V82" i="1"/>
  <c r="X83" i="1"/>
  <c r="X116" i="1"/>
  <c r="X122" i="1"/>
  <c r="X132" i="1"/>
  <c r="X139" i="1"/>
  <c r="X127" i="1"/>
  <c r="V77" i="1"/>
  <c r="R42" i="1"/>
  <c r="V76" i="1"/>
  <c r="T102" i="1"/>
  <c r="V100" i="1"/>
  <c r="X38" i="1"/>
  <c r="V47" i="1"/>
  <c r="X48" i="1"/>
  <c r="T55" i="1"/>
  <c r="R56" i="1"/>
  <c r="V64" i="1"/>
  <c r="X65" i="1"/>
  <c r="X73" i="1"/>
  <c r="T80" i="1"/>
  <c r="X81" i="1"/>
  <c r="X82" i="1"/>
  <c r="X90" i="1"/>
  <c r="X96" i="1"/>
  <c r="X108" i="1"/>
  <c r="T129" i="1"/>
  <c r="R130" i="1"/>
  <c r="V131" i="1"/>
  <c r="V138" i="1"/>
  <c r="V43" i="1"/>
  <c r="X77" i="1"/>
  <c r="R103" i="1"/>
  <c r="X43" i="1"/>
  <c r="X76" i="1"/>
  <c r="X103" i="1"/>
  <c r="V125" i="1"/>
  <c r="X42" i="1"/>
  <c r="X99" i="1"/>
  <c r="X125" i="1"/>
  <c r="X67" i="1"/>
  <c r="X133" i="1"/>
  <c r="V46" i="1"/>
  <c r="X47" i="1"/>
  <c r="V54" i="1"/>
  <c r="V55" i="1"/>
  <c r="X56" i="1"/>
  <c r="V63" i="1"/>
  <c r="X64" i="1"/>
  <c r="X80" i="1"/>
  <c r="V89" i="1"/>
  <c r="V107" i="1"/>
  <c r="X115" i="1"/>
  <c r="X121" i="1"/>
  <c r="V129" i="1"/>
  <c r="V130" i="1"/>
  <c r="X131" i="1"/>
  <c r="V137" i="1"/>
  <c r="X138" i="1"/>
  <c r="V101" i="1"/>
  <c r="V42" i="1"/>
  <c r="V102" i="1"/>
  <c r="X100" i="1"/>
  <c r="V123" i="1"/>
  <c r="X37" i="1"/>
  <c r="X46" i="1"/>
  <c r="V53" i="1"/>
  <c r="X54" i="1"/>
  <c r="X55" i="1"/>
  <c r="X63" i="1"/>
  <c r="X72" i="1"/>
  <c r="X79" i="1"/>
  <c r="V88" i="1"/>
  <c r="X89" i="1"/>
  <c r="X95" i="1"/>
  <c r="V106" i="1"/>
  <c r="X107" i="1"/>
  <c r="X128" i="1"/>
  <c r="X129" i="1"/>
  <c r="X130" i="1"/>
  <c r="X137" i="1"/>
  <c r="V141" i="1"/>
  <c r="V45" i="1"/>
  <c r="V79" i="1"/>
  <c r="V80" i="1"/>
  <c r="R81" i="1"/>
  <c r="V86" i="1"/>
  <c r="V98" i="1"/>
  <c r="T103" i="1"/>
  <c r="R104" i="1"/>
  <c r="V110" i="1"/>
  <c r="V122" i="1"/>
  <c r="V140" i="1"/>
  <c r="T33" i="1"/>
  <c r="R34" i="1"/>
  <c r="V41" i="1"/>
  <c r="T42" i="1"/>
  <c r="R43" i="1"/>
  <c r="V44" i="1"/>
  <c r="V66" i="1"/>
  <c r="V78" i="1"/>
  <c r="T81" i="1"/>
  <c r="R82" i="1"/>
  <c r="V85" i="1"/>
  <c r="V97" i="1"/>
  <c r="V103" i="1"/>
  <c r="T104" i="1"/>
  <c r="T105" i="1"/>
  <c r="T106" i="1"/>
  <c r="T107" i="1"/>
  <c r="R108" i="1"/>
  <c r="V109" i="1"/>
  <c r="V121" i="1"/>
  <c r="V139" i="1"/>
  <c r="V38" i="1"/>
  <c r="V56" i="1"/>
  <c r="V57" i="1"/>
  <c r="V59" i="1"/>
  <c r="T60" i="1"/>
  <c r="R61" i="1"/>
  <c r="V75" i="1"/>
  <c r="V94" i="1"/>
  <c r="V118" i="1"/>
  <c r="V136" i="1"/>
  <c r="V96" i="1"/>
  <c r="T37" i="1"/>
  <c r="V83" i="1"/>
  <c r="N56" i="1"/>
  <c r="V37" i="1"/>
  <c r="N79" i="1"/>
  <c r="V52" i="1"/>
  <c r="V60" i="1"/>
  <c r="T61" i="1"/>
  <c r="V62" i="1"/>
  <c r="V74" i="1"/>
  <c r="V93" i="1"/>
  <c r="V117" i="1"/>
  <c r="V135" i="1"/>
  <c r="V81" i="1"/>
  <c r="V105" i="1"/>
  <c r="T56" i="1"/>
  <c r="R60" i="1"/>
  <c r="V119" i="1"/>
  <c r="N80" i="1"/>
  <c r="V51" i="1"/>
  <c r="V61" i="1"/>
  <c r="V73" i="1"/>
  <c r="V92" i="1"/>
  <c r="V116" i="1"/>
  <c r="R128" i="1"/>
  <c r="V134" i="1"/>
  <c r="V33" i="1"/>
  <c r="V108" i="1"/>
  <c r="V120" i="1"/>
  <c r="T35" i="1"/>
  <c r="T38" i="1"/>
  <c r="T57" i="1"/>
  <c r="V35" i="1"/>
  <c r="V36" i="1"/>
  <c r="N102" i="1"/>
  <c r="V50" i="1"/>
  <c r="V72" i="1"/>
  <c r="V91" i="1"/>
  <c r="V115" i="1"/>
  <c r="V127" i="1"/>
  <c r="T128" i="1"/>
  <c r="P129" i="1"/>
  <c r="V133" i="1"/>
  <c r="V84" i="1"/>
  <c r="T36" i="1"/>
  <c r="T59" i="1"/>
  <c r="V95" i="1"/>
  <c r="N103" i="1"/>
  <c r="V49" i="1"/>
  <c r="V71" i="1"/>
  <c r="V90" i="1"/>
  <c r="V114" i="1"/>
  <c r="V126" i="1"/>
  <c r="V128" i="1"/>
  <c r="R129" i="1"/>
  <c r="V132" i="1"/>
  <c r="V144" i="1"/>
  <c r="T41" i="1"/>
  <c r="N78" i="1"/>
  <c r="R33" i="1"/>
  <c r="T54" i="1"/>
  <c r="R55" i="1"/>
  <c r="R80" i="1"/>
  <c r="T98" i="1"/>
  <c r="R99" i="1"/>
  <c r="T120" i="1"/>
  <c r="T121" i="1"/>
  <c r="T122" i="1"/>
  <c r="T123" i="1"/>
  <c r="T124" i="1"/>
  <c r="T125" i="1"/>
  <c r="T126" i="1"/>
  <c r="T127" i="1"/>
  <c r="P128" i="1"/>
  <c r="N126" i="1"/>
  <c r="T43" i="1"/>
  <c r="P44" i="1"/>
  <c r="T62" i="1"/>
  <c r="T63" i="1"/>
  <c r="T64" i="1"/>
  <c r="T65" i="1"/>
  <c r="R66" i="1"/>
  <c r="T83" i="1"/>
  <c r="T84" i="1"/>
  <c r="T85" i="1"/>
  <c r="T86" i="1"/>
  <c r="T87" i="1"/>
  <c r="T88" i="1"/>
  <c r="T89" i="1"/>
  <c r="R90" i="1"/>
  <c r="T108" i="1"/>
  <c r="R109" i="1"/>
  <c r="T130" i="1"/>
  <c r="R131" i="1"/>
  <c r="T101" i="1"/>
  <c r="N127" i="1"/>
  <c r="R44" i="1"/>
  <c r="T66" i="1"/>
  <c r="R67" i="1"/>
  <c r="T90" i="1"/>
  <c r="R91" i="1"/>
  <c r="T109" i="1"/>
  <c r="P110" i="1"/>
  <c r="T131" i="1"/>
  <c r="T132" i="1"/>
  <c r="T133" i="1"/>
  <c r="T134" i="1"/>
  <c r="T135" i="1"/>
  <c r="T136" i="1"/>
  <c r="T137" i="1"/>
  <c r="R138" i="1"/>
  <c r="T44" i="1"/>
  <c r="P45" i="1"/>
  <c r="T67" i="1"/>
  <c r="T68" i="1"/>
  <c r="R69" i="1"/>
  <c r="T91" i="1"/>
  <c r="P92" i="1"/>
  <c r="T110" i="1"/>
  <c r="T111" i="1"/>
  <c r="T112" i="1"/>
  <c r="T113" i="1"/>
  <c r="R114" i="1"/>
  <c r="T138" i="1"/>
  <c r="R139" i="1"/>
  <c r="T40" i="1"/>
  <c r="T45" i="1"/>
  <c r="T46" i="1"/>
  <c r="R47" i="1"/>
  <c r="T69" i="1"/>
  <c r="R70" i="1"/>
  <c r="R92" i="1"/>
  <c r="T114" i="1"/>
  <c r="T115" i="1"/>
  <c r="T116" i="1"/>
  <c r="R117" i="1"/>
  <c r="T139" i="1"/>
  <c r="P140" i="1"/>
  <c r="P62" i="1"/>
  <c r="T47" i="1"/>
  <c r="T48" i="1"/>
  <c r="T49" i="1"/>
  <c r="R50" i="1"/>
  <c r="T70" i="1"/>
  <c r="R71" i="1"/>
  <c r="T92" i="1"/>
  <c r="P93" i="1"/>
  <c r="T117" i="1"/>
  <c r="R118" i="1"/>
  <c r="R140" i="1"/>
  <c r="T50" i="1"/>
  <c r="R51" i="1"/>
  <c r="T71" i="1"/>
  <c r="R72" i="1"/>
  <c r="T93" i="1"/>
  <c r="T94" i="1"/>
  <c r="R95" i="1"/>
  <c r="T118" i="1"/>
  <c r="R119" i="1"/>
  <c r="T140" i="1"/>
  <c r="T141" i="1"/>
  <c r="T142" i="1"/>
  <c r="T143" i="1"/>
  <c r="T144" i="1"/>
  <c r="T39" i="1"/>
  <c r="P33" i="1"/>
  <c r="T51" i="1"/>
  <c r="T52" i="1"/>
  <c r="T53" i="1"/>
  <c r="R54" i="1"/>
  <c r="T72" i="1"/>
  <c r="T73" i="1"/>
  <c r="T74" i="1"/>
  <c r="T75" i="1"/>
  <c r="T76" i="1"/>
  <c r="T77" i="1"/>
  <c r="T78" i="1"/>
  <c r="T79" i="1"/>
  <c r="P80" i="1"/>
  <c r="T95" i="1"/>
  <c r="T96" i="1"/>
  <c r="T97" i="1"/>
  <c r="R98" i="1"/>
  <c r="T119" i="1"/>
  <c r="R120" i="1"/>
  <c r="R89" i="1"/>
  <c r="R137" i="1"/>
  <c r="R64" i="1"/>
  <c r="P74" i="1"/>
  <c r="R112" i="1"/>
  <c r="P122" i="1"/>
  <c r="P141" i="1"/>
  <c r="N104" i="1"/>
  <c r="R36" i="1"/>
  <c r="R45" i="1"/>
  <c r="P56" i="1"/>
  <c r="R65" i="1"/>
  <c r="R74" i="1"/>
  <c r="R84" i="1"/>
  <c r="R93" i="1"/>
  <c r="P104" i="1"/>
  <c r="R113" i="1"/>
  <c r="R132" i="1"/>
  <c r="R141" i="1"/>
  <c r="R41" i="1"/>
  <c r="R52" i="1"/>
  <c r="R46" i="1"/>
  <c r="P57" i="1"/>
  <c r="P86" i="1"/>
  <c r="P105" i="1"/>
  <c r="R115" i="1"/>
  <c r="R124" i="1"/>
  <c r="P134" i="1"/>
  <c r="R143" i="1"/>
  <c r="R37" i="1"/>
  <c r="R133" i="1"/>
  <c r="R142" i="1"/>
  <c r="N128" i="1"/>
  <c r="R38" i="1"/>
  <c r="R48" i="1"/>
  <c r="R57" i="1"/>
  <c r="P68" i="1"/>
  <c r="R77" i="1"/>
  <c r="R86" i="1"/>
  <c r="R96" i="1"/>
  <c r="R105" i="1"/>
  <c r="P116" i="1"/>
  <c r="R125" i="1"/>
  <c r="R134" i="1"/>
  <c r="R144" i="1"/>
  <c r="R53" i="1"/>
  <c r="R62" i="1"/>
  <c r="R101" i="1"/>
  <c r="R63" i="1"/>
  <c r="R73" i="1"/>
  <c r="R121" i="1"/>
  <c r="R94" i="1"/>
  <c r="R123" i="1"/>
  <c r="P38" i="1"/>
  <c r="N54" i="1"/>
  <c r="R39" i="1"/>
  <c r="R49" i="1"/>
  <c r="R58" i="1"/>
  <c r="R68" i="1"/>
  <c r="R78" i="1"/>
  <c r="R87" i="1"/>
  <c r="R97" i="1"/>
  <c r="R106" i="1"/>
  <c r="R116" i="1"/>
  <c r="R126" i="1"/>
  <c r="R135" i="1"/>
  <c r="R100" i="1"/>
  <c r="R110" i="1"/>
  <c r="R111" i="1"/>
  <c r="R75" i="1"/>
  <c r="R85" i="1"/>
  <c r="R76" i="1"/>
  <c r="N55" i="1"/>
  <c r="R40" i="1"/>
  <c r="P50" i="1"/>
  <c r="R59" i="1"/>
  <c r="P69" i="1"/>
  <c r="R79" i="1"/>
  <c r="R88" i="1"/>
  <c r="P98" i="1"/>
  <c r="R107" i="1"/>
  <c r="P117" i="1"/>
  <c r="R127" i="1"/>
  <c r="R136" i="1"/>
  <c r="J40" i="1"/>
  <c r="P87" i="1"/>
  <c r="J41" i="1"/>
  <c r="J42" i="1"/>
  <c r="N38" i="1"/>
  <c r="N62" i="1"/>
  <c r="N86" i="1"/>
  <c r="N110" i="1"/>
  <c r="N134" i="1"/>
  <c r="P34" i="1"/>
  <c r="P40" i="1"/>
  <c r="P46" i="1"/>
  <c r="P52" i="1"/>
  <c r="P58" i="1"/>
  <c r="P64" i="1"/>
  <c r="P70" i="1"/>
  <c r="P76" i="1"/>
  <c r="P82" i="1"/>
  <c r="P88" i="1"/>
  <c r="P94" i="1"/>
  <c r="P100" i="1"/>
  <c r="P106" i="1"/>
  <c r="P112" i="1"/>
  <c r="P118" i="1"/>
  <c r="P124" i="1"/>
  <c r="P130" i="1"/>
  <c r="P136" i="1"/>
  <c r="P142" i="1"/>
  <c r="N77" i="1"/>
  <c r="P99" i="1"/>
  <c r="P123" i="1"/>
  <c r="N112" i="1"/>
  <c r="N113" i="1"/>
  <c r="J100" i="1"/>
  <c r="N42" i="1"/>
  <c r="N66" i="1"/>
  <c r="N90" i="1"/>
  <c r="N114" i="1"/>
  <c r="N138" i="1"/>
  <c r="N125" i="1"/>
  <c r="N136" i="1"/>
  <c r="N65" i="1"/>
  <c r="P35" i="1"/>
  <c r="P53" i="1"/>
  <c r="P101" i="1"/>
  <c r="P113" i="1"/>
  <c r="P125" i="1"/>
  <c r="N43" i="1"/>
  <c r="N67" i="1"/>
  <c r="N91" i="1"/>
  <c r="N115" i="1"/>
  <c r="N139" i="1"/>
  <c r="P36" i="1"/>
  <c r="P42" i="1"/>
  <c r="P48" i="1"/>
  <c r="P54" i="1"/>
  <c r="P60" i="1"/>
  <c r="P66" i="1"/>
  <c r="P72" i="1"/>
  <c r="P78" i="1"/>
  <c r="P84" i="1"/>
  <c r="P90" i="1"/>
  <c r="P96" i="1"/>
  <c r="P102" i="1"/>
  <c r="P108" i="1"/>
  <c r="P114" i="1"/>
  <c r="P120" i="1"/>
  <c r="P126" i="1"/>
  <c r="P132" i="1"/>
  <c r="P138" i="1"/>
  <c r="P144" i="1"/>
  <c r="P51" i="1"/>
  <c r="P75" i="1"/>
  <c r="N88" i="1"/>
  <c r="P47" i="1"/>
  <c r="P59" i="1"/>
  <c r="P65" i="1"/>
  <c r="P95" i="1"/>
  <c r="P119" i="1"/>
  <c r="N44" i="1"/>
  <c r="N68" i="1"/>
  <c r="N92" i="1"/>
  <c r="N116" i="1"/>
  <c r="N140" i="1"/>
  <c r="P63" i="1"/>
  <c r="P111" i="1"/>
  <c r="P135" i="1"/>
  <c r="N40" i="1"/>
  <c r="N64" i="1"/>
  <c r="J99" i="1"/>
  <c r="N41" i="1"/>
  <c r="N89" i="1"/>
  <c r="N137" i="1"/>
  <c r="P41" i="1"/>
  <c r="P71" i="1"/>
  <c r="P77" i="1"/>
  <c r="P83" i="1"/>
  <c r="P89" i="1"/>
  <c r="P107" i="1"/>
  <c r="P131" i="1"/>
  <c r="P137" i="1"/>
  <c r="P143" i="1"/>
  <c r="N50" i="1"/>
  <c r="N74" i="1"/>
  <c r="N98" i="1"/>
  <c r="N122" i="1"/>
  <c r="P37" i="1"/>
  <c r="P43" i="1"/>
  <c r="P49" i="1"/>
  <c r="P55" i="1"/>
  <c r="P61" i="1"/>
  <c r="P67" i="1"/>
  <c r="P73" i="1"/>
  <c r="P79" i="1"/>
  <c r="P85" i="1"/>
  <c r="P91" i="1"/>
  <c r="P97" i="1"/>
  <c r="P103" i="1"/>
  <c r="P109" i="1"/>
  <c r="P115" i="1"/>
  <c r="P121" i="1"/>
  <c r="P127" i="1"/>
  <c r="P133" i="1"/>
  <c r="P139" i="1"/>
  <c r="N53" i="1"/>
  <c r="N101" i="1"/>
  <c r="P39" i="1"/>
  <c r="J88" i="1"/>
  <c r="N52" i="1"/>
  <c r="N76" i="1"/>
  <c r="N100" i="1"/>
  <c r="N124" i="1"/>
  <c r="J36" i="1"/>
  <c r="J76" i="1"/>
  <c r="J39" i="1"/>
  <c r="J87" i="1"/>
  <c r="N39" i="1"/>
  <c r="N51" i="1"/>
  <c r="N63" i="1"/>
  <c r="N75" i="1"/>
  <c r="N87" i="1"/>
  <c r="N99" i="1"/>
  <c r="N111" i="1"/>
  <c r="N123" i="1"/>
  <c r="N135" i="1"/>
  <c r="J48" i="1"/>
  <c r="J111" i="1"/>
  <c r="J112" i="1"/>
  <c r="N57" i="1"/>
  <c r="J54" i="1"/>
  <c r="J124" i="1"/>
  <c r="N34" i="1"/>
  <c r="N46" i="1"/>
  <c r="N58" i="1"/>
  <c r="N70" i="1"/>
  <c r="N82" i="1"/>
  <c r="N94" i="1"/>
  <c r="N106" i="1"/>
  <c r="N118" i="1"/>
  <c r="N130" i="1"/>
  <c r="N142" i="1"/>
  <c r="J51" i="1"/>
  <c r="J52" i="1"/>
  <c r="N45" i="1"/>
  <c r="N81" i="1"/>
  <c r="N105" i="1"/>
  <c r="N117" i="1"/>
  <c r="N141" i="1"/>
  <c r="J63" i="1"/>
  <c r="J135" i="1"/>
  <c r="N35" i="1"/>
  <c r="N47" i="1"/>
  <c r="N59" i="1"/>
  <c r="N71" i="1"/>
  <c r="N83" i="1"/>
  <c r="N95" i="1"/>
  <c r="N107" i="1"/>
  <c r="N119" i="1"/>
  <c r="N131" i="1"/>
  <c r="N143" i="1"/>
  <c r="J123" i="1"/>
  <c r="N33" i="1"/>
  <c r="N69" i="1"/>
  <c r="N93" i="1"/>
  <c r="N129" i="1"/>
  <c r="J64" i="1"/>
  <c r="J136" i="1"/>
  <c r="N36" i="1"/>
  <c r="N48" i="1"/>
  <c r="N60" i="1"/>
  <c r="N72" i="1"/>
  <c r="N84" i="1"/>
  <c r="N96" i="1"/>
  <c r="N108" i="1"/>
  <c r="N120" i="1"/>
  <c r="N132" i="1"/>
  <c r="N144" i="1"/>
  <c r="J75" i="1"/>
  <c r="N37" i="1"/>
  <c r="N49" i="1"/>
  <c r="N61" i="1"/>
  <c r="N73" i="1"/>
  <c r="N85" i="1"/>
  <c r="N97" i="1"/>
  <c r="N109" i="1"/>
  <c r="N121" i="1"/>
  <c r="N133" i="1"/>
  <c r="J53" i="1"/>
  <c r="J65" i="1"/>
  <c r="J77" i="1"/>
  <c r="J89" i="1"/>
  <c r="J101" i="1"/>
  <c r="J113" i="1"/>
  <c r="J125" i="1"/>
  <c r="J137" i="1"/>
  <c r="J66" i="1"/>
  <c r="J78" i="1"/>
  <c r="J90" i="1"/>
  <c r="J102" i="1"/>
  <c r="J114" i="1"/>
  <c r="J126" i="1"/>
  <c r="J138" i="1"/>
  <c r="J43" i="1"/>
  <c r="J55" i="1"/>
  <c r="J67" i="1"/>
  <c r="J79" i="1"/>
  <c r="J91" i="1"/>
  <c r="J103" i="1"/>
  <c r="J115" i="1"/>
  <c r="J127" i="1"/>
  <c r="J139" i="1"/>
  <c r="J44" i="1"/>
  <c r="J56" i="1"/>
  <c r="J68" i="1"/>
  <c r="J80" i="1"/>
  <c r="J92" i="1"/>
  <c r="J104" i="1"/>
  <c r="J116" i="1"/>
  <c r="J128" i="1"/>
  <c r="J140" i="1"/>
  <c r="J45" i="1"/>
  <c r="J57" i="1"/>
  <c r="J69" i="1"/>
  <c r="J81" i="1"/>
  <c r="J93" i="1"/>
  <c r="J105" i="1"/>
  <c r="J117" i="1"/>
  <c r="J129" i="1"/>
  <c r="J141" i="1"/>
  <c r="J34" i="1"/>
  <c r="J46" i="1"/>
  <c r="J58" i="1"/>
  <c r="J70" i="1"/>
  <c r="J82" i="1"/>
  <c r="J94" i="1"/>
  <c r="J106" i="1"/>
  <c r="J118" i="1"/>
  <c r="J130" i="1"/>
  <c r="J142" i="1"/>
  <c r="J35" i="1"/>
  <c r="J47" i="1"/>
  <c r="J59" i="1"/>
  <c r="J71" i="1"/>
  <c r="J83" i="1"/>
  <c r="J95" i="1"/>
  <c r="J107" i="1"/>
  <c r="J119" i="1"/>
  <c r="J131" i="1"/>
  <c r="J143" i="1"/>
  <c r="J60" i="1"/>
  <c r="J72" i="1"/>
  <c r="J84" i="1"/>
  <c r="J96" i="1"/>
  <c r="J108" i="1"/>
  <c r="J120" i="1"/>
  <c r="J132" i="1"/>
  <c r="J144" i="1"/>
  <c r="J37" i="1"/>
  <c r="J49" i="1"/>
  <c r="J61" i="1"/>
  <c r="J73" i="1"/>
  <c r="J85" i="1"/>
  <c r="J97" i="1"/>
  <c r="J109" i="1"/>
  <c r="J121" i="1"/>
  <c r="J133" i="1"/>
  <c r="J38" i="1"/>
  <c r="J50" i="1"/>
  <c r="J62" i="1"/>
  <c r="J74" i="1"/>
  <c r="J86" i="1"/>
  <c r="J98" i="1"/>
  <c r="J110" i="1"/>
  <c r="J122" i="1"/>
  <c r="J134" i="1"/>
  <c r="H138" i="1"/>
  <c r="H126" i="1"/>
  <c r="H114" i="1"/>
  <c r="H102" i="1"/>
  <c r="H90" i="1"/>
  <c r="H78" i="1"/>
  <c r="H66" i="1"/>
  <c r="H54" i="1"/>
  <c r="H42" i="1"/>
  <c r="H137" i="1"/>
  <c r="H125" i="1"/>
  <c r="H113" i="1"/>
  <c r="H101" i="1"/>
  <c r="H89" i="1"/>
  <c r="H77" i="1"/>
  <c r="H65" i="1"/>
  <c r="H53" i="1"/>
  <c r="H41" i="1"/>
  <c r="H136" i="1"/>
  <c r="H124" i="1"/>
  <c r="H112" i="1"/>
  <c r="H100" i="1"/>
  <c r="H88" i="1"/>
  <c r="H76" i="1"/>
  <c r="H64" i="1"/>
  <c r="H52" i="1"/>
  <c r="H40" i="1"/>
  <c r="H135" i="1"/>
  <c r="H123" i="1"/>
  <c r="H111" i="1"/>
  <c r="H99" i="1"/>
  <c r="H87" i="1"/>
  <c r="H75" i="1"/>
  <c r="H63" i="1"/>
  <c r="H51" i="1"/>
  <c r="H39" i="1"/>
  <c r="H134" i="1"/>
  <c r="H122" i="1"/>
  <c r="H110" i="1"/>
  <c r="H98" i="1"/>
  <c r="H86" i="1"/>
  <c r="H74" i="1"/>
  <c r="H62" i="1"/>
  <c r="H50" i="1"/>
  <c r="H38" i="1"/>
  <c r="H144" i="1"/>
  <c r="H132" i="1"/>
  <c r="H120" i="1"/>
  <c r="H108" i="1"/>
  <c r="H96" i="1"/>
  <c r="H84" i="1"/>
  <c r="H72" i="1"/>
  <c r="H60" i="1"/>
  <c r="H48" i="1"/>
  <c r="H36" i="1"/>
  <c r="H141" i="1"/>
  <c r="H129" i="1"/>
  <c r="H117" i="1"/>
  <c r="H105" i="1"/>
  <c r="H93" i="1"/>
  <c r="H81" i="1"/>
  <c r="H69" i="1"/>
  <c r="H57" i="1"/>
  <c r="H45" i="1"/>
  <c r="H33" i="1"/>
  <c r="D15" i="2"/>
  <c r="C15" i="2"/>
  <c r="G15" i="2"/>
  <c r="AL32" i="1" l="1"/>
  <c r="D21" i="1" s="1"/>
  <c r="J32" i="1"/>
  <c r="AP32" i="1"/>
  <c r="P32" i="1"/>
  <c r="H32" i="1"/>
  <c r="AH32" i="1"/>
  <c r="D19" i="1" s="1"/>
  <c r="AJ32" i="1"/>
  <c r="D20" i="1" s="1"/>
  <c r="AN32" i="1"/>
  <c r="D22" i="1" s="1"/>
  <c r="V32" i="1"/>
  <c r="D13" i="1" s="1"/>
  <c r="R32" i="1"/>
  <c r="T32" i="1"/>
  <c r="D12" i="1" s="1"/>
  <c r="N32" i="1"/>
  <c r="Z32" i="1"/>
  <c r="D15" i="1" s="1"/>
  <c r="AF32" i="1"/>
  <c r="D18" i="1" s="1"/>
  <c r="AB32" i="1"/>
  <c r="D16" i="1" s="1"/>
  <c r="AD32" i="1"/>
  <c r="D17" i="1" s="1"/>
  <c r="D23" i="1"/>
  <c r="AQ32" i="1"/>
  <c r="D8" i="2" l="1"/>
  <c r="D11" i="2"/>
  <c r="G11" i="2" s="1"/>
  <c r="H8" i="2"/>
  <c r="G14" i="2"/>
  <c r="F14" i="2"/>
  <c r="D10" i="1"/>
  <c r="D7" i="1" l="1"/>
  <c r="D8" i="1"/>
  <c r="D11" i="1"/>
  <c r="D6" i="1"/>
  <c r="D9" i="1"/>
  <c r="AR32" i="1" l="1"/>
</calcChain>
</file>

<file path=xl/sharedStrings.xml><?xml version="1.0" encoding="utf-8"?>
<sst xmlns="http://schemas.openxmlformats.org/spreadsheetml/2006/main" count="314" uniqueCount="186">
  <si>
    <t>ITEM</t>
  </si>
  <si>
    <t>PRODUCTO O SERVICIO</t>
  </si>
  <si>
    <t>UNIDAD DE MEDIDA A COTIZAR</t>
  </si>
  <si>
    <t>CANTIDAD A COTIZAR</t>
  </si>
  <si>
    <t>ESTUDIO DE MERCADO</t>
  </si>
  <si>
    <t>No. Proponente</t>
  </si>
  <si>
    <t>Nombre Proponente</t>
  </si>
  <si>
    <t>Oferta Menor Valor</t>
  </si>
  <si>
    <t>Nelson Javier Arguellez Palacios</t>
  </si>
  <si>
    <t>Contratista Alcaldía Local de Bosa</t>
  </si>
  <si>
    <t>Proponente Mejor Lance o Propuesta mas favorable - Resultado Lance</t>
  </si>
  <si>
    <t>Ultimo Lance</t>
  </si>
  <si>
    <t>Lance Total Oferta</t>
  </si>
  <si>
    <t>Promedio</t>
  </si>
  <si>
    <t>Mediana</t>
  </si>
  <si>
    <t>Ahorro en Subasta</t>
  </si>
  <si>
    <t>Ahorro General</t>
  </si>
  <si>
    <t>Ref. Artículo</t>
  </si>
  <si>
    <t>Descripción</t>
  </si>
  <si>
    <t>Unidad de Medida</t>
  </si>
  <si>
    <t>Precio Inicio Subasta</t>
  </si>
  <si>
    <t>Ahorro Lance</t>
  </si>
  <si>
    <t>Ahorro $</t>
  </si>
  <si>
    <t>Precio Final Unitario Subasta</t>
  </si>
  <si>
    <t>TOTALES</t>
  </si>
  <si>
    <t xml:space="preserve">Nota: </t>
  </si>
  <si>
    <t>Proponente inicio Subasta</t>
  </si>
  <si>
    <t>Valor Oferta Sumatoria</t>
  </si>
  <si>
    <t>Resultado</t>
  </si>
  <si>
    <t>Cumple</t>
  </si>
  <si>
    <t>Observaciones</t>
  </si>
  <si>
    <t>Firmado en Original</t>
  </si>
  <si>
    <t>Requiere Aclaración por precios bajos</t>
  </si>
  <si>
    <t>Balón de voleibol no. 4 | Debe cumplir como mínimo con los requisitos establecidos en la presente ficha técnica. Federación internacional de voleibol. Fivb. Especificaciones del reglamento técnico del juego.
El material de fabricación de la cubierta del balón de voleibol en cuero sintético o poliuretano
(pu)
número 4: infantil.
Circunferencia: 62 - 64 cm.
Peso: 210 - 243 g.
El balón de voleibol al ser lanzado desde una altura de 2 m. Deberá alcanzaren el primer rebote una distancia de 105a 115cm. | Incluir costos directos e indirectos (impuestos si aplica) y entrega. - Ver Ficha Tecnica Deportes 2022.pdf</t>
  </si>
  <si>
    <t>Balón de voleibol no. 5 | Debe cumplir como mínimo con los requisitos establecidos en la presente ficha técnica. Federación internacional de voleibol. Fivb. Especificaciones del reglamento técnico del juego.
El material de fabricación de la cubierta del balón de voleibol en cuero sintético o poliuretano
(pu).
Número 5 para adultos.
Circunferencia: 65 - 67 cm.
Peso: 260 - 280 g.
El balón de voleibol al ser lanzado desde una altura de 2 m. Deberá alcanzaren el primer rebote una distancia de 105a 115cm. | Incluir costos directos e indirectos (impuestos si aplica) y entrega. - Ver Anexo tecnico</t>
  </si>
  <si>
    <t>Balón de futbol no. 3 | Debe cumplir como mínimo con los requisitos establecidos en la presente ficha técnica. Federación internacional de fútbol. Fifa. Especificaciones del reglamento técnico.
Balones fútbol:
número 3: junior. Niños hasta 8 años.
Circunferencia: 58 - 60.9 cm
peso: mín. 300 - 340 g | Incluir costos directos e indirectos (impuestos si aplica) y entrega. - Ver Anexo tecnico</t>
  </si>
  <si>
    <t>Balón de futbol no. 4 | Debe cumplir como mínimo con los requisitos establecidos en la presente ficha técnica. Federación internacional de fútbol. Fifa. Especificaciones del reglamento técnico.
Balones fútbol:
número 4: infantil. Niños entre 8 y 12 años.
Circunferencia: 63.5 - 66 cm
peso: 350 - 390 g | Incluir costos directos e indirectos (impuestos si aplica) y entrega. - Ver Anexo tecnico</t>
  </si>
  <si>
    <t>Balón de futbol no. 5 | Debe cumplir como mínimo con los requisitos establecidos en la presente ficha técnica. Federación internacional de fútbol. Fifa. Especificaciones del reglamento técnico.
Balones fútbol:
número 5: adulto. Personas de más de 13 años.
Circunferencia: 68 - 70 cm.
Peso: 410 - 450 g | Incluir costos directos e indirectos (impuestos si aplica) y entrega. - Ver Anexo tecnico</t>
  </si>
  <si>
    <t>Balón de baloncesto no. 3 | Debe cumplir como mínimo con los requisitos establecidos en la presente ficha técnica. Federación internacional de baloncesto. Fiba. Especificaciones del reglamento técnico del juego.
El material de fabricación de la cubierta del balón de voleibol en cuero sintético o compuesto o goma, outdoor (espacios al aire libre)
balón no. 3:
circunferencia: 55 - 58 cm
peso: 300 - 350 g
el balón de baloncesto al ser lanzado desde una altura de 1,80 m. Deberá alcanzar en el primer rebote una distancia de 1,20 a 1,40 m. | Incluir costos directos e indirectos (impuestos si aplica) y entrega. - Ver Anexo tecnico</t>
  </si>
  <si>
    <t>Balón de baloncesto no. 5 | Debe cumplir como mínimo con los requisitos establecidos en la presente ficha técnica. Federación internacional de baloncesto. Fiba. Especificaciones del reglamento técnico del juego.
El material de fabricación de la cubierta del balón de voleibol en cuero sintético o compuesto o goma, outdoor (espacios al aire libre)
balón no. 5:
circunferencia: 69 - 70 cm
peso: 470 - 510 g.
El balón de baloncesto al ser lanzado desde una altura de 1,80 m. Deberá alcanzar en el primer rebote una distancia de 1,20 a 1,40 m. | Incluir costos directos e indirectos (impuestos si aplica) y entrega. - Ver Anexo tecnico</t>
  </si>
  <si>
    <t>Balón de baloncesto no. 6 | Debe cumplir como mínimo con los requisitos establecidos en la presente ficha técnica. Federación internacional de baloncesto. Fiba. Especificaciones del reglamento técnico del juego.
El material de fabricación de la cubierta del balón de voleibol en cuero sintético o compuesto o goma, outdoor (espacios al aire libre)
balón no. 6:
circunferencia: 72 - 74 cm
peso: 510 - 567 g
el balón de baloncesto al ser lanzado desde una altura de 1,80 m. Deberá alcanzar en el primer rebote una distancia de 1,20 a 1,40 m. | Incluir costos directos e indirectos (impuestos si aplica) y entrega. - Ver Anexo tecnico</t>
  </si>
  <si>
    <t>Balón de baloncesto no. 7 | Debe cumplir como mínimo con los requisitos establecidos en la presente ficha técnica. Federación internacional de baloncesto. Fiba. Especificaciones del reglamento técnico del juego.
El material de fabricación de la cubierta del balón de voleibol en cuero sintético o compuesto o goma, outdoor (espacios al aire libre)
balón no. 7:
circunferencia: 74.9 -  78 cm
peso: 567 - 650 g
el balón de baloncesto al ser lanzado desde una altura de 1,80 m. Deberá alcanzar en el primer rebote una distancia de 1,20 a 1,40 m. | Incluir costos directos e indirectos (impuestos si aplica) y entrega. - Ver Anexo tecnico</t>
  </si>
  <si>
    <t>Balón de futbol de salón | Debe cumplir como mínimo con los requisitos establecidos en la presente ficha técnica. Federación internacional de fútbol de salón. Amf. Especificaciones del reglamento técnico.
Balones micro fútbol o fútbol de salón cuero pvc laminado tamaño 3/5 peso 440 a 450g circunferencia 60 a 62 cm rebote 25 a 35cm | Incluir costos directos e indirectos (impuestos si aplica) y entrega. - Ver Anexo tecnico</t>
  </si>
  <si>
    <t>Balón inestable en goma | Debe cumplir como mínimo con los requisitos establecidos en la presente ficha técnica.
Textura granulosa que proporciona retroalimentación sensorial a las terminaciones nerviosas de los pies a la vez que provee la sensación de masaje, superficie antideslizante, diámetro base: 35 cm | Incluir costos directos e indirectos (impuestos si aplica) y entrega. - Ver Anexo tecnico</t>
  </si>
  <si>
    <t>Balón medicinal | Debe cumplir como mínimo con los requisitos establecidos en la presente ficha técnica.
Es un balón esférico de cuero, goma o plástico, de diámetro variable (aproximadamente el diámetro de los hombros) con pesos diferentes. | Incluir costos directos e indirectos (impuestos si aplica) y entrega. - Ver Anexo tecnico</t>
  </si>
  <si>
    <t>Balón yoga y/o pilates | Balón en material goma diámetro: 55 cm, 65 cm o 75 cm resistente, peso máximo: 100 kilos, construido en material anti-explosión. | Incluir costos directos e indirectos (impuestos si aplica) y entrega. - Ver Anexo tecnico</t>
  </si>
  <si>
    <t>Set pelota de tenis x 3 | Pelotas de tenis de 56 a 58 gramos con tela compuesta de nylon y lana de color amarillo o verde fluorescente (set de tres (3) bolas) | Incluir costos directos e indirectos (impuestos si aplica) y entrega. - Ver Anexo tecnico</t>
  </si>
  <si>
    <t>Ajedrez | Ajedrez para enseñanza (tablero y fichas # 5). Conjunto de tablero y piezas plástico pvc, lavable y de tamaño reglamentario de competición. | Incluir costos directos e indirectos (impuestos si aplica) y entrega. - Ver Anexo tecnico</t>
  </si>
  <si>
    <t>Ajedrez adaptado visual | Ajedrez para enseñanza (tablero y fichas #5). Conjunto de tablero y piezas madera con hoyos para incrustar fichas y reconocer movimientos de tamaño reglamentario de competición. | Incluir costos directos e indirectos (impuestos si aplica) y entrega. - Ver Anexo tecnico</t>
  </si>
  <si>
    <t>Set bolas bocce | Set de 13 bolas para la práctica de boccia con maleta en lona para superficies lisas. | Incluir costos directos e indirectos (impuestos si aplica) y entrega. - Ver Anexo tecnico</t>
  </si>
  <si>
    <t>Kit patines deportivos enseñanza | Patines en línea con sistema de cierre: hebilla, velcro y speed lacing rueda / rodamientos: 70 mm / 3 chasis: compuesto, tamaño ajustable, incluye un par de coderas y par de rodilleras con casco de protección ajustable con hebilla. | Incluir costos directos e indirectos (impuestos si aplica) y entrega. - Ver Anexo tecnico</t>
  </si>
  <si>
    <t>Tula balonera | Tula balonera en lona con candado capacidad 15 balones inflados | Incluir costos directos e indirectos (impuestos si aplica) y entrega. - Ver Anexo tecnico</t>
  </si>
  <si>
    <t>Malla de fútbol tipo cabaña | Mallas deportivas en nylon #5 tipo cabaña para futbol 11 mínimo 2.10mts de alto por 7.30mts de ancho y 1.30 mts de profundidad, incluyen amarres (unidad 1 par) | Incluir costos directos e indirectos (impuestos si aplica) y entrega. - Ver Anexo tecnico</t>
  </si>
  <si>
    <t>Malla de fútbol de salón tipo cabaña | Mallas deportivas en nylon #5 tipo cabaña para futbol de salón mínimo 2 mts de alto por 3mts de ancho y 0.75 mts de profundidad, incluyen amarres (unidad 1 par) | Incluir costos directos e indirectos (impuestos si aplica) y entrega. - Ver Anexo tecnico</t>
  </si>
  <si>
    <t>Malla baloncesto | Mallas deportivas en nylon #5 tipo para baloncesto color blanco 12 aros x 12 nudos x 21 pulgadas de longitud. (unidad 1 par) | Incluir costos directos e indirectos (impuestos si aplica) y entrega. - Ver Anexo tecnico</t>
  </si>
  <si>
    <t>Platillo entrenamiento (pvc y/o goma) | Platillo entrenamiento (pvc y/o goma) | Incluir costos directos e indirectos (impuestos si aplica) y entrega. - Ver Anexo tecnico</t>
  </si>
  <si>
    <t>Estaca pvc + base de soporte en pvc | Estacas en pvc práctica deportiva (agility stick) altura mínima 1 mt. | Incluir costos directos e indirectos (impuestos si aplica) y entrega. - Ver Anexo tecnico</t>
  </si>
  <si>
    <t>Conos en pvc con huecos | Conos en pvc en colores fluorescentes mínimo de 15 cms de altura con huecos | Incluir costos directos e indirectos (impuestos si aplica) y entrega. - Ver Anexo tecnico</t>
  </si>
  <si>
    <t>Escalera de entrenamiento | Escaleras tácticas futbol en material sintético correa 100% poliéster; estructura 100% polietileno mínimo 1mt de largo. | Incluir costos directos e indirectos (impuestos si aplica) y entrega. - Ver Anexo tecnico</t>
  </si>
  <si>
    <t>Colchoneta de gimnasia | Debe cumplir como mínimo con los requisitos establecidos en la presente ficha técnica.
Colchoneta de espuma, el forro de la colchoneta en materiales como tela de tejido plano, tela de tejido de punto, tela impermeable, cuerina, entre otros. Longitud: mínima 190 cm. Altura: mínima 8 cm. Ancho mínimo: 90 cm. Tolerancia de ancho y longitud: + 0 - 2 | Incluir costos directos e indirectos (impuestos si aplica) y entrega. - Ver Anexo tecnico</t>
  </si>
  <si>
    <t>Pao de golpe | Pao de golpe con refuerzos en cuero o material sintético, 41cm de alto x 18 de ancho y 9 d3 profundidad mínimo en la parte de atrás tiene tres ajustes en reatas con velcro | Incluir costos directos e indirectos (impuestos si aplica) y entrega. - Ver Anexo tecnico</t>
  </si>
  <si>
    <t>Sección de tatami | Tatamis 60x60 cms (colchonetas de alta densidad 80% aproximadamente y forradas al vacio aptas para la práctica deportiva de taekwondo, hapkido, judo, lucha olímpica, gimnasia) | Incluir costos directos e indirectos (impuestos si aplica) y entrega. - Ver Anexo tecnico</t>
  </si>
  <si>
    <t>Slide board | Slide board tabla deslizante patinaje enrollable. Superficie plana deslizante. Base antideslizante. Incluye topes finales, incluye maleta para guardarlos en lona o material sintético medidas mínimo 60 cm x 245 cm. | Incluir costos directos e indirectos (impuestos si aplica) y entrega. - Ver Anexo tecnico</t>
  </si>
  <si>
    <t>Cuerdas deportivas | Lazos mínimos 40 cms de largo en material sintético trenzado, manilla con agarraderas en plástico o madera | Incluir costos directos e indirectos (impuestos si aplica) y entrega. - Ver Anexo tecnico</t>
  </si>
  <si>
    <t>Hula hula (aro pvc) | Hula hula en material en materiales plástico, pvc o polietileno de alta densidad mínimo de 70 cms de diámetro. | Incluir costos directos e indirectos (impuestos si aplica) y entrega. - Ver Anexo tecnico</t>
  </si>
  <si>
    <t>Fideo de espuma (natación) | Gusanitos o fideos de flotación 10 a 40 cms de diámetro, material espuma en diferentes colores | Incluir costos directos e indirectos (impuestos si aplica) y entrega. - Ver Anexo tecnico</t>
  </si>
  <si>
    <t>Tablas de flotación en espuma o pvc | Tabla de natación fabricada en espuma de célula cerrada de 50kg de densidad.
 Con agujeros. Medidas mínimas: 47x28x3 cm | Incluir costos directos e indirectos (impuestos si aplica) y entrega. - Ver Anexo tecnico</t>
  </si>
  <si>
    <t>Paracaídas entrenamiento deportivo | Cierre de velcro ajustable a la cintura, bolsa de transporte medidas: 100x100cm | Incluir costos directos e indirectos (impuestos si aplica) y entrega. - Ver Anexo tecnico</t>
  </si>
  <si>
    <t>Silbato | Debe ser elaborado en plástico (polioximetileno, poliacetal), no reciclado, con alta resistencia al impacto y cuerda mínimo de 20 cms | Incluir costos directos e indirectos (impuestos si aplica) y entrega. - Ver Anexo tecnico</t>
  </si>
  <si>
    <t>Trofeo 40 cm | Trofeos base en madera y/o plástico, figura alusiva al deporte y placas fotograbadas, con logos institucionales aprobados según el manual de agencia en casa dimensiones dependiendo de altura.
40 cm de altura | Incluir costos directos e indirectos (impuestos si aplica) y entrega. - Ver Anexo tecnico</t>
  </si>
  <si>
    <t>Trofeo 50 cm | Trofeos base en madera y/o plástico, figura alusiva al deporte y placas fotograbadas, con logos institucionales aprobados según el manual de agencia en casa dimensiones dependiendo de altura.
50 cm de altura | Incluir costos directos e indirectos (impuestos si aplica) y entrega. - Ver Anexo tecnico</t>
  </si>
  <si>
    <t>Trofeo 70 cm | Trofeos base en madera y/o plástico, figura alusiva al deporte y placas fotograbadas, con logos institucionales aprobados según el manual de agencia en casa dimensiones dependiendo de altura.
70 cm de altura | Incluir costos directos e indirectos (impuestos si aplica) y entrega. - Ver Anexo tecnico</t>
  </si>
  <si>
    <t>Medalla | Medalla elaborada en, aleación de bronce y/o aluminio y/o magnesio; material no toxico, fundido troquel a dos caras altos y bajos relieves, cinta al cuello de 85 cms y 2 cms de ancho, terminación en baños de oro, plata, y broce. Con logos institucionales aprobados según el manual de agencia en casa | Incluir costos directos e indirectos (impuestos si aplica) y entrega. - Ver Anexo tecnico</t>
  </si>
  <si>
    <t>Placas conmemorativas | La superficie no puede tener ningún tipo de irregularidad o defecto de fabricación.  El texto puede estar hendido en la placa o con letras superpuestas en relieve. Si la placa es ubicada en exteriores, el material de fabricación debe ser el adecuado o estar tratado para resistir las condiciones ambientales. Los materiales de fabricación de la placa podrán ser entre otros: piedra mármol, granito, pizarra; hierro, bronce o metacrilato.
Placa fotograbada con logos y mensaje personalizada tamaño 35 x 25 cms base en madera, incluye estuche. | Incluir costos directos e indirectos (impuestos si aplica) y entrega. - Ver Anexo tecnico</t>
  </si>
  <si>
    <t>Silla de ruedas deportiva (quad rugby) | Sillas de ruedas para la práctica de quad rugby:
*marco rígido en tubo de aluminio reforzado, acabado en pintura electrostática.
*ruedas traseras de 24"x1", 26"x1", 700x23,  manzanas  de aluminio importado  y balineras de 1/2". Tenedores de aluminio.
*ruedas delanteras en goma de 100, 110 o 120 mm con balineras.
*sistema antivuelco de una o dos ruedas en goma con tenedor de aluminio.
*aros impulsores en aluminio con 6 puntos de agarre a la rueda. Con recubrimiento en caucho.
*ejes de desmonte rápido de 1/2" en acero inoxidable (ruedas traseras).
*inclinación de asiento especial según se requiera.
*tapizado en lona reforzado.
*sistema de amarre del deportista mediante correas en cintura, pelvis, muslos y pies según se requieran
*sistema de camber rueda trasera.  Camber a elegir: 12, 15, 18 grados
*defensas especiales, en frontal y laterales según se defina.
*protectores de radios en fibra de vidrio. | Incluir costos directos e indirectos (impuestos si aplica) y entrega. - Ver Anexo tecnico</t>
  </si>
  <si>
    <t>Silla de ruedas deportiva (baloncesto) | Sillas adaptadas para la práctica de baloncesto:
* marco rígido en tubo de aluminio reforzado, tenedores importados especiales para uso de ruedas traseras de 25, 26 o 27 pulgadas con 24 radios, tapizado en lona con correas graduables de alta resistencia.
* cinturones importados de competencia (2), pintura electrostática al
Horno. Castores (ruedas delanteras) en goma 64 mm.
* corazas número 25, 26 o 27 para silla de ruedas con sus respectivos neumáticos, radios para ruedas de silla de ruedas calibre grueso o delgado en diferentes medidas ejes de acero de diámetro de 1/2 pulgada. | Incluir costos directos e indirectos (impuestos si aplica) y entrega. - Ver Anexo tecnico</t>
  </si>
  <si>
    <t>Silla de ruedas deportiva (handcycle) | Sillas adaptadas para la práctica de handcycle:
*estructura en tubo de aluminio, con acabado en pintura electrostática.
*rueda delantera de 26"x1" inflable, manzana y rin de aluminio, sistema de puntilla.
*ruedas traseras de 26"x1", 24"x1", rin   doble pared y manzanas de aluminio importada de aleta grande con rodamientos de 1/2".
*ejes de desmonte rápido para las ruedas traseras.
*sistema de 18 velocidades, con biplato shimano tiagra. Pacha de 8 piñones shimano.
*sistema de graduación de alineación de las ruedas traseras.
*estabilizador de la dirección mediante amortiguador de caucho.
*posición ergonómica graduable en profundidad y reclinación espaldar.
*manilares   ergonómicos, con extensores de las bielas para   mejor ergonomía en la propulsión.
*doble sistema de frenos de carrera shimano tiagra, de carraza y zapata.
*cinturones de protección | Incluir costos directos e indirectos (impuestos si aplica) y entrega. - Ver Anexo tecnico</t>
  </si>
  <si>
    <t>Uniforme deportivo (atletismo, fútbol, baloncesto y voleibol) | Ver especificaciones técnicas en 06 - ficha técnica uniformes.pdf | Incluir costos directos e indirectos (impuestos si aplica) y entrega. - Ver Anexo tecnico</t>
  </si>
  <si>
    <t>Uniforme deportivo (patinaje) | Ver especificaciones técnicas en 06 - ficha técnica uniformes.pdf | Incluir costos directos e indirectos (impuestos si aplica) y entrega. - Ver Anexo tecnico</t>
  </si>
  <si>
    <t>Uniforme deportivo (artes marciales hapkido) | Ver especificaciones técnicas en 06 - ficha técnica uniformes.pdf | Incluir costos directos e indirectos (impuestos si aplica) y entrega. - Ver Anexo tecnico</t>
  </si>
  <si>
    <t>Uniforme deportivo (artes marciales taekwondo) | Ver especificaciones técnicas en 06 - ficha técnica uniformes.pdf | Incluir costos directos e indirectos (impuestos si aplica) y entrega. - Ver Anexo tecnico</t>
  </si>
  <si>
    <t>Uniforme deportivo (vestido de baño femenino) | Ver especificaciones técnicas en 06 - ficha técnica uniformes.pdf | Incluir costos directos e indirectos (impuestos si aplica) y entrega. - Ver Anexo tecnico</t>
  </si>
  <si>
    <t>Uniforme deportivo (vestido de baño masculino) | Ver especificaciones técnicas en 06 - ficha técnica uniformes.pdf | Incluir costos directos e indirectos (impuestos si aplica) y entrega. - Ver Anexo tecnico</t>
  </si>
  <si>
    <t>Peto deportivo | Ver especificaciones técnicas en 06 - ficha técnica uniformes.pdf | Incluir costos directos e indirectos (impuestos si aplica) y entrega. - Ver Anexo tecnico</t>
  </si>
  <si>
    <t>Sudadera deportiva instructor deportivo | Confeccionada en tela orión, forrada en malla 2x2 chaqueta con bordado y logo bordado, bolsillos laterales con cremallera y cierre frontal. Pantalón con logo bordado y forrado con malla 2x2 hasta la rodilla. | Incluir costos directos e indirectos (impuestos si aplica) y entrega. - Ver Anexo tecnico</t>
  </si>
  <si>
    <t>Sudadera en algodón poliéster | "chaqueta con cremallera y logo de la alcaldía (1 tinta o bordado)
Pantalón con bolsillos y escudo de la alcaldía en pierna (1 tinta o bordado)." | Incluir costos directos e indirectos (impuestos si aplica) y entrega. - Ver Anexo tecnico</t>
  </si>
  <si>
    <t>Balón de goalball | Pelota de goma, con diametro 0,76 m, dureza determinada para no deformarce; peso de 1,250 kg. Perímetro de 76 cm. Cascabeles internos y 8 agujeros de 1cm de diámetro para que emita el sonido. | Incluir costos directos e indirectos (impuestos si aplica) y entrega. - Ver Anexo tecnico</t>
  </si>
  <si>
    <t>Coderas | Coderas de voleibol x 2 material: 60% poliéster y 40% espuma.
Hecho del material suave de la esponja y algodón, transpirable, durable, absorbe el sudor y cómodo. | Incluir costos directos e indirectos (impuestos si aplica) y entrega. - Ver Anexo tecnico</t>
  </si>
  <si>
    <t>Antifaz goalball | Antifaz opaco de goma, ajustable al rostro. | Incluir costos directos e indirectos (impuestos si aplica) y entrega. - Ver Anexo tecnico</t>
  </si>
  <si>
    <t>Rodilleras | Rodilleras de voleibol x 2 material: 60% poliéster y 40% espuma.
Hecho del material suave de la esponja y algodón, transpirable, durable, absorbe el sudor y cómodo. | Incluir costos directos e indirectos (impuestos si aplica) y entrega. - Ver Anexo tecnico</t>
  </si>
  <si>
    <t>Protector inguinal (masculino) | Elaborado con cintas elásticas súper resistentes y suaves con bolsa porta coquilla de tejido de algodón, contiene coquilla plástica anatómica de gran capacidad de absorción a los golpes, cómodo de fácil colocación. | Incluir costos directos e indirectos (impuestos si aplica) y entrega. - Ver Anexo tecnico</t>
  </si>
  <si>
    <t>Zapatillas de marcha atlética | Zapatillas livianas con peso menor a 180 gr, confección exterior en malla, con refuerzo para crear estabilidad, orma ligeramente ancha para mayor libertad de movimiento de los dedos y suela que mejore la adherencia al asfalto | Incluir costos directos e indirectos (impuestos si aplica) y entrega. - Ver Anexo tecnico</t>
  </si>
  <si>
    <t>Pantaloneta para runnig | El poliéster y el spandex -más conocido como elastano- suelen ser las fibras sintéticas estrella para la confección de los pantalones y las mallas. Todos y cada uno de ellos confeccionados con tecnologías y fibras que regulan la temperatura y mantienen la transpirabilidad.  Según el gusto de cada corredor las hay pantalonetas cortas o mallas largas ajustadas. | Incluir costos directos e indirectos (impuestos si aplica) y entrega. - Ver Anexo tecnico</t>
  </si>
  <si>
    <t>Camiseta para runnig | Están hechas con tejidos sintéticos, como el poliéster, que ofrecen transpirabilidad, confort y ligereza, elementos clave para correr mejor; con tecnologías que regulan la humedad y la temperatura corporal para mejorar el rendimiento, y favorecen la ventilación con el objetivo de mantener al corredor fresco y seco a cualquier temperatura. | Incluir costos directos e indirectos (impuestos si aplica) y entrega. - Ver Anexo tecnico</t>
  </si>
  <si>
    <t>Esqueleto para runnig | Prenda de corte entallado y tecnología speedwick que disipa el sudor y mantiene la piel fresca y seca, ideal que tengan paneles de malla para ventilación y transpirabilidad y detalles reflectivos para mejor visibilidad. | Incluir costos directos e indirectos (impuestos si aplica) y entrega. - Ver Anexo tecnico</t>
  </si>
  <si>
    <t>Guayos | El guayo suela torretin, elaborado en punta redonda, lengüeta delgada con recubrimiento de espuma con bordes reforzados y forrado en materiales sintéticos; con suela en caucho y multitaco para mayor tracción en suelo sintético. | Incluir costos directos e indirectos (impuestos si aplica) y entrega. - Ver Anexo tecnico</t>
  </si>
  <si>
    <t>Canilleras | Canilleras para fútbol, ajustable en la zona medial, confeccionada en plástico de pasta dura y con protección de tobillo. | Incluir costos directos e indirectos (impuestos si aplica) y entrega. - Ver Anexo tecnico</t>
  </si>
  <si>
    <t>Tenis para trote | Zapato deportivo para hombre, modelo tenis suela de goma bulganizado, plantilla tipo profesional, cámara de aire, en textil urbana, con forro en 100% algodón, cuero y refuerzo puntera-talón termopoliuretano tpu. | Incluir costos directos e indirectos (impuestos si aplica) y entrega. - Ver Anexo tecnico</t>
  </si>
  <si>
    <t>Licra deportiva | Pantalón deportivo, tecnología antibacterial body fresh composición: poliamida 79.00%, elastano 17.00%, poliéster 4.00% parte frontal en doble tela de gran capacidad con costuras ergonómicas. Malla en la parte trasera de las rodillas que permite el paso del aire. | Incluir costos directos e indirectos (impuestos si aplica) y entrega. - Ver Anexo tecnico</t>
  </si>
  <si>
    <t>Maleta deportiva | Maleta deportiva, material exterior: poliéster = 100%. Forro: poliamida = 100%, dimensiones 69x33x27, con capacidad de 61,48 litros, cremallera superior, correa larga ajustable, peso max 0,908 kg | Incluir costos directos e indirectos (impuestos si aplica) y entrega. - Ver Anexo tecnico</t>
  </si>
  <si>
    <t>Cinturón pélvico para rugby | Cinturón en fibra de plástico amarrable con correas dobles graduables a cada lado de la cadera | Incluir costos directos e indirectos (impuestos si aplica) y entrega. - Ver Anexo tecnico</t>
  </si>
  <si>
    <t>Guantes para rugby paralímpico | Recubrimiento adicional de nitrilo Sandy en palma y falanges, alta resistencia a la abrasión y químicos, ajuste total a la mano, lavable, ultraliviano, permite realizar trabajos de motricidad fina. | Incluir costos directos e indirectos (impuestos si aplica) y entrega. - Ver Anexo tecnico</t>
  </si>
  <si>
    <t>Botas de lucha | Botas de lucha que cubran pie y parte del tobillo con punta puntiaguda o semipuntiaguda, principal material cuero o goma (el peso de este elemento dependerá del material) pero ambos tendrán la finalidad de protección. | Incluir costos directos e indirectos (impuestos si aplica) y entrega. - Ver Anexo tecnico</t>
  </si>
  <si>
    <t>Trx | Cinta de nilón de alta resistencia hasta 680kg, que se compone de un mosquetón con diente de seguridad para su anclaje o enganche, buce estabilizador que da simetría a los extremos, hebillas metálicas antideslizantes, empuñaduras de neopreno antideslizantes con soportes para los pies ubicados en las mismas bandas o agarres. Este elemento se puede ajustar desde 180 cm hasta 360cm dependiendo la estatura de la persona que la use. El elemento no supera 1kg de peso en su totalidad. | Incluir costos directos e indirectos (impuestos si aplica) y entrega. - Ver Anexo tecnico</t>
  </si>
  <si>
    <t>Kit de bandas abiertas diferentes calibres | Kit de bandas elásticas (x3) hechas de látex con textura antideslizante con diferentes resistencias; amarillo 0.35mm x 1.20m (suave), verde 0.45 mm x 120m (mediana) y 0.55mm x 120m (fuerte). | Incluir costos directos e indirectos (impuestos si aplica) y entrega. - Ver Anexo tecnico</t>
  </si>
  <si>
    <t>Kit bandas cerradas en tela | Kit de bandas elásticas cerradas en tela (x3) con diferentes tensiones; rosada 120lb, amarilla 240lb y azul 350lb. | Incluir costos directos e indirectos (impuestos si aplica) y entrega. - Ver Anexo tecnico</t>
  </si>
  <si>
    <t>Mascara esgrima | Máscara de sable de esgrima ce standard 350n, estable con carcasa de alta resistencia y forro interior impermeable fijo. Los acolchados en la frente y la barbilla son compactos y brindan la mejor protección | Incluir costos directos e indirectos (impuestos si aplica) y entrega. - Ver Anexo tecnico</t>
  </si>
  <si>
    <t>Florete | Aliasion de metales, con un diámetro de 110 centímetros con punta roma y alambrado desde la punta hasta la empuñadura y capsoleta, para el puntaje electrónico. | Incluir costos directos e indirectos (impuestos si aplica) y entrega. - Ver Anexo tecnico</t>
  </si>
  <si>
    <t>Protector de axila | Chaquetilla en material queblan de 800 newton resistentes a golpes o puntadas, esta chaquetilla cubre el brazo axila y puño del deportista, se debe tener en cuenta si es derecho o izquierdo. | Incluir costos directos e indirectos (impuestos si aplica) y entrega. - Ver Anexo tecnico</t>
  </si>
  <si>
    <t>Zapatillas para esgrima | Zapatilla adaptable con cámara de aire para amortiguar las caídas del deportista, que sea antideslizante en las plataformas metálicas. | Incluir costos directos e indirectos (impuestos si aplica) y entrega. - Ver Anexo tecnico</t>
  </si>
  <si>
    <t>Silla de ruedas deportiva (tenis de campo) | Marco monobloque en aluminio con acabado en pintura electrostática, ruedas traseras de 24", 26" o 700 semitubulares, manzanas de aluminio* aros impulsores aluminio con 6 puntos de agarre a la rueda. Ejes de desmonte rápido de 1/2" en acero especial (ruedas traseras). Ruedas delanteras de silicona 100 mm, 110 mm. quinta rueda antivuelco con tenedor. Desmontable. Tapizado en lona reforzado. Sistema de camber fijo: 12, 15 o 18 grados. Correas de sujeción torácica, pélvica y en miembros inferiores. | Incluir costos directos e indirectos (impuestos si aplica) y entrega. - Ver Anexo tecnico</t>
  </si>
  <si>
    <t>Raqueta de tenis | Raqueta de tenis de campo con medidas exactas: 81,3 centímetros de longitud máxima desde el extremo del mango al bastidor, y una superficie cordada de 39,4 centímetros de largo por 29,2 de ancho, hecha en grafito. | Incluir costos directos e indirectos (impuestos si aplica) y entrega. - Ver Anexo tecnico</t>
  </si>
  <si>
    <t>Zapatillas  baloncesto | Zapatillas de 330 gramos ligeras y estables, cuello acanalado flexible con altura que permita proteger el tobillo a la vez que se ajusta cómodamente al pie. Capa sintética sin costuras de gran resistencia que evite torceduras. Goma eva en la plantilla y la entresuela, así como un refuerzo exterior en el talón. | Incluir costos directos e indirectos (impuestos si aplica) y entrega. - Ver Anexo tecnico</t>
  </si>
  <si>
    <t>Sumergibles | Juegos didácticos sumergibles, diseños varios: discos, aros, caballito de mar, material plástico, paquetes x 4 y 6 unidades.          Material peso con sticks figuras ballenas y pingüinos impresión digital.  Paquete x 2 unidades | Incluir costos directos e indirectos (impuestos si aplica) y entrega. - Ver Anexo tecnico</t>
  </si>
  <si>
    <t>Pull buoys | Juegos didácticos sumergibles, diseños varios: discos, aros, caballito de mar, material plástico, paquetes x 4 y 6 unidades.          Material peso con sticks figuras ballenas y pingüinos impresión digital.  Paquete x 2 unidades | Incluir costos directos e indirectos (impuestos si aplica) y entrega. - Ver Anexo tecnico</t>
  </si>
  <si>
    <t>Pelota plástica tamaños variables | Pelotas de tamaños desde 10 a 20 cms de diámetro, colores surtidos, en material resistente vinílico | Incluir costos directos e indirectos (impuestos si aplica) y entrega. - Ver Anexo tecnico</t>
  </si>
  <si>
    <t>Colchoneta en célula cerrada. | Colchoneta acuática, material eva, anti hongos, antideslizantes, capacidad para mantenerse a flote en el agua. Dimensiones 130 cms x 120 cms x 30 cms. | Incluir costos directos e indirectos (impuestos si aplica) y entrega. - Ver Anexo tecnico</t>
  </si>
  <si>
    <t>Pelotas de letras | Pelotas de letras, tamaños desde 10 a 20 cms de diámetro, colores surtidos, en material de caucho | Incluir costos directos e indirectos (impuestos si aplica) y entrega. - Ver Anexo tecnico</t>
  </si>
  <si>
    <t>Zapatilla futsal | Tenis boto pu y textil para mayor durabilidad con costura, suela de goma para el agarre en las diferentes superficies, plantilla tipo eva para proteger la planta del pie de impactos. | Incluir costos directos e indirectos (impuestos si aplica) y entrega. - Ver Anexo tecnico</t>
  </si>
  <si>
    <t>Balón futsal | Balón futsal en neumático butilo 55 % dos capas nylon dúcil 100% preforma en caucho natural látex esponjoso vulcanizado impermeable, cubierta en cuero pvc laminada y termo sellado ref. 58-60 y 60-62, peso 430 -450 gr. | Incluir costos directos e indirectos (impuestos si aplica) y entrega. - Ver Anexo tecnico</t>
  </si>
  <si>
    <t>Tula maletín guayera | Tula maletín guayera en material poliéster impermeable, alto 41 cm, ancho 31 cm aproximado, con costuras fuertes en hilo y cremallera gruesa. Recubrimiento de TPE en el fondo para una máxima resistencia al desgaste. | Incluir costos directos e indirectos (impuestos si aplica) y entrega. - Ver Anexo tecnico</t>
  </si>
  <si>
    <t>Chaqueta rompevientos | Chaqueta rompevientos en tela impermeable antifluido, vendaval, náutico, cerro sport. Hilos e hilazas:  poliéster 100% o poliéster algodón. Con capota y guarda capota; 2 bolsillos laterales, con forro en mállatela. | Incluir costos directos e indirectos (impuestos si aplica) y entrega. - Ver Anexo tecnico</t>
  </si>
  <si>
    <t>Kit de protección | Coderas, muñequeras y rodilleras: con norma europea 14120, armadura abs envolventes con refuerzo de espuma, tela flexible con cubrimiento y con pieza de malla ventilada ajustable con bandas de velcro elástico y tela extensible. | Incluir costos directos e indirectos (impuestos si aplica) y entrega. - Ver Anexo tecnico</t>
  </si>
  <si>
    <t>Casco 1 | Casco de patinaje de carreras aerodinámico en policarbonato, con almohadilla interno y ajuste en poliestireno expandido. | Incluir costos directos e indirectos (impuestos si aplica) y entrega. - Ver Anexo tecnico</t>
  </si>
  <si>
    <t>Patines | Patines en línea con llanta de goma, bota anatómica ajustable, chasis en aluminio, alta resistencia a los golpes, rodamientos de velocidad abec 11 | Incluir costos directos e indirectos (impuestos si aplica) y entrega. - Ver Anexo tecnico</t>
  </si>
  <si>
    <t>Maletín para patines | Capacidad 20l, en material lona, resistente a la fricción del chasis del patín | Incluir costos directos e indirectos (impuestos si aplica) y entrega. - Ver Anexo tecnico</t>
  </si>
  <si>
    <t>Gorro | Gorro de silicona 100% impermeable de color variado teniendo en cuenta las edades establecidas entre los 6 a los 17 | Incluir costos directos e indirectos (impuestos si aplica) y entrega. - Ver Anexo tecnico</t>
  </si>
  <si>
    <t>Chanclas | Chancla para natación lisa con recubriendo en la zona del empine con suela antideslizante en tallas desde la 30 a la 41, con peso aproximado 160gr en material de goma o caucho natural. Único color (negro) | Incluir costos directos e indirectos (impuestos si aplica) y entrega. - Ver Anexo tecnico</t>
  </si>
  <si>
    <t>Gafas | Gafas de natación para uso interno o externo con protección ocular que no permitan el paso de agua hacia el ojo, con correa (caucho) ajustable teniendo en cuenta las edades entre los 6 a los 17 años. | Incluir costos directos e indirectos (impuestos si aplica) y entrega. - Ver Anexo tecnico</t>
  </si>
  <si>
    <t>Toalla en microfibra (caneo) | Toalla en materia de microfibra absorbente de medias de 80 por 1,30 cm en colores variados con un peso de 160 gr | Incluir costos directos e indirectos (impuestos si aplica) y entrega. - Ver Anexo tecnico</t>
  </si>
  <si>
    <t>Tula de natación swimmbag | Tula con cordón doble para cierre ajustable en material impermeable repelente al agua 100 % poliéster con medidas aprox de 46 x 35 cm | Incluir costos directos e indirectos (impuestos si aplica) y entrega. - Ver Anexo tecnico</t>
  </si>
  <si>
    <t>Tapete de ejercicio | Espuma de nbr de alta calidad tamaño: 173 cm. De largo x 61 cm. De ancho espesor 1.5 cm. Libre de látex y componentes tóxicos antibacteriano material nbr de alta calidad ideal para hacer ejercicios y aeróbicos fácil de limpiar base de estabilidad resistente alfombra antideslizante ecológica enrollable para almacenamiento y fácil transporte evita la adherencia de malos olores. | Incluir costos directos e indirectos (impuestos si aplica) y entrega. - Ver Anexo tecnico</t>
  </si>
  <si>
    <t>Balón Pilates | Balón de Pilates de 75 cms, fabricado con un material texturizado, antideslizante para mayor confort y en material antiexplosivo. | Incluir costos directos e indirectos (impuestos si aplica) y entrega. - Ver Anexo tecnico</t>
  </si>
  <si>
    <t>Mancuernas hexagonales de 2Kg | Mancuernas con forma hexagonal evita que rueden o se muevan. Están formadas por una barra de acero y una pesa en cada extremo, fabricada de goma de alta calidad comprimida | Incluir costos directos e indirectos (impuestos si aplica) y entrega. - Ver Anexo tecnico</t>
  </si>
  <si>
    <t>Manga de compresión | Par de mangas con protección uv para diversas actividades al aire libre como: camping, golf, tenis, pesca, ciclismo, futbol, basketball, beisbol, conduccion, entre otras, talla única. Material: composición: 45% elastodieno 29% microfibra 26% spandex. (ideales para niños y adultos) | Incluir costos directos e indirectos (impuestos si aplica) y entrega. - Ver Anexo tecnico</t>
  </si>
  <si>
    <t>Toalla deportiva | Material microfibra, 40cm x 60cm | Incluir costos directos e indirectos (impuestos si aplica) y entrega. - Ver Anexo tecnico</t>
  </si>
  <si>
    <t>Gorras cachucha | Gorras con parte frontal en poliéster blanco o el color requerido - cascos en malla en la parte trasera, cierre plástico. | Incluir costos directos e indirectos (impuestos si aplica) y entrega. - Ver Anexo tecnico</t>
  </si>
  <si>
    <t>Tula deportiva pequeña | Tula 33x45 estampada, tela antifluidos, impermeable. | Incluir costos directos e indirectos (impuestos si aplica) y entrega. - Ver Anexo tecnico</t>
  </si>
  <si>
    <t>Botilito | Botilito de 630 ml, con tapa de rosca y pitillo. Medidas: 22,5 cm X 6,3 cm de diámetro. | Incluir costos directos e indirectos (impuestos si aplica) y entrega. - Ver Anexo tecnico</t>
  </si>
  <si>
    <t>Camiseta | Camiseta Tipo polo, tela piket de punto o lacoste, cuello tejido en lana o hilo, botones y manga corta. | Incluir costos directos e indirectos (impuestos si aplica) y entrega. - Ver Anexo tecnico</t>
  </si>
  <si>
    <t>Casco 2 | Casco para Deporte Extremo que protege hasta la Nuca, en Poliestireno-Policarbonato con Salidas de aire, Perilla de ajuste, Correas graduables e Interior acolchonado | Incluir costos directos e indirectos (impuestos si aplica) y entrega. - Ver Anexo tecnico</t>
  </si>
  <si>
    <t>Parqués | Parques magnéticos de marco doble cara 6 puestos 50x50 | Incluir costos directos e indirectos (impuestos si aplica) y entrega. - Ver Anexo tecnico</t>
  </si>
  <si>
    <t>Domino | Domino Profesional 28 Piezas Juego Doble 6 Estuche Metálico | Incluir costos directos e indirectos (impuestos si aplica) y entrega. - Ver Anexo tecnico</t>
  </si>
  <si>
    <t>Kit bicicleta | Bolsa tula mochila (Con marca 1 tinta), Bomba mini inflador para bicicletas, Luces para bicicleta, Tubo de solución de despinche. | Incluir costos directos e indirectos (impuestos si aplica) y entrega. - Ver Anexo tecnico</t>
  </si>
  <si>
    <t>Numero impreso | Números Dorsales Para Camisetas Participantes: impresos en tela banner 4 tintas tamaño media carta. | Incluir costos directos e indirectos (impuestos si aplica) y entrega. - Ver Anexo tecnico</t>
  </si>
  <si>
    <t>UN</t>
  </si>
  <si>
    <t>C I WARRIORS COMPANY SAS</t>
  </si>
  <si>
    <t>INVERSIONES BLUCHER SAS</t>
  </si>
  <si>
    <t>FACOMED SAS</t>
  </si>
  <si>
    <t>PEDRO JESUS BLANCO FORERO</t>
  </si>
  <si>
    <t>MUNDIAL DE SUMINISTROS Y CONTRATOS S.A.S</t>
  </si>
  <si>
    <t>EFFORT COLOMBIA</t>
  </si>
  <si>
    <t>ACTIVA-T</t>
  </si>
  <si>
    <t>Lilia Fanny Guevara Parrado</t>
  </si>
  <si>
    <t>TEMPOEFECTIVA SAS</t>
  </si>
  <si>
    <t>Insudeportes SAS</t>
  </si>
  <si>
    <t>TRACTOPESADOS SAS</t>
  </si>
  <si>
    <t>E&amp;T SAS</t>
  </si>
  <si>
    <t>COLCONDI SAS</t>
  </si>
  <si>
    <t>DISTRIBUIDORA Y COMERCIALIZADORA E W EL TRIANGULO SAS</t>
  </si>
  <si>
    <t>EL DEPORTISTA</t>
  </si>
  <si>
    <t>C.I. MORASU SAS</t>
  </si>
  <si>
    <t>Y YO SAS</t>
  </si>
  <si>
    <t>INDUSTRIAS HCM SAS</t>
  </si>
  <si>
    <t>VALIDACIÓN OFERTAS ECONOMICAS PROCESO FDLBOSASASI 003-2022 (72195)</t>
  </si>
  <si>
    <t xml:space="preserve">MATRIZ DE COSTOS - FDLBOSASASI 003-2022 (72195) </t>
  </si>
  <si>
    <t>REALIZAR LA ADQUISICION DE ELEMENTOS E IMPLEMENTOS DEPORTIVOS, RECREATIVOS Y DE ACTIVIDAD FÍSICA PARA EL FORTALECIMIENTO DEL PROYECTO 1804 BOSA SE LA JUEGA POR EL DEPORTE.
https://community.secop.gov.co/Public/Tendering/ContractNoticePhases/View?PPI=CO1.PPI.18417278&amp;isFromPublicArea=True&amp;isModal=False</t>
  </si>
  <si>
    <t>Se requiere aclaración de precios</t>
  </si>
  <si>
    <t>Oferta Rechazada</t>
  </si>
  <si>
    <t>Lance</t>
  </si>
  <si>
    <t>% Descuento inicial</t>
  </si>
  <si>
    <t>Requisitos habilitantes</t>
  </si>
  <si>
    <t>No cumple</t>
  </si>
  <si>
    <t>Minimo Permitido Formula 1 (80%)</t>
  </si>
  <si>
    <t>Minimo Permitido Formula 2 (mediana-desviación)</t>
  </si>
  <si>
    <t>De acuerdo con la recomendación de la guia de Colombia Compra para menos de  ofertas, el proponente cumple con los valores ofertados dentro de los rangos permitidos.</t>
  </si>
  <si>
    <t>Porcentaje inicial de descuento no cumple lo estipulado en pliego de condiciones.</t>
  </si>
  <si>
    <t>Oferta Rechazada por superar un precio unitario</t>
  </si>
  <si>
    <t>Porcentaje inicial de descuento no cumple lo estipulado en pliego de condiciones</t>
  </si>
  <si>
    <r>
      <rPr>
        <b/>
        <sz val="14"/>
        <color theme="1"/>
        <rFont val="Calibri"/>
        <family val="2"/>
        <scheme val="minor"/>
      </rPr>
      <t>Nota 1:</t>
    </r>
    <r>
      <rPr>
        <sz val="14"/>
        <color theme="1"/>
        <rFont val="Calibri"/>
        <family val="2"/>
        <scheme val="minor"/>
      </rPr>
      <t xml:space="preserve"> Conforme lo recomienda la guia de Colombia Compra G-MOAB-01, se procede a validar que los precios ofertados no encuentren por debajo de los minimos permitidos tomando como margen minimo el 80% como se señala en la guia, una vez verificadas las ofertas habilitadas se determina que las mismas cumplen con sus valores ofertados y estos se encuentran por encima del minimo permitido. </t>
    </r>
  </si>
  <si>
    <t>Valor supera porcentaje del mínimo permitido para presuntamente bajo, no se pide aclaración por encontrarse rechazado</t>
  </si>
  <si>
    <r>
      <rPr>
        <b/>
        <sz val="14"/>
        <color theme="1"/>
        <rFont val="Calibri"/>
        <family val="2"/>
        <scheme val="minor"/>
      </rPr>
      <t>Nota 2:</t>
    </r>
    <r>
      <rPr>
        <sz val="14"/>
        <color theme="1"/>
        <rFont val="Calibri"/>
        <family val="2"/>
        <scheme val="minor"/>
      </rPr>
      <t xml:space="preserve"> Los proponentes a los cuales se les observa "Porcentaje inicial de descuento no cumple lo estipulado en pliego de condiciones", incurren en causal de rechazo conforme lo cita el Pliego de Condiciones al indicar: " </t>
    </r>
    <r>
      <rPr>
        <i/>
        <sz val="14"/>
        <color theme="1"/>
        <rFont val="Calibri"/>
        <family val="2"/>
        <scheme val="minor"/>
      </rPr>
      <t>El valor ofertado por el total de los ÍTEMS, no podrá ser inferior al cinco (5) %, so pena de generar el rechazo de la oferta. La adjudicación del presente proceso de selección se hará a quien oferte el mayor descuento. El porcentaje inicial de descuento no podrá ser inferior a cinco (5) %, so pena de generar el rechazo de la oferta</t>
    </r>
    <r>
      <rPr>
        <sz val="14"/>
        <color theme="1"/>
        <rFont val="Calibri"/>
        <family val="2"/>
        <scheme val="minor"/>
      </rPr>
      <t>."</t>
    </r>
  </si>
  <si>
    <t>DETALLE OFERTAS ECONOMICAS</t>
  </si>
  <si>
    <t>Cristian Leandro Cortes Guarnizo</t>
  </si>
  <si>
    <t>No cumple requisitos habilitantes de Experiencia</t>
  </si>
  <si>
    <t>PENDIENTE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</si>
</sst>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6" formatCode="&quot;$&quot;\ #,##0;[Red]\-&quot;$&quot;\ #,##0"/>
    <numFmt numFmtId="8" formatCode="&quot;$&quot;\ #,##0.00;[Red]\-&quot;$&quot;\ #,##0.00"/>
    <numFmt numFmtId="44" formatCode="_-&quot;$&quot;\ * #,##0.00_-;\-&quot;$&quot;\ * #,##0.00_-;_-&quot;$&quot;\ * &quot;-&quot;??_-;_-@_-"/>
    <numFmt numFmtId="164" formatCode="&quot;$&quot;\ #,##0.00"/>
    <numFmt numFmtId="165" formatCode="&quot;$&quot;\ #,##0"/>
    <numFmt numFmtId="166" formatCode="0.000000000%"/>
    <numFmt numFmtId="167" formatCode="0.0000000000000%"/>
    <numFmt numFmtId="168" formatCode="&quot;Proponente &quot;#"/>
    <numFmt numFmtId="169" formatCode="0.000"/>
    <numFmt numFmtId="170" formatCode="0.0%"/>
    <numFmt numFmtId="171" formatCode="dd/mm/yyyy\ h:mm\ AM/PM"/>
    <numFmt numFmtId="172" formatCode="0.0000%"/>
  </numFmts>
  <fonts count="28"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9"/>
      <color theme="1"/>
      <name val="Calibri"/>
      <family val="2"/>
      <scheme val="minor"/>
    </font>
    <font>
      <sz val="9"/>
      <color theme="0"/>
      <name val="Calibri"/>
      <family val="2"/>
      <scheme val="minor"/>
    </font>
    <font>
      <u/>
      <sz val="11"/>
      <color theme="10"/>
      <name val="Calibri"/>
      <family val="2"/>
      <scheme val="minor"/>
    </font>
    <font>
      <sz val="8"/>
      <name val="Calibri"/>
      <family val="2"/>
      <scheme val="minor"/>
    </font>
    <font>
      <b/>
      <sz val="26"/>
      <color theme="1"/>
      <name val="Calibri"/>
      <family val="2"/>
      <scheme val="minor"/>
    </font>
    <font>
      <b/>
      <i/>
      <sz val="12"/>
      <color theme="1"/>
      <name val="Arial"/>
      <family val="2"/>
    </font>
    <font>
      <b/>
      <sz val="10"/>
      <color theme="1"/>
      <name val="Verdana"/>
      <family val="2"/>
    </font>
    <font>
      <sz val="10"/>
      <color theme="0"/>
      <name val="Verdana"/>
      <family val="2"/>
    </font>
    <font>
      <b/>
      <sz val="10"/>
      <color theme="1"/>
      <name val="Arial"/>
      <family val="2"/>
    </font>
    <font>
      <sz val="10"/>
      <color theme="0"/>
      <name val="Arial"/>
      <family val="2"/>
    </font>
    <font>
      <sz val="10"/>
      <name val="Arial"/>
      <family val="2"/>
    </font>
    <font>
      <b/>
      <sz val="10"/>
      <color theme="0"/>
      <name val="Verdana"/>
      <family val="2"/>
    </font>
    <font>
      <b/>
      <sz val="10"/>
      <name val="Verdana"/>
      <family val="2"/>
    </font>
    <font>
      <b/>
      <sz val="9"/>
      <name val="Verdana"/>
      <family val="2"/>
    </font>
    <font>
      <sz val="10"/>
      <color theme="1"/>
      <name val="Verdana"/>
      <family val="2"/>
    </font>
    <font>
      <sz val="14"/>
      <color theme="1"/>
      <name val="Calibri"/>
      <family val="2"/>
      <scheme val="minor"/>
    </font>
    <font>
      <sz val="8"/>
      <color theme="1"/>
      <name val="Calibri"/>
      <family val="2"/>
      <scheme val="minor"/>
    </font>
    <font>
      <b/>
      <sz val="18"/>
      <color theme="1"/>
      <name val="Calibri"/>
      <family val="2"/>
      <scheme val="minor"/>
    </font>
    <font>
      <sz val="11"/>
      <name val="Calibri"/>
      <family val="2"/>
    </font>
    <font>
      <sz val="11"/>
      <name val="Calibri"/>
      <family val="2"/>
      <scheme val="minor"/>
    </font>
    <font>
      <sz val="12"/>
      <color theme="1"/>
      <name val="Calibri"/>
      <family val="2"/>
      <scheme val="minor"/>
    </font>
    <font>
      <b/>
      <sz val="14"/>
      <color theme="1"/>
      <name val="Calibri"/>
      <family val="2"/>
      <scheme val="minor"/>
    </font>
    <font>
      <i/>
      <sz val="14"/>
      <color theme="1"/>
      <name val="Calibri"/>
      <family val="2"/>
      <scheme val="minor"/>
    </font>
    <font>
      <sz val="11"/>
      <name val="Calibri"/>
      <family val="2"/>
    </font>
  </fonts>
  <fills count="18">
    <fill>
      <patternFill patternType="none"/>
    </fill>
    <fill>
      <patternFill patternType="gray125"/>
    </fill>
    <fill>
      <patternFill patternType="solid">
        <fgColor theme="3"/>
        <bgColor indexed="64"/>
      </patternFill>
    </fill>
    <fill>
      <patternFill patternType="solid">
        <fgColor theme="2" tint="-0.499984740745262"/>
        <bgColor indexed="64"/>
      </patternFill>
    </fill>
    <fill>
      <patternFill patternType="solid">
        <fgColor rgb="FFFFC000"/>
        <bgColor indexed="64"/>
      </patternFill>
    </fill>
    <fill>
      <patternFill patternType="solid">
        <fgColor theme="1"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DBE5F1"/>
        <bgColor indexed="64"/>
      </patternFill>
    </fill>
    <fill>
      <patternFill patternType="solid">
        <fgColor theme="3" tint="-0.249977111117893"/>
        <bgColor indexed="64"/>
      </patternFill>
    </fill>
    <fill>
      <patternFill patternType="solid">
        <fgColor theme="7" tint="0.39997558519241921"/>
        <bgColor indexed="64"/>
      </patternFill>
    </fill>
    <fill>
      <patternFill patternType="solid">
        <fgColor theme="4" tint="0.59999389629810485"/>
        <bgColor indexed="64"/>
      </patternFill>
    </fill>
    <fill>
      <patternFill patternType="solid">
        <fgColor rgb="FFFFFF66"/>
        <bgColor indexed="64"/>
      </patternFill>
    </fill>
    <fill>
      <patternFill patternType="solid">
        <fgColor rgb="FF92D050"/>
        <bgColor indexed="64"/>
      </patternFill>
    </fill>
    <fill>
      <patternFill patternType="solid">
        <fgColor rgb="FF00B050"/>
        <bgColor indexed="64"/>
      </patternFill>
    </fill>
    <fill>
      <patternFill patternType="solid">
        <fgColor theme="2" tint="-0.749992370372631"/>
        <bgColor indexed="64"/>
      </patternFill>
    </fill>
    <fill>
      <patternFill patternType="solid">
        <fgColor theme="3" tint="-0.499984740745262"/>
        <bgColor indexed="64"/>
      </patternFill>
    </fill>
    <fill>
      <patternFill patternType="solid">
        <fgColor rgb="FFFF00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s>
  <cellStyleXfs count="8">
    <xf numFmtId="0" fontId="0" fillId="0" borderId="0"/>
    <xf numFmtId="44" fontId="1" fillId="0" borderId="0" applyFont="0" applyFill="0" applyBorder="0" applyAlignment="0" applyProtection="0"/>
    <xf numFmtId="9" fontId="1" fillId="0" borderId="0" applyFont="0" applyFill="0" applyBorder="0" applyAlignment="0" applyProtection="0"/>
    <xf numFmtId="0" fontId="6" fillId="0" borderId="0" applyNumberFormat="0" applyFill="0" applyBorder="0" applyAlignment="0" applyProtection="0"/>
    <xf numFmtId="0" fontId="10" fillId="8" borderId="0" applyNumberFormat="0" applyBorder="0" applyProtection="0">
      <alignment horizontal="center" vertical="center"/>
    </xf>
    <xf numFmtId="49" fontId="18" fillId="0" borderId="0" applyFill="0" applyBorder="0" applyProtection="0">
      <alignment horizontal="left" vertical="center"/>
    </xf>
    <xf numFmtId="0" fontId="22" fillId="0" borderId="0"/>
    <xf numFmtId="0" fontId="27" fillId="0" borderId="0"/>
  </cellStyleXfs>
  <cellXfs count="106">
    <xf numFmtId="0" fontId="0" fillId="0" borderId="0" xfId="0"/>
    <xf numFmtId="0" fontId="4" fillId="0" borderId="0" xfId="0" applyFont="1" applyAlignment="1">
      <alignment horizontal="center" vertical="center" wrapText="1"/>
    </xf>
    <xf numFmtId="0" fontId="5" fillId="2" borderId="1" xfId="0" applyFont="1" applyFill="1" applyBorder="1" applyAlignment="1">
      <alignment horizontal="center" vertical="center" wrapText="1"/>
    </xf>
    <xf numFmtId="6" fontId="5" fillId="2" borderId="1" xfId="0" applyNumberFormat="1" applyFont="1" applyFill="1" applyBorder="1" applyAlignment="1">
      <alignment horizontal="center" vertical="center" wrapText="1"/>
    </xf>
    <xf numFmtId="6" fontId="3" fillId="0" borderId="1" xfId="0" applyNumberFormat="1" applyFont="1" applyBorder="1" applyAlignment="1">
      <alignment horizontal="center"/>
    </xf>
    <xf numFmtId="0" fontId="0" fillId="0" borderId="0" xfId="0" applyAlignment="1">
      <alignment horizontal="center" vertical="center" wrapText="1"/>
    </xf>
    <xf numFmtId="0" fontId="3" fillId="0" borderId="0" xfId="0" applyFont="1"/>
    <xf numFmtId="0" fontId="3" fillId="0" borderId="0" xfId="0" applyFont="1" applyAlignment="1">
      <alignment horizontal="center"/>
    </xf>
    <xf numFmtId="6" fontId="0" fillId="6" borderId="1" xfId="0" applyNumberFormat="1" applyFill="1" applyBorder="1"/>
    <xf numFmtId="0" fontId="0" fillId="7" borderId="1" xfId="0" applyFill="1" applyBorder="1"/>
    <xf numFmtId="6" fontId="0" fillId="7" borderId="1" xfId="0" applyNumberFormat="1" applyFill="1" applyBorder="1"/>
    <xf numFmtId="2" fontId="0" fillId="0" borderId="0" xfId="0" applyNumberFormat="1"/>
    <xf numFmtId="0" fontId="13" fillId="2" borderId="1" xfId="0" applyFont="1" applyFill="1" applyBorder="1" applyAlignment="1">
      <alignment horizontal="center"/>
    </xf>
    <xf numFmtId="44" fontId="14" fillId="0" borderId="0" xfId="1" applyFont="1" applyFill="1" applyBorder="1" applyAlignment="1">
      <alignment horizontal="center"/>
    </xf>
    <xf numFmtId="10" fontId="0" fillId="0" borderId="1" xfId="2" applyNumberFormat="1" applyFont="1" applyBorder="1" applyAlignment="1">
      <alignment vertical="center"/>
    </xf>
    <xf numFmtId="10" fontId="13" fillId="2" borderId="1" xfId="2" applyNumberFormat="1" applyFont="1" applyFill="1" applyBorder="1" applyAlignment="1">
      <alignment horizontal="right" vertical="center"/>
    </xf>
    <xf numFmtId="10" fontId="13" fillId="2" borderId="1" xfId="2" applyNumberFormat="1" applyFont="1" applyFill="1" applyBorder="1" applyAlignment="1">
      <alignment horizontal="center" vertical="center"/>
    </xf>
    <xf numFmtId="10" fontId="0" fillId="0" borderId="0" xfId="2" applyNumberFormat="1" applyFont="1" applyBorder="1" applyAlignment="1">
      <alignment horizontal="center" vertical="center"/>
    </xf>
    <xf numFmtId="2" fontId="11" fillId="0" borderId="0" xfId="4" applyNumberFormat="1" applyFont="1" applyFill="1" applyBorder="1" applyAlignment="1" applyProtection="1">
      <alignment horizontal="left" vertical="center" wrapText="1"/>
    </xf>
    <xf numFmtId="10" fontId="0" fillId="0" borderId="0" xfId="2" applyNumberFormat="1" applyFont="1" applyFill="1" applyBorder="1" applyAlignment="1">
      <alignment vertical="center"/>
    </xf>
    <xf numFmtId="10" fontId="13" fillId="0" borderId="0" xfId="2" applyNumberFormat="1" applyFont="1" applyFill="1" applyBorder="1" applyAlignment="1">
      <alignment horizontal="right" vertical="center"/>
    </xf>
    <xf numFmtId="10" fontId="13" fillId="0" borderId="0" xfId="2" applyNumberFormat="1" applyFont="1" applyFill="1" applyBorder="1" applyAlignment="1">
      <alignment horizontal="center" vertical="center"/>
    </xf>
    <xf numFmtId="10" fontId="0" fillId="0" borderId="0" xfId="2" applyNumberFormat="1" applyFont="1" applyFill="1" applyBorder="1" applyAlignment="1">
      <alignment horizontal="center" vertical="center"/>
    </xf>
    <xf numFmtId="2" fontId="15" fillId="9" borderId="1" xfId="4" applyNumberFormat="1" applyFont="1" applyFill="1" applyBorder="1" applyAlignment="1" applyProtection="1">
      <alignment horizontal="center" vertical="center" wrapText="1"/>
    </xf>
    <xf numFmtId="2" fontId="16" fillId="10" borderId="1" xfId="4" applyNumberFormat="1" applyFont="1" applyFill="1" applyBorder="1" applyAlignment="1" applyProtection="1">
      <alignment horizontal="center" vertical="center" wrapText="1"/>
    </xf>
    <xf numFmtId="165" fontId="15" fillId="9" borderId="1" xfId="1" applyNumberFormat="1" applyFont="1" applyFill="1" applyBorder="1" applyAlignment="1" applyProtection="1">
      <alignment horizontal="center" vertical="center" wrapText="1"/>
    </xf>
    <xf numFmtId="10" fontId="17" fillId="10" borderId="1" xfId="2" applyNumberFormat="1" applyFont="1" applyFill="1" applyBorder="1" applyAlignment="1" applyProtection="1">
      <alignment horizontal="center" vertical="center" wrapText="1"/>
    </xf>
    <xf numFmtId="164" fontId="17" fillId="10" borderId="1" xfId="1" applyNumberFormat="1" applyFont="1" applyFill="1" applyBorder="1" applyAlignment="1" applyProtection="1">
      <alignment horizontal="center" vertical="center" wrapText="1"/>
    </xf>
    <xf numFmtId="2" fontId="14" fillId="0" borderId="1" xfId="0" applyNumberFormat="1" applyFont="1" applyBorder="1" applyAlignment="1">
      <alignment horizontal="left" vertical="center"/>
    </xf>
    <xf numFmtId="2" fontId="18" fillId="0" borderId="1" xfId="5" applyNumberFormat="1" applyBorder="1" applyAlignment="1">
      <alignment horizontal="center" vertical="center"/>
    </xf>
    <xf numFmtId="164" fontId="0" fillId="11" borderId="1" xfId="1" applyNumberFormat="1" applyFont="1" applyFill="1" applyBorder="1" applyAlignment="1" applyProtection="1">
      <alignment horizontal="right" vertical="center"/>
      <protection locked="0"/>
    </xf>
    <xf numFmtId="10" fontId="0" fillId="12" borderId="1" xfId="2" applyNumberFormat="1" applyFont="1" applyFill="1" applyBorder="1" applyAlignment="1">
      <alignment horizontal="right" vertical="center"/>
    </xf>
    <xf numFmtId="164" fontId="0" fillId="12" borderId="1" xfId="1" applyNumberFormat="1" applyFont="1" applyFill="1" applyBorder="1" applyAlignment="1">
      <alignment horizontal="right" vertical="center"/>
    </xf>
    <xf numFmtId="164" fontId="0" fillId="13" borderId="1" xfId="1" applyNumberFormat="1" applyFont="1" applyFill="1" applyBorder="1" applyAlignment="1">
      <alignment horizontal="right" vertical="center"/>
    </xf>
    <xf numFmtId="10" fontId="0" fillId="0" borderId="1" xfId="2" applyNumberFormat="1" applyFont="1" applyBorder="1" applyAlignment="1">
      <alignment horizontal="center" vertical="center"/>
    </xf>
    <xf numFmtId="1" fontId="0" fillId="0" borderId="1" xfId="0" applyNumberFormat="1" applyBorder="1" applyAlignment="1" applyProtection="1">
      <alignment horizontal="center" vertical="center"/>
      <protection locked="0"/>
    </xf>
    <xf numFmtId="6" fontId="0" fillId="0" borderId="0" xfId="0" applyNumberFormat="1"/>
    <xf numFmtId="0" fontId="0" fillId="0" borderId="0" xfId="0" applyBorder="1"/>
    <xf numFmtId="0" fontId="0" fillId="0" borderId="0" xfId="0" applyBorder="1" applyAlignment="1"/>
    <xf numFmtId="6" fontId="0" fillId="0" borderId="0" xfId="0" applyNumberFormat="1" applyBorder="1" applyAlignment="1">
      <alignment horizontal="center" wrapText="1"/>
    </xf>
    <xf numFmtId="0" fontId="0" fillId="14" borderId="1" xfId="0" applyFill="1" applyBorder="1"/>
    <xf numFmtId="0" fontId="0" fillId="4" borderId="1" xfId="0" applyFill="1" applyBorder="1"/>
    <xf numFmtId="0" fontId="0" fillId="0" borderId="4" xfId="0" applyBorder="1" applyAlignment="1">
      <alignment horizontal="center"/>
    </xf>
    <xf numFmtId="0" fontId="0" fillId="0" borderId="1" xfId="0" applyBorder="1" applyAlignment="1">
      <alignment horizontal="left" vertical="center"/>
    </xf>
    <xf numFmtId="9" fontId="0" fillId="0" borderId="0" xfId="2" applyFont="1"/>
    <xf numFmtId="0" fontId="0" fillId="0" borderId="1" xfId="0" applyBorder="1" applyAlignment="1">
      <alignment horizontal="center" vertical="center"/>
    </xf>
    <xf numFmtId="8" fontId="0" fillId="0" borderId="1" xfId="0" applyNumberFormat="1" applyBorder="1"/>
    <xf numFmtId="3" fontId="0" fillId="0" borderId="0" xfId="0" applyNumberFormat="1"/>
    <xf numFmtId="166" fontId="0" fillId="0" borderId="0" xfId="2" applyNumberFormat="1" applyFont="1"/>
    <xf numFmtId="0" fontId="3" fillId="0" borderId="1" xfId="0" applyFont="1" applyBorder="1" applyAlignment="1">
      <alignment horizontal="center" vertical="center"/>
    </xf>
    <xf numFmtId="0" fontId="5" fillId="2" borderId="1" xfId="0" applyFont="1" applyFill="1" applyBorder="1" applyAlignment="1">
      <alignment horizontal="center" vertical="center" wrapText="1"/>
    </xf>
    <xf numFmtId="6" fontId="0" fillId="0" borderId="1" xfId="0" applyNumberFormat="1" applyFill="1" applyBorder="1" applyAlignment="1">
      <alignment horizontal="right" vertical="center"/>
    </xf>
    <xf numFmtId="6" fontId="23" fillId="3" borderId="1" xfId="0" applyNumberFormat="1" applyFont="1" applyFill="1" applyBorder="1" applyAlignment="1">
      <alignment horizontal="center"/>
    </xf>
    <xf numFmtId="0" fontId="0" fillId="7" borderId="1" xfId="0" applyFill="1" applyBorder="1" applyAlignment="1"/>
    <xf numFmtId="6" fontId="23" fillId="0" borderId="1" xfId="0" applyNumberFormat="1" applyFont="1" applyFill="1" applyBorder="1" applyAlignment="1">
      <alignment horizontal="center"/>
    </xf>
    <xf numFmtId="6" fontId="0" fillId="0" borderId="1" xfId="0" quotePrefix="1" applyNumberFormat="1" applyFill="1" applyBorder="1" applyAlignment="1">
      <alignment horizontal="right"/>
    </xf>
    <xf numFmtId="0" fontId="5" fillId="16" borderId="1" xfId="0" applyFont="1" applyFill="1" applyBorder="1" applyAlignment="1">
      <alignment horizontal="center" vertical="center" wrapText="1"/>
    </xf>
    <xf numFmtId="6" fontId="5" fillId="16" borderId="1" xfId="0" applyNumberFormat="1" applyFont="1" applyFill="1" applyBorder="1" applyAlignment="1">
      <alignment horizontal="center" vertical="center" wrapText="1"/>
    </xf>
    <xf numFmtId="0" fontId="0" fillId="17" borderId="1" xfId="0" applyFill="1" applyBorder="1"/>
    <xf numFmtId="6" fontId="3" fillId="17" borderId="1" xfId="0" applyNumberFormat="1" applyFont="1" applyFill="1" applyBorder="1" applyAlignment="1">
      <alignment horizontal="center"/>
    </xf>
    <xf numFmtId="0" fontId="5" fillId="2" borderId="1" xfId="0" applyFont="1" applyFill="1" applyBorder="1" applyAlignment="1">
      <alignment horizontal="center" vertical="center" wrapText="1"/>
    </xf>
    <xf numFmtId="169" fontId="0" fillId="0" borderId="0" xfId="0" applyNumberFormat="1"/>
    <xf numFmtId="170" fontId="0" fillId="0" borderId="0" xfId="2" applyNumberFormat="1" applyFont="1"/>
    <xf numFmtId="10" fontId="0" fillId="0" borderId="1" xfId="0" applyNumberFormat="1" applyFill="1" applyBorder="1" applyAlignment="1">
      <alignment horizontal="right" vertical="center"/>
    </xf>
    <xf numFmtId="6" fontId="0" fillId="14" borderId="1" xfId="0" applyNumberFormat="1" applyFill="1" applyBorder="1" applyAlignment="1">
      <alignment horizontal="right" vertical="center"/>
    </xf>
    <xf numFmtId="6" fontId="0" fillId="4" borderId="1" xfId="0" applyNumberFormat="1" applyFill="1" applyBorder="1" applyAlignment="1">
      <alignment wrapText="1"/>
    </xf>
    <xf numFmtId="164" fontId="15" fillId="9" borderId="1" xfId="1" applyNumberFormat="1" applyFont="1" applyFill="1" applyBorder="1" applyAlignment="1" applyProtection="1">
      <alignment horizontal="center" vertical="center" wrapText="1"/>
    </xf>
    <xf numFmtId="10" fontId="0" fillId="0" borderId="1" xfId="2" applyNumberFormat="1" applyFont="1" applyBorder="1"/>
    <xf numFmtId="172" fontId="0" fillId="0" borderId="0" xfId="2" applyNumberFormat="1" applyFont="1"/>
    <xf numFmtId="6" fontId="0" fillId="17" borderId="1" xfId="0" applyNumberFormat="1" applyFont="1" applyFill="1" applyBorder="1" applyAlignment="1">
      <alignment horizontal="center" vertical="center"/>
    </xf>
    <xf numFmtId="6" fontId="0" fillId="0" borderId="1" xfId="0" applyNumberFormat="1" applyFont="1" applyBorder="1" applyAlignment="1">
      <alignment horizontal="center" vertical="center"/>
    </xf>
    <xf numFmtId="0" fontId="19" fillId="0" borderId="0" xfId="0" applyFont="1" applyAlignment="1">
      <alignment horizontal="left" vertical="top" wrapText="1"/>
    </xf>
    <xf numFmtId="10" fontId="0" fillId="17" borderId="1" xfId="2" applyNumberFormat="1" applyFont="1" applyFill="1" applyBorder="1" applyAlignment="1">
      <alignment horizontal="center"/>
    </xf>
    <xf numFmtId="0" fontId="0" fillId="0" borderId="1" xfId="0" applyBorder="1" applyAlignment="1">
      <alignment horizontal="left"/>
    </xf>
    <xf numFmtId="10" fontId="0" fillId="14" borderId="1" xfId="2" applyNumberFormat="1" applyFont="1" applyFill="1" applyBorder="1" applyAlignment="1">
      <alignment horizontal="center"/>
    </xf>
    <xf numFmtId="168" fontId="2" fillId="15" borderId="1" xfId="0" applyNumberFormat="1" applyFont="1" applyFill="1" applyBorder="1" applyAlignment="1">
      <alignment horizontal="center"/>
    </xf>
    <xf numFmtId="0" fontId="5" fillId="5" borderId="2"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9" fontId="24" fillId="0" borderId="1" xfId="0" applyNumberFormat="1" applyFont="1" applyBorder="1" applyAlignment="1">
      <alignment horizontal="center" vertical="center"/>
    </xf>
    <xf numFmtId="0" fontId="24" fillId="0" borderId="1" xfId="0" applyFont="1" applyBorder="1" applyAlignment="1">
      <alignment horizontal="center" vertical="center"/>
    </xf>
    <xf numFmtId="168" fontId="2" fillId="3" borderId="1" xfId="0" applyNumberFormat="1" applyFont="1" applyFill="1" applyBorder="1" applyAlignment="1">
      <alignment horizontal="center"/>
    </xf>
    <xf numFmtId="6" fontId="20" fillId="0" borderId="2" xfId="0" applyNumberFormat="1" applyFont="1" applyFill="1" applyBorder="1" applyAlignment="1">
      <alignment horizontal="left" vertical="center" wrapText="1"/>
    </xf>
    <xf numFmtId="6" fontId="20" fillId="0" borderId="3" xfId="0" applyNumberFormat="1" applyFont="1" applyFill="1" applyBorder="1" applyAlignment="1">
      <alignment horizontal="left" vertical="center" wrapText="1"/>
    </xf>
    <xf numFmtId="6" fontId="19" fillId="0" borderId="1" xfId="0" applyNumberFormat="1" applyFont="1" applyBorder="1" applyAlignment="1">
      <alignment horizontal="right" vertical="center" wrapText="1"/>
    </xf>
    <xf numFmtId="6" fontId="19" fillId="0" borderId="1" xfId="0" applyNumberFormat="1" applyFont="1" applyBorder="1" applyAlignment="1">
      <alignment horizontal="left" vertical="center" wrapText="1"/>
    </xf>
    <xf numFmtId="0" fontId="5" fillId="2" borderId="1" xfId="0" applyFont="1" applyFill="1" applyBorder="1" applyAlignment="1">
      <alignment horizontal="center" vertical="center" wrapText="1"/>
    </xf>
    <xf numFmtId="0" fontId="8" fillId="0" borderId="0" xfId="0" applyFont="1" applyAlignment="1">
      <alignment horizontal="center" vertical="center"/>
    </xf>
    <xf numFmtId="0" fontId="21" fillId="0" borderId="0" xfId="0" applyFont="1" applyAlignment="1">
      <alignment horizontal="center" vertical="center"/>
    </xf>
    <xf numFmtId="2" fontId="11" fillId="9" borderId="1" xfId="4" applyNumberFormat="1" applyFont="1" applyFill="1" applyBorder="1" applyAlignment="1" applyProtection="1">
      <alignment horizontal="left" vertical="center" wrapText="1"/>
    </xf>
    <xf numFmtId="164" fontId="0" fillId="0" borderId="1" xfId="1" applyNumberFormat="1" applyFont="1" applyBorder="1" applyAlignment="1">
      <alignment horizontal="right"/>
    </xf>
    <xf numFmtId="44" fontId="0" fillId="0" borderId="1" xfId="1" applyFont="1" applyBorder="1" applyAlignment="1">
      <alignment horizontal="right"/>
    </xf>
    <xf numFmtId="2" fontId="14" fillId="0" borderId="1" xfId="0" applyNumberFormat="1" applyFont="1" applyFill="1" applyBorder="1" applyAlignment="1">
      <alignment horizontal="left" vertical="center" wrapText="1"/>
    </xf>
    <xf numFmtId="0" fontId="0" fillId="0" borderId="0" xfId="0" applyBorder="1" applyAlignment="1">
      <alignment horizontal="left"/>
    </xf>
    <xf numFmtId="2" fontId="10" fillId="4" borderId="5" xfId="4" applyNumberFormat="1" applyFill="1" applyBorder="1" applyAlignment="1" applyProtection="1">
      <alignment horizontal="center" vertical="center" wrapText="1"/>
    </xf>
    <xf numFmtId="2" fontId="10" fillId="4" borderId="7" xfId="4" applyNumberFormat="1" applyFill="1" applyBorder="1" applyAlignment="1" applyProtection="1">
      <alignment horizontal="center" vertical="center" wrapText="1"/>
    </xf>
    <xf numFmtId="2" fontId="15" fillId="9" borderId="2" xfId="4" applyNumberFormat="1" applyFont="1" applyFill="1" applyBorder="1" applyAlignment="1" applyProtection="1">
      <alignment horizontal="center" vertical="center" wrapText="1"/>
    </xf>
    <xf numFmtId="2" fontId="15" fillId="9" borderId="6" xfId="4" applyNumberFormat="1" applyFont="1" applyFill="1" applyBorder="1" applyAlignment="1" applyProtection="1">
      <alignment horizontal="center" vertical="center" wrapText="1"/>
    </xf>
    <xf numFmtId="2" fontId="15" fillId="9" borderId="3" xfId="4" applyNumberFormat="1" applyFont="1" applyFill="1" applyBorder="1" applyAlignment="1" applyProtection="1">
      <alignment horizontal="center" vertical="center" wrapText="1"/>
    </xf>
    <xf numFmtId="167" fontId="0" fillId="0" borderId="1" xfId="2" applyNumberFormat="1" applyFont="1" applyBorder="1" applyAlignment="1">
      <alignment horizontal="center" vertical="center"/>
    </xf>
    <xf numFmtId="2" fontId="9" fillId="0" borderId="0" xfId="0" applyNumberFormat="1" applyFont="1" applyAlignment="1">
      <alignment horizontal="center"/>
    </xf>
    <xf numFmtId="2" fontId="0" fillId="0" borderId="0" xfId="0" applyNumberFormat="1" applyAlignment="1">
      <alignment horizontal="center" wrapText="1"/>
    </xf>
    <xf numFmtId="2" fontId="6" fillId="0" borderId="0" xfId="3" applyNumberFormat="1" applyFill="1" applyAlignment="1">
      <alignment horizontal="center"/>
    </xf>
    <xf numFmtId="2" fontId="12" fillId="0" borderId="1" xfId="0" applyNumberFormat="1" applyFont="1" applyBorder="1" applyAlignment="1">
      <alignment horizontal="center"/>
    </xf>
    <xf numFmtId="171" fontId="0" fillId="0" borderId="1" xfId="2" applyNumberFormat="1" applyFont="1" applyBorder="1" applyAlignment="1">
      <alignment horizontal="center" vertical="center"/>
    </xf>
  </cellXfs>
  <cellStyles count="8">
    <cellStyle name="BodyStyle" xfId="5" xr:uid="{31C749F2-F00A-4CD3-9E07-2BEB1F053BC8}"/>
    <cellStyle name="HeaderStyle" xfId="4" xr:uid="{BF642C9B-277A-476B-B612-489816747266}"/>
    <cellStyle name="Hipervínculo" xfId="3" builtinId="8"/>
    <cellStyle name="Moneda" xfId="1" builtinId="4"/>
    <cellStyle name="Normal" xfId="0" builtinId="0"/>
    <cellStyle name="Normal 2" xfId="6" xr:uid="{1A004B70-0F24-4937-937E-34C1295DB440}"/>
    <cellStyle name="Normal 3" xfId="7" xr:uid="{18D68D29-4807-49AE-9D03-E2888A190B10}"/>
    <cellStyle name="Porcentaje" xfId="2" builtinId="5"/>
  </cellStyles>
  <dxfs count="63">
    <dxf>
      <fill>
        <patternFill>
          <bgColor rgb="FF00B050"/>
        </patternFill>
      </fill>
    </dxf>
    <dxf>
      <fill>
        <patternFill>
          <bgColor rgb="FFFF0000"/>
        </patternFill>
      </fill>
    </dxf>
    <dxf>
      <fill>
        <patternFill>
          <bgColor rgb="FFFFC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C000"/>
        </patternFill>
      </fill>
    </dxf>
    <dxf>
      <fill>
        <patternFill>
          <bgColor rgb="FF00B050"/>
        </patternFill>
      </fill>
    </dxf>
    <dxf>
      <fill>
        <patternFill>
          <bgColor rgb="FFFF0000"/>
        </patternFill>
      </fill>
    </dxf>
    <dxf>
      <fill>
        <patternFill>
          <bgColor rgb="FFFFC000"/>
        </patternFill>
      </fill>
    </dxf>
    <dxf>
      <fill>
        <patternFill>
          <bgColor rgb="FF00B050"/>
        </patternFill>
      </fill>
    </dxf>
    <dxf>
      <fill>
        <patternFill>
          <bgColor rgb="FFFF0000"/>
        </patternFill>
      </fill>
    </dxf>
    <dxf>
      <fill>
        <patternFill>
          <bgColor rgb="FFFFC000"/>
        </patternFill>
      </fill>
    </dxf>
    <dxf>
      <fill>
        <patternFill>
          <bgColor rgb="FF00B050"/>
        </patternFill>
      </fill>
    </dxf>
    <dxf>
      <fill>
        <patternFill>
          <bgColor rgb="FFFF0000"/>
        </patternFill>
      </fill>
    </dxf>
    <dxf>
      <fill>
        <patternFill>
          <bgColor rgb="FFFFC000"/>
        </patternFill>
      </fill>
    </dxf>
    <dxf>
      <fill>
        <patternFill>
          <bgColor rgb="FF00B050"/>
        </patternFill>
      </fill>
    </dxf>
    <dxf>
      <fill>
        <patternFill>
          <bgColor rgb="FFFF0000"/>
        </patternFill>
      </fill>
    </dxf>
    <dxf>
      <fill>
        <patternFill>
          <bgColor rgb="FFFFC000"/>
        </patternFill>
      </fill>
    </dxf>
    <dxf>
      <fill>
        <patternFill>
          <bgColor rgb="FF00B050"/>
        </patternFill>
      </fill>
    </dxf>
    <dxf>
      <fill>
        <patternFill>
          <bgColor rgb="FFFF0000"/>
        </patternFill>
      </fill>
    </dxf>
    <dxf>
      <fill>
        <patternFill>
          <bgColor rgb="FFFFC000"/>
        </patternFill>
      </fill>
    </dxf>
    <dxf>
      <fill>
        <patternFill>
          <bgColor rgb="FFFFC000"/>
        </patternFill>
      </fill>
    </dxf>
    <dxf>
      <fill>
        <patternFill>
          <bgColor rgb="FFFF0000"/>
        </patternFill>
      </fill>
    </dxf>
    <dxf>
      <fill>
        <patternFill>
          <bgColor rgb="FF00B050"/>
        </patternFill>
      </fill>
    </dxf>
    <dxf>
      <fill>
        <patternFill>
          <bgColor rgb="FFFF0000"/>
        </patternFill>
      </fill>
    </dxf>
    <dxf>
      <fill>
        <patternFill>
          <bgColor rgb="FFFFC000"/>
        </patternFill>
      </fill>
    </dxf>
    <dxf>
      <fill>
        <patternFill>
          <bgColor rgb="FFFFC000"/>
        </patternFill>
      </fill>
    </dxf>
    <dxf>
      <fill>
        <patternFill>
          <bgColor rgb="FFFF0000"/>
        </patternFill>
      </fill>
    </dxf>
    <dxf>
      <fill>
        <patternFill>
          <bgColor rgb="FF00B050"/>
        </patternFill>
      </fill>
    </dxf>
    <dxf>
      <fill>
        <patternFill>
          <bgColor rgb="FFFF0000"/>
        </patternFill>
      </fill>
    </dxf>
    <dxf>
      <fill>
        <patternFill>
          <bgColor rgb="FFFFC000"/>
        </patternFill>
      </fill>
    </dxf>
    <dxf>
      <fill>
        <patternFill>
          <bgColor rgb="FFFFC000"/>
        </patternFill>
      </fill>
    </dxf>
    <dxf>
      <fill>
        <patternFill>
          <bgColor rgb="FFFF0000"/>
        </patternFill>
      </fill>
    </dxf>
    <dxf>
      <fill>
        <patternFill>
          <bgColor rgb="FF00B050"/>
        </patternFill>
      </fill>
    </dxf>
    <dxf>
      <fill>
        <patternFill>
          <bgColor rgb="FFFF0000"/>
        </patternFill>
      </fill>
    </dxf>
    <dxf>
      <fill>
        <patternFill>
          <bgColor rgb="FFFFC000"/>
        </patternFill>
      </fill>
    </dxf>
    <dxf>
      <fill>
        <patternFill>
          <bgColor rgb="FFFFC000"/>
        </patternFill>
      </fill>
    </dxf>
    <dxf>
      <fill>
        <patternFill>
          <bgColor rgb="FFFF0000"/>
        </patternFill>
      </fill>
    </dxf>
    <dxf>
      <fill>
        <patternFill>
          <bgColor rgb="FF00B050"/>
        </patternFill>
      </fill>
    </dxf>
    <dxf>
      <fill>
        <patternFill>
          <bgColor rgb="FFFF0000"/>
        </patternFill>
      </fill>
    </dxf>
    <dxf>
      <fill>
        <patternFill>
          <bgColor rgb="FFFFC000"/>
        </patternFill>
      </fill>
    </dxf>
    <dxf>
      <fill>
        <patternFill>
          <bgColor rgb="FFFFC000"/>
        </patternFill>
      </fill>
    </dxf>
    <dxf>
      <fill>
        <patternFill>
          <bgColor rgb="FFFF0000"/>
        </patternFill>
      </fill>
    </dxf>
    <dxf>
      <fill>
        <patternFill>
          <bgColor rgb="FF00B050"/>
        </patternFill>
      </fill>
    </dxf>
    <dxf>
      <fill>
        <patternFill>
          <bgColor rgb="FFFF0000"/>
        </patternFill>
      </fill>
    </dxf>
    <dxf>
      <fill>
        <patternFill>
          <bgColor rgb="FFFFC000"/>
        </patternFill>
      </fill>
    </dxf>
    <dxf>
      <fill>
        <patternFill>
          <bgColor rgb="FFFFC000"/>
        </patternFill>
      </fill>
    </dxf>
    <dxf>
      <fill>
        <patternFill>
          <bgColor rgb="FFFF0000"/>
        </patternFill>
      </fill>
    </dxf>
    <dxf>
      <fill>
        <patternFill>
          <bgColor rgb="FF00B050"/>
        </patternFill>
      </fill>
    </dxf>
    <dxf>
      <fill>
        <patternFill>
          <bgColor rgb="FFFF0000"/>
        </patternFill>
      </fill>
    </dxf>
    <dxf>
      <fill>
        <patternFill>
          <bgColor rgb="FFFFC000"/>
        </patternFill>
      </fill>
    </dxf>
    <dxf>
      <fill>
        <patternFill>
          <bgColor rgb="FFFFC000"/>
        </patternFill>
      </fill>
    </dxf>
    <dxf>
      <fill>
        <patternFill>
          <bgColor rgb="FFFF0000"/>
        </patternFill>
      </fill>
    </dxf>
    <dxf>
      <fill>
        <patternFill>
          <bgColor rgb="FF00B050"/>
        </patternFill>
      </fill>
    </dxf>
    <dxf>
      <fill>
        <patternFill>
          <bgColor rgb="FFFF0000"/>
        </patternFill>
      </fill>
    </dxf>
    <dxf>
      <fill>
        <patternFill>
          <bgColor rgb="FFFFC000"/>
        </patternFill>
      </fill>
    </dxf>
    <dxf>
      <fill>
        <patternFill>
          <bgColor rgb="FF00B050"/>
        </patternFill>
      </fill>
    </dxf>
    <dxf>
      <fill>
        <patternFill>
          <bgColor rgb="FFFF0000"/>
        </patternFill>
      </fill>
    </dxf>
    <dxf>
      <fill>
        <patternFill>
          <bgColor rgb="FFFFC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38F92C-7F6F-4CEB-8040-59A51629C59A}">
  <sheetPr>
    <pageSetUpPr fitToPage="1"/>
  </sheetPr>
  <dimension ref="B2:AT156"/>
  <sheetViews>
    <sheetView showGridLines="0" tabSelected="1" topLeftCell="A3" zoomScaleNormal="100" workbookViewId="0">
      <selection activeCell="X34" sqref="X34"/>
    </sheetView>
  </sheetViews>
  <sheetFormatPr baseColWidth="10" defaultRowHeight="15" x14ac:dyDescent="0.25"/>
  <cols>
    <col min="1" max="1" width="4.28515625" customWidth="1"/>
    <col min="2" max="2" width="10" customWidth="1"/>
    <col min="3" max="3" width="51.28515625" customWidth="1"/>
    <col min="4" max="4" width="22.7109375" customWidth="1"/>
    <col min="5" max="5" width="16.5703125" bestFit="1" customWidth="1"/>
    <col min="6" max="6" width="27.42578125" customWidth="1"/>
    <col min="7" max="7" width="15.7109375" bestFit="1" customWidth="1"/>
    <col min="8" max="8" width="20" bestFit="1" customWidth="1"/>
    <col min="9" max="9" width="19.85546875" bestFit="1" customWidth="1"/>
    <col min="10" max="10" width="20" bestFit="1" customWidth="1"/>
    <col min="11" max="11" width="9.28515625" customWidth="1"/>
    <col min="12" max="12" width="20" bestFit="1" customWidth="1"/>
    <col min="13" max="13" width="19.85546875" bestFit="1" customWidth="1"/>
    <col min="14" max="14" width="20.85546875" customWidth="1"/>
    <col min="15" max="15" width="20.28515625" bestFit="1" customWidth="1"/>
    <col min="16" max="16" width="17.140625" bestFit="1" customWidth="1"/>
    <col min="17" max="17" width="20.28515625" bestFit="1" customWidth="1"/>
    <col min="18" max="18" width="14.7109375" customWidth="1"/>
    <col min="19" max="19" width="25.7109375" customWidth="1"/>
    <col min="20" max="42" width="14.7109375" customWidth="1"/>
    <col min="43" max="43" width="19.7109375" customWidth="1"/>
    <col min="44" max="44" width="15" bestFit="1" customWidth="1"/>
  </cols>
  <sheetData>
    <row r="2" spans="2:43" ht="34.15" customHeight="1" x14ac:dyDescent="0.25">
      <c r="B2" s="88" t="s">
        <v>164</v>
      </c>
      <c r="C2" s="88"/>
      <c r="D2" s="88"/>
      <c r="E2" s="88"/>
      <c r="F2" s="88"/>
      <c r="G2" s="88"/>
      <c r="H2" s="88"/>
      <c r="I2" s="88"/>
      <c r="J2" s="88"/>
      <c r="K2" s="88"/>
      <c r="L2" s="88"/>
      <c r="M2" s="88"/>
      <c r="N2" s="88"/>
      <c r="O2" s="88"/>
      <c r="P2" s="88"/>
      <c r="Q2" s="88"/>
      <c r="R2" s="88"/>
      <c r="S2" s="88"/>
      <c r="T2" s="88"/>
      <c r="U2" s="88"/>
      <c r="V2" s="88"/>
      <c r="W2" s="88"/>
      <c r="X2" s="88"/>
      <c r="Y2" s="88"/>
      <c r="Z2" s="88"/>
      <c r="AA2" s="88"/>
      <c r="AB2" s="88"/>
      <c r="AC2" s="88"/>
      <c r="AD2" s="88"/>
      <c r="AE2" s="88"/>
      <c r="AF2" s="88"/>
      <c r="AG2" s="88"/>
      <c r="AH2" s="88"/>
      <c r="AI2" s="88"/>
      <c r="AJ2" s="88"/>
      <c r="AK2" s="88"/>
      <c r="AL2" s="88"/>
      <c r="AM2" s="88"/>
      <c r="AN2" s="88"/>
      <c r="AO2" s="88"/>
      <c r="AP2" s="88"/>
      <c r="AQ2" s="88"/>
    </row>
    <row r="5" spans="2:43" s="5" customFormat="1" ht="36" x14ac:dyDescent="0.25">
      <c r="B5" s="50" t="s">
        <v>5</v>
      </c>
      <c r="C5" s="50" t="s">
        <v>6</v>
      </c>
      <c r="D5" s="50" t="s">
        <v>28</v>
      </c>
      <c r="E5" s="87" t="s">
        <v>30</v>
      </c>
      <c r="F5" s="87"/>
      <c r="G5" s="60" t="s">
        <v>170</v>
      </c>
      <c r="H5" s="50" t="s">
        <v>27</v>
      </c>
      <c r="K5" s="2" t="s">
        <v>7</v>
      </c>
      <c r="L5" s="85">
        <f>MIN(H6:H23)</f>
        <v>34596846</v>
      </c>
      <c r="M5" s="85"/>
      <c r="N5" s="2" t="s">
        <v>26</v>
      </c>
      <c r="O5" s="86" t="str">
        <f>C10</f>
        <v>EL DEPORTISTA</v>
      </c>
      <c r="P5" s="86"/>
    </row>
    <row r="6" spans="2:43" ht="25.15" customHeight="1" x14ac:dyDescent="0.25">
      <c r="B6" s="45">
        <v>1</v>
      </c>
      <c r="C6" s="43" t="s">
        <v>146</v>
      </c>
      <c r="D6" s="70" t="str">
        <f>H32</f>
        <v>No Cumple</v>
      </c>
      <c r="E6" s="83" t="s">
        <v>178</v>
      </c>
      <c r="F6" s="84"/>
      <c r="G6" s="63">
        <f>$G29</f>
        <v>3.291409157146763E-5</v>
      </c>
      <c r="H6" s="51">
        <f>$G32</f>
        <v>36609254</v>
      </c>
      <c r="K6" s="60" t="s">
        <v>169</v>
      </c>
      <c r="L6" s="80">
        <v>0.05</v>
      </c>
      <c r="M6" s="81"/>
    </row>
    <row r="7" spans="2:43" ht="25.15" customHeight="1" x14ac:dyDescent="0.25">
      <c r="B7" s="45">
        <v>2</v>
      </c>
      <c r="C7" s="43" t="s">
        <v>163</v>
      </c>
      <c r="D7" s="70" t="str">
        <f>J32</f>
        <v>No Cumple</v>
      </c>
      <c r="E7" s="83" t="s">
        <v>176</v>
      </c>
      <c r="F7" s="84"/>
      <c r="G7" s="63">
        <f>$I29</f>
        <v>0</v>
      </c>
      <c r="H7" s="51">
        <f>$I32</f>
        <v>36610459</v>
      </c>
    </row>
    <row r="8" spans="2:43" ht="25.15" customHeight="1" x14ac:dyDescent="0.25">
      <c r="B8" s="45">
        <v>3</v>
      </c>
      <c r="C8" s="43" t="s">
        <v>162</v>
      </c>
      <c r="D8" s="69" t="str">
        <f>L32</f>
        <v>Oferta Rechazada</v>
      </c>
      <c r="E8" s="83" t="s">
        <v>171</v>
      </c>
      <c r="F8" s="84"/>
      <c r="G8" s="63"/>
      <c r="H8" s="63"/>
    </row>
    <row r="9" spans="2:43" ht="25.15" customHeight="1" x14ac:dyDescent="0.25">
      <c r="B9" s="45">
        <v>4</v>
      </c>
      <c r="C9" s="43" t="s">
        <v>161</v>
      </c>
      <c r="D9" s="70" t="str">
        <f>N32</f>
        <v>No Cumple</v>
      </c>
      <c r="E9" s="83" t="s">
        <v>176</v>
      </c>
      <c r="F9" s="84"/>
      <c r="G9" s="63">
        <f>$M29</f>
        <v>0</v>
      </c>
      <c r="H9" s="51">
        <f>$M32</f>
        <v>36610459</v>
      </c>
    </row>
    <row r="10" spans="2:43" ht="25.15" customHeight="1" x14ac:dyDescent="0.25">
      <c r="B10" s="45">
        <v>5</v>
      </c>
      <c r="C10" s="43" t="s">
        <v>160</v>
      </c>
      <c r="D10" s="70" t="str">
        <f>P32</f>
        <v>Cumple</v>
      </c>
      <c r="E10" s="83" t="s">
        <v>175</v>
      </c>
      <c r="F10" s="84"/>
      <c r="G10" s="63">
        <f>$O29</f>
        <v>5.5001031262678191E-2</v>
      </c>
      <c r="H10" s="64">
        <f>$O32</f>
        <v>34596846</v>
      </c>
    </row>
    <row r="11" spans="2:43" ht="25.15" customHeight="1" x14ac:dyDescent="0.25">
      <c r="B11" s="45">
        <v>6</v>
      </c>
      <c r="C11" s="43" t="s">
        <v>159</v>
      </c>
      <c r="D11" s="70" t="str">
        <f>R32</f>
        <v>No Cumple</v>
      </c>
      <c r="E11" s="83" t="s">
        <v>176</v>
      </c>
      <c r="F11" s="84"/>
      <c r="G11" s="63">
        <f>$Q29</f>
        <v>1.0925839525802727E-3</v>
      </c>
      <c r="H11" s="51">
        <f>$Q32</f>
        <v>36570459</v>
      </c>
    </row>
    <row r="12" spans="2:43" ht="25.15" customHeight="1" x14ac:dyDescent="0.25">
      <c r="B12" s="45">
        <v>7</v>
      </c>
      <c r="C12" s="43" t="s">
        <v>158</v>
      </c>
      <c r="D12" s="70" t="str">
        <f>T32</f>
        <v>No Cumple</v>
      </c>
      <c r="E12" s="83" t="s">
        <v>176</v>
      </c>
      <c r="F12" s="84"/>
      <c r="G12" s="63">
        <f>$S29</f>
        <v>6.1184701344307868E-6</v>
      </c>
      <c r="H12" s="51">
        <f>$S32</f>
        <v>36610235</v>
      </c>
    </row>
    <row r="13" spans="2:43" ht="25.15" customHeight="1" x14ac:dyDescent="0.25">
      <c r="B13" s="45">
        <v>8</v>
      </c>
      <c r="C13" s="43" t="s">
        <v>157</v>
      </c>
      <c r="D13" s="70" t="str">
        <f>V32</f>
        <v>No Cumple</v>
      </c>
      <c r="E13" s="83" t="s">
        <v>176</v>
      </c>
      <c r="F13" s="84"/>
      <c r="G13" s="63">
        <f>$U29</f>
        <v>0</v>
      </c>
      <c r="H13" s="51">
        <f>$U32</f>
        <v>36610459</v>
      </c>
    </row>
    <row r="14" spans="2:43" ht="25.15" customHeight="1" x14ac:dyDescent="0.25">
      <c r="B14" s="45">
        <v>9</v>
      </c>
      <c r="C14" s="43" t="s">
        <v>156</v>
      </c>
      <c r="D14" s="69" t="str">
        <f>X32</f>
        <v>Oferta Rechazada</v>
      </c>
      <c r="E14" s="83" t="s">
        <v>184</v>
      </c>
      <c r="F14" s="84"/>
      <c r="G14" s="63"/>
      <c r="H14" s="51"/>
    </row>
    <row r="15" spans="2:43" ht="25.15" customHeight="1" x14ac:dyDescent="0.25">
      <c r="B15" s="45">
        <v>10</v>
      </c>
      <c r="C15" s="43" t="s">
        <v>155</v>
      </c>
      <c r="D15" s="70" t="str">
        <f>Z32</f>
        <v>No Cumple</v>
      </c>
      <c r="E15" s="83" t="s">
        <v>177</v>
      </c>
      <c r="F15" s="84"/>
      <c r="G15" s="63">
        <f>$Y29</f>
        <v>-1.0447779417351644E-2</v>
      </c>
      <c r="H15" s="51">
        <f>$Y32</f>
        <v>36992957</v>
      </c>
    </row>
    <row r="16" spans="2:43" ht="25.15" customHeight="1" x14ac:dyDescent="0.25">
      <c r="B16" s="45">
        <v>11</v>
      </c>
      <c r="C16" s="43" t="s">
        <v>154</v>
      </c>
      <c r="D16" s="70" t="str">
        <f>AB32</f>
        <v>Cumple</v>
      </c>
      <c r="E16" s="83" t="s">
        <v>175</v>
      </c>
      <c r="F16" s="84"/>
      <c r="G16" s="63">
        <f>$AA29</f>
        <v>5.0000000000000044E-2</v>
      </c>
      <c r="H16" s="64">
        <f>$AA32</f>
        <v>34779936.049999997</v>
      </c>
    </row>
    <row r="17" spans="2:44" ht="25.15" customHeight="1" x14ac:dyDescent="0.25">
      <c r="B17" s="45">
        <v>12</v>
      </c>
      <c r="C17" s="43" t="s">
        <v>153</v>
      </c>
      <c r="D17" s="70" t="str">
        <f>AD32</f>
        <v>No Cumple</v>
      </c>
      <c r="E17" s="83" t="s">
        <v>176</v>
      </c>
      <c r="F17" s="84"/>
      <c r="G17" s="63">
        <f>$AC29</f>
        <v>0</v>
      </c>
      <c r="H17" s="51">
        <f>$AC32</f>
        <v>36610459</v>
      </c>
    </row>
    <row r="18" spans="2:44" ht="25.15" customHeight="1" x14ac:dyDescent="0.25">
      <c r="B18" s="45">
        <v>13</v>
      </c>
      <c r="C18" s="43" t="s">
        <v>152</v>
      </c>
      <c r="D18" s="70" t="str">
        <f>AF32</f>
        <v>No Cumple</v>
      </c>
      <c r="E18" s="83" t="s">
        <v>176</v>
      </c>
      <c r="F18" s="84"/>
      <c r="G18" s="63">
        <f>$AE29</f>
        <v>6.3916707517925886E-3</v>
      </c>
      <c r="H18" s="51">
        <f>$AE32</f>
        <v>36376457</v>
      </c>
    </row>
    <row r="19" spans="2:44" ht="25.15" customHeight="1" x14ac:dyDescent="0.25">
      <c r="B19" s="45">
        <v>14</v>
      </c>
      <c r="C19" s="43" t="s">
        <v>151</v>
      </c>
      <c r="D19" s="70" t="str">
        <f>AH32</f>
        <v>No Cumple</v>
      </c>
      <c r="E19" s="83" t="s">
        <v>176</v>
      </c>
      <c r="F19" s="84"/>
      <c r="G19" s="63">
        <f>$AG29</f>
        <v>0</v>
      </c>
      <c r="H19" s="51">
        <f>$AG32</f>
        <v>36610459</v>
      </c>
    </row>
    <row r="20" spans="2:44" ht="25.15" customHeight="1" x14ac:dyDescent="0.25">
      <c r="B20" s="45">
        <v>15</v>
      </c>
      <c r="C20" s="43" t="s">
        <v>150</v>
      </c>
      <c r="D20" s="70" t="str">
        <f>AJ32</f>
        <v>Cumple</v>
      </c>
      <c r="E20" s="83" t="s">
        <v>175</v>
      </c>
      <c r="F20" s="84"/>
      <c r="G20" s="63">
        <f>$AI29</f>
        <v>5.0002978657000763E-2</v>
      </c>
      <c r="H20" s="64">
        <f>$AI32</f>
        <v>34779827</v>
      </c>
    </row>
    <row r="21" spans="2:44" ht="25.15" customHeight="1" x14ac:dyDescent="0.25">
      <c r="B21" s="45">
        <v>16</v>
      </c>
      <c r="C21" s="43" t="s">
        <v>149</v>
      </c>
      <c r="D21" s="70" t="str">
        <f>AL32</f>
        <v>No Cumple</v>
      </c>
      <c r="E21" s="83" t="s">
        <v>176</v>
      </c>
      <c r="F21" s="84"/>
      <c r="G21" s="63">
        <f>$AK29</f>
        <v>0</v>
      </c>
      <c r="H21" s="51">
        <f>$AK32</f>
        <v>36610459</v>
      </c>
    </row>
    <row r="22" spans="2:44" ht="25.15" customHeight="1" x14ac:dyDescent="0.25">
      <c r="B22" s="45">
        <v>17</v>
      </c>
      <c r="C22" s="43" t="s">
        <v>148</v>
      </c>
      <c r="D22" s="70" t="str">
        <f>AN32</f>
        <v>No Cumple</v>
      </c>
      <c r="E22" s="83" t="s">
        <v>176</v>
      </c>
      <c r="F22" s="84"/>
      <c r="G22" s="63">
        <f>$AM29</f>
        <v>4.761904241626691E-2</v>
      </c>
      <c r="H22" s="51">
        <f>$AM32</f>
        <v>34867104</v>
      </c>
    </row>
    <row r="23" spans="2:44" ht="25.15" customHeight="1" x14ac:dyDescent="0.25">
      <c r="B23" s="45">
        <v>18</v>
      </c>
      <c r="C23" s="43" t="s">
        <v>147</v>
      </c>
      <c r="D23" s="70" t="str">
        <f>AP32</f>
        <v>No Cumple</v>
      </c>
      <c r="E23" s="83" t="s">
        <v>176</v>
      </c>
      <c r="F23" s="84"/>
      <c r="G23" s="63">
        <f>$AO29</f>
        <v>0</v>
      </c>
      <c r="H23" s="51">
        <f>$AO32</f>
        <v>36610459</v>
      </c>
    </row>
    <row r="24" spans="2:44" x14ac:dyDescent="0.25">
      <c r="B24" s="37"/>
      <c r="C24" s="37"/>
      <c r="D24" s="38"/>
      <c r="E24" s="39"/>
      <c r="F24" s="39"/>
    </row>
    <row r="25" spans="2:44" x14ac:dyDescent="0.25">
      <c r="B25" s="40"/>
      <c r="C25" s="73" t="s">
        <v>29</v>
      </c>
      <c r="D25" s="73"/>
      <c r="E25" s="39"/>
      <c r="F25" s="39"/>
    </row>
    <row r="26" spans="2:44" x14ac:dyDescent="0.25">
      <c r="B26" s="41"/>
      <c r="C26" s="73" t="s">
        <v>167</v>
      </c>
      <c r="D26" s="73"/>
      <c r="AB26" s="11"/>
    </row>
    <row r="27" spans="2:44" x14ac:dyDescent="0.25">
      <c r="B27" s="58"/>
      <c r="C27" s="73" t="s">
        <v>172</v>
      </c>
      <c r="D27" s="73"/>
    </row>
    <row r="28" spans="2:44" ht="23.25" x14ac:dyDescent="0.25">
      <c r="B28" s="89" t="s">
        <v>182</v>
      </c>
      <c r="C28" s="89"/>
      <c r="D28" s="89"/>
      <c r="E28" s="89"/>
      <c r="F28" s="89"/>
      <c r="G28" s="89"/>
      <c r="H28" s="89"/>
      <c r="I28" s="89"/>
      <c r="J28" s="89"/>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row>
    <row r="29" spans="2:44" x14ac:dyDescent="0.25">
      <c r="E29" s="44"/>
      <c r="G29" s="72">
        <f>1-(G32/$F$32)</f>
        <v>3.291409157146763E-5</v>
      </c>
      <c r="H29" s="72"/>
      <c r="I29" s="72">
        <f>1-(I32/$F$32)</f>
        <v>0</v>
      </c>
      <c r="J29" s="72"/>
      <c r="K29" s="72" t="str">
        <f>IFERROR(1-(K32/$F$32),"")</f>
        <v/>
      </c>
      <c r="L29" s="72"/>
      <c r="M29" s="72">
        <f t="shared" ref="M29" si="0">1-(M32/$F$32)</f>
        <v>0</v>
      </c>
      <c r="N29" s="72"/>
      <c r="O29" s="74">
        <f t="shared" ref="O29" si="1">1-(O32/$F$32)</f>
        <v>5.5001031262678191E-2</v>
      </c>
      <c r="P29" s="74"/>
      <c r="Q29" s="72">
        <f t="shared" ref="Q29" si="2">1-(Q32/$F$32)</f>
        <v>1.0925839525802727E-3</v>
      </c>
      <c r="R29" s="72"/>
      <c r="S29" s="72">
        <f t="shared" ref="S29" si="3">1-(S32/$F$32)</f>
        <v>6.1184701344307868E-6</v>
      </c>
      <c r="T29" s="72"/>
      <c r="U29" s="72">
        <f t="shared" ref="U29" si="4">1-(U32/$F$32)</f>
        <v>0</v>
      </c>
      <c r="V29" s="72"/>
      <c r="W29" s="72" t="str">
        <f>IFERROR(1-(W32/$F$32),"")</f>
        <v/>
      </c>
      <c r="X29" s="72"/>
      <c r="Y29" s="72">
        <f t="shared" ref="Y29" si="5">1-(Y32/$F$32)</f>
        <v>-1.0447779417351644E-2</v>
      </c>
      <c r="Z29" s="72"/>
      <c r="AA29" s="74">
        <f t="shared" ref="AA29" si="6">1-(AA32/$F$32)</f>
        <v>5.0000000000000044E-2</v>
      </c>
      <c r="AB29" s="74"/>
      <c r="AC29" s="72">
        <f t="shared" ref="AC29" si="7">1-(AC32/$F$32)</f>
        <v>0</v>
      </c>
      <c r="AD29" s="72"/>
      <c r="AE29" s="72">
        <f t="shared" ref="AE29" si="8">1-(AE32/$F$32)</f>
        <v>6.3916707517925886E-3</v>
      </c>
      <c r="AF29" s="72"/>
      <c r="AG29" s="72">
        <f t="shared" ref="AG29" si="9">1-(AG32/$F$32)</f>
        <v>0</v>
      </c>
      <c r="AH29" s="72"/>
      <c r="AI29" s="74">
        <f t="shared" ref="AI29" si="10">1-(AI32/$F$32)</f>
        <v>5.0002978657000763E-2</v>
      </c>
      <c r="AJ29" s="74"/>
      <c r="AK29" s="72">
        <f t="shared" ref="AK29" si="11">1-(AK32/$F$32)</f>
        <v>0</v>
      </c>
      <c r="AL29" s="72"/>
      <c r="AM29" s="72">
        <f t="shared" ref="AM29" si="12">1-(AM32/$F$32)</f>
        <v>4.761904241626691E-2</v>
      </c>
      <c r="AN29" s="72"/>
      <c r="AO29" s="72">
        <f t="shared" ref="AO29" si="13">1-(AO32/$F$32)</f>
        <v>0</v>
      </c>
      <c r="AP29" s="72"/>
    </row>
    <row r="30" spans="2:44" x14ac:dyDescent="0.25">
      <c r="G30" s="82">
        <v>1</v>
      </c>
      <c r="H30" s="82"/>
      <c r="I30" s="75">
        <v>2</v>
      </c>
      <c r="J30" s="75"/>
      <c r="K30" s="82">
        <v>3</v>
      </c>
      <c r="L30" s="82"/>
      <c r="M30" s="75">
        <v>4</v>
      </c>
      <c r="N30" s="75"/>
      <c r="O30" s="82">
        <v>5</v>
      </c>
      <c r="P30" s="82"/>
      <c r="Q30" s="75">
        <v>6</v>
      </c>
      <c r="R30" s="75"/>
      <c r="S30" s="82">
        <v>7</v>
      </c>
      <c r="T30" s="82"/>
      <c r="U30" s="75">
        <v>8</v>
      </c>
      <c r="V30" s="75"/>
      <c r="W30" s="82">
        <v>9</v>
      </c>
      <c r="X30" s="82"/>
      <c r="Y30" s="75">
        <v>10</v>
      </c>
      <c r="Z30" s="75"/>
      <c r="AA30" s="82">
        <v>11</v>
      </c>
      <c r="AB30" s="82"/>
      <c r="AC30" s="75">
        <v>12</v>
      </c>
      <c r="AD30" s="75"/>
      <c r="AE30" s="82">
        <v>13</v>
      </c>
      <c r="AF30" s="82"/>
      <c r="AG30" s="75">
        <v>14</v>
      </c>
      <c r="AH30" s="75"/>
      <c r="AI30" s="82">
        <v>15</v>
      </c>
      <c r="AJ30" s="82"/>
      <c r="AK30" s="75">
        <v>16</v>
      </c>
      <c r="AL30" s="75"/>
      <c r="AM30" s="82">
        <v>17</v>
      </c>
      <c r="AN30" s="82"/>
      <c r="AO30" s="75">
        <v>18</v>
      </c>
      <c r="AP30" s="75"/>
    </row>
    <row r="31" spans="2:44" s="1" customFormat="1" ht="36" customHeight="1" x14ac:dyDescent="0.25">
      <c r="B31" s="2" t="s">
        <v>0</v>
      </c>
      <c r="C31" s="2" t="s">
        <v>1</v>
      </c>
      <c r="D31" s="2" t="s">
        <v>2</v>
      </c>
      <c r="E31" s="2" t="s">
        <v>3</v>
      </c>
      <c r="F31" s="2" t="s">
        <v>4</v>
      </c>
      <c r="G31" s="78" t="str">
        <f>VLOOKUP(G30,$B$6:$C$23,2,0)</f>
        <v>C I WARRIORS COMPANY SAS</v>
      </c>
      <c r="H31" s="79"/>
      <c r="I31" s="76" t="str">
        <f>VLOOKUP(I30,$B$6:$C$23,2,0)</f>
        <v>INDUSTRIAS HCM SAS</v>
      </c>
      <c r="J31" s="77"/>
      <c r="K31" s="78" t="str">
        <f>VLOOKUP(K30,$B$6:$C$23,2,0)</f>
        <v>Y YO SAS</v>
      </c>
      <c r="L31" s="79"/>
      <c r="M31" s="76" t="str">
        <f>VLOOKUP(M30,$B$6:$C$23,2,0)</f>
        <v>C.I. MORASU SAS</v>
      </c>
      <c r="N31" s="77"/>
      <c r="O31" s="78" t="str">
        <f t="shared" ref="O31" si="14">VLOOKUP(O30,$B$6:$C$23,2,0)</f>
        <v>EL DEPORTISTA</v>
      </c>
      <c r="P31" s="79"/>
      <c r="Q31" s="76" t="str">
        <f t="shared" ref="Q31" si="15">VLOOKUP(Q30,$B$6:$C$23,2,0)</f>
        <v>DISTRIBUIDORA Y COMERCIALIZADORA E W EL TRIANGULO SAS</v>
      </c>
      <c r="R31" s="77"/>
      <c r="S31" s="78" t="str">
        <f t="shared" ref="S31" si="16">VLOOKUP(S30,$B$6:$C$23,2,0)</f>
        <v>COLCONDI SAS</v>
      </c>
      <c r="T31" s="79"/>
      <c r="U31" s="76" t="str">
        <f t="shared" ref="U31" si="17">VLOOKUP(U30,$B$6:$C$23,2,0)</f>
        <v>E&amp;T SAS</v>
      </c>
      <c r="V31" s="77"/>
      <c r="W31" s="78" t="str">
        <f t="shared" ref="W31" si="18">VLOOKUP(W30,$B$6:$C$23,2,0)</f>
        <v>TRACTOPESADOS SAS</v>
      </c>
      <c r="X31" s="79"/>
      <c r="Y31" s="76" t="str">
        <f t="shared" ref="Y31" si="19">VLOOKUP(Y30,$B$6:$C$23,2,0)</f>
        <v>Insudeportes SAS</v>
      </c>
      <c r="Z31" s="77"/>
      <c r="AA31" s="78" t="str">
        <f t="shared" ref="AA31" si="20">VLOOKUP(AA30,$B$6:$C$23,2,0)</f>
        <v>TEMPOEFECTIVA SAS</v>
      </c>
      <c r="AB31" s="79"/>
      <c r="AC31" s="76" t="str">
        <f t="shared" ref="AC31" si="21">VLOOKUP(AC30,$B$6:$C$23,2,0)</f>
        <v>Lilia Fanny Guevara Parrado</v>
      </c>
      <c r="AD31" s="77"/>
      <c r="AE31" s="78" t="str">
        <f t="shared" ref="AE31" si="22">VLOOKUP(AE30,$B$6:$C$23,2,0)</f>
        <v>ACTIVA-T</v>
      </c>
      <c r="AF31" s="79"/>
      <c r="AG31" s="76" t="str">
        <f t="shared" ref="AG31" si="23">VLOOKUP(AG30,$B$6:$C$23,2,0)</f>
        <v>EFFORT COLOMBIA</v>
      </c>
      <c r="AH31" s="77"/>
      <c r="AI31" s="78" t="str">
        <f t="shared" ref="AI31" si="24">VLOOKUP(AI30,$B$6:$C$23,2,0)</f>
        <v>MUNDIAL DE SUMINISTROS Y CONTRATOS S.A.S</v>
      </c>
      <c r="AJ31" s="79"/>
      <c r="AK31" s="76" t="str">
        <f t="shared" ref="AK31" si="25">VLOOKUP(AK30,$B$6:$C$23,2,0)</f>
        <v>PEDRO JESUS BLANCO FORERO</v>
      </c>
      <c r="AL31" s="77"/>
      <c r="AM31" s="78" t="str">
        <f t="shared" ref="AM31" si="26">VLOOKUP(AM30,$B$6:$C$23,2,0)</f>
        <v>FACOMED SAS</v>
      </c>
      <c r="AN31" s="79"/>
      <c r="AO31" s="76" t="str">
        <f t="shared" ref="AO31" si="27">VLOOKUP(AO30,$B$6:$C$23,2,0)</f>
        <v>INVERSIONES BLUCHER SAS</v>
      </c>
      <c r="AP31" s="77"/>
      <c r="AQ31" s="2" t="s">
        <v>173</v>
      </c>
      <c r="AR31" s="56" t="s">
        <v>174</v>
      </c>
    </row>
    <row r="32" spans="2:44" s="1" customFormat="1" x14ac:dyDescent="0.25">
      <c r="B32" s="2"/>
      <c r="C32" s="2"/>
      <c r="D32" s="2"/>
      <c r="E32" s="2"/>
      <c r="F32" s="3">
        <f>SUM(F33:F144)</f>
        <v>36610459</v>
      </c>
      <c r="G32" s="54">
        <f>SUM(G33:G144)</f>
        <v>36609254</v>
      </c>
      <c r="H32" s="4" t="str">
        <f>IF(G32=0,"",IF(OR(COUNTIF(H33:H144,"No Cumple")&gt;0,G29&lt;$L$6),"No Cumple",IF(COUNTIF(H33:H144,"Aclarar Valor")&gt;0,"Aclarar Valores","Cumple")))</f>
        <v>No Cumple</v>
      </c>
      <c r="I32" s="52">
        <f t="shared" ref="I32" si="28">SUM(I33:I144)</f>
        <v>36610459</v>
      </c>
      <c r="J32" s="4" t="str">
        <f t="shared" ref="J32" si="29">IF(I32=0,"",IF(OR(COUNTIF(J33:J144,"No Cumple")&gt;0,I29&lt;$L$6),"No Cumple",IF(COUNTIF(J33:J144,"Aclarar Valor")&gt;0,"Aclarar Valores","Cumple")))</f>
        <v>No Cumple</v>
      </c>
      <c r="K32" s="52" t="str">
        <f>IF(SUM(K33:K144)=0,"",SUM(K33:K144))</f>
        <v/>
      </c>
      <c r="L32" s="59" t="s">
        <v>168</v>
      </c>
      <c r="M32" s="52">
        <f t="shared" ref="M32" si="30">SUM(M33:M144)</f>
        <v>36610459</v>
      </c>
      <c r="N32" s="4" t="str">
        <f t="shared" ref="N32" si="31">IF(M32=0,"",IF(OR(COUNTIF(N33:N144,"No Cumple")&gt;0,M29&lt;$L$6),"No Cumple",IF(COUNTIF(N33:N144,"Aclarar Valor")&gt;0,"Aclarar Valores","Cumple")))</f>
        <v>No Cumple</v>
      </c>
      <c r="O32" s="52">
        <f t="shared" ref="O32" si="32">SUM(O33:O144)</f>
        <v>34596846</v>
      </c>
      <c r="P32" s="4" t="str">
        <f t="shared" ref="P32" si="33">IF(O32=0,"",IF(OR(COUNTIF(P33:P144,"No Cumple")&gt;0,O29&lt;$L$6),"No Cumple",IF(COUNTIF(P33:P144,"Aclarar Valor")&gt;0,"Aclarar Valores","Cumple")))</f>
        <v>Cumple</v>
      </c>
      <c r="Q32" s="52">
        <f t="shared" ref="Q32" si="34">SUM(Q33:Q144)</f>
        <v>36570459</v>
      </c>
      <c r="R32" s="4" t="str">
        <f t="shared" ref="R32" si="35">IF(Q32=0,"",IF(OR(COUNTIF(R33:R144,"No Cumple")&gt;0,Q29&lt;$L$6),"No Cumple",IF(COUNTIF(R33:R144,"Aclarar Valor")&gt;0,"Aclarar Valores","Cumple")))</f>
        <v>No Cumple</v>
      </c>
      <c r="S32" s="52">
        <f t="shared" ref="S32" si="36">SUM(S33:S144)</f>
        <v>36610235</v>
      </c>
      <c r="T32" s="4" t="str">
        <f t="shared" ref="T32" si="37">IF(S32=0,"",IF(OR(COUNTIF(T33:T144,"No Cumple")&gt;0,S29&lt;$L$6),"No Cumple",IF(COUNTIF(T33:T144,"Aclarar Valor")&gt;0,"Aclarar Valores","Cumple")))</f>
        <v>No Cumple</v>
      </c>
      <c r="U32" s="52">
        <f t="shared" ref="U32" si="38">SUM(U33:U144)</f>
        <v>36610459</v>
      </c>
      <c r="V32" s="4" t="str">
        <f t="shared" ref="V32" si="39">IF(U32=0,"",IF(OR(COUNTIF(V33:V144,"No Cumple")&gt;0,U29&lt;$L$6),"No Cumple",IF(COUNTIF(V33:V144,"Aclarar Valor")&gt;0,"Aclarar Valores","Cumple")))</f>
        <v>No Cumple</v>
      </c>
      <c r="W32" s="52" t="str">
        <f>IF(SUM(W33:W144)=0,"",SUM(W33:W144))</f>
        <v/>
      </c>
      <c r="X32" s="59" t="s">
        <v>168</v>
      </c>
      <c r="Y32" s="52">
        <f t="shared" ref="Y32" si="40">SUM(Y33:Y144)</f>
        <v>36992957</v>
      </c>
      <c r="Z32" s="4" t="str">
        <f t="shared" ref="Z32" si="41">IF(Y32=0,"",IF(OR(COUNTIF(Z33:Z144,"No Cumple")&gt;0,Y29&lt;$L$6),"No Cumple",IF(COUNTIF(Z33:Z144,"Aclarar Valor")&gt;0,"Aclarar Valores","Cumple")))</f>
        <v>No Cumple</v>
      </c>
      <c r="AA32" s="52">
        <f t="shared" ref="AA32" si="42">SUM(AA33:AA144)</f>
        <v>34779936.049999997</v>
      </c>
      <c r="AB32" s="4" t="str">
        <f t="shared" ref="AB32" si="43">IF(AA32=0,"",IF(OR(COUNTIF(AB33:AB144,"No Cumple")&gt;0,AA29&lt;$L$6),"No Cumple",IF(COUNTIF(AB33:AB144,"Aclarar Valor")&gt;0,"Aclarar Valores","Cumple")))</f>
        <v>Cumple</v>
      </c>
      <c r="AC32" s="52">
        <f t="shared" ref="AC32" si="44">SUM(AC33:AC144)</f>
        <v>36610459</v>
      </c>
      <c r="AD32" s="4" t="str">
        <f t="shared" ref="AD32" si="45">IF(AC32=0,"",IF(OR(COUNTIF(AD33:AD144,"No Cumple")&gt;0,AC29&lt;$L$6),"No Cumple",IF(COUNTIF(AD33:AD144,"Aclarar Valor")&gt;0,"Aclarar Valores","Cumple")))</f>
        <v>No Cumple</v>
      </c>
      <c r="AE32" s="52">
        <f t="shared" ref="AE32" si="46">SUM(AE33:AE144)</f>
        <v>36376457</v>
      </c>
      <c r="AF32" s="4" t="str">
        <f t="shared" ref="AF32" si="47">IF(AE32=0,"",IF(OR(COUNTIF(AF33:AF144,"No Cumple")&gt;0,AE29&lt;$L$6),"No Cumple",IF(COUNTIF(AF33:AF144,"Aclarar Valor")&gt;0,"Aclarar Valores","Cumple")))</f>
        <v>No Cumple</v>
      </c>
      <c r="AG32" s="52">
        <f t="shared" ref="AG32" si="48">SUM(AG33:AG144)</f>
        <v>36610459</v>
      </c>
      <c r="AH32" s="4" t="str">
        <f t="shared" ref="AH32" si="49">IF(AG32=0,"",IF(OR(COUNTIF(AH33:AH144,"No Cumple")&gt;0,AG29&lt;$L$6),"No Cumple",IF(COUNTIF(AH33:AH144,"Aclarar Valor")&gt;0,"Aclarar Valores","Cumple")))</f>
        <v>No Cumple</v>
      </c>
      <c r="AI32" s="52">
        <f t="shared" ref="AI32" si="50">SUM(AI33:AI144)</f>
        <v>34779827</v>
      </c>
      <c r="AJ32" s="4" t="str">
        <f t="shared" ref="AJ32" si="51">IF(AI32=0,"",IF(OR(COUNTIF(AJ33:AJ144,"No Cumple")&gt;0,AI29&lt;$L$6),"No Cumple",IF(COUNTIF(AJ33:AJ144,"Aclarar Valor")&gt;0,"Aclarar Valores","Cumple")))</f>
        <v>Cumple</v>
      </c>
      <c r="AK32" s="52">
        <f t="shared" ref="AK32" si="52">SUM(AK33:AK144)</f>
        <v>36610459</v>
      </c>
      <c r="AL32" s="4" t="str">
        <f t="shared" ref="AL32" si="53">IF(AK32=0,"",IF(OR(COUNTIF(AL33:AL144,"No Cumple")&gt;0,AK29&lt;$L$6),"No Cumple",IF(COUNTIF(AL33:AL144,"Aclarar Valor")&gt;0,"Aclarar Valores","Cumple")))</f>
        <v>No Cumple</v>
      </c>
      <c r="AM32" s="52">
        <f t="shared" ref="AM32" si="54">SUM(AM33:AM144)</f>
        <v>34867104</v>
      </c>
      <c r="AN32" s="4" t="str">
        <f t="shared" ref="AN32" si="55">IF(AM32=0,"",IF(OR(COUNTIF(AN33:AN144,"No Cumple")&gt;0,AM29&lt;$L$6),"No Cumple",IF(COUNTIF(AN33:AN144,"Aclarar Valor")&gt;0,"Aclarar Valores","Cumple")))</f>
        <v>No Cumple</v>
      </c>
      <c r="AO32" s="52">
        <f t="shared" ref="AO32" si="56">SUM(AO33:AO144)</f>
        <v>36610459</v>
      </c>
      <c r="AP32" s="4" t="str">
        <f t="shared" ref="AP32" si="57">IF(AO32=0,"",IF(OR(COUNTIF(AP33:AP144,"No Cumple")&gt;0,AO29&lt;$L$6),"No Cumple",IF(COUNTIF(AP33:AP144,"Aclarar Valor")&gt;0,"Aclarar Valores","Cumple")))</f>
        <v>No Cumple</v>
      </c>
      <c r="AQ32" s="3">
        <f>F32*0.8</f>
        <v>29288367.200000003</v>
      </c>
      <c r="AR32" s="57">
        <f>IFERROR(MEDIAN(G32:R32)-STDEV(G32:R32),"")</f>
        <v>35713181.547130086</v>
      </c>
    </row>
    <row r="33" spans="2:46" x14ac:dyDescent="0.25">
      <c r="B33" s="9">
        <v>1</v>
      </c>
      <c r="C33" s="53" t="s">
        <v>33</v>
      </c>
      <c r="D33" s="9" t="s">
        <v>145</v>
      </c>
      <c r="E33" s="9">
        <v>1</v>
      </c>
      <c r="F33" s="10">
        <v>101421</v>
      </c>
      <c r="G33" s="55">
        <v>101420</v>
      </c>
      <c r="H33" s="8" t="str">
        <f t="shared" ref="H33:H96" si="58">IF(G33="","",IF(G33&gt;$F33,"No Cumple",IF(G33&lt;$AQ33,"Aclarar Valor","Cumple")))</f>
        <v>Cumple</v>
      </c>
      <c r="I33" s="55">
        <v>101421</v>
      </c>
      <c r="J33" s="8" t="str">
        <f t="shared" ref="J33:J96" si="59">IF(I33="","",IF(I33&gt;$F33,"No Cumple",IF(I33&lt;$AQ33,"Aclarar Valor","Cumple")))</f>
        <v>Cumple</v>
      </c>
      <c r="K33" s="55"/>
      <c r="L33" s="8" t="str">
        <f t="shared" ref="L33:L96" si="60">IF(K33="","",IF(K33&gt;$F33,"No Cumple",IF(K33&lt;$AQ33,"Aclarar Valor","Cumple")))</f>
        <v/>
      </c>
      <c r="M33" s="55">
        <v>101421</v>
      </c>
      <c r="N33" s="8" t="str">
        <f t="shared" ref="N33:N96" si="61">IF(M33="","",IF(M33&gt;$F33,"No Cumple",IF(M33&lt;$AQ33,"Aclarar Valor","Cumple")))</f>
        <v>Cumple</v>
      </c>
      <c r="O33" s="55">
        <v>95842</v>
      </c>
      <c r="P33" s="8" t="str">
        <f t="shared" ref="P33:P96" si="62">IF(O33="","",IF(O33&gt;$F33,"No Cumple",IF(O33&lt;$AQ33,"Aclarar Valor","Cumple")))</f>
        <v>Cumple</v>
      </c>
      <c r="Q33" s="55">
        <v>101421</v>
      </c>
      <c r="R33" s="8" t="str">
        <f t="shared" ref="R33:R96" si="63">IF(Q33="","",IF(Q33&gt;$F33,"No Cumple",IF(Q33&lt;$AQ33,"Aclarar Valor","Cumple")))</f>
        <v>Cumple</v>
      </c>
      <c r="S33" s="55">
        <v>101419</v>
      </c>
      <c r="T33" s="8" t="str">
        <f t="shared" ref="T33:T96" si="64">IF(S33="","",IF(S33&gt;$F33,"No Cumple",IF(S33&lt;$AQ33,"Aclarar Valor","Cumple")))</f>
        <v>Cumple</v>
      </c>
      <c r="U33" s="8">
        <v>101421</v>
      </c>
      <c r="V33" s="8" t="str">
        <f t="shared" ref="V33:V96" si="65">IF(U33="","",IF(U33&gt;$F33,"No Cumple",IF(U33&lt;$AQ33,"Aclarar Valor","Cumple")))</f>
        <v>Cumple</v>
      </c>
      <c r="W33" s="8"/>
      <c r="X33" s="8" t="str">
        <f t="shared" ref="X33:X96" si="66">IF(W33="","",IF(W33&gt;$F33,"No Cumple",IF(W33&lt;$AQ33,"Aclarar Valor","Cumple")))</f>
        <v/>
      </c>
      <c r="Y33" s="8">
        <v>101420</v>
      </c>
      <c r="Z33" s="8" t="str">
        <f t="shared" ref="Z33:Z96" si="67">IF(Y33="","",IF(Y33&gt;$F33,"No Cumple",IF(Y33&lt;$AQ33,"Aclarar Valor","Cumple")))</f>
        <v>Cumple</v>
      </c>
      <c r="AA33" s="8">
        <v>96349.95</v>
      </c>
      <c r="AB33" s="8" t="str">
        <f t="shared" ref="AB33:AB96" si="68">IF(AA33="","",IF(AA33&gt;$F33,"No Cumple",IF(AA33&lt;$AQ33,"Aclarar Valor","Cumple")))</f>
        <v>Cumple</v>
      </c>
      <c r="AC33" s="8">
        <v>101421</v>
      </c>
      <c r="AD33" s="8" t="str">
        <f t="shared" ref="AD33:AD96" si="69">IF(AC33="","",IF(AC33&gt;$F33,"No Cumple",IF(AC33&lt;$AQ33,"Aclarar Valor","Cumple")))</f>
        <v>Cumple</v>
      </c>
      <c r="AE33" s="8">
        <v>101421</v>
      </c>
      <c r="AF33" s="8" t="str">
        <f t="shared" ref="AF33:AF96" si="70">IF(AE33="","",IF(AE33&gt;$F33,"No Cumple",IF(AE33&lt;$AQ33,"Aclarar Valor","Cumple")))</f>
        <v>Cumple</v>
      </c>
      <c r="AG33" s="8">
        <v>101421</v>
      </c>
      <c r="AH33" s="8" t="str">
        <f t="shared" ref="AH33:AH96" si="71">IF(AG33="","",IF(AG33&gt;$F33,"No Cumple",IF(AG33&lt;$AQ33,"Aclarar Valor","Cumple")))</f>
        <v>Cumple</v>
      </c>
      <c r="AI33" s="8">
        <v>96349</v>
      </c>
      <c r="AJ33" s="8" t="str">
        <f t="shared" ref="AJ33:AJ96" si="72">IF(AI33="","",IF(AI33&gt;$F33,"No Cumple",IF(AI33&lt;$AQ33,"Aclarar Valor","Cumple")))</f>
        <v>Cumple</v>
      </c>
      <c r="AK33" s="8">
        <v>101421</v>
      </c>
      <c r="AL33" s="8" t="str">
        <f t="shared" ref="AL33:AL96" si="73">IF(AK33="","",IF(AK33&gt;$F33,"No Cumple",IF(AK33&lt;$AQ33,"Aclarar Valor","Cumple")))</f>
        <v>Cumple</v>
      </c>
      <c r="AM33" s="8">
        <v>96591</v>
      </c>
      <c r="AN33" s="8" t="str">
        <f t="shared" ref="AN33:AN96" si="74">IF(AM33="","",IF(AM33&gt;$F33,"No Cumple",IF(AM33&lt;$AQ33,"Aclarar Valor","Cumple")))</f>
        <v>Cumple</v>
      </c>
      <c r="AO33" s="8">
        <v>101421</v>
      </c>
      <c r="AP33" s="8" t="str">
        <f t="shared" ref="AP33:AP96" si="75">IF(AO33="","",IF(AO33&gt;$F33,"No Cumple",IF(AO33&lt;$AQ33,"Aclarar Valor","Cumple")))</f>
        <v>Cumple</v>
      </c>
      <c r="AQ33" s="46">
        <f>F33*0.8</f>
        <v>81136.800000000003</v>
      </c>
      <c r="AR33" s="46">
        <f>IFERROR(MEDIAN(AI33,AA33,W33,O33)-STDEV(AI33,AA33,W33,O33),"")</f>
        <v>96056.008787105602</v>
      </c>
      <c r="AS33" s="36"/>
      <c r="AT33" s="44"/>
    </row>
    <row r="34" spans="2:46" x14ac:dyDescent="0.25">
      <c r="B34" s="9">
        <v>2</v>
      </c>
      <c r="C34" s="53" t="s">
        <v>34</v>
      </c>
      <c r="D34" s="9" t="s">
        <v>145</v>
      </c>
      <c r="E34" s="9">
        <v>1</v>
      </c>
      <c r="F34" s="10">
        <v>101421</v>
      </c>
      <c r="G34" s="55">
        <v>101420</v>
      </c>
      <c r="H34" s="8" t="str">
        <f t="shared" si="58"/>
        <v>Cumple</v>
      </c>
      <c r="I34" s="55">
        <v>101421</v>
      </c>
      <c r="J34" s="8" t="str">
        <f t="shared" si="59"/>
        <v>Cumple</v>
      </c>
      <c r="K34" s="55"/>
      <c r="L34" s="8" t="str">
        <f t="shared" si="60"/>
        <v/>
      </c>
      <c r="M34" s="55">
        <v>101421</v>
      </c>
      <c r="N34" s="8" t="str">
        <f t="shared" si="61"/>
        <v>Cumple</v>
      </c>
      <c r="O34" s="55">
        <v>95842</v>
      </c>
      <c r="P34" s="8" t="str">
        <f t="shared" si="62"/>
        <v>Cumple</v>
      </c>
      <c r="Q34" s="55">
        <v>101421</v>
      </c>
      <c r="R34" s="8" t="str">
        <f t="shared" si="63"/>
        <v>Cumple</v>
      </c>
      <c r="S34" s="55">
        <v>101419</v>
      </c>
      <c r="T34" s="8" t="str">
        <f t="shared" si="64"/>
        <v>Cumple</v>
      </c>
      <c r="U34" s="8">
        <v>101421</v>
      </c>
      <c r="V34" s="8" t="str">
        <f t="shared" si="65"/>
        <v>Cumple</v>
      </c>
      <c r="W34" s="8"/>
      <c r="X34" s="8" t="str">
        <f t="shared" si="66"/>
        <v/>
      </c>
      <c r="Y34" s="8">
        <v>101420</v>
      </c>
      <c r="Z34" s="8" t="str">
        <f t="shared" si="67"/>
        <v>Cumple</v>
      </c>
      <c r="AA34" s="8">
        <v>96349.95</v>
      </c>
      <c r="AB34" s="8" t="str">
        <f t="shared" si="68"/>
        <v>Cumple</v>
      </c>
      <c r="AC34" s="8">
        <v>101421</v>
      </c>
      <c r="AD34" s="8" t="str">
        <f t="shared" si="69"/>
        <v>Cumple</v>
      </c>
      <c r="AE34" s="8">
        <v>101421</v>
      </c>
      <c r="AF34" s="8" t="str">
        <f t="shared" si="70"/>
        <v>Cumple</v>
      </c>
      <c r="AG34" s="8">
        <v>101421</v>
      </c>
      <c r="AH34" s="8" t="str">
        <f t="shared" si="71"/>
        <v>Cumple</v>
      </c>
      <c r="AI34" s="8">
        <v>96349</v>
      </c>
      <c r="AJ34" s="8" t="str">
        <f t="shared" si="72"/>
        <v>Cumple</v>
      </c>
      <c r="AK34" s="8">
        <v>101421</v>
      </c>
      <c r="AL34" s="8" t="str">
        <f t="shared" si="73"/>
        <v>Cumple</v>
      </c>
      <c r="AM34" s="8">
        <v>96591</v>
      </c>
      <c r="AN34" s="8" t="str">
        <f t="shared" si="74"/>
        <v>Cumple</v>
      </c>
      <c r="AO34" s="8">
        <v>101421</v>
      </c>
      <c r="AP34" s="8" t="str">
        <f t="shared" si="75"/>
        <v>Cumple</v>
      </c>
      <c r="AQ34" s="46">
        <f t="shared" ref="AQ34:AQ97" si="76">F34*0.8</f>
        <v>81136.800000000003</v>
      </c>
      <c r="AR34" s="46">
        <f t="shared" ref="AR34:AR97" si="77">IFERROR(MEDIAN(AI34,AA34,W34,O34)-STDEV(AI34,AA34,W34,O34),"")</f>
        <v>96056.008787105602</v>
      </c>
      <c r="AS34" s="36"/>
      <c r="AT34" s="61"/>
    </row>
    <row r="35" spans="2:46" x14ac:dyDescent="0.25">
      <c r="B35" s="9">
        <v>3</v>
      </c>
      <c r="C35" s="53" t="s">
        <v>35</v>
      </c>
      <c r="D35" s="9" t="s">
        <v>145</v>
      </c>
      <c r="E35" s="9">
        <v>1</v>
      </c>
      <c r="F35" s="10">
        <v>85220</v>
      </c>
      <c r="G35" s="55">
        <v>85215</v>
      </c>
      <c r="H35" s="8" t="str">
        <f t="shared" si="58"/>
        <v>Cumple</v>
      </c>
      <c r="I35" s="55">
        <v>85220</v>
      </c>
      <c r="J35" s="8" t="str">
        <f t="shared" si="59"/>
        <v>Cumple</v>
      </c>
      <c r="K35" s="55"/>
      <c r="L35" s="8" t="str">
        <f t="shared" si="60"/>
        <v/>
      </c>
      <c r="M35" s="55">
        <v>85220</v>
      </c>
      <c r="N35" s="8" t="str">
        <f t="shared" si="61"/>
        <v>Cumple</v>
      </c>
      <c r="O35" s="55">
        <v>80532</v>
      </c>
      <c r="P35" s="8" t="str">
        <f t="shared" si="62"/>
        <v>Cumple</v>
      </c>
      <c r="Q35" s="55">
        <v>85220</v>
      </c>
      <c r="R35" s="8" t="str">
        <f t="shared" si="63"/>
        <v>Cumple</v>
      </c>
      <c r="S35" s="55">
        <v>85218</v>
      </c>
      <c r="T35" s="8" t="str">
        <f t="shared" si="64"/>
        <v>Cumple</v>
      </c>
      <c r="U35" s="8">
        <v>85220</v>
      </c>
      <c r="V35" s="8" t="str">
        <f t="shared" si="65"/>
        <v>Cumple</v>
      </c>
      <c r="W35" s="8"/>
      <c r="X35" s="8" t="str">
        <f t="shared" si="66"/>
        <v/>
      </c>
      <c r="Y35" s="8">
        <v>85220</v>
      </c>
      <c r="Z35" s="8" t="str">
        <f t="shared" si="67"/>
        <v>Cumple</v>
      </c>
      <c r="AA35" s="8">
        <v>80959</v>
      </c>
      <c r="AB35" s="8" t="str">
        <f t="shared" si="68"/>
        <v>Cumple</v>
      </c>
      <c r="AC35" s="8">
        <v>85220</v>
      </c>
      <c r="AD35" s="8" t="str">
        <f t="shared" si="69"/>
        <v>Cumple</v>
      </c>
      <c r="AE35" s="8">
        <v>85220</v>
      </c>
      <c r="AF35" s="8" t="str">
        <f t="shared" si="70"/>
        <v>Cumple</v>
      </c>
      <c r="AG35" s="8">
        <v>85220</v>
      </c>
      <c r="AH35" s="8" t="str">
        <f t="shared" si="71"/>
        <v>Cumple</v>
      </c>
      <c r="AI35" s="8">
        <v>80958</v>
      </c>
      <c r="AJ35" s="8" t="str">
        <f t="shared" si="72"/>
        <v>Cumple</v>
      </c>
      <c r="AK35" s="8">
        <v>85220</v>
      </c>
      <c r="AL35" s="8" t="str">
        <f t="shared" si="73"/>
        <v>Cumple</v>
      </c>
      <c r="AM35" s="8">
        <v>81162</v>
      </c>
      <c r="AN35" s="8" t="str">
        <f t="shared" si="74"/>
        <v>Cumple</v>
      </c>
      <c r="AO35" s="8">
        <v>85220</v>
      </c>
      <c r="AP35" s="8" t="str">
        <f t="shared" si="75"/>
        <v>Cumple</v>
      </c>
      <c r="AQ35" s="46">
        <f t="shared" si="76"/>
        <v>68176</v>
      </c>
      <c r="AR35" s="46">
        <f t="shared" si="77"/>
        <v>80711.759602556092</v>
      </c>
      <c r="AS35" s="36"/>
      <c r="AT35" s="61"/>
    </row>
    <row r="36" spans="2:46" x14ac:dyDescent="0.25">
      <c r="B36" s="9">
        <v>4</v>
      </c>
      <c r="C36" s="53" t="s">
        <v>36</v>
      </c>
      <c r="D36" s="9" t="s">
        <v>145</v>
      </c>
      <c r="E36" s="9">
        <v>1</v>
      </c>
      <c r="F36" s="10">
        <v>82082</v>
      </c>
      <c r="G36" s="55">
        <v>82080</v>
      </c>
      <c r="H36" s="8" t="str">
        <f t="shared" si="58"/>
        <v>Cumple</v>
      </c>
      <c r="I36" s="55">
        <v>82082</v>
      </c>
      <c r="J36" s="8" t="str">
        <f t="shared" si="59"/>
        <v>Cumple</v>
      </c>
      <c r="K36" s="55"/>
      <c r="L36" s="8" t="str">
        <f t="shared" si="60"/>
        <v/>
      </c>
      <c r="M36" s="55">
        <v>82082</v>
      </c>
      <c r="N36" s="8" t="str">
        <f t="shared" si="61"/>
        <v>Cumple</v>
      </c>
      <c r="O36" s="55">
        <v>77567</v>
      </c>
      <c r="P36" s="8" t="str">
        <f t="shared" si="62"/>
        <v>Cumple</v>
      </c>
      <c r="Q36" s="55">
        <v>82082</v>
      </c>
      <c r="R36" s="8" t="str">
        <f t="shared" si="63"/>
        <v>Cumple</v>
      </c>
      <c r="S36" s="55">
        <v>82080</v>
      </c>
      <c r="T36" s="8" t="str">
        <f t="shared" si="64"/>
        <v>Cumple</v>
      </c>
      <c r="U36" s="8">
        <v>82082</v>
      </c>
      <c r="V36" s="8" t="str">
        <f t="shared" si="65"/>
        <v>Cumple</v>
      </c>
      <c r="W36" s="8"/>
      <c r="X36" s="8" t="str">
        <f t="shared" si="66"/>
        <v/>
      </c>
      <c r="Y36" s="8">
        <v>82082</v>
      </c>
      <c r="Z36" s="8" t="str">
        <f t="shared" si="67"/>
        <v>Cumple</v>
      </c>
      <c r="AA36" s="8">
        <v>77977.899999999994</v>
      </c>
      <c r="AB36" s="8" t="str">
        <f t="shared" si="68"/>
        <v>Cumple</v>
      </c>
      <c r="AC36" s="8">
        <v>82082</v>
      </c>
      <c r="AD36" s="8" t="str">
        <f t="shared" si="69"/>
        <v>Cumple</v>
      </c>
      <c r="AE36" s="8">
        <v>82082</v>
      </c>
      <c r="AF36" s="8" t="str">
        <f t="shared" si="70"/>
        <v>Cumple</v>
      </c>
      <c r="AG36" s="8">
        <v>82082</v>
      </c>
      <c r="AH36" s="8" t="str">
        <f t="shared" si="71"/>
        <v>Cumple</v>
      </c>
      <c r="AI36" s="8">
        <v>77977</v>
      </c>
      <c r="AJ36" s="8" t="str">
        <f t="shared" si="72"/>
        <v>Cumple</v>
      </c>
      <c r="AK36" s="8">
        <v>82082</v>
      </c>
      <c r="AL36" s="8" t="str">
        <f t="shared" si="73"/>
        <v>Cumple</v>
      </c>
      <c r="AM36" s="8">
        <v>78173</v>
      </c>
      <c r="AN36" s="8" t="str">
        <f t="shared" si="74"/>
        <v>Cumple</v>
      </c>
      <c r="AO36" s="8">
        <v>82082</v>
      </c>
      <c r="AP36" s="8" t="str">
        <f t="shared" si="75"/>
        <v>Cumple</v>
      </c>
      <c r="AQ36" s="46">
        <f t="shared" si="76"/>
        <v>65665.600000000006</v>
      </c>
      <c r="AR36" s="46">
        <f t="shared" si="77"/>
        <v>77740.026154748397</v>
      </c>
      <c r="AS36" s="36"/>
      <c r="AT36" s="61"/>
    </row>
    <row r="37" spans="2:46" x14ac:dyDescent="0.25">
      <c r="B37" s="9">
        <v>5</v>
      </c>
      <c r="C37" s="53" t="s">
        <v>37</v>
      </c>
      <c r="D37" s="9" t="s">
        <v>145</v>
      </c>
      <c r="E37" s="9">
        <v>1</v>
      </c>
      <c r="F37" s="10">
        <v>96129</v>
      </c>
      <c r="G37" s="55">
        <v>96125</v>
      </c>
      <c r="H37" s="8" t="str">
        <f t="shared" si="58"/>
        <v>Cumple</v>
      </c>
      <c r="I37" s="55">
        <v>96129</v>
      </c>
      <c r="J37" s="8" t="str">
        <f t="shared" si="59"/>
        <v>Cumple</v>
      </c>
      <c r="K37" s="55"/>
      <c r="L37" s="8" t="str">
        <f t="shared" si="60"/>
        <v/>
      </c>
      <c r="M37" s="55">
        <v>96129</v>
      </c>
      <c r="N37" s="8" t="str">
        <f t="shared" si="61"/>
        <v>Cumple</v>
      </c>
      <c r="O37" s="55">
        <v>90841</v>
      </c>
      <c r="P37" s="8" t="str">
        <f t="shared" si="62"/>
        <v>Cumple</v>
      </c>
      <c r="Q37" s="55">
        <v>96129</v>
      </c>
      <c r="R37" s="8" t="str">
        <f t="shared" si="63"/>
        <v>Cumple</v>
      </c>
      <c r="S37" s="55">
        <v>96127</v>
      </c>
      <c r="T37" s="8" t="str">
        <f t="shared" si="64"/>
        <v>Cumple</v>
      </c>
      <c r="U37" s="8">
        <v>96129</v>
      </c>
      <c r="V37" s="8" t="str">
        <f t="shared" si="65"/>
        <v>Cumple</v>
      </c>
      <c r="W37" s="8"/>
      <c r="X37" s="8" t="str">
        <f t="shared" si="66"/>
        <v/>
      </c>
      <c r="Y37" s="8">
        <v>96129</v>
      </c>
      <c r="Z37" s="8" t="str">
        <f t="shared" si="67"/>
        <v>Cumple</v>
      </c>
      <c r="AA37" s="8">
        <v>91322.55</v>
      </c>
      <c r="AB37" s="8" t="str">
        <f t="shared" si="68"/>
        <v>Cumple</v>
      </c>
      <c r="AC37" s="8">
        <v>96129</v>
      </c>
      <c r="AD37" s="8" t="str">
        <f t="shared" si="69"/>
        <v>Cumple</v>
      </c>
      <c r="AE37" s="8">
        <v>96129</v>
      </c>
      <c r="AF37" s="8" t="str">
        <f t="shared" si="70"/>
        <v>Cumple</v>
      </c>
      <c r="AG37" s="8">
        <v>96129</v>
      </c>
      <c r="AH37" s="8" t="str">
        <f t="shared" si="71"/>
        <v>Cumple</v>
      </c>
      <c r="AI37" s="8">
        <v>91322</v>
      </c>
      <c r="AJ37" s="8" t="str">
        <f t="shared" si="72"/>
        <v>Cumple</v>
      </c>
      <c r="AK37" s="8">
        <v>96129</v>
      </c>
      <c r="AL37" s="8" t="str">
        <f t="shared" si="73"/>
        <v>Cumple</v>
      </c>
      <c r="AM37" s="8">
        <v>91551</v>
      </c>
      <c r="AN37" s="8" t="str">
        <f t="shared" si="74"/>
        <v>Cumple</v>
      </c>
      <c r="AO37" s="8">
        <v>96129</v>
      </c>
      <c r="AP37" s="8" t="str">
        <f t="shared" si="75"/>
        <v>Cumple</v>
      </c>
      <c r="AQ37" s="46">
        <f t="shared" si="76"/>
        <v>76903.199999999997</v>
      </c>
      <c r="AR37" s="46">
        <f t="shared" si="77"/>
        <v>91044.135613113162</v>
      </c>
      <c r="AS37" s="36"/>
      <c r="AT37" s="61"/>
    </row>
    <row r="38" spans="2:46" x14ac:dyDescent="0.25">
      <c r="B38" s="9">
        <v>6</v>
      </c>
      <c r="C38" s="53" t="s">
        <v>38</v>
      </c>
      <c r="D38" s="9" t="s">
        <v>145</v>
      </c>
      <c r="E38" s="9">
        <v>1</v>
      </c>
      <c r="F38" s="10">
        <v>16677</v>
      </c>
      <c r="G38" s="55">
        <v>16675</v>
      </c>
      <c r="H38" s="8" t="str">
        <f t="shared" si="58"/>
        <v>Cumple</v>
      </c>
      <c r="I38" s="55">
        <v>16677</v>
      </c>
      <c r="J38" s="8" t="str">
        <f t="shared" si="59"/>
        <v>Cumple</v>
      </c>
      <c r="K38" s="55"/>
      <c r="L38" s="8" t="str">
        <f t="shared" si="60"/>
        <v/>
      </c>
      <c r="M38" s="55">
        <v>16677</v>
      </c>
      <c r="N38" s="8" t="str">
        <f t="shared" si="61"/>
        <v>Cumple</v>
      </c>
      <c r="O38" s="55">
        <v>15759</v>
      </c>
      <c r="P38" s="8" t="str">
        <f t="shared" si="62"/>
        <v>Cumple</v>
      </c>
      <c r="Q38" s="55">
        <v>16677</v>
      </c>
      <c r="R38" s="8" t="str">
        <f t="shared" si="63"/>
        <v>Cumple</v>
      </c>
      <c r="S38" s="55">
        <v>16675</v>
      </c>
      <c r="T38" s="8" t="str">
        <f t="shared" si="64"/>
        <v>Cumple</v>
      </c>
      <c r="U38" s="8">
        <v>16677</v>
      </c>
      <c r="V38" s="8" t="str">
        <f t="shared" si="65"/>
        <v>Cumple</v>
      </c>
      <c r="W38" s="8"/>
      <c r="X38" s="8" t="str">
        <f t="shared" si="66"/>
        <v/>
      </c>
      <c r="Y38" s="8">
        <v>16677</v>
      </c>
      <c r="Z38" s="8" t="str">
        <f t="shared" si="67"/>
        <v>Cumple</v>
      </c>
      <c r="AA38" s="8">
        <v>15843.15</v>
      </c>
      <c r="AB38" s="8" t="str">
        <f t="shared" si="68"/>
        <v>Cumple</v>
      </c>
      <c r="AC38" s="8">
        <v>16677</v>
      </c>
      <c r="AD38" s="8" t="str">
        <f t="shared" si="69"/>
        <v>Cumple</v>
      </c>
      <c r="AE38" s="8">
        <v>16677</v>
      </c>
      <c r="AF38" s="8" t="str">
        <f t="shared" si="70"/>
        <v>Cumple</v>
      </c>
      <c r="AG38" s="8">
        <v>16677</v>
      </c>
      <c r="AH38" s="8" t="str">
        <f t="shared" si="71"/>
        <v>Cumple</v>
      </c>
      <c r="AI38" s="8">
        <v>15842</v>
      </c>
      <c r="AJ38" s="8" t="str">
        <f t="shared" si="72"/>
        <v>Cumple</v>
      </c>
      <c r="AK38" s="8">
        <v>16677</v>
      </c>
      <c r="AL38" s="8" t="str">
        <f t="shared" si="73"/>
        <v>Cumple</v>
      </c>
      <c r="AM38" s="8">
        <v>15883</v>
      </c>
      <c r="AN38" s="8" t="str">
        <f t="shared" si="74"/>
        <v>Cumple</v>
      </c>
      <c r="AO38" s="8">
        <v>16677</v>
      </c>
      <c r="AP38" s="8" t="str">
        <f t="shared" si="75"/>
        <v>Cumple</v>
      </c>
      <c r="AQ38" s="46">
        <f t="shared" si="76"/>
        <v>13341.6</v>
      </c>
      <c r="AR38" s="46">
        <f t="shared" si="77"/>
        <v>15793.744525353766</v>
      </c>
      <c r="AS38" s="36"/>
      <c r="AT38" s="61"/>
    </row>
    <row r="39" spans="2:46" x14ac:dyDescent="0.25">
      <c r="B39" s="9">
        <v>7</v>
      </c>
      <c r="C39" s="53" t="s">
        <v>39</v>
      </c>
      <c r="D39" s="9" t="s">
        <v>145</v>
      </c>
      <c r="E39" s="9">
        <v>1</v>
      </c>
      <c r="F39" s="10">
        <v>130199</v>
      </c>
      <c r="G39" s="55">
        <v>130195</v>
      </c>
      <c r="H39" s="8" t="str">
        <f t="shared" si="58"/>
        <v>Cumple</v>
      </c>
      <c r="I39" s="55">
        <v>130199</v>
      </c>
      <c r="J39" s="8" t="str">
        <f t="shared" si="59"/>
        <v>Cumple</v>
      </c>
      <c r="K39" s="55"/>
      <c r="L39" s="8" t="str">
        <f t="shared" si="60"/>
        <v/>
      </c>
      <c r="M39" s="55">
        <v>130199</v>
      </c>
      <c r="N39" s="8" t="str">
        <f t="shared" si="61"/>
        <v>Cumple</v>
      </c>
      <c r="O39" s="55">
        <v>123038</v>
      </c>
      <c r="P39" s="8" t="str">
        <f t="shared" si="62"/>
        <v>Cumple</v>
      </c>
      <c r="Q39" s="55">
        <v>130199</v>
      </c>
      <c r="R39" s="8" t="str">
        <f t="shared" si="63"/>
        <v>Cumple</v>
      </c>
      <c r="S39" s="55">
        <v>130197</v>
      </c>
      <c r="T39" s="8" t="str">
        <f t="shared" si="64"/>
        <v>Cumple</v>
      </c>
      <c r="U39" s="8">
        <v>130199</v>
      </c>
      <c r="V39" s="8" t="str">
        <f t="shared" si="65"/>
        <v>Cumple</v>
      </c>
      <c r="W39" s="8"/>
      <c r="X39" s="8" t="str">
        <f t="shared" si="66"/>
        <v/>
      </c>
      <c r="Y39" s="8">
        <v>130199</v>
      </c>
      <c r="Z39" s="8" t="str">
        <f t="shared" si="67"/>
        <v>Cumple</v>
      </c>
      <c r="AA39" s="8">
        <v>123689.05</v>
      </c>
      <c r="AB39" s="8" t="str">
        <f t="shared" si="68"/>
        <v>Cumple</v>
      </c>
      <c r="AC39" s="8">
        <v>130199</v>
      </c>
      <c r="AD39" s="8" t="str">
        <f t="shared" si="69"/>
        <v>Cumple</v>
      </c>
      <c r="AE39" s="8">
        <v>130199</v>
      </c>
      <c r="AF39" s="8" t="str">
        <f t="shared" si="70"/>
        <v>Cumple</v>
      </c>
      <c r="AG39" s="8">
        <v>130199</v>
      </c>
      <c r="AH39" s="8" t="str">
        <f t="shared" si="71"/>
        <v>Cumple</v>
      </c>
      <c r="AI39" s="8">
        <v>123688</v>
      </c>
      <c r="AJ39" s="8" t="str">
        <f t="shared" si="72"/>
        <v>Cumple</v>
      </c>
      <c r="AK39" s="8">
        <v>130199</v>
      </c>
      <c r="AL39" s="8" t="str">
        <f t="shared" si="73"/>
        <v>Cumple</v>
      </c>
      <c r="AM39" s="8">
        <v>123999</v>
      </c>
      <c r="AN39" s="8" t="str">
        <f t="shared" si="74"/>
        <v>Cumple</v>
      </c>
      <c r="AO39" s="8">
        <v>130199</v>
      </c>
      <c r="AP39" s="8" t="str">
        <f t="shared" si="75"/>
        <v>Cumple</v>
      </c>
      <c r="AQ39" s="46">
        <f t="shared" si="76"/>
        <v>104159.20000000001</v>
      </c>
      <c r="AR39" s="46">
        <f t="shared" si="77"/>
        <v>123312.41884920388</v>
      </c>
      <c r="AS39" s="36"/>
      <c r="AT39" s="61"/>
    </row>
    <row r="40" spans="2:46" x14ac:dyDescent="0.25">
      <c r="B40" s="9">
        <v>8</v>
      </c>
      <c r="C40" s="53" t="s">
        <v>40</v>
      </c>
      <c r="D40" s="9" t="s">
        <v>145</v>
      </c>
      <c r="E40" s="9">
        <v>1</v>
      </c>
      <c r="F40" s="10">
        <v>91809</v>
      </c>
      <c r="G40" s="55">
        <v>91805</v>
      </c>
      <c r="H40" s="8" t="str">
        <f t="shared" si="58"/>
        <v>Cumple</v>
      </c>
      <c r="I40" s="55">
        <v>91809</v>
      </c>
      <c r="J40" s="8" t="str">
        <f t="shared" si="59"/>
        <v>Cumple</v>
      </c>
      <c r="K40" s="55"/>
      <c r="L40" s="8" t="str">
        <f t="shared" si="60"/>
        <v/>
      </c>
      <c r="M40" s="55">
        <v>91809</v>
      </c>
      <c r="N40" s="8" t="str">
        <f t="shared" si="61"/>
        <v>Cumple</v>
      </c>
      <c r="O40" s="55">
        <v>86759</v>
      </c>
      <c r="P40" s="8" t="str">
        <f t="shared" si="62"/>
        <v>Cumple</v>
      </c>
      <c r="Q40" s="55">
        <v>91809</v>
      </c>
      <c r="R40" s="8" t="str">
        <f t="shared" si="63"/>
        <v>Cumple</v>
      </c>
      <c r="S40" s="55">
        <v>91807</v>
      </c>
      <c r="T40" s="8" t="str">
        <f t="shared" si="64"/>
        <v>Cumple</v>
      </c>
      <c r="U40" s="8">
        <v>91809</v>
      </c>
      <c r="V40" s="8" t="str">
        <f t="shared" si="65"/>
        <v>Cumple</v>
      </c>
      <c r="W40" s="8"/>
      <c r="X40" s="8" t="str">
        <f t="shared" si="66"/>
        <v/>
      </c>
      <c r="Y40" s="8">
        <v>91809</v>
      </c>
      <c r="Z40" s="8" t="str">
        <f t="shared" si="67"/>
        <v>Cumple</v>
      </c>
      <c r="AA40" s="8">
        <v>87218.55</v>
      </c>
      <c r="AB40" s="8" t="str">
        <f t="shared" si="68"/>
        <v>Cumple</v>
      </c>
      <c r="AC40" s="8">
        <v>91809</v>
      </c>
      <c r="AD40" s="8" t="str">
        <f t="shared" si="69"/>
        <v>Cumple</v>
      </c>
      <c r="AE40" s="8">
        <v>91809</v>
      </c>
      <c r="AF40" s="8" t="str">
        <f t="shared" si="70"/>
        <v>Cumple</v>
      </c>
      <c r="AG40" s="8">
        <v>91809</v>
      </c>
      <c r="AH40" s="8" t="str">
        <f t="shared" si="71"/>
        <v>Cumple</v>
      </c>
      <c r="AI40" s="8">
        <v>87218</v>
      </c>
      <c r="AJ40" s="8" t="str">
        <f t="shared" si="72"/>
        <v>Cumple</v>
      </c>
      <c r="AK40" s="8">
        <v>91809</v>
      </c>
      <c r="AL40" s="8" t="str">
        <f t="shared" si="73"/>
        <v>Cumple</v>
      </c>
      <c r="AM40" s="8">
        <v>87437</v>
      </c>
      <c r="AN40" s="8" t="str">
        <f t="shared" si="74"/>
        <v>Cumple</v>
      </c>
      <c r="AO40" s="8">
        <v>91809</v>
      </c>
      <c r="AP40" s="8" t="str">
        <f t="shared" si="75"/>
        <v>Cumple</v>
      </c>
      <c r="AQ40" s="46">
        <f t="shared" si="76"/>
        <v>73447.199999999997</v>
      </c>
      <c r="AR40" s="46">
        <f t="shared" si="77"/>
        <v>86952.837312516756</v>
      </c>
      <c r="AS40" s="36"/>
      <c r="AT40" s="61"/>
    </row>
    <row r="41" spans="2:46" x14ac:dyDescent="0.25">
      <c r="B41" s="9">
        <v>9</v>
      </c>
      <c r="C41" s="53" t="s">
        <v>41</v>
      </c>
      <c r="D41" s="9" t="s">
        <v>145</v>
      </c>
      <c r="E41" s="9">
        <v>1</v>
      </c>
      <c r="F41" s="10">
        <v>93375</v>
      </c>
      <c r="G41" s="55">
        <v>93370</v>
      </c>
      <c r="H41" s="8" t="str">
        <f t="shared" si="58"/>
        <v>Cumple</v>
      </c>
      <c r="I41" s="55">
        <v>93375</v>
      </c>
      <c r="J41" s="8" t="str">
        <f t="shared" si="59"/>
        <v>Cumple</v>
      </c>
      <c r="K41" s="55"/>
      <c r="L41" s="8" t="str">
        <f t="shared" si="60"/>
        <v/>
      </c>
      <c r="M41" s="55">
        <v>93375</v>
      </c>
      <c r="N41" s="8" t="str">
        <f t="shared" si="61"/>
        <v>Cumple</v>
      </c>
      <c r="O41" s="55">
        <v>88239</v>
      </c>
      <c r="P41" s="8" t="str">
        <f t="shared" si="62"/>
        <v>Cumple</v>
      </c>
      <c r="Q41" s="55">
        <v>93375</v>
      </c>
      <c r="R41" s="8" t="str">
        <f t="shared" si="63"/>
        <v>Cumple</v>
      </c>
      <c r="S41" s="55">
        <v>93373</v>
      </c>
      <c r="T41" s="8" t="str">
        <f t="shared" si="64"/>
        <v>Cumple</v>
      </c>
      <c r="U41" s="8">
        <v>93375</v>
      </c>
      <c r="V41" s="8" t="str">
        <f t="shared" si="65"/>
        <v>Cumple</v>
      </c>
      <c r="W41" s="8"/>
      <c r="X41" s="8" t="str">
        <f t="shared" si="66"/>
        <v/>
      </c>
      <c r="Y41" s="8">
        <v>93375</v>
      </c>
      <c r="Z41" s="8" t="str">
        <f t="shared" si="67"/>
        <v>Cumple</v>
      </c>
      <c r="AA41" s="8">
        <v>88706.25</v>
      </c>
      <c r="AB41" s="8" t="str">
        <f t="shared" si="68"/>
        <v>Cumple</v>
      </c>
      <c r="AC41" s="8">
        <v>93375</v>
      </c>
      <c r="AD41" s="8" t="str">
        <f t="shared" si="69"/>
        <v>Cumple</v>
      </c>
      <c r="AE41" s="8">
        <v>93375</v>
      </c>
      <c r="AF41" s="8" t="str">
        <f t="shared" si="70"/>
        <v>Cumple</v>
      </c>
      <c r="AG41" s="8">
        <v>93375</v>
      </c>
      <c r="AH41" s="8" t="str">
        <f t="shared" si="71"/>
        <v>Cumple</v>
      </c>
      <c r="AI41" s="8">
        <v>88705</v>
      </c>
      <c r="AJ41" s="8" t="str">
        <f t="shared" si="72"/>
        <v>Cumple</v>
      </c>
      <c r="AK41" s="8">
        <v>93375</v>
      </c>
      <c r="AL41" s="8" t="str">
        <f t="shared" si="73"/>
        <v>Cumple</v>
      </c>
      <c r="AM41" s="8">
        <v>88929</v>
      </c>
      <c r="AN41" s="8" t="str">
        <f t="shared" si="74"/>
        <v>Cumple</v>
      </c>
      <c r="AO41" s="8">
        <v>93375</v>
      </c>
      <c r="AP41" s="8" t="str">
        <f t="shared" si="75"/>
        <v>Cumple</v>
      </c>
      <c r="AQ41" s="46">
        <f t="shared" si="76"/>
        <v>74700</v>
      </c>
      <c r="AR41" s="46">
        <f t="shared" si="77"/>
        <v>88435.59320566598</v>
      </c>
      <c r="AS41" s="36"/>
      <c r="AT41" s="61"/>
    </row>
    <row r="42" spans="2:46" x14ac:dyDescent="0.25">
      <c r="B42" s="9">
        <v>10</v>
      </c>
      <c r="C42" s="53" t="s">
        <v>42</v>
      </c>
      <c r="D42" s="9" t="s">
        <v>145</v>
      </c>
      <c r="E42" s="9">
        <v>1</v>
      </c>
      <c r="F42" s="10">
        <v>122932</v>
      </c>
      <c r="G42" s="55">
        <v>122930</v>
      </c>
      <c r="H42" s="8" t="str">
        <f t="shared" si="58"/>
        <v>Cumple</v>
      </c>
      <c r="I42" s="55">
        <v>122932</v>
      </c>
      <c r="J42" s="8" t="str">
        <f t="shared" si="59"/>
        <v>Cumple</v>
      </c>
      <c r="K42" s="55"/>
      <c r="L42" s="8" t="str">
        <f t="shared" si="60"/>
        <v/>
      </c>
      <c r="M42" s="55">
        <v>122932</v>
      </c>
      <c r="N42" s="8" t="str">
        <f t="shared" si="61"/>
        <v>Cumple</v>
      </c>
      <c r="O42" s="55">
        <v>116170</v>
      </c>
      <c r="P42" s="8" t="str">
        <f t="shared" si="62"/>
        <v>Cumple</v>
      </c>
      <c r="Q42" s="55">
        <v>122932</v>
      </c>
      <c r="R42" s="8" t="str">
        <f t="shared" si="63"/>
        <v>Cumple</v>
      </c>
      <c r="S42" s="55">
        <v>122930</v>
      </c>
      <c r="T42" s="8" t="str">
        <f t="shared" si="64"/>
        <v>Cumple</v>
      </c>
      <c r="U42" s="8">
        <v>122932</v>
      </c>
      <c r="V42" s="8" t="str">
        <f t="shared" si="65"/>
        <v>Cumple</v>
      </c>
      <c r="W42" s="8"/>
      <c r="X42" s="8" t="str">
        <f t="shared" si="66"/>
        <v/>
      </c>
      <c r="Y42" s="8">
        <v>122932</v>
      </c>
      <c r="Z42" s="8" t="str">
        <f t="shared" si="67"/>
        <v>Cumple</v>
      </c>
      <c r="AA42" s="8">
        <v>116785.4</v>
      </c>
      <c r="AB42" s="8" t="str">
        <f t="shared" si="68"/>
        <v>Cumple</v>
      </c>
      <c r="AC42" s="8">
        <v>122932</v>
      </c>
      <c r="AD42" s="8" t="str">
        <f t="shared" si="69"/>
        <v>Cumple</v>
      </c>
      <c r="AE42" s="8">
        <v>122932</v>
      </c>
      <c r="AF42" s="8" t="str">
        <f t="shared" si="70"/>
        <v>Cumple</v>
      </c>
      <c r="AG42" s="8">
        <v>122932</v>
      </c>
      <c r="AH42" s="8" t="str">
        <f t="shared" si="71"/>
        <v>Cumple</v>
      </c>
      <c r="AI42" s="8">
        <v>116784</v>
      </c>
      <c r="AJ42" s="8" t="str">
        <f t="shared" si="72"/>
        <v>Cumple</v>
      </c>
      <c r="AK42" s="8">
        <v>122932</v>
      </c>
      <c r="AL42" s="8" t="str">
        <f t="shared" si="73"/>
        <v>Cumple</v>
      </c>
      <c r="AM42" s="8">
        <v>117078</v>
      </c>
      <c r="AN42" s="8" t="str">
        <f t="shared" si="74"/>
        <v>Cumple</v>
      </c>
      <c r="AO42" s="8">
        <v>122932</v>
      </c>
      <c r="AP42" s="8" t="str">
        <f t="shared" si="75"/>
        <v>Cumple</v>
      </c>
      <c r="AQ42" s="46">
        <f t="shared" si="76"/>
        <v>98345.600000000006</v>
      </c>
      <c r="AR42" s="46">
        <f t="shared" si="77"/>
        <v>116429.10209918908</v>
      </c>
      <c r="AS42" s="36"/>
      <c r="AT42" s="61"/>
    </row>
    <row r="43" spans="2:46" x14ac:dyDescent="0.25">
      <c r="B43" s="9">
        <v>11</v>
      </c>
      <c r="C43" s="53" t="s">
        <v>43</v>
      </c>
      <c r="D43" s="9" t="s">
        <v>145</v>
      </c>
      <c r="E43" s="9">
        <v>1</v>
      </c>
      <c r="F43" s="10">
        <v>52925</v>
      </c>
      <c r="G43" s="55">
        <v>52920</v>
      </c>
      <c r="H43" s="8" t="str">
        <f t="shared" si="58"/>
        <v>Cumple</v>
      </c>
      <c r="I43" s="55">
        <v>52925</v>
      </c>
      <c r="J43" s="8" t="str">
        <f t="shared" si="59"/>
        <v>Cumple</v>
      </c>
      <c r="K43" s="55"/>
      <c r="L43" s="8" t="str">
        <f t="shared" si="60"/>
        <v/>
      </c>
      <c r="M43" s="55">
        <v>52925</v>
      </c>
      <c r="N43" s="8" t="str">
        <f t="shared" si="61"/>
        <v>Cumple</v>
      </c>
      <c r="O43" s="55">
        <v>50014</v>
      </c>
      <c r="P43" s="8" t="str">
        <f t="shared" si="62"/>
        <v>Cumple</v>
      </c>
      <c r="Q43" s="55">
        <v>52925</v>
      </c>
      <c r="R43" s="8" t="str">
        <f t="shared" si="63"/>
        <v>Cumple</v>
      </c>
      <c r="S43" s="55">
        <v>52923</v>
      </c>
      <c r="T43" s="8" t="str">
        <f t="shared" si="64"/>
        <v>Cumple</v>
      </c>
      <c r="U43" s="8">
        <v>52925</v>
      </c>
      <c r="V43" s="8" t="str">
        <f t="shared" si="65"/>
        <v>Cumple</v>
      </c>
      <c r="W43" s="8"/>
      <c r="X43" s="8" t="str">
        <f t="shared" si="66"/>
        <v/>
      </c>
      <c r="Y43" s="8">
        <v>52925</v>
      </c>
      <c r="Z43" s="8" t="str">
        <f t="shared" si="67"/>
        <v>Cumple</v>
      </c>
      <c r="AA43" s="8">
        <v>50278.75</v>
      </c>
      <c r="AB43" s="8" t="str">
        <f t="shared" si="68"/>
        <v>Cumple</v>
      </c>
      <c r="AC43" s="8">
        <v>52925</v>
      </c>
      <c r="AD43" s="8" t="str">
        <f t="shared" si="69"/>
        <v>Cumple</v>
      </c>
      <c r="AE43" s="8">
        <v>52925</v>
      </c>
      <c r="AF43" s="8" t="str">
        <f t="shared" si="70"/>
        <v>Cumple</v>
      </c>
      <c r="AG43" s="8">
        <v>52925</v>
      </c>
      <c r="AH43" s="8" t="str">
        <f t="shared" si="71"/>
        <v>Cumple</v>
      </c>
      <c r="AI43" s="8">
        <v>50278</v>
      </c>
      <c r="AJ43" s="8" t="str">
        <f t="shared" si="72"/>
        <v>Cumple</v>
      </c>
      <c r="AK43" s="8">
        <v>52925</v>
      </c>
      <c r="AL43" s="8" t="str">
        <f t="shared" si="73"/>
        <v>Cumple</v>
      </c>
      <c r="AM43" s="8">
        <v>50405</v>
      </c>
      <c r="AN43" s="8" t="str">
        <f t="shared" si="74"/>
        <v>Cumple</v>
      </c>
      <c r="AO43" s="8">
        <v>52925</v>
      </c>
      <c r="AP43" s="8" t="str">
        <f t="shared" si="75"/>
        <v>Cumple</v>
      </c>
      <c r="AQ43" s="46">
        <f t="shared" si="76"/>
        <v>42340</v>
      </c>
      <c r="AR43" s="46">
        <f t="shared" si="77"/>
        <v>50125.362561931877</v>
      </c>
      <c r="AS43" s="36"/>
      <c r="AT43" s="61"/>
    </row>
    <row r="44" spans="2:46" x14ac:dyDescent="0.25">
      <c r="B44" s="9">
        <v>12</v>
      </c>
      <c r="C44" s="53" t="s">
        <v>44</v>
      </c>
      <c r="D44" s="9" t="s">
        <v>145</v>
      </c>
      <c r="E44" s="9">
        <v>1</v>
      </c>
      <c r="F44" s="10">
        <v>101529</v>
      </c>
      <c r="G44" s="55">
        <v>101525</v>
      </c>
      <c r="H44" s="8" t="str">
        <f t="shared" si="58"/>
        <v>Cumple</v>
      </c>
      <c r="I44" s="55">
        <v>101529</v>
      </c>
      <c r="J44" s="8" t="str">
        <f t="shared" si="59"/>
        <v>Cumple</v>
      </c>
      <c r="K44" s="55"/>
      <c r="L44" s="8" t="str">
        <f t="shared" si="60"/>
        <v/>
      </c>
      <c r="M44" s="55">
        <v>101529</v>
      </c>
      <c r="N44" s="8" t="str">
        <f t="shared" si="61"/>
        <v>Cumple</v>
      </c>
      <c r="O44" s="55">
        <v>95944</v>
      </c>
      <c r="P44" s="8" t="str">
        <f t="shared" si="62"/>
        <v>Cumple</v>
      </c>
      <c r="Q44" s="55">
        <v>101529</v>
      </c>
      <c r="R44" s="8" t="str">
        <f t="shared" si="63"/>
        <v>Cumple</v>
      </c>
      <c r="S44" s="55">
        <v>101527</v>
      </c>
      <c r="T44" s="8" t="str">
        <f t="shared" si="64"/>
        <v>Cumple</v>
      </c>
      <c r="U44" s="8">
        <v>101529</v>
      </c>
      <c r="V44" s="8" t="str">
        <f t="shared" si="65"/>
        <v>Cumple</v>
      </c>
      <c r="W44" s="8"/>
      <c r="X44" s="8" t="str">
        <f t="shared" si="66"/>
        <v/>
      </c>
      <c r="Y44" s="8">
        <v>101529</v>
      </c>
      <c r="Z44" s="8" t="str">
        <f t="shared" si="67"/>
        <v>Cumple</v>
      </c>
      <c r="AA44" s="8">
        <v>96452.55</v>
      </c>
      <c r="AB44" s="8" t="str">
        <f t="shared" si="68"/>
        <v>Cumple</v>
      </c>
      <c r="AC44" s="8">
        <v>101529</v>
      </c>
      <c r="AD44" s="8" t="str">
        <f t="shared" si="69"/>
        <v>Cumple</v>
      </c>
      <c r="AE44" s="8">
        <v>101529</v>
      </c>
      <c r="AF44" s="8" t="str">
        <f t="shared" si="70"/>
        <v>Cumple</v>
      </c>
      <c r="AG44" s="8">
        <v>101529</v>
      </c>
      <c r="AH44" s="8" t="str">
        <f t="shared" si="71"/>
        <v>Cumple</v>
      </c>
      <c r="AI44" s="8">
        <v>96452</v>
      </c>
      <c r="AJ44" s="8" t="str">
        <f t="shared" si="72"/>
        <v>Cumple</v>
      </c>
      <c r="AK44" s="8">
        <v>101529</v>
      </c>
      <c r="AL44" s="8" t="str">
        <f t="shared" si="73"/>
        <v>Cumple</v>
      </c>
      <c r="AM44" s="8">
        <v>96694</v>
      </c>
      <c r="AN44" s="8" t="str">
        <f t="shared" si="74"/>
        <v>Cumple</v>
      </c>
      <c r="AO44" s="8">
        <v>101529</v>
      </c>
      <c r="AP44" s="8" t="str">
        <f t="shared" si="75"/>
        <v>Cumple</v>
      </c>
      <c r="AQ44" s="46">
        <f t="shared" si="76"/>
        <v>81223.200000000012</v>
      </c>
      <c r="AR44" s="46">
        <f t="shared" si="77"/>
        <v>96158.547163073861</v>
      </c>
      <c r="AS44" s="36"/>
      <c r="AT44" s="61"/>
    </row>
    <row r="45" spans="2:46" x14ac:dyDescent="0.25">
      <c r="B45" s="9">
        <v>13</v>
      </c>
      <c r="C45" s="53" t="s">
        <v>45</v>
      </c>
      <c r="D45" s="9" t="s">
        <v>145</v>
      </c>
      <c r="E45" s="9">
        <v>1</v>
      </c>
      <c r="F45" s="10">
        <v>53897</v>
      </c>
      <c r="G45" s="55">
        <v>53895</v>
      </c>
      <c r="H45" s="8" t="str">
        <f t="shared" si="58"/>
        <v>Cumple</v>
      </c>
      <c r="I45" s="55">
        <v>53897</v>
      </c>
      <c r="J45" s="8" t="str">
        <f t="shared" si="59"/>
        <v>Cumple</v>
      </c>
      <c r="K45" s="55"/>
      <c r="L45" s="8" t="str">
        <f t="shared" si="60"/>
        <v/>
      </c>
      <c r="M45" s="55">
        <v>53897</v>
      </c>
      <c r="N45" s="8" t="str">
        <f t="shared" si="61"/>
        <v>Cumple</v>
      </c>
      <c r="O45" s="55">
        <v>50932</v>
      </c>
      <c r="P45" s="8" t="str">
        <f t="shared" si="62"/>
        <v>Cumple</v>
      </c>
      <c r="Q45" s="55">
        <v>53897</v>
      </c>
      <c r="R45" s="8" t="str">
        <f t="shared" si="63"/>
        <v>Cumple</v>
      </c>
      <c r="S45" s="55">
        <v>53895</v>
      </c>
      <c r="T45" s="8" t="str">
        <f t="shared" si="64"/>
        <v>Cumple</v>
      </c>
      <c r="U45" s="8">
        <v>53897</v>
      </c>
      <c r="V45" s="8" t="str">
        <f t="shared" si="65"/>
        <v>Cumple</v>
      </c>
      <c r="W45" s="8"/>
      <c r="X45" s="8" t="str">
        <f t="shared" si="66"/>
        <v/>
      </c>
      <c r="Y45" s="8">
        <v>53897</v>
      </c>
      <c r="Z45" s="8" t="str">
        <f t="shared" si="67"/>
        <v>Cumple</v>
      </c>
      <c r="AA45" s="8">
        <v>51202.15</v>
      </c>
      <c r="AB45" s="8" t="str">
        <f t="shared" si="68"/>
        <v>Cumple</v>
      </c>
      <c r="AC45" s="8">
        <v>53897</v>
      </c>
      <c r="AD45" s="8" t="str">
        <f t="shared" si="69"/>
        <v>Cumple</v>
      </c>
      <c r="AE45" s="8">
        <v>53897</v>
      </c>
      <c r="AF45" s="8" t="str">
        <f t="shared" si="70"/>
        <v>Cumple</v>
      </c>
      <c r="AG45" s="8">
        <v>53897</v>
      </c>
      <c r="AH45" s="8" t="str">
        <f t="shared" si="71"/>
        <v>Cumple</v>
      </c>
      <c r="AI45" s="8">
        <v>51201</v>
      </c>
      <c r="AJ45" s="8" t="str">
        <f t="shared" si="72"/>
        <v>Cumple</v>
      </c>
      <c r="AK45" s="8">
        <v>53897</v>
      </c>
      <c r="AL45" s="8" t="str">
        <f t="shared" si="73"/>
        <v>Cumple</v>
      </c>
      <c r="AM45" s="8">
        <v>51330</v>
      </c>
      <c r="AN45" s="8" t="str">
        <f t="shared" si="74"/>
        <v>Cumple</v>
      </c>
      <c r="AO45" s="8">
        <v>53897</v>
      </c>
      <c r="AP45" s="8" t="str">
        <f t="shared" si="75"/>
        <v>Cumple</v>
      </c>
      <c r="AQ45" s="46">
        <f t="shared" si="76"/>
        <v>43117.600000000006</v>
      </c>
      <c r="AR45" s="46">
        <f t="shared" si="77"/>
        <v>51045.359739034742</v>
      </c>
      <c r="AS45" s="36"/>
      <c r="AT45" s="61"/>
    </row>
    <row r="46" spans="2:46" x14ac:dyDescent="0.25">
      <c r="B46" s="9">
        <v>14</v>
      </c>
      <c r="C46" s="53" t="s">
        <v>46</v>
      </c>
      <c r="D46" s="9" t="s">
        <v>145</v>
      </c>
      <c r="E46" s="9">
        <v>1</v>
      </c>
      <c r="F46" s="10">
        <v>37804</v>
      </c>
      <c r="G46" s="55">
        <v>37800</v>
      </c>
      <c r="H46" s="8" t="str">
        <f t="shared" si="58"/>
        <v>Cumple</v>
      </c>
      <c r="I46" s="55">
        <v>37804</v>
      </c>
      <c r="J46" s="8" t="str">
        <f t="shared" si="59"/>
        <v>Cumple</v>
      </c>
      <c r="K46" s="55"/>
      <c r="L46" s="8" t="str">
        <f t="shared" si="60"/>
        <v/>
      </c>
      <c r="M46" s="55">
        <v>37804</v>
      </c>
      <c r="N46" s="8" t="str">
        <f t="shared" si="61"/>
        <v>Cumple</v>
      </c>
      <c r="O46" s="55">
        <v>35724</v>
      </c>
      <c r="P46" s="8" t="str">
        <f t="shared" si="62"/>
        <v>Cumple</v>
      </c>
      <c r="Q46" s="55">
        <v>37804</v>
      </c>
      <c r="R46" s="8" t="str">
        <f t="shared" si="63"/>
        <v>Cumple</v>
      </c>
      <c r="S46" s="55">
        <v>37802</v>
      </c>
      <c r="T46" s="8" t="str">
        <f t="shared" si="64"/>
        <v>Cumple</v>
      </c>
      <c r="U46" s="8">
        <v>37804</v>
      </c>
      <c r="V46" s="8" t="str">
        <f t="shared" si="65"/>
        <v>Cumple</v>
      </c>
      <c r="W46" s="8"/>
      <c r="X46" s="8" t="str">
        <f t="shared" si="66"/>
        <v/>
      </c>
      <c r="Y46" s="8">
        <v>37804</v>
      </c>
      <c r="Z46" s="8" t="str">
        <f t="shared" si="67"/>
        <v>Cumple</v>
      </c>
      <c r="AA46" s="8">
        <v>35913.800000000003</v>
      </c>
      <c r="AB46" s="8" t="str">
        <f t="shared" si="68"/>
        <v>Cumple</v>
      </c>
      <c r="AC46" s="8">
        <v>37804</v>
      </c>
      <c r="AD46" s="8" t="str">
        <f t="shared" si="69"/>
        <v>Cumple</v>
      </c>
      <c r="AE46" s="8">
        <v>37804</v>
      </c>
      <c r="AF46" s="8" t="str">
        <f t="shared" si="70"/>
        <v>Cumple</v>
      </c>
      <c r="AG46" s="8">
        <v>37804</v>
      </c>
      <c r="AH46" s="8" t="str">
        <f t="shared" si="71"/>
        <v>Cumple</v>
      </c>
      <c r="AI46" s="8">
        <v>35913</v>
      </c>
      <c r="AJ46" s="8" t="str">
        <f t="shared" si="72"/>
        <v>Cumple</v>
      </c>
      <c r="AK46" s="8">
        <v>37804</v>
      </c>
      <c r="AL46" s="8" t="str">
        <f t="shared" si="73"/>
        <v>Cumple</v>
      </c>
      <c r="AM46" s="8">
        <v>36004</v>
      </c>
      <c r="AN46" s="8" t="str">
        <f t="shared" si="74"/>
        <v>Cumple</v>
      </c>
      <c r="AO46" s="8">
        <v>37804</v>
      </c>
      <c r="AP46" s="8" t="str">
        <f t="shared" si="75"/>
        <v>Cumple</v>
      </c>
      <c r="AQ46" s="46">
        <f t="shared" si="76"/>
        <v>30243.200000000001</v>
      </c>
      <c r="AR46" s="46">
        <f t="shared" si="77"/>
        <v>35803.649127423079</v>
      </c>
      <c r="AS46" s="36"/>
      <c r="AT46" s="61"/>
    </row>
    <row r="47" spans="2:46" x14ac:dyDescent="0.25">
      <c r="B47" s="9">
        <v>15</v>
      </c>
      <c r="C47" s="53" t="s">
        <v>47</v>
      </c>
      <c r="D47" s="9" t="s">
        <v>145</v>
      </c>
      <c r="E47" s="9">
        <v>1</v>
      </c>
      <c r="F47" s="10">
        <v>104770</v>
      </c>
      <c r="G47" s="55">
        <v>104765</v>
      </c>
      <c r="H47" s="8" t="str">
        <f t="shared" si="58"/>
        <v>Cumple</v>
      </c>
      <c r="I47" s="55">
        <v>104770</v>
      </c>
      <c r="J47" s="8" t="str">
        <f t="shared" si="59"/>
        <v>Cumple</v>
      </c>
      <c r="K47" s="55"/>
      <c r="L47" s="8" t="str">
        <f t="shared" si="60"/>
        <v/>
      </c>
      <c r="M47" s="55">
        <v>104770</v>
      </c>
      <c r="N47" s="8" t="str">
        <f t="shared" si="61"/>
        <v>Cumple</v>
      </c>
      <c r="O47" s="55">
        <v>99007</v>
      </c>
      <c r="P47" s="8" t="str">
        <f t="shared" si="62"/>
        <v>Cumple</v>
      </c>
      <c r="Q47" s="55">
        <v>104770</v>
      </c>
      <c r="R47" s="8" t="str">
        <f t="shared" si="63"/>
        <v>Cumple</v>
      </c>
      <c r="S47" s="55">
        <v>104768</v>
      </c>
      <c r="T47" s="8" t="str">
        <f t="shared" si="64"/>
        <v>Cumple</v>
      </c>
      <c r="U47" s="8">
        <v>104770</v>
      </c>
      <c r="V47" s="8" t="str">
        <f t="shared" si="65"/>
        <v>Cumple</v>
      </c>
      <c r="W47" s="8"/>
      <c r="X47" s="8" t="str">
        <f t="shared" si="66"/>
        <v/>
      </c>
      <c r="Y47" s="8">
        <v>104770</v>
      </c>
      <c r="Z47" s="8" t="str">
        <f t="shared" si="67"/>
        <v>Cumple</v>
      </c>
      <c r="AA47" s="8">
        <v>99531.5</v>
      </c>
      <c r="AB47" s="8" t="str">
        <f t="shared" si="68"/>
        <v>Cumple</v>
      </c>
      <c r="AC47" s="8">
        <v>104770</v>
      </c>
      <c r="AD47" s="8" t="str">
        <f t="shared" si="69"/>
        <v>Cumple</v>
      </c>
      <c r="AE47" s="8">
        <v>104770</v>
      </c>
      <c r="AF47" s="8" t="str">
        <f t="shared" si="70"/>
        <v>Cumple</v>
      </c>
      <c r="AG47" s="8">
        <v>104770</v>
      </c>
      <c r="AH47" s="8" t="str">
        <f t="shared" si="71"/>
        <v>Cumple</v>
      </c>
      <c r="AI47" s="8">
        <v>99531</v>
      </c>
      <c r="AJ47" s="8" t="str">
        <f t="shared" si="72"/>
        <v>Cumple</v>
      </c>
      <c r="AK47" s="8">
        <v>104770</v>
      </c>
      <c r="AL47" s="8" t="str">
        <f t="shared" si="73"/>
        <v>Cumple</v>
      </c>
      <c r="AM47" s="8">
        <v>99781</v>
      </c>
      <c r="AN47" s="8" t="str">
        <f t="shared" si="74"/>
        <v>Cumple</v>
      </c>
      <c r="AO47" s="8">
        <v>104770</v>
      </c>
      <c r="AP47" s="8" t="str">
        <f t="shared" si="75"/>
        <v>Cumple</v>
      </c>
      <c r="AQ47" s="46">
        <f t="shared" si="76"/>
        <v>83816</v>
      </c>
      <c r="AR47" s="46">
        <f t="shared" si="77"/>
        <v>99228.324018131607</v>
      </c>
      <c r="AS47" s="36"/>
      <c r="AT47" s="61"/>
    </row>
    <row r="48" spans="2:46" x14ac:dyDescent="0.25">
      <c r="B48" s="9">
        <v>16</v>
      </c>
      <c r="C48" s="53" t="s">
        <v>48</v>
      </c>
      <c r="D48" s="9" t="s">
        <v>145</v>
      </c>
      <c r="E48" s="9">
        <v>1</v>
      </c>
      <c r="F48" s="10">
        <v>259224</v>
      </c>
      <c r="G48" s="55">
        <v>259220</v>
      </c>
      <c r="H48" s="8" t="str">
        <f t="shared" si="58"/>
        <v>Cumple</v>
      </c>
      <c r="I48" s="55">
        <v>259224</v>
      </c>
      <c r="J48" s="8" t="str">
        <f t="shared" si="59"/>
        <v>Cumple</v>
      </c>
      <c r="K48" s="55"/>
      <c r="L48" s="8" t="str">
        <f t="shared" si="60"/>
        <v/>
      </c>
      <c r="M48" s="55">
        <v>259224</v>
      </c>
      <c r="N48" s="8" t="str">
        <f t="shared" si="61"/>
        <v>Cumple</v>
      </c>
      <c r="O48" s="55">
        <v>244966</v>
      </c>
      <c r="P48" s="8" t="str">
        <f t="shared" si="62"/>
        <v>Cumple</v>
      </c>
      <c r="Q48" s="55">
        <v>259224</v>
      </c>
      <c r="R48" s="8" t="str">
        <f t="shared" si="63"/>
        <v>Cumple</v>
      </c>
      <c r="S48" s="55">
        <v>259222</v>
      </c>
      <c r="T48" s="8" t="str">
        <f t="shared" si="64"/>
        <v>Cumple</v>
      </c>
      <c r="U48" s="8">
        <v>259224</v>
      </c>
      <c r="V48" s="8" t="str">
        <f t="shared" si="65"/>
        <v>Cumple</v>
      </c>
      <c r="W48" s="8"/>
      <c r="X48" s="8" t="str">
        <f t="shared" si="66"/>
        <v/>
      </c>
      <c r="Y48" s="8">
        <v>259224</v>
      </c>
      <c r="Z48" s="8" t="str">
        <f t="shared" si="67"/>
        <v>Cumple</v>
      </c>
      <c r="AA48" s="8">
        <v>246262.8</v>
      </c>
      <c r="AB48" s="8" t="str">
        <f t="shared" si="68"/>
        <v>Cumple</v>
      </c>
      <c r="AC48" s="8">
        <v>259224</v>
      </c>
      <c r="AD48" s="8" t="str">
        <f t="shared" si="69"/>
        <v>Cumple</v>
      </c>
      <c r="AE48" s="8">
        <v>259224</v>
      </c>
      <c r="AF48" s="8" t="str">
        <f t="shared" si="70"/>
        <v>Cumple</v>
      </c>
      <c r="AG48" s="8">
        <v>259224</v>
      </c>
      <c r="AH48" s="8" t="str">
        <f t="shared" si="71"/>
        <v>Cumple</v>
      </c>
      <c r="AI48" s="8">
        <v>246262</v>
      </c>
      <c r="AJ48" s="8" t="str">
        <f t="shared" si="72"/>
        <v>Cumple</v>
      </c>
      <c r="AK48" s="8">
        <v>259224</v>
      </c>
      <c r="AL48" s="8" t="str">
        <f t="shared" si="73"/>
        <v>Cumple</v>
      </c>
      <c r="AM48" s="8">
        <v>246880</v>
      </c>
      <c r="AN48" s="8" t="str">
        <f t="shared" si="74"/>
        <v>Cumple</v>
      </c>
      <c r="AO48" s="8">
        <v>259224</v>
      </c>
      <c r="AP48" s="8" t="str">
        <f t="shared" si="75"/>
        <v>Cumple</v>
      </c>
      <c r="AQ48" s="46">
        <f t="shared" si="76"/>
        <v>207379.20000000001</v>
      </c>
      <c r="AR48" s="46">
        <f t="shared" si="77"/>
        <v>245513.52300413884</v>
      </c>
      <c r="AS48" s="36"/>
      <c r="AT48" s="61"/>
    </row>
    <row r="49" spans="2:46" x14ac:dyDescent="0.25">
      <c r="B49" s="9">
        <v>17</v>
      </c>
      <c r="C49" s="53" t="s">
        <v>49</v>
      </c>
      <c r="D49" s="9" t="s">
        <v>145</v>
      </c>
      <c r="E49" s="9">
        <v>1</v>
      </c>
      <c r="F49" s="10">
        <v>313218</v>
      </c>
      <c r="G49" s="55">
        <v>313215</v>
      </c>
      <c r="H49" s="8" t="str">
        <f t="shared" si="58"/>
        <v>Cumple</v>
      </c>
      <c r="I49" s="55">
        <v>313218</v>
      </c>
      <c r="J49" s="8" t="str">
        <f t="shared" si="59"/>
        <v>Cumple</v>
      </c>
      <c r="K49" s="55"/>
      <c r="L49" s="8" t="str">
        <f t="shared" si="60"/>
        <v/>
      </c>
      <c r="M49" s="55">
        <v>313218</v>
      </c>
      <c r="N49" s="8" t="str">
        <f t="shared" si="61"/>
        <v>Cumple</v>
      </c>
      <c r="O49" s="55">
        <v>295991</v>
      </c>
      <c r="P49" s="8" t="str">
        <f t="shared" si="62"/>
        <v>Cumple</v>
      </c>
      <c r="Q49" s="55">
        <v>313218</v>
      </c>
      <c r="R49" s="8" t="str">
        <f t="shared" si="63"/>
        <v>Cumple</v>
      </c>
      <c r="S49" s="55">
        <v>313216</v>
      </c>
      <c r="T49" s="8" t="str">
        <f t="shared" si="64"/>
        <v>Cumple</v>
      </c>
      <c r="U49" s="8">
        <v>313218</v>
      </c>
      <c r="V49" s="8" t="str">
        <f t="shared" si="65"/>
        <v>Cumple</v>
      </c>
      <c r="W49" s="8"/>
      <c r="X49" s="8" t="str">
        <f t="shared" si="66"/>
        <v/>
      </c>
      <c r="Y49" s="8">
        <v>313218</v>
      </c>
      <c r="Z49" s="8" t="str">
        <f t="shared" si="67"/>
        <v>Cumple</v>
      </c>
      <c r="AA49" s="8">
        <v>297557.09999999998</v>
      </c>
      <c r="AB49" s="8" t="str">
        <f t="shared" si="68"/>
        <v>Cumple</v>
      </c>
      <c r="AC49" s="8">
        <v>313218</v>
      </c>
      <c r="AD49" s="8" t="str">
        <f t="shared" si="69"/>
        <v>Cumple</v>
      </c>
      <c r="AE49" s="8">
        <v>313218</v>
      </c>
      <c r="AF49" s="8" t="str">
        <f t="shared" si="70"/>
        <v>Cumple</v>
      </c>
      <c r="AG49" s="8">
        <v>313218</v>
      </c>
      <c r="AH49" s="8" t="str">
        <f t="shared" si="71"/>
        <v>Cumple</v>
      </c>
      <c r="AI49" s="8">
        <v>297556</v>
      </c>
      <c r="AJ49" s="8" t="str">
        <f t="shared" si="72"/>
        <v>Cumple</v>
      </c>
      <c r="AK49" s="8">
        <v>313218</v>
      </c>
      <c r="AL49" s="8" t="str">
        <f t="shared" si="73"/>
        <v>Cumple</v>
      </c>
      <c r="AM49" s="8">
        <v>298303</v>
      </c>
      <c r="AN49" s="8" t="str">
        <f t="shared" si="74"/>
        <v>Cumple</v>
      </c>
      <c r="AO49" s="8">
        <v>313218</v>
      </c>
      <c r="AP49" s="8" t="str">
        <f t="shared" si="75"/>
        <v>Cumple</v>
      </c>
      <c r="AQ49" s="46">
        <f t="shared" si="76"/>
        <v>250574.40000000002</v>
      </c>
      <c r="AR49" s="46">
        <f t="shared" si="77"/>
        <v>296652.12911873433</v>
      </c>
      <c r="AS49" s="36"/>
      <c r="AT49" s="61"/>
    </row>
    <row r="50" spans="2:46" x14ac:dyDescent="0.25">
      <c r="B50" s="9">
        <v>18</v>
      </c>
      <c r="C50" s="53" t="s">
        <v>50</v>
      </c>
      <c r="D50" s="9" t="s">
        <v>145</v>
      </c>
      <c r="E50" s="9">
        <v>1</v>
      </c>
      <c r="F50" s="10">
        <v>166335</v>
      </c>
      <c r="G50" s="55">
        <v>166330</v>
      </c>
      <c r="H50" s="8" t="str">
        <f t="shared" si="58"/>
        <v>Cumple</v>
      </c>
      <c r="I50" s="55">
        <v>166335</v>
      </c>
      <c r="J50" s="8" t="str">
        <f t="shared" si="59"/>
        <v>Cumple</v>
      </c>
      <c r="K50" s="55"/>
      <c r="L50" s="8" t="str">
        <f t="shared" si="60"/>
        <v/>
      </c>
      <c r="M50" s="55">
        <v>166335</v>
      </c>
      <c r="N50" s="8" t="str">
        <f t="shared" si="61"/>
        <v>Cumple</v>
      </c>
      <c r="O50" s="55">
        <v>157186</v>
      </c>
      <c r="P50" s="8" t="str">
        <f t="shared" si="62"/>
        <v>Cumple</v>
      </c>
      <c r="Q50" s="55">
        <v>166335</v>
      </c>
      <c r="R50" s="8" t="str">
        <f t="shared" si="63"/>
        <v>Cumple</v>
      </c>
      <c r="S50" s="55">
        <v>166333</v>
      </c>
      <c r="T50" s="8" t="str">
        <f t="shared" si="64"/>
        <v>Cumple</v>
      </c>
      <c r="U50" s="8">
        <v>166335</v>
      </c>
      <c r="V50" s="8" t="str">
        <f t="shared" si="65"/>
        <v>Cumple</v>
      </c>
      <c r="W50" s="8"/>
      <c r="X50" s="8" t="str">
        <f t="shared" si="66"/>
        <v/>
      </c>
      <c r="Y50" s="8">
        <v>166335</v>
      </c>
      <c r="Z50" s="8" t="str">
        <f t="shared" si="67"/>
        <v>Cumple</v>
      </c>
      <c r="AA50" s="8">
        <v>158018.25</v>
      </c>
      <c r="AB50" s="8" t="str">
        <f t="shared" si="68"/>
        <v>Cumple</v>
      </c>
      <c r="AC50" s="8">
        <v>166335</v>
      </c>
      <c r="AD50" s="8" t="str">
        <f t="shared" si="69"/>
        <v>Cumple</v>
      </c>
      <c r="AE50" s="8">
        <v>166335</v>
      </c>
      <c r="AF50" s="8" t="str">
        <f t="shared" si="70"/>
        <v>Cumple</v>
      </c>
      <c r="AG50" s="8">
        <v>166335</v>
      </c>
      <c r="AH50" s="8" t="str">
        <f t="shared" si="71"/>
        <v>Cumple</v>
      </c>
      <c r="AI50" s="8">
        <v>158017</v>
      </c>
      <c r="AJ50" s="8" t="str">
        <f t="shared" si="72"/>
        <v>Cumple</v>
      </c>
      <c r="AK50" s="8">
        <v>166335</v>
      </c>
      <c r="AL50" s="8" t="str">
        <f t="shared" si="73"/>
        <v>Cumple</v>
      </c>
      <c r="AM50" s="8">
        <v>158414</v>
      </c>
      <c r="AN50" s="8" t="str">
        <f t="shared" si="74"/>
        <v>Cumple</v>
      </c>
      <c r="AO50" s="8">
        <v>166335</v>
      </c>
      <c r="AP50" s="8" t="str">
        <f t="shared" si="75"/>
        <v>Cumple</v>
      </c>
      <c r="AQ50" s="46">
        <f t="shared" si="76"/>
        <v>133068</v>
      </c>
      <c r="AR50" s="46">
        <f t="shared" si="77"/>
        <v>157536.86067560205</v>
      </c>
      <c r="AS50" s="36"/>
      <c r="AT50" s="61"/>
    </row>
    <row r="51" spans="2:46" x14ac:dyDescent="0.25">
      <c r="B51" s="9">
        <v>19</v>
      </c>
      <c r="C51" s="53" t="s">
        <v>51</v>
      </c>
      <c r="D51" s="9" t="s">
        <v>145</v>
      </c>
      <c r="E51" s="9">
        <v>1</v>
      </c>
      <c r="F51" s="10">
        <v>91869</v>
      </c>
      <c r="G51" s="55">
        <v>91865</v>
      </c>
      <c r="H51" s="8" t="str">
        <f t="shared" si="58"/>
        <v>Cumple</v>
      </c>
      <c r="I51" s="55">
        <v>91869</v>
      </c>
      <c r="J51" s="8" t="str">
        <f t="shared" si="59"/>
        <v>Cumple</v>
      </c>
      <c r="K51" s="55"/>
      <c r="L51" s="8" t="str">
        <f t="shared" si="60"/>
        <v/>
      </c>
      <c r="M51" s="55">
        <v>91869</v>
      </c>
      <c r="N51" s="8" t="str">
        <f t="shared" si="61"/>
        <v>Cumple</v>
      </c>
      <c r="O51" s="55">
        <v>86816</v>
      </c>
      <c r="P51" s="8" t="str">
        <f t="shared" si="62"/>
        <v>Cumple</v>
      </c>
      <c r="Q51" s="55">
        <v>91869</v>
      </c>
      <c r="R51" s="8" t="str">
        <f t="shared" si="63"/>
        <v>Cumple</v>
      </c>
      <c r="S51" s="55">
        <v>91867</v>
      </c>
      <c r="T51" s="8" t="str">
        <f t="shared" si="64"/>
        <v>Cumple</v>
      </c>
      <c r="U51" s="8">
        <v>91869</v>
      </c>
      <c r="V51" s="8" t="str">
        <f t="shared" si="65"/>
        <v>Cumple</v>
      </c>
      <c r="W51" s="8"/>
      <c r="X51" s="8" t="str">
        <f t="shared" si="66"/>
        <v/>
      </c>
      <c r="Y51" s="8">
        <v>91869</v>
      </c>
      <c r="Z51" s="8" t="str">
        <f t="shared" si="67"/>
        <v>Cumple</v>
      </c>
      <c r="AA51" s="8">
        <v>87275.55</v>
      </c>
      <c r="AB51" s="8" t="str">
        <f t="shared" si="68"/>
        <v>Cumple</v>
      </c>
      <c r="AC51" s="8">
        <v>91869</v>
      </c>
      <c r="AD51" s="8" t="str">
        <f t="shared" si="69"/>
        <v>Cumple</v>
      </c>
      <c r="AE51" s="8">
        <v>91869</v>
      </c>
      <c r="AF51" s="8" t="str">
        <f t="shared" si="70"/>
        <v>Cumple</v>
      </c>
      <c r="AG51" s="8">
        <v>91869</v>
      </c>
      <c r="AH51" s="8" t="str">
        <f t="shared" si="71"/>
        <v>Cumple</v>
      </c>
      <c r="AI51" s="8">
        <v>87275</v>
      </c>
      <c r="AJ51" s="8" t="str">
        <f t="shared" si="72"/>
        <v>Cumple</v>
      </c>
      <c r="AK51" s="8">
        <v>91869</v>
      </c>
      <c r="AL51" s="8" t="str">
        <f t="shared" si="73"/>
        <v>Cumple</v>
      </c>
      <c r="AM51" s="8">
        <v>87494</v>
      </c>
      <c r="AN51" s="8" t="str">
        <f t="shared" si="74"/>
        <v>Cumple</v>
      </c>
      <c r="AO51" s="8">
        <v>91869</v>
      </c>
      <c r="AP51" s="8" t="str">
        <f t="shared" si="75"/>
        <v>Cumple</v>
      </c>
      <c r="AQ51" s="46">
        <f t="shared" si="76"/>
        <v>73495.199999999997</v>
      </c>
      <c r="AR51" s="46">
        <f t="shared" si="77"/>
        <v>87009.837312516756</v>
      </c>
      <c r="AS51" s="36"/>
      <c r="AT51" s="61"/>
    </row>
    <row r="52" spans="2:46" x14ac:dyDescent="0.25">
      <c r="B52" s="9">
        <v>20</v>
      </c>
      <c r="C52" s="53" t="s">
        <v>52</v>
      </c>
      <c r="D52" s="9" t="s">
        <v>145</v>
      </c>
      <c r="E52" s="9">
        <v>1</v>
      </c>
      <c r="F52" s="10">
        <v>334831</v>
      </c>
      <c r="G52" s="55">
        <v>334830</v>
      </c>
      <c r="H52" s="8" t="str">
        <f t="shared" si="58"/>
        <v>Cumple</v>
      </c>
      <c r="I52" s="55">
        <v>334831</v>
      </c>
      <c r="J52" s="8" t="str">
        <f t="shared" si="59"/>
        <v>Cumple</v>
      </c>
      <c r="K52" s="55"/>
      <c r="L52" s="8" t="str">
        <f t="shared" si="60"/>
        <v/>
      </c>
      <c r="M52" s="55">
        <v>334831</v>
      </c>
      <c r="N52" s="8" t="str">
        <f t="shared" si="61"/>
        <v>Cumple</v>
      </c>
      <c r="O52" s="55">
        <v>316415</v>
      </c>
      <c r="P52" s="8" t="str">
        <f t="shared" si="62"/>
        <v>Cumple</v>
      </c>
      <c r="Q52" s="55">
        <v>334831</v>
      </c>
      <c r="R52" s="8" t="str">
        <f t="shared" si="63"/>
        <v>Cumple</v>
      </c>
      <c r="S52" s="55">
        <v>334829</v>
      </c>
      <c r="T52" s="8" t="str">
        <f t="shared" si="64"/>
        <v>Cumple</v>
      </c>
      <c r="U52" s="8">
        <v>334831</v>
      </c>
      <c r="V52" s="8" t="str">
        <f t="shared" si="65"/>
        <v>Cumple</v>
      </c>
      <c r="W52" s="8"/>
      <c r="X52" s="8" t="str">
        <f t="shared" si="66"/>
        <v/>
      </c>
      <c r="Y52" s="8">
        <v>334831</v>
      </c>
      <c r="Z52" s="8" t="str">
        <f t="shared" si="67"/>
        <v>Cumple</v>
      </c>
      <c r="AA52" s="8">
        <v>318089.45</v>
      </c>
      <c r="AB52" s="8" t="str">
        <f t="shared" si="68"/>
        <v>Cumple</v>
      </c>
      <c r="AC52" s="8">
        <v>334831</v>
      </c>
      <c r="AD52" s="8" t="str">
        <f t="shared" si="69"/>
        <v>Cumple</v>
      </c>
      <c r="AE52" s="8">
        <v>334831</v>
      </c>
      <c r="AF52" s="8" t="str">
        <f t="shared" si="70"/>
        <v>Cumple</v>
      </c>
      <c r="AG52" s="8">
        <v>334831</v>
      </c>
      <c r="AH52" s="8" t="str">
        <f t="shared" si="71"/>
        <v>Cumple</v>
      </c>
      <c r="AI52" s="8">
        <v>318088</v>
      </c>
      <c r="AJ52" s="8" t="str">
        <f t="shared" si="72"/>
        <v>Cumple</v>
      </c>
      <c r="AK52" s="8">
        <v>334831</v>
      </c>
      <c r="AL52" s="8" t="str">
        <f t="shared" si="73"/>
        <v>Cumple</v>
      </c>
      <c r="AM52" s="8">
        <v>318887</v>
      </c>
      <c r="AN52" s="8" t="str">
        <f t="shared" si="74"/>
        <v>Cumple</v>
      </c>
      <c r="AO52" s="8">
        <v>334831</v>
      </c>
      <c r="AP52" s="8" t="str">
        <f t="shared" si="75"/>
        <v>Cumple</v>
      </c>
      <c r="AQ52" s="46">
        <f t="shared" si="76"/>
        <v>267864.8</v>
      </c>
      <c r="AR52" s="46">
        <f t="shared" si="77"/>
        <v>317121.67414872965</v>
      </c>
      <c r="AS52" s="36"/>
      <c r="AT52" s="61"/>
    </row>
    <row r="53" spans="2:46" x14ac:dyDescent="0.25">
      <c r="B53" s="9">
        <v>21</v>
      </c>
      <c r="C53" s="53" t="s">
        <v>53</v>
      </c>
      <c r="D53" s="9" t="s">
        <v>145</v>
      </c>
      <c r="E53" s="9">
        <v>1</v>
      </c>
      <c r="F53" s="10">
        <v>199819</v>
      </c>
      <c r="G53" s="55">
        <v>199815</v>
      </c>
      <c r="H53" s="8" t="str">
        <f t="shared" si="58"/>
        <v>Cumple</v>
      </c>
      <c r="I53" s="55">
        <v>199819</v>
      </c>
      <c r="J53" s="8" t="str">
        <f t="shared" si="59"/>
        <v>Cumple</v>
      </c>
      <c r="K53" s="55"/>
      <c r="L53" s="8" t="str">
        <f t="shared" si="60"/>
        <v/>
      </c>
      <c r="M53" s="55">
        <v>199819</v>
      </c>
      <c r="N53" s="8" t="str">
        <f t="shared" si="61"/>
        <v>Cumple</v>
      </c>
      <c r="O53" s="55">
        <v>188828</v>
      </c>
      <c r="P53" s="8" t="str">
        <f t="shared" si="62"/>
        <v>Cumple</v>
      </c>
      <c r="Q53" s="55">
        <v>199819</v>
      </c>
      <c r="R53" s="8" t="str">
        <f t="shared" si="63"/>
        <v>Cumple</v>
      </c>
      <c r="S53" s="55">
        <v>199817</v>
      </c>
      <c r="T53" s="8" t="str">
        <f t="shared" si="64"/>
        <v>Cumple</v>
      </c>
      <c r="U53" s="8">
        <v>199819</v>
      </c>
      <c r="V53" s="8" t="str">
        <f t="shared" si="65"/>
        <v>Cumple</v>
      </c>
      <c r="W53" s="8"/>
      <c r="X53" s="8" t="str">
        <f t="shared" si="66"/>
        <v/>
      </c>
      <c r="Y53" s="8">
        <v>199819</v>
      </c>
      <c r="Z53" s="8" t="str">
        <f t="shared" si="67"/>
        <v>Cumple</v>
      </c>
      <c r="AA53" s="8">
        <v>189828.05</v>
      </c>
      <c r="AB53" s="8" t="str">
        <f t="shared" si="68"/>
        <v>Cumple</v>
      </c>
      <c r="AC53" s="8">
        <v>199819</v>
      </c>
      <c r="AD53" s="8" t="str">
        <f t="shared" si="69"/>
        <v>Cumple</v>
      </c>
      <c r="AE53" s="8">
        <v>199819</v>
      </c>
      <c r="AF53" s="8" t="str">
        <f t="shared" si="70"/>
        <v>Cumple</v>
      </c>
      <c r="AG53" s="8">
        <v>199819</v>
      </c>
      <c r="AH53" s="8" t="str">
        <f t="shared" si="71"/>
        <v>Cumple</v>
      </c>
      <c r="AI53" s="8">
        <v>189827</v>
      </c>
      <c r="AJ53" s="8" t="str">
        <f t="shared" si="72"/>
        <v>Cumple</v>
      </c>
      <c r="AK53" s="8">
        <v>199819</v>
      </c>
      <c r="AL53" s="8" t="str">
        <f t="shared" si="73"/>
        <v>Cumple</v>
      </c>
      <c r="AM53" s="8">
        <v>190304</v>
      </c>
      <c r="AN53" s="8" t="str">
        <f t="shared" si="74"/>
        <v>Cumple</v>
      </c>
      <c r="AO53" s="8">
        <v>199819</v>
      </c>
      <c r="AP53" s="8" t="str">
        <f t="shared" si="75"/>
        <v>Cumple</v>
      </c>
      <c r="AQ53" s="46">
        <f t="shared" si="76"/>
        <v>159855.20000000001</v>
      </c>
      <c r="AR53" s="46">
        <f t="shared" si="77"/>
        <v>189249.92373337661</v>
      </c>
      <c r="AS53" s="36"/>
      <c r="AT53" s="61"/>
    </row>
    <row r="54" spans="2:46" x14ac:dyDescent="0.25">
      <c r="B54" s="9">
        <v>22</v>
      </c>
      <c r="C54" s="53" t="s">
        <v>54</v>
      </c>
      <c r="D54" s="9" t="s">
        <v>145</v>
      </c>
      <c r="E54" s="9">
        <v>1</v>
      </c>
      <c r="F54" s="10">
        <v>58566</v>
      </c>
      <c r="G54" s="55">
        <v>58560</v>
      </c>
      <c r="H54" s="8" t="str">
        <f t="shared" si="58"/>
        <v>Cumple</v>
      </c>
      <c r="I54" s="55">
        <v>58566</v>
      </c>
      <c r="J54" s="8" t="str">
        <f t="shared" si="59"/>
        <v>Cumple</v>
      </c>
      <c r="K54" s="55"/>
      <c r="L54" s="8" t="str">
        <f t="shared" si="60"/>
        <v/>
      </c>
      <c r="M54" s="55">
        <v>58566</v>
      </c>
      <c r="N54" s="8" t="str">
        <f t="shared" si="61"/>
        <v>Cumple</v>
      </c>
      <c r="O54" s="55">
        <v>55344</v>
      </c>
      <c r="P54" s="8" t="str">
        <f t="shared" si="62"/>
        <v>Cumple</v>
      </c>
      <c r="Q54" s="55">
        <v>58566</v>
      </c>
      <c r="R54" s="8" t="str">
        <f t="shared" si="63"/>
        <v>Cumple</v>
      </c>
      <c r="S54" s="55">
        <v>58564</v>
      </c>
      <c r="T54" s="8" t="str">
        <f t="shared" si="64"/>
        <v>Cumple</v>
      </c>
      <c r="U54" s="8">
        <v>58566</v>
      </c>
      <c r="V54" s="8" t="str">
        <f t="shared" si="65"/>
        <v>Cumple</v>
      </c>
      <c r="W54" s="8"/>
      <c r="X54" s="8" t="str">
        <f t="shared" si="66"/>
        <v/>
      </c>
      <c r="Y54" s="8">
        <v>58566</v>
      </c>
      <c r="Z54" s="8" t="str">
        <f t="shared" si="67"/>
        <v>Cumple</v>
      </c>
      <c r="AA54" s="8">
        <v>55637.7</v>
      </c>
      <c r="AB54" s="8" t="str">
        <f t="shared" si="68"/>
        <v>Cumple</v>
      </c>
      <c r="AC54" s="8">
        <v>58566</v>
      </c>
      <c r="AD54" s="8" t="str">
        <f t="shared" si="69"/>
        <v>Cumple</v>
      </c>
      <c r="AE54" s="8">
        <v>58566</v>
      </c>
      <c r="AF54" s="8" t="str">
        <f t="shared" si="70"/>
        <v>Cumple</v>
      </c>
      <c r="AG54" s="8">
        <v>58566</v>
      </c>
      <c r="AH54" s="8" t="str">
        <f t="shared" si="71"/>
        <v>Cumple</v>
      </c>
      <c r="AI54" s="8">
        <v>55637</v>
      </c>
      <c r="AJ54" s="8" t="str">
        <f t="shared" si="72"/>
        <v>Cumple</v>
      </c>
      <c r="AK54" s="8">
        <v>58566</v>
      </c>
      <c r="AL54" s="8" t="str">
        <f t="shared" si="73"/>
        <v>Cumple</v>
      </c>
      <c r="AM54" s="8">
        <v>55777</v>
      </c>
      <c r="AN54" s="8" t="str">
        <f t="shared" si="74"/>
        <v>Cumple</v>
      </c>
      <c r="AO54" s="8">
        <v>58566</v>
      </c>
      <c r="AP54" s="8" t="str">
        <f t="shared" si="75"/>
        <v>Cumple</v>
      </c>
      <c r="AQ54" s="46">
        <f t="shared" si="76"/>
        <v>46852.800000000003</v>
      </c>
      <c r="AR54" s="46">
        <f t="shared" si="77"/>
        <v>55467.633936890139</v>
      </c>
      <c r="AS54" s="36"/>
      <c r="AT54" s="61"/>
    </row>
    <row r="55" spans="2:46" x14ac:dyDescent="0.25">
      <c r="B55" s="9">
        <v>23</v>
      </c>
      <c r="C55" s="53" t="s">
        <v>55</v>
      </c>
      <c r="D55" s="9" t="s">
        <v>145</v>
      </c>
      <c r="E55" s="9">
        <v>1</v>
      </c>
      <c r="F55" s="10">
        <v>1791</v>
      </c>
      <c r="G55" s="55">
        <v>1790</v>
      </c>
      <c r="H55" s="8" t="str">
        <f t="shared" si="58"/>
        <v>Cumple</v>
      </c>
      <c r="I55" s="55">
        <v>1791</v>
      </c>
      <c r="J55" s="8" t="str">
        <f t="shared" si="59"/>
        <v>Cumple</v>
      </c>
      <c r="K55" s="55"/>
      <c r="L55" s="8" t="str">
        <f t="shared" si="60"/>
        <v/>
      </c>
      <c r="M55" s="55">
        <v>1791</v>
      </c>
      <c r="N55" s="8" t="str">
        <f t="shared" si="61"/>
        <v>Cumple</v>
      </c>
      <c r="O55" s="55">
        <v>1692</v>
      </c>
      <c r="P55" s="8" t="str">
        <f t="shared" si="62"/>
        <v>Cumple</v>
      </c>
      <c r="Q55" s="55">
        <v>1791</v>
      </c>
      <c r="R55" s="8" t="str">
        <f t="shared" si="63"/>
        <v>Cumple</v>
      </c>
      <c r="S55" s="55">
        <v>1789</v>
      </c>
      <c r="T55" s="8" t="str">
        <f t="shared" si="64"/>
        <v>Cumple</v>
      </c>
      <c r="U55" s="8">
        <v>1791</v>
      </c>
      <c r="V55" s="8" t="str">
        <f t="shared" si="65"/>
        <v>Cumple</v>
      </c>
      <c r="W55" s="8"/>
      <c r="X55" s="8" t="str">
        <f t="shared" si="66"/>
        <v/>
      </c>
      <c r="Y55" s="8">
        <v>1791</v>
      </c>
      <c r="Z55" s="8" t="str">
        <f t="shared" si="67"/>
        <v>Cumple</v>
      </c>
      <c r="AA55" s="8">
        <v>1701.45</v>
      </c>
      <c r="AB55" s="8" t="str">
        <f t="shared" si="68"/>
        <v>Cumple</v>
      </c>
      <c r="AC55" s="8">
        <v>1791</v>
      </c>
      <c r="AD55" s="8" t="str">
        <f t="shared" si="69"/>
        <v>Cumple</v>
      </c>
      <c r="AE55" s="8">
        <v>1791</v>
      </c>
      <c r="AF55" s="8" t="str">
        <f t="shared" si="70"/>
        <v>Cumple</v>
      </c>
      <c r="AG55" s="8">
        <v>1791</v>
      </c>
      <c r="AH55" s="8" t="str">
        <f t="shared" si="71"/>
        <v>Cumple</v>
      </c>
      <c r="AI55" s="8">
        <v>1700</v>
      </c>
      <c r="AJ55" s="8" t="str">
        <f t="shared" si="72"/>
        <v>Cumple</v>
      </c>
      <c r="AK55" s="8">
        <v>1791</v>
      </c>
      <c r="AL55" s="8" t="str">
        <f t="shared" si="73"/>
        <v>Cumple</v>
      </c>
      <c r="AM55" s="8">
        <v>1706</v>
      </c>
      <c r="AN55" s="8" t="str">
        <f t="shared" si="74"/>
        <v>Cumple</v>
      </c>
      <c r="AO55" s="8">
        <v>1791</v>
      </c>
      <c r="AP55" s="8" t="str">
        <f t="shared" si="75"/>
        <v>Cumple</v>
      </c>
      <c r="AQ55" s="46">
        <f t="shared" si="76"/>
        <v>1432.8000000000002</v>
      </c>
      <c r="AR55" s="46">
        <f t="shared" si="77"/>
        <v>1694.9107138680033</v>
      </c>
      <c r="AS55" s="36"/>
      <c r="AT55" s="61"/>
    </row>
    <row r="56" spans="2:46" x14ac:dyDescent="0.25">
      <c r="B56" s="9">
        <v>24</v>
      </c>
      <c r="C56" s="53" t="s">
        <v>56</v>
      </c>
      <c r="D56" s="9" t="s">
        <v>145</v>
      </c>
      <c r="E56" s="9">
        <v>1</v>
      </c>
      <c r="F56" s="10">
        <v>37295</v>
      </c>
      <c r="G56" s="55">
        <v>37290</v>
      </c>
      <c r="H56" s="8" t="str">
        <f t="shared" si="58"/>
        <v>Cumple</v>
      </c>
      <c r="I56" s="55">
        <v>37295</v>
      </c>
      <c r="J56" s="8" t="str">
        <f t="shared" si="59"/>
        <v>Cumple</v>
      </c>
      <c r="K56" s="55"/>
      <c r="L56" s="8" t="str">
        <f t="shared" si="60"/>
        <v/>
      </c>
      <c r="M56" s="55">
        <v>37295</v>
      </c>
      <c r="N56" s="8" t="str">
        <f t="shared" si="61"/>
        <v>Cumple</v>
      </c>
      <c r="O56" s="55">
        <v>35243</v>
      </c>
      <c r="P56" s="8" t="str">
        <f t="shared" si="62"/>
        <v>Cumple</v>
      </c>
      <c r="Q56" s="55">
        <v>37295</v>
      </c>
      <c r="R56" s="8" t="str">
        <f t="shared" si="63"/>
        <v>Cumple</v>
      </c>
      <c r="S56" s="55">
        <v>37293</v>
      </c>
      <c r="T56" s="8" t="str">
        <f t="shared" si="64"/>
        <v>Cumple</v>
      </c>
      <c r="U56" s="8">
        <v>37295</v>
      </c>
      <c r="V56" s="8" t="str">
        <f t="shared" si="65"/>
        <v>Cumple</v>
      </c>
      <c r="W56" s="8"/>
      <c r="X56" s="8" t="str">
        <f t="shared" si="66"/>
        <v/>
      </c>
      <c r="Y56" s="8">
        <v>37295</v>
      </c>
      <c r="Z56" s="8" t="str">
        <f t="shared" si="67"/>
        <v>Cumple</v>
      </c>
      <c r="AA56" s="8">
        <v>35430.25</v>
      </c>
      <c r="AB56" s="8" t="str">
        <f t="shared" si="68"/>
        <v>Cumple</v>
      </c>
      <c r="AC56" s="8">
        <v>37295</v>
      </c>
      <c r="AD56" s="8" t="str">
        <f t="shared" si="69"/>
        <v>Cumple</v>
      </c>
      <c r="AE56" s="8">
        <v>37295</v>
      </c>
      <c r="AF56" s="8" t="str">
        <f t="shared" si="70"/>
        <v>Cumple</v>
      </c>
      <c r="AG56" s="8">
        <v>37295</v>
      </c>
      <c r="AH56" s="8" t="str">
        <f t="shared" si="71"/>
        <v>Cumple</v>
      </c>
      <c r="AI56" s="8">
        <v>35429</v>
      </c>
      <c r="AJ56" s="8" t="str">
        <f t="shared" si="72"/>
        <v>Cumple</v>
      </c>
      <c r="AK56" s="8">
        <v>37295</v>
      </c>
      <c r="AL56" s="8" t="str">
        <f t="shared" si="73"/>
        <v>Cumple</v>
      </c>
      <c r="AM56" s="8">
        <v>35519</v>
      </c>
      <c r="AN56" s="8" t="str">
        <f t="shared" si="74"/>
        <v>Cumple</v>
      </c>
      <c r="AO56" s="8">
        <v>37295</v>
      </c>
      <c r="AP56" s="8" t="str">
        <f t="shared" si="75"/>
        <v>Cumple</v>
      </c>
      <c r="AQ56" s="46">
        <f t="shared" si="76"/>
        <v>29836</v>
      </c>
      <c r="AR56" s="46">
        <f t="shared" si="77"/>
        <v>35321.250193348977</v>
      </c>
      <c r="AS56" s="36"/>
      <c r="AT56" s="61"/>
    </row>
    <row r="57" spans="2:46" x14ac:dyDescent="0.25">
      <c r="B57" s="9">
        <v>25</v>
      </c>
      <c r="C57" s="53" t="s">
        <v>57</v>
      </c>
      <c r="D57" s="9" t="s">
        <v>145</v>
      </c>
      <c r="E57" s="9">
        <v>1</v>
      </c>
      <c r="F57" s="10">
        <v>13447</v>
      </c>
      <c r="G57" s="55">
        <v>13445</v>
      </c>
      <c r="H57" s="8" t="str">
        <f t="shared" si="58"/>
        <v>Cumple</v>
      </c>
      <c r="I57" s="55">
        <v>13447</v>
      </c>
      <c r="J57" s="8" t="str">
        <f t="shared" si="59"/>
        <v>Cumple</v>
      </c>
      <c r="K57" s="55"/>
      <c r="L57" s="8" t="str">
        <f t="shared" si="60"/>
        <v/>
      </c>
      <c r="M57" s="55">
        <v>13447</v>
      </c>
      <c r="N57" s="8" t="str">
        <f t="shared" si="61"/>
        <v>Cumple</v>
      </c>
      <c r="O57" s="55">
        <v>12707</v>
      </c>
      <c r="P57" s="8" t="str">
        <f t="shared" si="62"/>
        <v>Cumple</v>
      </c>
      <c r="Q57" s="55">
        <v>13447</v>
      </c>
      <c r="R57" s="8" t="str">
        <f t="shared" si="63"/>
        <v>Cumple</v>
      </c>
      <c r="S57" s="55">
        <v>13445</v>
      </c>
      <c r="T57" s="8" t="str">
        <f t="shared" si="64"/>
        <v>Cumple</v>
      </c>
      <c r="U57" s="8">
        <v>13447</v>
      </c>
      <c r="V57" s="8" t="str">
        <f t="shared" si="65"/>
        <v>Cumple</v>
      </c>
      <c r="W57" s="8"/>
      <c r="X57" s="8" t="str">
        <f t="shared" si="66"/>
        <v/>
      </c>
      <c r="Y57" s="8">
        <v>13447</v>
      </c>
      <c r="Z57" s="8" t="str">
        <f t="shared" si="67"/>
        <v>Cumple</v>
      </c>
      <c r="AA57" s="8">
        <v>12774.65</v>
      </c>
      <c r="AB57" s="8" t="str">
        <f t="shared" si="68"/>
        <v>Cumple</v>
      </c>
      <c r="AC57" s="8">
        <v>13447</v>
      </c>
      <c r="AD57" s="8" t="str">
        <f t="shared" si="69"/>
        <v>Cumple</v>
      </c>
      <c r="AE57" s="8">
        <v>13447</v>
      </c>
      <c r="AF57" s="8" t="str">
        <f t="shared" si="70"/>
        <v>Cumple</v>
      </c>
      <c r="AG57" s="8">
        <v>13447</v>
      </c>
      <c r="AH57" s="8" t="str">
        <f t="shared" si="71"/>
        <v>Cumple</v>
      </c>
      <c r="AI57" s="8">
        <v>12774</v>
      </c>
      <c r="AJ57" s="8" t="str">
        <f t="shared" si="72"/>
        <v>Cumple</v>
      </c>
      <c r="AK57" s="8">
        <v>13447</v>
      </c>
      <c r="AL57" s="8" t="str">
        <f t="shared" si="73"/>
        <v>Cumple</v>
      </c>
      <c r="AM57" s="8">
        <v>12807</v>
      </c>
      <c r="AN57" s="8" t="str">
        <f t="shared" si="74"/>
        <v>Cumple</v>
      </c>
      <c r="AO57" s="8">
        <v>13447</v>
      </c>
      <c r="AP57" s="8" t="str">
        <f t="shared" si="75"/>
        <v>Cumple</v>
      </c>
      <c r="AQ57" s="46">
        <f t="shared" si="76"/>
        <v>10757.6</v>
      </c>
      <c r="AR57" s="46">
        <f t="shared" si="77"/>
        <v>12735.128534458638</v>
      </c>
      <c r="AS57" s="36"/>
      <c r="AT57" s="61"/>
    </row>
    <row r="58" spans="2:46" x14ac:dyDescent="0.25">
      <c r="B58" s="9">
        <v>26</v>
      </c>
      <c r="C58" s="53" t="s">
        <v>58</v>
      </c>
      <c r="D58" s="9" t="s">
        <v>145</v>
      </c>
      <c r="E58" s="9">
        <v>1</v>
      </c>
      <c r="F58" s="10">
        <v>50765</v>
      </c>
      <c r="G58" s="55">
        <v>50760</v>
      </c>
      <c r="H58" s="8" t="str">
        <f t="shared" si="58"/>
        <v>Cumple</v>
      </c>
      <c r="I58" s="55">
        <v>50765</v>
      </c>
      <c r="J58" s="8" t="str">
        <f t="shared" si="59"/>
        <v>Cumple</v>
      </c>
      <c r="K58" s="55"/>
      <c r="L58" s="8" t="str">
        <f t="shared" si="60"/>
        <v/>
      </c>
      <c r="M58" s="55">
        <v>50765</v>
      </c>
      <c r="N58" s="8" t="str">
        <f t="shared" si="61"/>
        <v>Cumple</v>
      </c>
      <c r="O58" s="55">
        <v>47972</v>
      </c>
      <c r="P58" s="8" t="str">
        <f t="shared" si="62"/>
        <v>Cumple</v>
      </c>
      <c r="Q58" s="55">
        <v>50765</v>
      </c>
      <c r="R58" s="8" t="str">
        <f t="shared" si="63"/>
        <v>Cumple</v>
      </c>
      <c r="S58" s="55">
        <v>50763</v>
      </c>
      <c r="T58" s="8" t="str">
        <f t="shared" si="64"/>
        <v>Cumple</v>
      </c>
      <c r="U58" s="8">
        <v>50765</v>
      </c>
      <c r="V58" s="8" t="str">
        <f t="shared" si="65"/>
        <v>Cumple</v>
      </c>
      <c r="W58" s="8"/>
      <c r="X58" s="8" t="str">
        <f t="shared" si="66"/>
        <v/>
      </c>
      <c r="Y58" s="8">
        <v>50765</v>
      </c>
      <c r="Z58" s="8" t="str">
        <f t="shared" si="67"/>
        <v>Cumple</v>
      </c>
      <c r="AA58" s="8">
        <v>48226.75</v>
      </c>
      <c r="AB58" s="8" t="str">
        <f t="shared" si="68"/>
        <v>Cumple</v>
      </c>
      <c r="AC58" s="8">
        <v>50765</v>
      </c>
      <c r="AD58" s="8" t="str">
        <f t="shared" si="69"/>
        <v>Cumple</v>
      </c>
      <c r="AE58" s="8">
        <v>50765</v>
      </c>
      <c r="AF58" s="8" t="str">
        <f t="shared" si="70"/>
        <v>Cumple</v>
      </c>
      <c r="AG58" s="8">
        <v>50765</v>
      </c>
      <c r="AH58" s="8" t="str">
        <f t="shared" si="71"/>
        <v>Cumple</v>
      </c>
      <c r="AI58" s="8">
        <v>48226</v>
      </c>
      <c r="AJ58" s="8" t="str">
        <f t="shared" si="72"/>
        <v>Cumple</v>
      </c>
      <c r="AK58" s="8">
        <v>50765</v>
      </c>
      <c r="AL58" s="8" t="str">
        <f t="shared" si="73"/>
        <v>Cumple</v>
      </c>
      <c r="AM58" s="8">
        <v>48348</v>
      </c>
      <c r="AN58" s="8" t="str">
        <f t="shared" si="74"/>
        <v>Cumple</v>
      </c>
      <c r="AO58" s="8">
        <v>50765</v>
      </c>
      <c r="AP58" s="8" t="str">
        <f t="shared" si="75"/>
        <v>Cumple</v>
      </c>
      <c r="AQ58" s="46">
        <f t="shared" si="76"/>
        <v>40612</v>
      </c>
      <c r="AR58" s="46">
        <f t="shared" si="77"/>
        <v>48079.136046514694</v>
      </c>
      <c r="AS58" s="36"/>
      <c r="AT58" s="61"/>
    </row>
    <row r="59" spans="2:46" x14ac:dyDescent="0.25">
      <c r="B59" s="9">
        <v>27</v>
      </c>
      <c r="C59" s="53" t="s">
        <v>59</v>
      </c>
      <c r="D59" s="9" t="s">
        <v>145</v>
      </c>
      <c r="E59" s="9">
        <v>1</v>
      </c>
      <c r="F59" s="10">
        <v>84720</v>
      </c>
      <c r="G59" s="55">
        <v>84715</v>
      </c>
      <c r="H59" s="8" t="str">
        <f t="shared" si="58"/>
        <v>Cumple</v>
      </c>
      <c r="I59" s="55">
        <v>84720</v>
      </c>
      <c r="J59" s="8" t="str">
        <f t="shared" si="59"/>
        <v>Cumple</v>
      </c>
      <c r="K59" s="55"/>
      <c r="L59" s="8" t="str">
        <f t="shared" si="60"/>
        <v/>
      </c>
      <c r="M59" s="55">
        <v>84720</v>
      </c>
      <c r="N59" s="8" t="str">
        <f t="shared" si="61"/>
        <v>Cumple</v>
      </c>
      <c r="O59" s="55">
        <v>80060</v>
      </c>
      <c r="P59" s="8" t="str">
        <f t="shared" si="62"/>
        <v>Cumple</v>
      </c>
      <c r="Q59" s="55">
        <v>84720</v>
      </c>
      <c r="R59" s="8" t="str">
        <f t="shared" si="63"/>
        <v>Cumple</v>
      </c>
      <c r="S59" s="55">
        <v>84718</v>
      </c>
      <c r="T59" s="8" t="str">
        <f t="shared" si="64"/>
        <v>Cumple</v>
      </c>
      <c r="U59" s="8">
        <v>84720</v>
      </c>
      <c r="V59" s="8" t="str">
        <f t="shared" si="65"/>
        <v>Cumple</v>
      </c>
      <c r="W59" s="8"/>
      <c r="X59" s="8" t="str">
        <f t="shared" si="66"/>
        <v/>
      </c>
      <c r="Y59" s="8">
        <v>84720</v>
      </c>
      <c r="Z59" s="8" t="str">
        <f t="shared" si="67"/>
        <v>Cumple</v>
      </c>
      <c r="AA59" s="8">
        <v>80484</v>
      </c>
      <c r="AB59" s="8" t="str">
        <f t="shared" si="68"/>
        <v>Cumple</v>
      </c>
      <c r="AC59" s="8">
        <v>84720</v>
      </c>
      <c r="AD59" s="8" t="str">
        <f t="shared" si="69"/>
        <v>Cumple</v>
      </c>
      <c r="AE59" s="8">
        <v>84720</v>
      </c>
      <c r="AF59" s="8" t="str">
        <f t="shared" si="70"/>
        <v>Cumple</v>
      </c>
      <c r="AG59" s="8">
        <v>84720</v>
      </c>
      <c r="AH59" s="8" t="str">
        <f t="shared" si="71"/>
        <v>Cumple</v>
      </c>
      <c r="AI59" s="8">
        <v>80483</v>
      </c>
      <c r="AJ59" s="8" t="str">
        <f t="shared" si="72"/>
        <v>Cumple</v>
      </c>
      <c r="AK59" s="8">
        <v>84720</v>
      </c>
      <c r="AL59" s="8" t="str">
        <f t="shared" si="73"/>
        <v>Cumple</v>
      </c>
      <c r="AM59" s="8">
        <v>80686</v>
      </c>
      <c r="AN59" s="8" t="str">
        <f t="shared" si="74"/>
        <v>Cumple</v>
      </c>
      <c r="AO59" s="8">
        <v>84720</v>
      </c>
      <c r="AP59" s="8" t="str">
        <f t="shared" si="75"/>
        <v>Cumple</v>
      </c>
      <c r="AQ59" s="46">
        <f t="shared" si="76"/>
        <v>67776</v>
      </c>
      <c r="AR59" s="46">
        <f t="shared" si="77"/>
        <v>80238.491649767675</v>
      </c>
      <c r="AS59" s="36"/>
      <c r="AT59" s="61"/>
    </row>
    <row r="60" spans="2:46" x14ac:dyDescent="0.25">
      <c r="B60" s="9">
        <v>28</v>
      </c>
      <c r="C60" s="53" t="s">
        <v>60</v>
      </c>
      <c r="D60" s="9" t="s">
        <v>145</v>
      </c>
      <c r="E60" s="9">
        <v>1</v>
      </c>
      <c r="F60" s="10">
        <v>81008</v>
      </c>
      <c r="G60" s="55">
        <v>81005</v>
      </c>
      <c r="H60" s="8" t="str">
        <f t="shared" si="58"/>
        <v>Cumple</v>
      </c>
      <c r="I60" s="55">
        <v>81008</v>
      </c>
      <c r="J60" s="8" t="str">
        <f t="shared" si="59"/>
        <v>Cumple</v>
      </c>
      <c r="K60" s="55"/>
      <c r="L60" s="8" t="str">
        <f t="shared" si="60"/>
        <v/>
      </c>
      <c r="M60" s="55">
        <v>81008</v>
      </c>
      <c r="N60" s="8" t="str">
        <f t="shared" si="61"/>
        <v>Cumple</v>
      </c>
      <c r="O60" s="55">
        <v>76552</v>
      </c>
      <c r="P60" s="8" t="str">
        <f t="shared" si="62"/>
        <v>Cumple</v>
      </c>
      <c r="Q60" s="55">
        <v>81008</v>
      </c>
      <c r="R60" s="8" t="str">
        <f t="shared" si="63"/>
        <v>Cumple</v>
      </c>
      <c r="S60" s="55">
        <v>81006</v>
      </c>
      <c r="T60" s="8" t="str">
        <f t="shared" si="64"/>
        <v>Cumple</v>
      </c>
      <c r="U60" s="8">
        <v>81008</v>
      </c>
      <c r="V60" s="8" t="str">
        <f t="shared" si="65"/>
        <v>Cumple</v>
      </c>
      <c r="W60" s="8"/>
      <c r="X60" s="8" t="str">
        <f t="shared" si="66"/>
        <v/>
      </c>
      <c r="Y60" s="8">
        <v>81008</v>
      </c>
      <c r="Z60" s="8" t="str">
        <f t="shared" si="67"/>
        <v>Cumple</v>
      </c>
      <c r="AA60" s="8">
        <v>76957.600000000006</v>
      </c>
      <c r="AB60" s="8" t="str">
        <f t="shared" si="68"/>
        <v>Cumple</v>
      </c>
      <c r="AC60" s="8">
        <v>81008</v>
      </c>
      <c r="AD60" s="8" t="str">
        <f t="shared" si="69"/>
        <v>Cumple</v>
      </c>
      <c r="AE60" s="8">
        <v>81007</v>
      </c>
      <c r="AF60" s="8" t="str">
        <f t="shared" si="70"/>
        <v>Cumple</v>
      </c>
      <c r="AG60" s="8">
        <v>81008</v>
      </c>
      <c r="AH60" s="8" t="str">
        <f t="shared" si="71"/>
        <v>Cumple</v>
      </c>
      <c r="AI60" s="8">
        <v>76957</v>
      </c>
      <c r="AJ60" s="8" t="str">
        <f t="shared" si="72"/>
        <v>Cumple</v>
      </c>
      <c r="AK60" s="8">
        <v>81008</v>
      </c>
      <c r="AL60" s="8" t="str">
        <f t="shared" si="73"/>
        <v>Cumple</v>
      </c>
      <c r="AM60" s="8">
        <v>77150</v>
      </c>
      <c r="AN60" s="8" t="str">
        <f t="shared" si="74"/>
        <v>Cumple</v>
      </c>
      <c r="AO60" s="8">
        <v>81008</v>
      </c>
      <c r="AP60" s="8" t="str">
        <f t="shared" si="75"/>
        <v>Cumple</v>
      </c>
      <c r="AQ60" s="46">
        <f t="shared" si="76"/>
        <v>64806.400000000001</v>
      </c>
      <c r="AR60" s="46">
        <f t="shared" si="77"/>
        <v>76722.999743589884</v>
      </c>
      <c r="AS60" s="36"/>
      <c r="AT60" s="61"/>
    </row>
    <row r="61" spans="2:46" x14ac:dyDescent="0.25">
      <c r="B61" s="9">
        <v>29</v>
      </c>
      <c r="C61" s="53" t="s">
        <v>61</v>
      </c>
      <c r="D61" s="9" t="s">
        <v>145</v>
      </c>
      <c r="E61" s="9">
        <v>1</v>
      </c>
      <c r="F61" s="10">
        <v>226238</v>
      </c>
      <c r="G61" s="55">
        <v>226235</v>
      </c>
      <c r="H61" s="8" t="str">
        <f t="shared" si="58"/>
        <v>Cumple</v>
      </c>
      <c r="I61" s="55">
        <v>226238</v>
      </c>
      <c r="J61" s="8" t="str">
        <f t="shared" si="59"/>
        <v>Cumple</v>
      </c>
      <c r="K61" s="55"/>
      <c r="L61" s="8" t="str">
        <f t="shared" si="60"/>
        <v/>
      </c>
      <c r="M61" s="55">
        <v>226238</v>
      </c>
      <c r="N61" s="8" t="str">
        <f t="shared" si="61"/>
        <v>Cumple</v>
      </c>
      <c r="O61" s="55">
        <v>213794</v>
      </c>
      <c r="P61" s="8" t="str">
        <f t="shared" si="62"/>
        <v>Cumple</v>
      </c>
      <c r="Q61" s="55">
        <v>226238</v>
      </c>
      <c r="R61" s="8" t="str">
        <f t="shared" si="63"/>
        <v>Cumple</v>
      </c>
      <c r="S61" s="55">
        <v>226236</v>
      </c>
      <c r="T61" s="8" t="str">
        <f t="shared" si="64"/>
        <v>Cumple</v>
      </c>
      <c r="U61" s="8">
        <v>226238</v>
      </c>
      <c r="V61" s="8" t="str">
        <f t="shared" si="65"/>
        <v>Cumple</v>
      </c>
      <c r="W61" s="8"/>
      <c r="X61" s="8" t="str">
        <f t="shared" si="66"/>
        <v/>
      </c>
      <c r="Y61" s="8">
        <v>226238</v>
      </c>
      <c r="Z61" s="8" t="str">
        <f t="shared" si="67"/>
        <v>Cumple</v>
      </c>
      <c r="AA61" s="8">
        <v>214926.1</v>
      </c>
      <c r="AB61" s="8" t="str">
        <f t="shared" si="68"/>
        <v>Cumple</v>
      </c>
      <c r="AC61" s="8">
        <v>226238</v>
      </c>
      <c r="AD61" s="8" t="str">
        <f t="shared" si="69"/>
        <v>Cumple</v>
      </c>
      <c r="AE61" s="8">
        <v>226237</v>
      </c>
      <c r="AF61" s="8" t="str">
        <f t="shared" si="70"/>
        <v>Cumple</v>
      </c>
      <c r="AG61" s="8">
        <v>226238</v>
      </c>
      <c r="AH61" s="8" t="str">
        <f t="shared" si="71"/>
        <v>Cumple</v>
      </c>
      <c r="AI61" s="8">
        <v>214925</v>
      </c>
      <c r="AJ61" s="8" t="str">
        <f t="shared" si="72"/>
        <v>Cumple</v>
      </c>
      <c r="AK61" s="8">
        <v>226238</v>
      </c>
      <c r="AL61" s="8" t="str">
        <f t="shared" si="73"/>
        <v>Cumple</v>
      </c>
      <c r="AM61" s="8">
        <v>215465</v>
      </c>
      <c r="AN61" s="8" t="str">
        <f t="shared" si="74"/>
        <v>Cumple</v>
      </c>
      <c r="AO61" s="8">
        <v>226238</v>
      </c>
      <c r="AP61" s="8" t="str">
        <f t="shared" si="75"/>
        <v>Cumple</v>
      </c>
      <c r="AQ61" s="46">
        <f t="shared" si="76"/>
        <v>180990.40000000002</v>
      </c>
      <c r="AR61" s="46">
        <f t="shared" si="77"/>
        <v>214271.69907138185</v>
      </c>
      <c r="AS61" s="36"/>
      <c r="AT61" s="61"/>
    </row>
    <row r="62" spans="2:46" x14ac:dyDescent="0.25">
      <c r="B62" s="9">
        <v>30</v>
      </c>
      <c r="C62" s="53" t="s">
        <v>62</v>
      </c>
      <c r="D62" s="9" t="s">
        <v>145</v>
      </c>
      <c r="E62" s="9">
        <v>1</v>
      </c>
      <c r="F62" s="10">
        <v>183617</v>
      </c>
      <c r="G62" s="55">
        <v>183615</v>
      </c>
      <c r="H62" s="8" t="str">
        <f t="shared" si="58"/>
        <v>Cumple</v>
      </c>
      <c r="I62" s="55">
        <v>183617</v>
      </c>
      <c r="J62" s="8" t="str">
        <f t="shared" si="59"/>
        <v>Cumple</v>
      </c>
      <c r="K62" s="55"/>
      <c r="L62" s="8" t="str">
        <f t="shared" si="60"/>
        <v/>
      </c>
      <c r="M62" s="55">
        <v>183617</v>
      </c>
      <c r="N62" s="8" t="str">
        <f t="shared" si="61"/>
        <v>Cumple</v>
      </c>
      <c r="O62" s="55">
        <v>173518</v>
      </c>
      <c r="P62" s="8" t="str">
        <f t="shared" si="62"/>
        <v>Cumple</v>
      </c>
      <c r="Q62" s="55">
        <v>183617</v>
      </c>
      <c r="R62" s="8" t="str">
        <f t="shared" si="63"/>
        <v>Cumple</v>
      </c>
      <c r="S62" s="55">
        <v>183615</v>
      </c>
      <c r="T62" s="8" t="str">
        <f t="shared" si="64"/>
        <v>Cumple</v>
      </c>
      <c r="U62" s="8">
        <v>183617</v>
      </c>
      <c r="V62" s="8" t="str">
        <f t="shared" si="65"/>
        <v>Cumple</v>
      </c>
      <c r="W62" s="8"/>
      <c r="X62" s="8" t="str">
        <f t="shared" si="66"/>
        <v/>
      </c>
      <c r="Y62" s="8">
        <v>183617</v>
      </c>
      <c r="Z62" s="8" t="str">
        <f t="shared" si="67"/>
        <v>Cumple</v>
      </c>
      <c r="AA62" s="8">
        <v>174436.15</v>
      </c>
      <c r="AB62" s="8" t="str">
        <f t="shared" si="68"/>
        <v>Cumple</v>
      </c>
      <c r="AC62" s="8">
        <v>183617</v>
      </c>
      <c r="AD62" s="8" t="str">
        <f t="shared" si="69"/>
        <v>Cumple</v>
      </c>
      <c r="AE62" s="8">
        <v>183617</v>
      </c>
      <c r="AF62" s="8" t="str">
        <f t="shared" si="70"/>
        <v>Cumple</v>
      </c>
      <c r="AG62" s="8">
        <v>183617</v>
      </c>
      <c r="AH62" s="8" t="str">
        <f t="shared" si="71"/>
        <v>Cumple</v>
      </c>
      <c r="AI62" s="8">
        <v>174435</v>
      </c>
      <c r="AJ62" s="8" t="str">
        <f t="shared" si="72"/>
        <v>Cumple</v>
      </c>
      <c r="AK62" s="8">
        <v>183617</v>
      </c>
      <c r="AL62" s="8" t="str">
        <f t="shared" si="73"/>
        <v>Cumple</v>
      </c>
      <c r="AM62" s="8">
        <v>174873</v>
      </c>
      <c r="AN62" s="8" t="str">
        <f t="shared" si="74"/>
        <v>Cumple</v>
      </c>
      <c r="AO62" s="8">
        <v>183617</v>
      </c>
      <c r="AP62" s="8" t="str">
        <f t="shared" si="75"/>
        <v>Cumple</v>
      </c>
      <c r="AQ62" s="46">
        <f t="shared" si="76"/>
        <v>146893.6</v>
      </c>
      <c r="AR62" s="46">
        <f t="shared" si="77"/>
        <v>173905.237514698</v>
      </c>
      <c r="AS62" s="36"/>
      <c r="AT62" s="61"/>
    </row>
    <row r="63" spans="2:46" x14ac:dyDescent="0.25">
      <c r="B63" s="9">
        <v>31</v>
      </c>
      <c r="C63" s="53" t="s">
        <v>63</v>
      </c>
      <c r="D63" s="9" t="s">
        <v>145</v>
      </c>
      <c r="E63" s="9">
        <v>1</v>
      </c>
      <c r="F63" s="10">
        <v>13177</v>
      </c>
      <c r="G63" s="55">
        <v>13175</v>
      </c>
      <c r="H63" s="8" t="str">
        <f t="shared" si="58"/>
        <v>Cumple</v>
      </c>
      <c r="I63" s="55">
        <v>13177</v>
      </c>
      <c r="J63" s="8" t="str">
        <f t="shared" si="59"/>
        <v>Cumple</v>
      </c>
      <c r="K63" s="55"/>
      <c r="L63" s="8" t="str">
        <f t="shared" si="60"/>
        <v/>
      </c>
      <c r="M63" s="55">
        <v>13177</v>
      </c>
      <c r="N63" s="8" t="str">
        <f t="shared" si="61"/>
        <v>Cumple</v>
      </c>
      <c r="O63" s="55">
        <v>12452</v>
      </c>
      <c r="P63" s="8" t="str">
        <f t="shared" si="62"/>
        <v>Cumple</v>
      </c>
      <c r="Q63" s="55">
        <v>13177</v>
      </c>
      <c r="R63" s="8" t="str">
        <f t="shared" si="63"/>
        <v>Cumple</v>
      </c>
      <c r="S63" s="55">
        <v>13175</v>
      </c>
      <c r="T63" s="8" t="str">
        <f t="shared" si="64"/>
        <v>Cumple</v>
      </c>
      <c r="U63" s="8">
        <v>13177</v>
      </c>
      <c r="V63" s="8" t="str">
        <f t="shared" si="65"/>
        <v>Cumple</v>
      </c>
      <c r="W63" s="8"/>
      <c r="X63" s="8" t="str">
        <f t="shared" si="66"/>
        <v/>
      </c>
      <c r="Y63" s="8">
        <v>13177</v>
      </c>
      <c r="Z63" s="8" t="str">
        <f t="shared" si="67"/>
        <v>Cumple</v>
      </c>
      <c r="AA63" s="8">
        <v>12518.15</v>
      </c>
      <c r="AB63" s="8" t="str">
        <f t="shared" si="68"/>
        <v>Cumple</v>
      </c>
      <c r="AC63" s="8">
        <v>13177</v>
      </c>
      <c r="AD63" s="8" t="str">
        <f t="shared" si="69"/>
        <v>Cumple</v>
      </c>
      <c r="AE63" s="8">
        <v>13177</v>
      </c>
      <c r="AF63" s="8" t="str">
        <f t="shared" si="70"/>
        <v>Cumple</v>
      </c>
      <c r="AG63" s="8">
        <v>13177</v>
      </c>
      <c r="AH63" s="8" t="str">
        <f t="shared" si="71"/>
        <v>Cumple</v>
      </c>
      <c r="AI63" s="8">
        <v>12517</v>
      </c>
      <c r="AJ63" s="8" t="str">
        <f t="shared" si="72"/>
        <v>Cumple</v>
      </c>
      <c r="AK63" s="8">
        <v>13177</v>
      </c>
      <c r="AL63" s="8" t="str">
        <f t="shared" si="73"/>
        <v>Cumple</v>
      </c>
      <c r="AM63" s="8">
        <v>12550</v>
      </c>
      <c r="AN63" s="8" t="str">
        <f t="shared" si="74"/>
        <v>Cumple</v>
      </c>
      <c r="AO63" s="8">
        <v>13177</v>
      </c>
      <c r="AP63" s="8" t="str">
        <f t="shared" si="75"/>
        <v>Cumple</v>
      </c>
      <c r="AQ63" s="46">
        <f t="shared" si="76"/>
        <v>10541.6</v>
      </c>
      <c r="AR63" s="46">
        <f t="shared" si="77"/>
        <v>12479.135889904379</v>
      </c>
      <c r="AS63" s="36"/>
      <c r="AT63" s="61"/>
    </row>
    <row r="64" spans="2:46" x14ac:dyDescent="0.25">
      <c r="B64" s="9">
        <v>32</v>
      </c>
      <c r="C64" s="53" t="s">
        <v>64</v>
      </c>
      <c r="D64" s="9" t="s">
        <v>145</v>
      </c>
      <c r="E64" s="9">
        <v>1</v>
      </c>
      <c r="F64" s="10">
        <v>12000</v>
      </c>
      <c r="G64" s="55">
        <v>11950</v>
      </c>
      <c r="H64" s="8" t="str">
        <f t="shared" si="58"/>
        <v>Cumple</v>
      </c>
      <c r="I64" s="55">
        <v>12000</v>
      </c>
      <c r="J64" s="8" t="str">
        <f t="shared" si="59"/>
        <v>Cumple</v>
      </c>
      <c r="K64" s="55"/>
      <c r="L64" s="8" t="str">
        <f t="shared" si="60"/>
        <v/>
      </c>
      <c r="M64" s="55">
        <v>12000</v>
      </c>
      <c r="N64" s="8" t="str">
        <f t="shared" si="61"/>
        <v>Cumple</v>
      </c>
      <c r="O64" s="55">
        <v>11340</v>
      </c>
      <c r="P64" s="8" t="str">
        <f t="shared" si="62"/>
        <v>Cumple</v>
      </c>
      <c r="Q64" s="55">
        <v>12000</v>
      </c>
      <c r="R64" s="8" t="str">
        <f t="shared" si="63"/>
        <v>Cumple</v>
      </c>
      <c r="S64" s="55">
        <v>11998</v>
      </c>
      <c r="T64" s="8" t="str">
        <f t="shared" si="64"/>
        <v>Cumple</v>
      </c>
      <c r="U64" s="8">
        <v>12000</v>
      </c>
      <c r="V64" s="8" t="str">
        <f t="shared" si="65"/>
        <v>Cumple</v>
      </c>
      <c r="W64" s="8"/>
      <c r="X64" s="8" t="str">
        <f t="shared" si="66"/>
        <v/>
      </c>
      <c r="Y64" s="8">
        <v>12000</v>
      </c>
      <c r="Z64" s="8" t="str">
        <f t="shared" si="67"/>
        <v>Cumple</v>
      </c>
      <c r="AA64" s="8">
        <v>11400</v>
      </c>
      <c r="AB64" s="8" t="str">
        <f t="shared" si="68"/>
        <v>Cumple</v>
      </c>
      <c r="AC64" s="8">
        <v>12000</v>
      </c>
      <c r="AD64" s="8" t="str">
        <f t="shared" si="69"/>
        <v>Cumple</v>
      </c>
      <c r="AE64" s="8">
        <v>12000</v>
      </c>
      <c r="AF64" s="8" t="str">
        <f t="shared" si="70"/>
        <v>Cumple</v>
      </c>
      <c r="AG64" s="8">
        <v>12000</v>
      </c>
      <c r="AH64" s="8" t="str">
        <f t="shared" si="71"/>
        <v>Cumple</v>
      </c>
      <c r="AI64" s="8">
        <v>11399</v>
      </c>
      <c r="AJ64" s="8" t="str">
        <f t="shared" si="72"/>
        <v>Cumple</v>
      </c>
      <c r="AK64" s="8">
        <v>12000</v>
      </c>
      <c r="AL64" s="8" t="str">
        <f t="shared" si="73"/>
        <v>Cumple</v>
      </c>
      <c r="AM64" s="8">
        <v>11429</v>
      </c>
      <c r="AN64" s="8" t="str">
        <f t="shared" si="74"/>
        <v>Cumple</v>
      </c>
      <c r="AO64" s="8">
        <v>12000</v>
      </c>
      <c r="AP64" s="8" t="str">
        <f t="shared" si="75"/>
        <v>Cumple</v>
      </c>
      <c r="AQ64" s="46">
        <f t="shared" si="76"/>
        <v>9600</v>
      </c>
      <c r="AR64" s="46">
        <f t="shared" si="77"/>
        <v>11364.644020413714</v>
      </c>
      <c r="AS64" s="36"/>
      <c r="AT64" s="61"/>
    </row>
    <row r="65" spans="2:46" x14ac:dyDescent="0.25">
      <c r="B65" s="9">
        <v>33</v>
      </c>
      <c r="C65" s="53" t="s">
        <v>65</v>
      </c>
      <c r="D65" s="9" t="s">
        <v>145</v>
      </c>
      <c r="E65" s="9">
        <v>1</v>
      </c>
      <c r="F65" s="10">
        <v>14257</v>
      </c>
      <c r="G65" s="55">
        <v>14255</v>
      </c>
      <c r="H65" s="8" t="str">
        <f t="shared" si="58"/>
        <v>Cumple</v>
      </c>
      <c r="I65" s="55">
        <v>14257</v>
      </c>
      <c r="J65" s="8" t="str">
        <f t="shared" si="59"/>
        <v>Cumple</v>
      </c>
      <c r="K65" s="55"/>
      <c r="L65" s="8" t="str">
        <f t="shared" si="60"/>
        <v/>
      </c>
      <c r="M65" s="55">
        <v>14257</v>
      </c>
      <c r="N65" s="8" t="str">
        <f t="shared" si="61"/>
        <v>Cumple</v>
      </c>
      <c r="O65" s="55">
        <v>13472</v>
      </c>
      <c r="P65" s="8" t="str">
        <f t="shared" si="62"/>
        <v>Cumple</v>
      </c>
      <c r="Q65" s="55">
        <v>14257</v>
      </c>
      <c r="R65" s="8" t="str">
        <f t="shared" si="63"/>
        <v>Cumple</v>
      </c>
      <c r="S65" s="55">
        <v>14255</v>
      </c>
      <c r="T65" s="8" t="str">
        <f t="shared" si="64"/>
        <v>Cumple</v>
      </c>
      <c r="U65" s="8">
        <v>14257</v>
      </c>
      <c r="V65" s="8" t="str">
        <f t="shared" si="65"/>
        <v>Cumple</v>
      </c>
      <c r="W65" s="8"/>
      <c r="X65" s="8" t="str">
        <f t="shared" si="66"/>
        <v/>
      </c>
      <c r="Y65" s="8">
        <v>14257</v>
      </c>
      <c r="Z65" s="8" t="str">
        <f t="shared" si="67"/>
        <v>Cumple</v>
      </c>
      <c r="AA65" s="8">
        <v>13544.15</v>
      </c>
      <c r="AB65" s="8" t="str">
        <f t="shared" si="68"/>
        <v>Cumple</v>
      </c>
      <c r="AC65" s="8">
        <v>14257</v>
      </c>
      <c r="AD65" s="8" t="str">
        <f t="shared" si="69"/>
        <v>Cumple</v>
      </c>
      <c r="AE65" s="8">
        <v>14257</v>
      </c>
      <c r="AF65" s="8" t="str">
        <f t="shared" si="70"/>
        <v>Cumple</v>
      </c>
      <c r="AG65" s="8">
        <v>14257</v>
      </c>
      <c r="AH65" s="8" t="str">
        <f t="shared" si="71"/>
        <v>Cumple</v>
      </c>
      <c r="AI65" s="8">
        <v>13543</v>
      </c>
      <c r="AJ65" s="8" t="str">
        <f t="shared" si="72"/>
        <v>Cumple</v>
      </c>
      <c r="AK65" s="8">
        <v>14257</v>
      </c>
      <c r="AL65" s="8" t="str">
        <f t="shared" si="73"/>
        <v>Cumple</v>
      </c>
      <c r="AM65" s="8">
        <v>13578</v>
      </c>
      <c r="AN65" s="8" t="str">
        <f t="shared" si="74"/>
        <v>Cumple</v>
      </c>
      <c r="AO65" s="8">
        <v>14257</v>
      </c>
      <c r="AP65" s="8" t="str">
        <f t="shared" si="75"/>
        <v>Cumple</v>
      </c>
      <c r="AQ65" s="46">
        <f t="shared" si="76"/>
        <v>11405.6</v>
      </c>
      <c r="AR65" s="46">
        <f t="shared" si="77"/>
        <v>13501.672154262129</v>
      </c>
      <c r="AS65" s="36"/>
      <c r="AT65" s="61"/>
    </row>
    <row r="66" spans="2:46" x14ac:dyDescent="0.25">
      <c r="B66" s="9">
        <v>34</v>
      </c>
      <c r="C66" s="53" t="s">
        <v>66</v>
      </c>
      <c r="D66" s="9" t="s">
        <v>145</v>
      </c>
      <c r="E66" s="9">
        <v>1</v>
      </c>
      <c r="F66" s="10">
        <v>32403</v>
      </c>
      <c r="G66" s="55">
        <v>32400</v>
      </c>
      <c r="H66" s="8" t="str">
        <f t="shared" si="58"/>
        <v>Cumple</v>
      </c>
      <c r="I66" s="55">
        <v>32403</v>
      </c>
      <c r="J66" s="8" t="str">
        <f t="shared" si="59"/>
        <v>Cumple</v>
      </c>
      <c r="K66" s="55"/>
      <c r="L66" s="8" t="str">
        <f t="shared" si="60"/>
        <v/>
      </c>
      <c r="M66" s="55">
        <v>32403</v>
      </c>
      <c r="N66" s="8" t="str">
        <f t="shared" si="61"/>
        <v>Cumple</v>
      </c>
      <c r="O66" s="55">
        <v>30620</v>
      </c>
      <c r="P66" s="8" t="str">
        <f t="shared" si="62"/>
        <v>Cumple</v>
      </c>
      <c r="Q66" s="55">
        <v>32403</v>
      </c>
      <c r="R66" s="8" t="str">
        <f t="shared" si="63"/>
        <v>Cumple</v>
      </c>
      <c r="S66" s="55">
        <v>32401</v>
      </c>
      <c r="T66" s="8" t="str">
        <f t="shared" si="64"/>
        <v>Cumple</v>
      </c>
      <c r="U66" s="8">
        <v>32403</v>
      </c>
      <c r="V66" s="8" t="str">
        <f t="shared" si="65"/>
        <v>Cumple</v>
      </c>
      <c r="W66" s="8"/>
      <c r="X66" s="8" t="str">
        <f t="shared" si="66"/>
        <v/>
      </c>
      <c r="Y66" s="8">
        <v>32403</v>
      </c>
      <c r="Z66" s="8" t="str">
        <f t="shared" si="67"/>
        <v>Cumple</v>
      </c>
      <c r="AA66" s="8">
        <v>30782.85</v>
      </c>
      <c r="AB66" s="8" t="str">
        <f t="shared" si="68"/>
        <v>Cumple</v>
      </c>
      <c r="AC66" s="8">
        <v>32403</v>
      </c>
      <c r="AD66" s="8" t="str">
        <f t="shared" si="69"/>
        <v>Cumple</v>
      </c>
      <c r="AE66" s="8">
        <v>32403</v>
      </c>
      <c r="AF66" s="8" t="str">
        <f t="shared" si="70"/>
        <v>Cumple</v>
      </c>
      <c r="AG66" s="8">
        <v>32403</v>
      </c>
      <c r="AH66" s="8" t="str">
        <f t="shared" si="71"/>
        <v>Cumple</v>
      </c>
      <c r="AI66" s="8">
        <v>30782</v>
      </c>
      <c r="AJ66" s="8" t="str">
        <f t="shared" si="72"/>
        <v>Cumple</v>
      </c>
      <c r="AK66" s="8">
        <v>32403</v>
      </c>
      <c r="AL66" s="8" t="str">
        <f t="shared" si="73"/>
        <v>Cumple</v>
      </c>
      <c r="AM66" s="8">
        <v>30860</v>
      </c>
      <c r="AN66" s="8" t="str">
        <f t="shared" si="74"/>
        <v>Cumple</v>
      </c>
      <c r="AO66" s="8">
        <v>32403</v>
      </c>
      <c r="AP66" s="8" t="str">
        <f t="shared" si="75"/>
        <v>Cumple</v>
      </c>
      <c r="AQ66" s="46">
        <f t="shared" si="76"/>
        <v>25922.400000000001</v>
      </c>
      <c r="AR66" s="46">
        <f t="shared" si="77"/>
        <v>30688.222919466785</v>
      </c>
      <c r="AS66" s="36"/>
      <c r="AT66" s="61"/>
    </row>
    <row r="67" spans="2:46" x14ac:dyDescent="0.25">
      <c r="B67" s="9">
        <v>35</v>
      </c>
      <c r="C67" s="53" t="s">
        <v>67</v>
      </c>
      <c r="D67" s="9" t="s">
        <v>145</v>
      </c>
      <c r="E67" s="9">
        <v>1</v>
      </c>
      <c r="F67" s="10">
        <v>128532</v>
      </c>
      <c r="G67" s="55">
        <v>128530</v>
      </c>
      <c r="H67" s="8" t="str">
        <f t="shared" si="58"/>
        <v>Cumple</v>
      </c>
      <c r="I67" s="55">
        <v>128532</v>
      </c>
      <c r="J67" s="8" t="str">
        <f t="shared" si="59"/>
        <v>Cumple</v>
      </c>
      <c r="K67" s="55"/>
      <c r="L67" s="8" t="str">
        <f t="shared" si="60"/>
        <v/>
      </c>
      <c r="M67" s="55">
        <v>128532</v>
      </c>
      <c r="N67" s="8" t="str">
        <f t="shared" si="61"/>
        <v>Cumple</v>
      </c>
      <c r="O67" s="55">
        <v>121462</v>
      </c>
      <c r="P67" s="8" t="str">
        <f t="shared" si="62"/>
        <v>Cumple</v>
      </c>
      <c r="Q67" s="55">
        <v>128532</v>
      </c>
      <c r="R67" s="8" t="str">
        <f t="shared" si="63"/>
        <v>Cumple</v>
      </c>
      <c r="S67" s="55">
        <v>128530</v>
      </c>
      <c r="T67" s="8" t="str">
        <f t="shared" si="64"/>
        <v>Cumple</v>
      </c>
      <c r="U67" s="8">
        <v>128532</v>
      </c>
      <c r="V67" s="8" t="str">
        <f t="shared" si="65"/>
        <v>Cumple</v>
      </c>
      <c r="W67" s="8"/>
      <c r="X67" s="8" t="str">
        <f t="shared" si="66"/>
        <v/>
      </c>
      <c r="Y67" s="8">
        <v>128532</v>
      </c>
      <c r="Z67" s="8" t="str">
        <f t="shared" si="67"/>
        <v>Cumple</v>
      </c>
      <c r="AA67" s="8">
        <v>122105.4</v>
      </c>
      <c r="AB67" s="8" t="str">
        <f t="shared" si="68"/>
        <v>Cumple</v>
      </c>
      <c r="AC67" s="8">
        <v>128532</v>
      </c>
      <c r="AD67" s="8" t="str">
        <f t="shared" si="69"/>
        <v>Cumple</v>
      </c>
      <c r="AE67" s="8">
        <v>128532</v>
      </c>
      <c r="AF67" s="8" t="str">
        <f t="shared" si="70"/>
        <v>Cumple</v>
      </c>
      <c r="AG67" s="8">
        <v>128532</v>
      </c>
      <c r="AH67" s="8" t="str">
        <f t="shared" si="71"/>
        <v>Cumple</v>
      </c>
      <c r="AI67" s="8">
        <v>122104</v>
      </c>
      <c r="AJ67" s="8" t="str">
        <f t="shared" si="72"/>
        <v>Cumple</v>
      </c>
      <c r="AK67" s="8">
        <v>128532</v>
      </c>
      <c r="AL67" s="8" t="str">
        <f t="shared" si="73"/>
        <v>Cumple</v>
      </c>
      <c r="AM67" s="8">
        <v>122411</v>
      </c>
      <c r="AN67" s="8" t="str">
        <f t="shared" si="74"/>
        <v>Cumple</v>
      </c>
      <c r="AO67" s="8">
        <v>128532</v>
      </c>
      <c r="AP67" s="8" t="str">
        <f t="shared" si="75"/>
        <v>Cumple</v>
      </c>
      <c r="AQ67" s="46">
        <f t="shared" si="76"/>
        <v>102825.60000000001</v>
      </c>
      <c r="AR67" s="46">
        <f t="shared" si="77"/>
        <v>121732.9363217272</v>
      </c>
      <c r="AS67" s="36"/>
      <c r="AT67" s="61"/>
    </row>
    <row r="68" spans="2:46" x14ac:dyDescent="0.25">
      <c r="B68" s="9">
        <v>36</v>
      </c>
      <c r="C68" s="53" t="s">
        <v>68</v>
      </c>
      <c r="D68" s="9" t="s">
        <v>145</v>
      </c>
      <c r="E68" s="9">
        <v>1</v>
      </c>
      <c r="F68" s="10">
        <v>39964</v>
      </c>
      <c r="G68" s="55">
        <v>39960</v>
      </c>
      <c r="H68" s="8" t="str">
        <f t="shared" si="58"/>
        <v>Cumple</v>
      </c>
      <c r="I68" s="55">
        <v>39964</v>
      </c>
      <c r="J68" s="8" t="str">
        <f t="shared" si="59"/>
        <v>Cumple</v>
      </c>
      <c r="K68" s="55"/>
      <c r="L68" s="8" t="str">
        <f t="shared" si="60"/>
        <v/>
      </c>
      <c r="M68" s="55">
        <v>39964</v>
      </c>
      <c r="N68" s="8" t="str">
        <f t="shared" si="61"/>
        <v>Cumple</v>
      </c>
      <c r="O68" s="55">
        <v>37765</v>
      </c>
      <c r="P68" s="8" t="str">
        <f t="shared" si="62"/>
        <v>Cumple</v>
      </c>
      <c r="Q68" s="55">
        <v>39964</v>
      </c>
      <c r="R68" s="8" t="str">
        <f t="shared" si="63"/>
        <v>Cumple</v>
      </c>
      <c r="S68" s="55">
        <v>39962</v>
      </c>
      <c r="T68" s="8" t="str">
        <f t="shared" si="64"/>
        <v>Cumple</v>
      </c>
      <c r="U68" s="8">
        <v>39964</v>
      </c>
      <c r="V68" s="8" t="str">
        <f t="shared" si="65"/>
        <v>Cumple</v>
      </c>
      <c r="W68" s="8"/>
      <c r="X68" s="8" t="str">
        <f t="shared" si="66"/>
        <v/>
      </c>
      <c r="Y68" s="8">
        <v>39964</v>
      </c>
      <c r="Z68" s="8" t="str">
        <f t="shared" si="67"/>
        <v>Cumple</v>
      </c>
      <c r="AA68" s="8">
        <v>37965.800000000003</v>
      </c>
      <c r="AB68" s="8" t="str">
        <f t="shared" si="68"/>
        <v>Cumple</v>
      </c>
      <c r="AC68" s="8">
        <v>39964</v>
      </c>
      <c r="AD68" s="8" t="str">
        <f t="shared" si="69"/>
        <v>Cumple</v>
      </c>
      <c r="AE68" s="8">
        <v>39964</v>
      </c>
      <c r="AF68" s="8" t="str">
        <f t="shared" si="70"/>
        <v>Cumple</v>
      </c>
      <c r="AG68" s="8">
        <v>39964</v>
      </c>
      <c r="AH68" s="8" t="str">
        <f t="shared" si="71"/>
        <v>Cumple</v>
      </c>
      <c r="AI68" s="8">
        <v>37965</v>
      </c>
      <c r="AJ68" s="8" t="str">
        <f t="shared" si="72"/>
        <v>Cumple</v>
      </c>
      <c r="AK68" s="8">
        <v>39964</v>
      </c>
      <c r="AL68" s="8" t="str">
        <f t="shared" si="73"/>
        <v>Cumple</v>
      </c>
      <c r="AM68" s="8">
        <v>38061</v>
      </c>
      <c r="AN68" s="8" t="str">
        <f t="shared" si="74"/>
        <v>Cumple</v>
      </c>
      <c r="AO68" s="8">
        <v>39964</v>
      </c>
      <c r="AP68" s="8" t="str">
        <f t="shared" si="75"/>
        <v>Cumple</v>
      </c>
      <c r="AQ68" s="46">
        <f t="shared" si="76"/>
        <v>31971.200000000001</v>
      </c>
      <c r="AR68" s="46">
        <f t="shared" si="77"/>
        <v>37849.298314619016</v>
      </c>
      <c r="AS68" s="36"/>
      <c r="AT68" s="61"/>
    </row>
    <row r="69" spans="2:46" x14ac:dyDescent="0.25">
      <c r="B69" s="9">
        <v>37</v>
      </c>
      <c r="C69" s="53" t="s">
        <v>69</v>
      </c>
      <c r="D69" s="9" t="s">
        <v>145</v>
      </c>
      <c r="E69" s="9">
        <v>1</v>
      </c>
      <c r="F69" s="10">
        <v>58374</v>
      </c>
      <c r="G69" s="55">
        <v>58370</v>
      </c>
      <c r="H69" s="8" t="str">
        <f t="shared" si="58"/>
        <v>Cumple</v>
      </c>
      <c r="I69" s="55">
        <v>58374</v>
      </c>
      <c r="J69" s="8" t="str">
        <f t="shared" si="59"/>
        <v>Cumple</v>
      </c>
      <c r="K69" s="55"/>
      <c r="L69" s="8" t="str">
        <f t="shared" si="60"/>
        <v/>
      </c>
      <c r="M69" s="55">
        <v>58374</v>
      </c>
      <c r="N69" s="8" t="str">
        <f t="shared" si="61"/>
        <v>Cumple</v>
      </c>
      <c r="O69" s="55">
        <v>55163</v>
      </c>
      <c r="P69" s="8" t="str">
        <f t="shared" si="62"/>
        <v>Cumple</v>
      </c>
      <c r="Q69" s="55">
        <v>58374</v>
      </c>
      <c r="R69" s="8" t="str">
        <f t="shared" si="63"/>
        <v>Cumple</v>
      </c>
      <c r="S69" s="55">
        <v>58372</v>
      </c>
      <c r="T69" s="8" t="str">
        <f t="shared" si="64"/>
        <v>Cumple</v>
      </c>
      <c r="U69" s="8">
        <v>58374</v>
      </c>
      <c r="V69" s="8" t="str">
        <f t="shared" si="65"/>
        <v>Cumple</v>
      </c>
      <c r="W69" s="8"/>
      <c r="X69" s="8" t="str">
        <f t="shared" si="66"/>
        <v/>
      </c>
      <c r="Y69" s="8">
        <v>58374</v>
      </c>
      <c r="Z69" s="8" t="str">
        <f t="shared" si="67"/>
        <v>Cumple</v>
      </c>
      <c r="AA69" s="8">
        <v>55455.3</v>
      </c>
      <c r="AB69" s="8" t="str">
        <f t="shared" si="68"/>
        <v>Cumple</v>
      </c>
      <c r="AC69" s="8">
        <v>58374</v>
      </c>
      <c r="AD69" s="8" t="str">
        <f t="shared" si="69"/>
        <v>Cumple</v>
      </c>
      <c r="AE69" s="8">
        <v>58374</v>
      </c>
      <c r="AF69" s="8" t="str">
        <f t="shared" si="70"/>
        <v>Cumple</v>
      </c>
      <c r="AG69" s="8">
        <v>58374</v>
      </c>
      <c r="AH69" s="8" t="str">
        <f t="shared" si="71"/>
        <v>Cumple</v>
      </c>
      <c r="AI69" s="8">
        <v>55454</v>
      </c>
      <c r="AJ69" s="8" t="str">
        <f t="shared" si="72"/>
        <v>Cumple</v>
      </c>
      <c r="AK69" s="8">
        <v>58374</v>
      </c>
      <c r="AL69" s="8" t="str">
        <f t="shared" si="73"/>
        <v>Cumple</v>
      </c>
      <c r="AM69" s="8">
        <v>55594</v>
      </c>
      <c r="AN69" s="8" t="str">
        <f t="shared" si="74"/>
        <v>Cumple</v>
      </c>
      <c r="AO69" s="8">
        <v>58374</v>
      </c>
      <c r="AP69" s="8" t="str">
        <f t="shared" si="75"/>
        <v>Cumple</v>
      </c>
      <c r="AQ69" s="46">
        <f t="shared" si="76"/>
        <v>46699.200000000004</v>
      </c>
      <c r="AR69" s="46">
        <f t="shared" si="77"/>
        <v>55285.614539424176</v>
      </c>
      <c r="AS69" s="36"/>
      <c r="AT69" s="61"/>
    </row>
    <row r="70" spans="2:46" x14ac:dyDescent="0.25">
      <c r="B70" s="9">
        <v>38</v>
      </c>
      <c r="C70" s="53" t="s">
        <v>70</v>
      </c>
      <c r="D70" s="9" t="s">
        <v>145</v>
      </c>
      <c r="E70" s="9">
        <v>1</v>
      </c>
      <c r="F70" s="10">
        <v>102610</v>
      </c>
      <c r="G70" s="55">
        <v>102605</v>
      </c>
      <c r="H70" s="8" t="str">
        <f t="shared" si="58"/>
        <v>Cumple</v>
      </c>
      <c r="I70" s="55">
        <v>102610</v>
      </c>
      <c r="J70" s="8" t="str">
        <f t="shared" si="59"/>
        <v>Cumple</v>
      </c>
      <c r="K70" s="55"/>
      <c r="L70" s="8" t="str">
        <f t="shared" si="60"/>
        <v/>
      </c>
      <c r="M70" s="55">
        <v>102610</v>
      </c>
      <c r="N70" s="8" t="str">
        <f t="shared" si="61"/>
        <v>Cumple</v>
      </c>
      <c r="O70" s="55">
        <v>96966</v>
      </c>
      <c r="P70" s="8" t="str">
        <f t="shared" si="62"/>
        <v>Cumple</v>
      </c>
      <c r="Q70" s="55">
        <v>102610</v>
      </c>
      <c r="R70" s="8" t="str">
        <f t="shared" si="63"/>
        <v>Cumple</v>
      </c>
      <c r="S70" s="55">
        <v>102608</v>
      </c>
      <c r="T70" s="8" t="str">
        <f t="shared" si="64"/>
        <v>Cumple</v>
      </c>
      <c r="U70" s="8">
        <v>102610</v>
      </c>
      <c r="V70" s="8" t="str">
        <f t="shared" si="65"/>
        <v>Cumple</v>
      </c>
      <c r="W70" s="8"/>
      <c r="X70" s="8" t="str">
        <f t="shared" si="66"/>
        <v/>
      </c>
      <c r="Y70" s="8">
        <v>102610</v>
      </c>
      <c r="Z70" s="8" t="str">
        <f t="shared" si="67"/>
        <v>Cumple</v>
      </c>
      <c r="AA70" s="8">
        <v>97479.5</v>
      </c>
      <c r="AB70" s="8" t="str">
        <f t="shared" si="68"/>
        <v>Cumple</v>
      </c>
      <c r="AC70" s="8">
        <v>102610</v>
      </c>
      <c r="AD70" s="8" t="str">
        <f t="shared" si="69"/>
        <v>Cumple</v>
      </c>
      <c r="AE70" s="8">
        <v>102610</v>
      </c>
      <c r="AF70" s="8" t="str">
        <f t="shared" si="70"/>
        <v>Cumple</v>
      </c>
      <c r="AG70" s="8">
        <v>102610</v>
      </c>
      <c r="AH70" s="8" t="str">
        <f t="shared" si="71"/>
        <v>Cumple</v>
      </c>
      <c r="AI70" s="8">
        <v>97479</v>
      </c>
      <c r="AJ70" s="8" t="str">
        <f t="shared" si="72"/>
        <v>Cumple</v>
      </c>
      <c r="AK70" s="8">
        <v>102610</v>
      </c>
      <c r="AL70" s="8" t="str">
        <f t="shared" si="73"/>
        <v>Cumple</v>
      </c>
      <c r="AM70" s="8">
        <v>97724</v>
      </c>
      <c r="AN70" s="8" t="str">
        <f t="shared" si="74"/>
        <v>Cumple</v>
      </c>
      <c r="AO70" s="8">
        <v>102610</v>
      </c>
      <c r="AP70" s="8" t="str">
        <f t="shared" si="75"/>
        <v>Cumple</v>
      </c>
      <c r="AQ70" s="46">
        <f t="shared" si="76"/>
        <v>82088</v>
      </c>
      <c r="AR70" s="46">
        <f t="shared" si="77"/>
        <v>97182.674868879913</v>
      </c>
      <c r="AS70" s="36"/>
      <c r="AT70" s="61"/>
    </row>
    <row r="71" spans="2:46" x14ac:dyDescent="0.25">
      <c r="B71" s="9">
        <v>39</v>
      </c>
      <c r="C71" s="53" t="s">
        <v>71</v>
      </c>
      <c r="D71" s="9" t="s">
        <v>145</v>
      </c>
      <c r="E71" s="9">
        <v>1</v>
      </c>
      <c r="F71" s="10">
        <v>225741</v>
      </c>
      <c r="G71" s="55">
        <v>225740</v>
      </c>
      <c r="H71" s="8" t="str">
        <f t="shared" si="58"/>
        <v>Cumple</v>
      </c>
      <c r="I71" s="55">
        <v>225741</v>
      </c>
      <c r="J71" s="8" t="str">
        <f t="shared" si="59"/>
        <v>Cumple</v>
      </c>
      <c r="K71" s="55"/>
      <c r="L71" s="8" t="str">
        <f t="shared" si="60"/>
        <v/>
      </c>
      <c r="M71" s="55">
        <v>225741</v>
      </c>
      <c r="N71" s="8" t="str">
        <f t="shared" si="61"/>
        <v>Cumple</v>
      </c>
      <c r="O71" s="55">
        <v>213325</v>
      </c>
      <c r="P71" s="8" t="str">
        <f t="shared" si="62"/>
        <v>Cumple</v>
      </c>
      <c r="Q71" s="55">
        <v>225741</v>
      </c>
      <c r="R71" s="8" t="str">
        <f t="shared" si="63"/>
        <v>Cumple</v>
      </c>
      <c r="S71" s="55">
        <v>225739</v>
      </c>
      <c r="T71" s="8" t="str">
        <f t="shared" si="64"/>
        <v>Cumple</v>
      </c>
      <c r="U71" s="8">
        <v>225741</v>
      </c>
      <c r="V71" s="8" t="str">
        <f t="shared" si="65"/>
        <v>Cumple</v>
      </c>
      <c r="W71" s="8"/>
      <c r="X71" s="8" t="str">
        <f t="shared" si="66"/>
        <v/>
      </c>
      <c r="Y71" s="8">
        <v>225741</v>
      </c>
      <c r="Z71" s="8" t="str">
        <f t="shared" si="67"/>
        <v>Cumple</v>
      </c>
      <c r="AA71" s="8">
        <v>214453.95</v>
      </c>
      <c r="AB71" s="8" t="str">
        <f t="shared" si="68"/>
        <v>Cumple</v>
      </c>
      <c r="AC71" s="8">
        <v>225741</v>
      </c>
      <c r="AD71" s="8" t="str">
        <f t="shared" si="69"/>
        <v>Cumple</v>
      </c>
      <c r="AE71" s="8">
        <v>225741</v>
      </c>
      <c r="AF71" s="8" t="str">
        <f t="shared" si="70"/>
        <v>Cumple</v>
      </c>
      <c r="AG71" s="8">
        <v>225741</v>
      </c>
      <c r="AH71" s="8" t="str">
        <f t="shared" si="71"/>
        <v>Cumple</v>
      </c>
      <c r="AI71" s="8">
        <v>214453</v>
      </c>
      <c r="AJ71" s="8" t="str">
        <f t="shared" si="72"/>
        <v>Cumple</v>
      </c>
      <c r="AK71" s="8">
        <v>225741</v>
      </c>
      <c r="AL71" s="8" t="str">
        <f t="shared" si="73"/>
        <v>Cumple</v>
      </c>
      <c r="AM71" s="8">
        <v>214991</v>
      </c>
      <c r="AN71" s="8" t="str">
        <f t="shared" si="74"/>
        <v>Cumple</v>
      </c>
      <c r="AO71" s="8">
        <v>225741</v>
      </c>
      <c r="AP71" s="8" t="str">
        <f t="shared" si="75"/>
        <v>Cumple</v>
      </c>
      <c r="AQ71" s="46">
        <f t="shared" si="76"/>
        <v>180592.80000000002</v>
      </c>
      <c r="AR71" s="46">
        <f t="shared" si="77"/>
        <v>213801.4744818249</v>
      </c>
      <c r="AS71" s="36"/>
      <c r="AT71" s="61"/>
    </row>
    <row r="72" spans="2:46" x14ac:dyDescent="0.25">
      <c r="B72" s="9">
        <v>40</v>
      </c>
      <c r="C72" s="53" t="s">
        <v>72</v>
      </c>
      <c r="D72" s="9" t="s">
        <v>145</v>
      </c>
      <c r="E72" s="9">
        <v>1</v>
      </c>
      <c r="F72" s="10">
        <v>3814</v>
      </c>
      <c r="G72" s="55">
        <v>3810</v>
      </c>
      <c r="H72" s="8" t="str">
        <f t="shared" si="58"/>
        <v>Cumple</v>
      </c>
      <c r="I72" s="55">
        <v>3814</v>
      </c>
      <c r="J72" s="8" t="str">
        <f t="shared" si="59"/>
        <v>Cumple</v>
      </c>
      <c r="K72" s="55"/>
      <c r="L72" s="8" t="str">
        <f t="shared" si="60"/>
        <v/>
      </c>
      <c r="M72" s="55">
        <v>3814</v>
      </c>
      <c r="N72" s="8" t="str">
        <f t="shared" si="61"/>
        <v>Cumple</v>
      </c>
      <c r="O72" s="55">
        <v>3604</v>
      </c>
      <c r="P72" s="8" t="str">
        <f t="shared" si="62"/>
        <v>Cumple</v>
      </c>
      <c r="Q72" s="55">
        <v>3814</v>
      </c>
      <c r="R72" s="8" t="str">
        <f t="shared" si="63"/>
        <v>Cumple</v>
      </c>
      <c r="S72" s="55">
        <v>3812</v>
      </c>
      <c r="T72" s="8" t="str">
        <f t="shared" si="64"/>
        <v>Cumple</v>
      </c>
      <c r="U72" s="8">
        <v>3814</v>
      </c>
      <c r="V72" s="8" t="str">
        <f t="shared" si="65"/>
        <v>Cumple</v>
      </c>
      <c r="W72" s="8"/>
      <c r="X72" s="8" t="str">
        <f t="shared" si="66"/>
        <v/>
      </c>
      <c r="Y72" s="8">
        <v>3814</v>
      </c>
      <c r="Z72" s="8" t="str">
        <f t="shared" si="67"/>
        <v>Cumple</v>
      </c>
      <c r="AA72" s="8">
        <v>3623.3</v>
      </c>
      <c r="AB72" s="8" t="str">
        <f t="shared" si="68"/>
        <v>Cumple</v>
      </c>
      <c r="AC72" s="8">
        <v>3814</v>
      </c>
      <c r="AD72" s="8" t="str">
        <f t="shared" si="69"/>
        <v>Cumple</v>
      </c>
      <c r="AE72" s="8">
        <v>3814</v>
      </c>
      <c r="AF72" s="8" t="str">
        <f t="shared" si="70"/>
        <v>Cumple</v>
      </c>
      <c r="AG72" s="8">
        <v>3814</v>
      </c>
      <c r="AH72" s="8" t="str">
        <f t="shared" si="71"/>
        <v>Cumple</v>
      </c>
      <c r="AI72" s="8">
        <v>3622</v>
      </c>
      <c r="AJ72" s="8" t="str">
        <f t="shared" si="72"/>
        <v>Cumple</v>
      </c>
      <c r="AK72" s="8">
        <v>3814</v>
      </c>
      <c r="AL72" s="8" t="str">
        <f t="shared" si="73"/>
        <v>Cumple</v>
      </c>
      <c r="AM72" s="8">
        <v>3632</v>
      </c>
      <c r="AN72" s="8" t="str">
        <f t="shared" si="74"/>
        <v>Cumple</v>
      </c>
      <c r="AO72" s="8">
        <v>3814</v>
      </c>
      <c r="AP72" s="8" t="str">
        <f t="shared" si="75"/>
        <v>Cumple</v>
      </c>
      <c r="AQ72" s="46">
        <f t="shared" si="76"/>
        <v>3051.2000000000003</v>
      </c>
      <c r="AR72" s="46">
        <f t="shared" si="77"/>
        <v>3611.2128162464278</v>
      </c>
      <c r="AS72" s="36"/>
      <c r="AT72" s="61"/>
    </row>
    <row r="73" spans="2:46" x14ac:dyDescent="0.25">
      <c r="B73" s="9">
        <v>41</v>
      </c>
      <c r="C73" s="53" t="s">
        <v>73</v>
      </c>
      <c r="D73" s="9" t="s">
        <v>145</v>
      </c>
      <c r="E73" s="9">
        <v>1</v>
      </c>
      <c r="F73" s="10">
        <v>102610</v>
      </c>
      <c r="G73" s="55">
        <v>102605</v>
      </c>
      <c r="H73" s="8" t="str">
        <f t="shared" si="58"/>
        <v>Cumple</v>
      </c>
      <c r="I73" s="55">
        <v>102610</v>
      </c>
      <c r="J73" s="8" t="str">
        <f t="shared" si="59"/>
        <v>Cumple</v>
      </c>
      <c r="K73" s="55"/>
      <c r="L73" s="8" t="str">
        <f t="shared" si="60"/>
        <v/>
      </c>
      <c r="M73" s="55">
        <v>102610</v>
      </c>
      <c r="N73" s="8" t="str">
        <f t="shared" si="61"/>
        <v>Cumple</v>
      </c>
      <c r="O73" s="55">
        <v>96966</v>
      </c>
      <c r="P73" s="8" t="str">
        <f t="shared" si="62"/>
        <v>Cumple</v>
      </c>
      <c r="Q73" s="55">
        <v>102610</v>
      </c>
      <c r="R73" s="8" t="str">
        <f t="shared" si="63"/>
        <v>Cumple</v>
      </c>
      <c r="S73" s="55">
        <v>102608</v>
      </c>
      <c r="T73" s="8" t="str">
        <f t="shared" si="64"/>
        <v>Cumple</v>
      </c>
      <c r="U73" s="8">
        <v>102610</v>
      </c>
      <c r="V73" s="8" t="str">
        <f t="shared" si="65"/>
        <v>Cumple</v>
      </c>
      <c r="W73" s="8"/>
      <c r="X73" s="8" t="str">
        <f t="shared" si="66"/>
        <v/>
      </c>
      <c r="Y73" s="8">
        <v>102610</v>
      </c>
      <c r="Z73" s="8" t="str">
        <f t="shared" si="67"/>
        <v>Cumple</v>
      </c>
      <c r="AA73" s="8">
        <v>97479.5</v>
      </c>
      <c r="AB73" s="8" t="str">
        <f t="shared" si="68"/>
        <v>Cumple</v>
      </c>
      <c r="AC73" s="8">
        <v>102610</v>
      </c>
      <c r="AD73" s="8" t="str">
        <f t="shared" si="69"/>
        <v>Cumple</v>
      </c>
      <c r="AE73" s="8">
        <v>102610</v>
      </c>
      <c r="AF73" s="8" t="str">
        <f t="shared" si="70"/>
        <v>Cumple</v>
      </c>
      <c r="AG73" s="8">
        <v>102610</v>
      </c>
      <c r="AH73" s="8" t="str">
        <f t="shared" si="71"/>
        <v>Cumple</v>
      </c>
      <c r="AI73" s="8">
        <v>97479</v>
      </c>
      <c r="AJ73" s="8" t="str">
        <f t="shared" si="72"/>
        <v>Cumple</v>
      </c>
      <c r="AK73" s="8">
        <v>102610</v>
      </c>
      <c r="AL73" s="8" t="str">
        <f t="shared" si="73"/>
        <v>Cumple</v>
      </c>
      <c r="AM73" s="8">
        <v>97724</v>
      </c>
      <c r="AN73" s="8" t="str">
        <f t="shared" si="74"/>
        <v>Cumple</v>
      </c>
      <c r="AO73" s="8">
        <v>102610</v>
      </c>
      <c r="AP73" s="8" t="str">
        <f t="shared" si="75"/>
        <v>Cumple</v>
      </c>
      <c r="AQ73" s="46">
        <f t="shared" si="76"/>
        <v>82088</v>
      </c>
      <c r="AR73" s="46">
        <f t="shared" si="77"/>
        <v>97182.674868879913</v>
      </c>
      <c r="AS73" s="36"/>
      <c r="AT73" s="61"/>
    </row>
    <row r="74" spans="2:46" x14ac:dyDescent="0.25">
      <c r="B74" s="9">
        <v>42</v>
      </c>
      <c r="C74" s="53" t="s">
        <v>74</v>
      </c>
      <c r="D74" s="9" t="s">
        <v>145</v>
      </c>
      <c r="E74" s="9">
        <v>1</v>
      </c>
      <c r="F74" s="10">
        <v>4839160</v>
      </c>
      <c r="G74" s="55">
        <v>4839155</v>
      </c>
      <c r="H74" s="8" t="str">
        <f t="shared" si="58"/>
        <v>Cumple</v>
      </c>
      <c r="I74" s="55">
        <v>4839160</v>
      </c>
      <c r="J74" s="8" t="str">
        <f t="shared" si="59"/>
        <v>Cumple</v>
      </c>
      <c r="K74" s="55"/>
      <c r="L74" s="8" t="str">
        <f t="shared" si="60"/>
        <v/>
      </c>
      <c r="M74" s="55">
        <v>4839160</v>
      </c>
      <c r="N74" s="8" t="str">
        <f t="shared" si="61"/>
        <v>Cumple</v>
      </c>
      <c r="O74" s="55">
        <v>4573006</v>
      </c>
      <c r="P74" s="8" t="str">
        <f t="shared" si="62"/>
        <v>Cumple</v>
      </c>
      <c r="Q74" s="55">
        <v>4839160</v>
      </c>
      <c r="R74" s="8" t="str">
        <f t="shared" si="63"/>
        <v>Cumple</v>
      </c>
      <c r="S74" s="55">
        <v>4839158</v>
      </c>
      <c r="T74" s="8" t="str">
        <f t="shared" si="64"/>
        <v>Cumple</v>
      </c>
      <c r="U74" s="8">
        <v>4839160</v>
      </c>
      <c r="V74" s="8" t="str">
        <f t="shared" si="65"/>
        <v>Cumple</v>
      </c>
      <c r="W74" s="8"/>
      <c r="X74" s="8" t="str">
        <f t="shared" si="66"/>
        <v/>
      </c>
      <c r="Y74" s="8">
        <v>4839160</v>
      </c>
      <c r="Z74" s="8" t="str">
        <f t="shared" si="67"/>
        <v>Cumple</v>
      </c>
      <c r="AA74" s="8">
        <v>4597202</v>
      </c>
      <c r="AB74" s="8" t="str">
        <f t="shared" si="68"/>
        <v>Cumple</v>
      </c>
      <c r="AC74" s="8">
        <v>4839160</v>
      </c>
      <c r="AD74" s="8" t="str">
        <f t="shared" si="69"/>
        <v>Cumple</v>
      </c>
      <c r="AE74" s="8">
        <v>4839160</v>
      </c>
      <c r="AF74" s="8" t="str">
        <f t="shared" si="70"/>
        <v>Cumple</v>
      </c>
      <c r="AG74" s="8">
        <v>4839160</v>
      </c>
      <c r="AH74" s="8" t="str">
        <f t="shared" si="71"/>
        <v>Cumple</v>
      </c>
      <c r="AI74" s="8">
        <v>4597201</v>
      </c>
      <c r="AJ74" s="8" t="str">
        <f t="shared" si="72"/>
        <v>Cumple</v>
      </c>
      <c r="AK74" s="8">
        <v>4839160</v>
      </c>
      <c r="AL74" s="8" t="str">
        <f t="shared" si="73"/>
        <v>Cumple</v>
      </c>
      <c r="AM74" s="8">
        <v>4608724</v>
      </c>
      <c r="AN74" s="8" t="str">
        <f t="shared" si="74"/>
        <v>Cumple</v>
      </c>
      <c r="AO74" s="8">
        <v>4839160</v>
      </c>
      <c r="AP74" s="8" t="str">
        <f t="shared" si="75"/>
        <v>Cumple</v>
      </c>
      <c r="AQ74" s="46">
        <f t="shared" si="76"/>
        <v>3871328</v>
      </c>
      <c r="AR74" s="46">
        <f t="shared" si="77"/>
        <v>4583231.721552874</v>
      </c>
      <c r="AS74" s="36"/>
      <c r="AT74" s="61"/>
    </row>
    <row r="75" spans="2:46" x14ac:dyDescent="0.25">
      <c r="B75" s="9">
        <v>43</v>
      </c>
      <c r="C75" s="53" t="s">
        <v>75</v>
      </c>
      <c r="D75" s="9" t="s">
        <v>145</v>
      </c>
      <c r="E75" s="9">
        <v>1</v>
      </c>
      <c r="F75" s="10">
        <v>3074685</v>
      </c>
      <c r="G75" s="55">
        <v>3074680</v>
      </c>
      <c r="H75" s="8" t="str">
        <f t="shared" si="58"/>
        <v>Cumple</v>
      </c>
      <c r="I75" s="55">
        <v>3074685</v>
      </c>
      <c r="J75" s="8" t="str">
        <f t="shared" si="59"/>
        <v>Cumple</v>
      </c>
      <c r="K75" s="55"/>
      <c r="L75" s="8" t="str">
        <f t="shared" si="60"/>
        <v/>
      </c>
      <c r="M75" s="55">
        <v>3074685</v>
      </c>
      <c r="N75" s="8" t="str">
        <f t="shared" si="61"/>
        <v>Cumple</v>
      </c>
      <c r="O75" s="55">
        <v>2905577</v>
      </c>
      <c r="P75" s="8" t="str">
        <f t="shared" si="62"/>
        <v>Cumple</v>
      </c>
      <c r="Q75" s="55">
        <v>3074685</v>
      </c>
      <c r="R75" s="8" t="str">
        <f t="shared" si="63"/>
        <v>Cumple</v>
      </c>
      <c r="S75" s="55">
        <v>3074683</v>
      </c>
      <c r="T75" s="8" t="str">
        <f t="shared" si="64"/>
        <v>Cumple</v>
      </c>
      <c r="U75" s="8">
        <v>3074685</v>
      </c>
      <c r="V75" s="8" t="str">
        <f t="shared" si="65"/>
        <v>Cumple</v>
      </c>
      <c r="W75" s="8"/>
      <c r="X75" s="8" t="str">
        <f t="shared" si="66"/>
        <v/>
      </c>
      <c r="Y75" s="8">
        <v>3074685</v>
      </c>
      <c r="Z75" s="8" t="str">
        <f t="shared" si="67"/>
        <v>Cumple</v>
      </c>
      <c r="AA75" s="8">
        <v>2920950.75</v>
      </c>
      <c r="AB75" s="8" t="str">
        <f t="shared" si="68"/>
        <v>Cumple</v>
      </c>
      <c r="AC75" s="8">
        <v>3074685</v>
      </c>
      <c r="AD75" s="8" t="str">
        <f t="shared" si="69"/>
        <v>Cumple</v>
      </c>
      <c r="AE75" s="8">
        <v>3074685</v>
      </c>
      <c r="AF75" s="8" t="str">
        <f t="shared" si="70"/>
        <v>Cumple</v>
      </c>
      <c r="AG75" s="8">
        <v>3074685</v>
      </c>
      <c r="AH75" s="8" t="str">
        <f t="shared" si="71"/>
        <v>Cumple</v>
      </c>
      <c r="AI75" s="8">
        <v>2920950</v>
      </c>
      <c r="AJ75" s="8" t="str">
        <f t="shared" si="72"/>
        <v>Cumple</v>
      </c>
      <c r="AK75" s="8">
        <v>3074685</v>
      </c>
      <c r="AL75" s="8" t="str">
        <f t="shared" si="73"/>
        <v>Cumple</v>
      </c>
      <c r="AM75" s="8">
        <v>2928271</v>
      </c>
      <c r="AN75" s="8" t="str">
        <f t="shared" si="74"/>
        <v>Cumple</v>
      </c>
      <c r="AO75" s="8">
        <v>3074685</v>
      </c>
      <c r="AP75" s="8" t="str">
        <f t="shared" si="75"/>
        <v>Cumple</v>
      </c>
      <c r="AQ75" s="46">
        <f t="shared" si="76"/>
        <v>2459748</v>
      </c>
      <c r="AR75" s="46">
        <f t="shared" si="77"/>
        <v>2912074.1777974754</v>
      </c>
      <c r="AS75" s="36"/>
      <c r="AT75" s="61"/>
    </row>
    <row r="76" spans="2:46" x14ac:dyDescent="0.25">
      <c r="B76" s="9">
        <v>44</v>
      </c>
      <c r="C76" s="53" t="s">
        <v>76</v>
      </c>
      <c r="D76" s="9" t="s">
        <v>145</v>
      </c>
      <c r="E76" s="9">
        <v>1</v>
      </c>
      <c r="F76" s="10">
        <v>4185141</v>
      </c>
      <c r="G76" s="55">
        <v>4185140</v>
      </c>
      <c r="H76" s="8" t="str">
        <f t="shared" si="58"/>
        <v>Cumple</v>
      </c>
      <c r="I76" s="55">
        <v>4185141</v>
      </c>
      <c r="J76" s="8" t="str">
        <f t="shared" si="59"/>
        <v>Cumple</v>
      </c>
      <c r="K76" s="55"/>
      <c r="L76" s="8" t="str">
        <f t="shared" si="60"/>
        <v/>
      </c>
      <c r="M76" s="55">
        <v>4185141</v>
      </c>
      <c r="N76" s="8" t="str">
        <f t="shared" si="61"/>
        <v>Cumple</v>
      </c>
      <c r="O76" s="55">
        <v>3954958</v>
      </c>
      <c r="P76" s="8" t="str">
        <f t="shared" si="62"/>
        <v>Cumple</v>
      </c>
      <c r="Q76" s="55">
        <v>4185141</v>
      </c>
      <c r="R76" s="8" t="str">
        <f t="shared" si="63"/>
        <v>Cumple</v>
      </c>
      <c r="S76" s="55">
        <v>4185139</v>
      </c>
      <c r="T76" s="8" t="str">
        <f t="shared" si="64"/>
        <v>Cumple</v>
      </c>
      <c r="U76" s="8">
        <v>4185141</v>
      </c>
      <c r="V76" s="8" t="str">
        <f t="shared" si="65"/>
        <v>Cumple</v>
      </c>
      <c r="W76" s="8"/>
      <c r="X76" s="8" t="str">
        <f t="shared" si="66"/>
        <v/>
      </c>
      <c r="Y76" s="8">
        <v>4185141</v>
      </c>
      <c r="Z76" s="8" t="str">
        <f t="shared" si="67"/>
        <v>Cumple</v>
      </c>
      <c r="AA76" s="8">
        <v>3975883.95</v>
      </c>
      <c r="AB76" s="8" t="str">
        <f t="shared" si="68"/>
        <v>Cumple</v>
      </c>
      <c r="AC76" s="8">
        <v>4185141</v>
      </c>
      <c r="AD76" s="8" t="str">
        <f t="shared" si="69"/>
        <v>Cumple</v>
      </c>
      <c r="AE76" s="8">
        <v>4185141</v>
      </c>
      <c r="AF76" s="8" t="str">
        <f t="shared" si="70"/>
        <v>Cumple</v>
      </c>
      <c r="AG76" s="8">
        <v>4185141</v>
      </c>
      <c r="AH76" s="8" t="str">
        <f t="shared" si="71"/>
        <v>Cumple</v>
      </c>
      <c r="AI76" s="8">
        <v>3975883</v>
      </c>
      <c r="AJ76" s="8" t="str">
        <f t="shared" si="72"/>
        <v>Cumple</v>
      </c>
      <c r="AK76" s="8">
        <v>4185141</v>
      </c>
      <c r="AL76" s="8" t="str">
        <f t="shared" si="73"/>
        <v>Cumple</v>
      </c>
      <c r="AM76" s="8">
        <v>3985849</v>
      </c>
      <c r="AN76" s="8" t="str">
        <f t="shared" si="74"/>
        <v>Cumple</v>
      </c>
      <c r="AO76" s="8">
        <v>4185141</v>
      </c>
      <c r="AP76" s="8" t="str">
        <f t="shared" si="75"/>
        <v>Cumple</v>
      </c>
      <c r="AQ76" s="46">
        <f t="shared" si="76"/>
        <v>3348112.8000000003</v>
      </c>
      <c r="AR76" s="46">
        <f t="shared" si="77"/>
        <v>3963801.6713664914</v>
      </c>
      <c r="AS76" s="36"/>
      <c r="AT76" s="61"/>
    </row>
    <row r="77" spans="2:46" x14ac:dyDescent="0.25">
      <c r="B77" s="9">
        <v>45</v>
      </c>
      <c r="C77" s="53" t="s">
        <v>77</v>
      </c>
      <c r="D77" s="9" t="s">
        <v>145</v>
      </c>
      <c r="E77" s="9">
        <v>1</v>
      </c>
      <c r="F77" s="10">
        <v>66625</v>
      </c>
      <c r="G77" s="55">
        <v>66620</v>
      </c>
      <c r="H77" s="8" t="str">
        <f t="shared" si="58"/>
        <v>Cumple</v>
      </c>
      <c r="I77" s="55">
        <v>66625</v>
      </c>
      <c r="J77" s="8" t="str">
        <f t="shared" si="59"/>
        <v>Cumple</v>
      </c>
      <c r="K77" s="55"/>
      <c r="L77" s="8" t="str">
        <f t="shared" si="60"/>
        <v/>
      </c>
      <c r="M77" s="55">
        <v>66625</v>
      </c>
      <c r="N77" s="8" t="str">
        <f t="shared" si="61"/>
        <v>Cumple</v>
      </c>
      <c r="O77" s="55">
        <v>62960</v>
      </c>
      <c r="P77" s="8" t="str">
        <f t="shared" si="62"/>
        <v>Cumple</v>
      </c>
      <c r="Q77" s="55">
        <v>66625</v>
      </c>
      <c r="R77" s="8" t="str">
        <f t="shared" si="63"/>
        <v>Cumple</v>
      </c>
      <c r="S77" s="55">
        <v>66623</v>
      </c>
      <c r="T77" s="8" t="str">
        <f t="shared" si="64"/>
        <v>Cumple</v>
      </c>
      <c r="U77" s="8">
        <v>66625</v>
      </c>
      <c r="V77" s="8" t="str">
        <f t="shared" si="65"/>
        <v>Cumple</v>
      </c>
      <c r="W77" s="8"/>
      <c r="X77" s="8" t="str">
        <f t="shared" si="66"/>
        <v/>
      </c>
      <c r="Y77" s="8">
        <v>66625</v>
      </c>
      <c r="Z77" s="8" t="str">
        <f t="shared" si="67"/>
        <v>Cumple</v>
      </c>
      <c r="AA77" s="8">
        <v>63293.75</v>
      </c>
      <c r="AB77" s="8" t="str">
        <f t="shared" si="68"/>
        <v>Cumple</v>
      </c>
      <c r="AC77" s="8">
        <v>66625</v>
      </c>
      <c r="AD77" s="8" t="str">
        <f t="shared" si="69"/>
        <v>Cumple</v>
      </c>
      <c r="AE77" s="8">
        <v>66625</v>
      </c>
      <c r="AF77" s="8" t="str">
        <f t="shared" si="70"/>
        <v>Cumple</v>
      </c>
      <c r="AG77" s="8">
        <v>66625</v>
      </c>
      <c r="AH77" s="8" t="str">
        <f t="shared" si="71"/>
        <v>Cumple</v>
      </c>
      <c r="AI77" s="8">
        <v>63293</v>
      </c>
      <c r="AJ77" s="8" t="str">
        <f t="shared" si="72"/>
        <v>Cumple</v>
      </c>
      <c r="AK77" s="8">
        <v>66625</v>
      </c>
      <c r="AL77" s="8" t="str">
        <f t="shared" si="73"/>
        <v>Cumple</v>
      </c>
      <c r="AM77" s="8">
        <v>63452</v>
      </c>
      <c r="AN77" s="8" t="str">
        <f t="shared" si="74"/>
        <v>Cumple</v>
      </c>
      <c r="AO77" s="8">
        <v>66625</v>
      </c>
      <c r="AP77" s="8" t="str">
        <f t="shared" si="75"/>
        <v>Cumple</v>
      </c>
      <c r="AQ77" s="46">
        <f t="shared" si="76"/>
        <v>53300</v>
      </c>
      <c r="AR77" s="46">
        <f t="shared" si="77"/>
        <v>63100.525488700448</v>
      </c>
      <c r="AS77" s="36"/>
      <c r="AT77" s="61"/>
    </row>
    <row r="78" spans="2:46" x14ac:dyDescent="0.25">
      <c r="B78" s="9">
        <v>46</v>
      </c>
      <c r="C78" s="53" t="s">
        <v>78</v>
      </c>
      <c r="D78" s="9" t="s">
        <v>145</v>
      </c>
      <c r="E78" s="9">
        <v>1</v>
      </c>
      <c r="F78" s="10">
        <v>97433</v>
      </c>
      <c r="G78" s="55">
        <v>97430</v>
      </c>
      <c r="H78" s="8" t="str">
        <f t="shared" si="58"/>
        <v>Cumple</v>
      </c>
      <c r="I78" s="55">
        <v>97433</v>
      </c>
      <c r="J78" s="8" t="str">
        <f t="shared" si="59"/>
        <v>Cumple</v>
      </c>
      <c r="K78" s="55"/>
      <c r="L78" s="8" t="str">
        <f t="shared" si="60"/>
        <v/>
      </c>
      <c r="M78" s="55">
        <v>97433</v>
      </c>
      <c r="N78" s="8" t="str">
        <f t="shared" si="61"/>
        <v>Cumple</v>
      </c>
      <c r="O78" s="55">
        <v>92074</v>
      </c>
      <c r="P78" s="8" t="str">
        <f t="shared" si="62"/>
        <v>Cumple</v>
      </c>
      <c r="Q78" s="55">
        <v>97433</v>
      </c>
      <c r="R78" s="8" t="str">
        <f t="shared" si="63"/>
        <v>Cumple</v>
      </c>
      <c r="S78" s="55">
        <v>97431</v>
      </c>
      <c r="T78" s="8" t="str">
        <f t="shared" si="64"/>
        <v>Cumple</v>
      </c>
      <c r="U78" s="8">
        <v>97433</v>
      </c>
      <c r="V78" s="8" t="str">
        <f t="shared" si="65"/>
        <v>Cumple</v>
      </c>
      <c r="W78" s="8"/>
      <c r="X78" s="8" t="str">
        <f t="shared" si="66"/>
        <v/>
      </c>
      <c r="Y78" s="8">
        <v>97433</v>
      </c>
      <c r="Z78" s="8" t="str">
        <f t="shared" si="67"/>
        <v>Cumple</v>
      </c>
      <c r="AA78" s="8">
        <v>92561.35</v>
      </c>
      <c r="AB78" s="8" t="str">
        <f t="shared" si="68"/>
        <v>Cumple</v>
      </c>
      <c r="AC78" s="8">
        <v>97433</v>
      </c>
      <c r="AD78" s="8" t="str">
        <f t="shared" si="69"/>
        <v>Cumple</v>
      </c>
      <c r="AE78" s="8">
        <v>97433</v>
      </c>
      <c r="AF78" s="8" t="str">
        <f t="shared" si="70"/>
        <v>Cumple</v>
      </c>
      <c r="AG78" s="8">
        <v>97433</v>
      </c>
      <c r="AH78" s="8" t="str">
        <f t="shared" si="71"/>
        <v>Cumple</v>
      </c>
      <c r="AI78" s="8">
        <v>92560</v>
      </c>
      <c r="AJ78" s="8" t="str">
        <f t="shared" si="72"/>
        <v>Cumple</v>
      </c>
      <c r="AK78" s="8">
        <v>97433</v>
      </c>
      <c r="AL78" s="8" t="str">
        <f t="shared" si="73"/>
        <v>Cumple</v>
      </c>
      <c r="AM78" s="8">
        <v>92793</v>
      </c>
      <c r="AN78" s="8" t="str">
        <f t="shared" si="74"/>
        <v>Cumple</v>
      </c>
      <c r="AO78" s="8">
        <v>97433</v>
      </c>
      <c r="AP78" s="8" t="str">
        <f t="shared" si="75"/>
        <v>Cumple</v>
      </c>
      <c r="AQ78" s="46">
        <f t="shared" si="76"/>
        <v>77946.400000000009</v>
      </c>
      <c r="AR78" s="46">
        <f t="shared" si="77"/>
        <v>92279.017246970558</v>
      </c>
      <c r="AS78" s="36"/>
      <c r="AT78" s="61"/>
    </row>
    <row r="79" spans="2:46" x14ac:dyDescent="0.25">
      <c r="B79" s="9">
        <v>47</v>
      </c>
      <c r="C79" s="53" t="s">
        <v>79</v>
      </c>
      <c r="D79" s="9" t="s">
        <v>145</v>
      </c>
      <c r="E79" s="9">
        <v>1</v>
      </c>
      <c r="F79" s="10">
        <v>166718</v>
      </c>
      <c r="G79" s="55">
        <v>166715</v>
      </c>
      <c r="H79" s="8" t="str">
        <f t="shared" si="58"/>
        <v>Cumple</v>
      </c>
      <c r="I79" s="55">
        <v>166718</v>
      </c>
      <c r="J79" s="8" t="str">
        <f t="shared" si="59"/>
        <v>Cumple</v>
      </c>
      <c r="K79" s="55"/>
      <c r="L79" s="8" t="str">
        <f t="shared" si="60"/>
        <v/>
      </c>
      <c r="M79" s="55">
        <v>166718</v>
      </c>
      <c r="N79" s="8" t="str">
        <f t="shared" si="61"/>
        <v>Cumple</v>
      </c>
      <c r="O79" s="55">
        <v>157548</v>
      </c>
      <c r="P79" s="8" t="str">
        <f t="shared" si="62"/>
        <v>Cumple</v>
      </c>
      <c r="Q79" s="55">
        <v>166718</v>
      </c>
      <c r="R79" s="8" t="str">
        <f t="shared" si="63"/>
        <v>Cumple</v>
      </c>
      <c r="S79" s="55">
        <v>166716</v>
      </c>
      <c r="T79" s="8" t="str">
        <f t="shared" si="64"/>
        <v>Cumple</v>
      </c>
      <c r="U79" s="8">
        <v>166718</v>
      </c>
      <c r="V79" s="8" t="str">
        <f t="shared" si="65"/>
        <v>Cumple</v>
      </c>
      <c r="W79" s="8"/>
      <c r="X79" s="8" t="str">
        <f t="shared" si="66"/>
        <v/>
      </c>
      <c r="Y79" s="8">
        <v>166718</v>
      </c>
      <c r="Z79" s="8" t="str">
        <f t="shared" si="67"/>
        <v>Cumple</v>
      </c>
      <c r="AA79" s="8">
        <v>158382.1</v>
      </c>
      <c r="AB79" s="8" t="str">
        <f t="shared" si="68"/>
        <v>Cumple</v>
      </c>
      <c r="AC79" s="8">
        <v>166718</v>
      </c>
      <c r="AD79" s="8" t="str">
        <f t="shared" si="69"/>
        <v>Cumple</v>
      </c>
      <c r="AE79" s="8">
        <v>166718</v>
      </c>
      <c r="AF79" s="8" t="str">
        <f t="shared" si="70"/>
        <v>Cumple</v>
      </c>
      <c r="AG79" s="8">
        <v>166718</v>
      </c>
      <c r="AH79" s="8" t="str">
        <f t="shared" si="71"/>
        <v>Cumple</v>
      </c>
      <c r="AI79" s="8">
        <v>158381</v>
      </c>
      <c r="AJ79" s="8" t="str">
        <f t="shared" si="72"/>
        <v>Cumple</v>
      </c>
      <c r="AK79" s="8">
        <v>166718</v>
      </c>
      <c r="AL79" s="8" t="str">
        <f t="shared" si="73"/>
        <v>Cumple</v>
      </c>
      <c r="AM79" s="8">
        <v>158779</v>
      </c>
      <c r="AN79" s="8" t="str">
        <f t="shared" si="74"/>
        <v>Cumple</v>
      </c>
      <c r="AO79" s="8">
        <v>166718</v>
      </c>
      <c r="AP79" s="8" t="str">
        <f t="shared" si="75"/>
        <v>Cumple</v>
      </c>
      <c r="AQ79" s="46">
        <f t="shared" si="76"/>
        <v>133374.39999999999</v>
      </c>
      <c r="AR79" s="46">
        <f t="shared" si="77"/>
        <v>157899.74936883157</v>
      </c>
      <c r="AS79" s="36"/>
      <c r="AT79" s="61"/>
    </row>
    <row r="80" spans="2:46" x14ac:dyDescent="0.25">
      <c r="B80" s="9">
        <v>48</v>
      </c>
      <c r="C80" s="53" t="s">
        <v>80</v>
      </c>
      <c r="D80" s="9" t="s">
        <v>145</v>
      </c>
      <c r="E80" s="9">
        <v>1</v>
      </c>
      <c r="F80" s="10">
        <v>133212</v>
      </c>
      <c r="G80" s="55">
        <v>133210</v>
      </c>
      <c r="H80" s="8" t="str">
        <f t="shared" si="58"/>
        <v>Cumple</v>
      </c>
      <c r="I80" s="55">
        <v>133212</v>
      </c>
      <c r="J80" s="8" t="str">
        <f t="shared" si="59"/>
        <v>Cumple</v>
      </c>
      <c r="K80" s="55"/>
      <c r="L80" s="8" t="str">
        <f t="shared" si="60"/>
        <v/>
      </c>
      <c r="M80" s="55">
        <v>133212</v>
      </c>
      <c r="N80" s="8" t="str">
        <f t="shared" si="61"/>
        <v>Cumple</v>
      </c>
      <c r="O80" s="55">
        <v>125885</v>
      </c>
      <c r="P80" s="8" t="str">
        <f t="shared" si="62"/>
        <v>Cumple</v>
      </c>
      <c r="Q80" s="55">
        <v>133212</v>
      </c>
      <c r="R80" s="8" t="str">
        <f t="shared" si="63"/>
        <v>Cumple</v>
      </c>
      <c r="S80" s="55">
        <v>133210</v>
      </c>
      <c r="T80" s="8" t="str">
        <f t="shared" si="64"/>
        <v>Cumple</v>
      </c>
      <c r="U80" s="8">
        <v>133212</v>
      </c>
      <c r="V80" s="8" t="str">
        <f t="shared" si="65"/>
        <v>Cumple</v>
      </c>
      <c r="W80" s="8"/>
      <c r="X80" s="8" t="str">
        <f t="shared" si="66"/>
        <v/>
      </c>
      <c r="Y80" s="8">
        <v>133212</v>
      </c>
      <c r="Z80" s="8" t="str">
        <f t="shared" si="67"/>
        <v>Cumple</v>
      </c>
      <c r="AA80" s="8">
        <v>126551.4</v>
      </c>
      <c r="AB80" s="8" t="str">
        <f t="shared" si="68"/>
        <v>Cumple</v>
      </c>
      <c r="AC80" s="8">
        <v>133212</v>
      </c>
      <c r="AD80" s="8" t="str">
        <f t="shared" si="69"/>
        <v>Cumple</v>
      </c>
      <c r="AE80" s="8">
        <v>133212</v>
      </c>
      <c r="AF80" s="8" t="str">
        <f t="shared" si="70"/>
        <v>Cumple</v>
      </c>
      <c r="AG80" s="8">
        <v>133212</v>
      </c>
      <c r="AH80" s="8" t="str">
        <f t="shared" si="71"/>
        <v>Cumple</v>
      </c>
      <c r="AI80" s="8">
        <v>126550</v>
      </c>
      <c r="AJ80" s="8" t="str">
        <f t="shared" si="72"/>
        <v>Cumple</v>
      </c>
      <c r="AK80" s="8">
        <v>133212</v>
      </c>
      <c r="AL80" s="8" t="str">
        <f t="shared" si="73"/>
        <v>Cumple</v>
      </c>
      <c r="AM80" s="8">
        <v>126869</v>
      </c>
      <c r="AN80" s="8" t="str">
        <f t="shared" si="74"/>
        <v>Cumple</v>
      </c>
      <c r="AO80" s="8">
        <v>133212</v>
      </c>
      <c r="AP80" s="8" t="str">
        <f t="shared" si="75"/>
        <v>Cumple</v>
      </c>
      <c r="AQ80" s="46">
        <f t="shared" si="76"/>
        <v>106569.60000000001</v>
      </c>
      <c r="AR80" s="46">
        <f t="shared" si="77"/>
        <v>126165.65728834801</v>
      </c>
      <c r="AS80" s="36"/>
      <c r="AT80" s="61"/>
    </row>
    <row r="81" spans="2:46" x14ac:dyDescent="0.25">
      <c r="B81" s="9">
        <v>49</v>
      </c>
      <c r="C81" s="53" t="s">
        <v>81</v>
      </c>
      <c r="D81" s="9" t="s">
        <v>145</v>
      </c>
      <c r="E81" s="9">
        <v>1</v>
      </c>
      <c r="F81" s="10">
        <v>98073</v>
      </c>
      <c r="G81" s="55">
        <v>98070</v>
      </c>
      <c r="H81" s="8" t="str">
        <f t="shared" si="58"/>
        <v>Cumple</v>
      </c>
      <c r="I81" s="55">
        <v>98073</v>
      </c>
      <c r="J81" s="8" t="str">
        <f t="shared" si="59"/>
        <v>Cumple</v>
      </c>
      <c r="K81" s="55"/>
      <c r="L81" s="8" t="str">
        <f t="shared" si="60"/>
        <v/>
      </c>
      <c r="M81" s="55">
        <v>98073</v>
      </c>
      <c r="N81" s="8" t="str">
        <f t="shared" si="61"/>
        <v>Cumple</v>
      </c>
      <c r="O81" s="55">
        <v>92678</v>
      </c>
      <c r="P81" s="8" t="str">
        <f t="shared" si="62"/>
        <v>Cumple</v>
      </c>
      <c r="Q81" s="55">
        <v>98073</v>
      </c>
      <c r="R81" s="8" t="str">
        <f t="shared" si="63"/>
        <v>Cumple</v>
      </c>
      <c r="S81" s="55">
        <v>98071</v>
      </c>
      <c r="T81" s="8" t="str">
        <f t="shared" si="64"/>
        <v>Cumple</v>
      </c>
      <c r="U81" s="8">
        <v>98073</v>
      </c>
      <c r="V81" s="8" t="str">
        <f t="shared" si="65"/>
        <v>Cumple</v>
      </c>
      <c r="W81" s="8"/>
      <c r="X81" s="8" t="str">
        <f t="shared" si="66"/>
        <v/>
      </c>
      <c r="Y81" s="8">
        <v>98073</v>
      </c>
      <c r="Z81" s="8" t="str">
        <f t="shared" si="67"/>
        <v>Cumple</v>
      </c>
      <c r="AA81" s="8">
        <v>93169.35</v>
      </c>
      <c r="AB81" s="8" t="str">
        <f t="shared" si="68"/>
        <v>Cumple</v>
      </c>
      <c r="AC81" s="8">
        <v>98073</v>
      </c>
      <c r="AD81" s="8" t="str">
        <f t="shared" si="69"/>
        <v>Cumple</v>
      </c>
      <c r="AE81" s="8">
        <v>98073</v>
      </c>
      <c r="AF81" s="8" t="str">
        <f t="shared" si="70"/>
        <v>Cumple</v>
      </c>
      <c r="AG81" s="8">
        <v>98073</v>
      </c>
      <c r="AH81" s="8" t="str">
        <f t="shared" si="71"/>
        <v>Cumple</v>
      </c>
      <c r="AI81" s="8">
        <v>93168</v>
      </c>
      <c r="AJ81" s="8" t="str">
        <f t="shared" si="72"/>
        <v>Cumple</v>
      </c>
      <c r="AK81" s="8">
        <v>98073</v>
      </c>
      <c r="AL81" s="8" t="str">
        <f t="shared" si="73"/>
        <v>Cumple</v>
      </c>
      <c r="AM81" s="8">
        <v>93403</v>
      </c>
      <c r="AN81" s="8" t="str">
        <f t="shared" si="74"/>
        <v>Cumple</v>
      </c>
      <c r="AO81" s="8">
        <v>98073</v>
      </c>
      <c r="AP81" s="8" t="str">
        <f t="shared" si="75"/>
        <v>Cumple</v>
      </c>
      <c r="AQ81" s="46">
        <f t="shared" si="76"/>
        <v>78458.400000000009</v>
      </c>
      <c r="AR81" s="46">
        <f t="shared" si="77"/>
        <v>92884.707852503227</v>
      </c>
      <c r="AS81" s="36"/>
      <c r="AT81" s="61"/>
    </row>
    <row r="82" spans="2:46" x14ac:dyDescent="0.25">
      <c r="B82" s="9">
        <v>50</v>
      </c>
      <c r="C82" s="53" t="s">
        <v>82</v>
      </c>
      <c r="D82" s="9" t="s">
        <v>145</v>
      </c>
      <c r="E82" s="9">
        <v>1</v>
      </c>
      <c r="F82" s="10">
        <v>91688</v>
      </c>
      <c r="G82" s="55">
        <v>91685</v>
      </c>
      <c r="H82" s="8" t="str">
        <f t="shared" si="58"/>
        <v>Cumple</v>
      </c>
      <c r="I82" s="55">
        <v>91688</v>
      </c>
      <c r="J82" s="8" t="str">
        <f t="shared" si="59"/>
        <v>Cumple</v>
      </c>
      <c r="K82" s="55"/>
      <c r="L82" s="8" t="str">
        <f t="shared" si="60"/>
        <v/>
      </c>
      <c r="M82" s="55">
        <v>91688</v>
      </c>
      <c r="N82" s="8" t="str">
        <f t="shared" si="61"/>
        <v>Cumple</v>
      </c>
      <c r="O82" s="55">
        <v>86645</v>
      </c>
      <c r="P82" s="8" t="str">
        <f t="shared" si="62"/>
        <v>Cumple</v>
      </c>
      <c r="Q82" s="55">
        <v>91688</v>
      </c>
      <c r="R82" s="8" t="str">
        <f t="shared" si="63"/>
        <v>Cumple</v>
      </c>
      <c r="S82" s="55">
        <v>91686</v>
      </c>
      <c r="T82" s="8" t="str">
        <f t="shared" si="64"/>
        <v>Cumple</v>
      </c>
      <c r="U82" s="8">
        <v>91688</v>
      </c>
      <c r="V82" s="8" t="str">
        <f t="shared" si="65"/>
        <v>Cumple</v>
      </c>
      <c r="W82" s="8"/>
      <c r="X82" s="8" t="str">
        <f t="shared" si="66"/>
        <v/>
      </c>
      <c r="Y82" s="8">
        <v>91688</v>
      </c>
      <c r="Z82" s="8" t="str">
        <f t="shared" si="67"/>
        <v>Cumple</v>
      </c>
      <c r="AA82" s="8">
        <v>87103.6</v>
      </c>
      <c r="AB82" s="8" t="str">
        <f t="shared" si="68"/>
        <v>Cumple</v>
      </c>
      <c r="AC82" s="8">
        <v>91688</v>
      </c>
      <c r="AD82" s="8" t="str">
        <f t="shared" si="69"/>
        <v>Cumple</v>
      </c>
      <c r="AE82" s="8">
        <v>91688</v>
      </c>
      <c r="AF82" s="8" t="str">
        <f t="shared" si="70"/>
        <v>Cumple</v>
      </c>
      <c r="AG82" s="8">
        <v>91688</v>
      </c>
      <c r="AH82" s="8" t="str">
        <f t="shared" si="71"/>
        <v>Cumple</v>
      </c>
      <c r="AI82" s="8">
        <v>87103</v>
      </c>
      <c r="AJ82" s="8" t="str">
        <f t="shared" si="72"/>
        <v>Cumple</v>
      </c>
      <c r="AK82" s="8">
        <v>91688</v>
      </c>
      <c r="AL82" s="8" t="str">
        <f t="shared" si="73"/>
        <v>Cumple</v>
      </c>
      <c r="AM82" s="8">
        <v>87322</v>
      </c>
      <c r="AN82" s="8" t="str">
        <f t="shared" si="74"/>
        <v>Cumple</v>
      </c>
      <c r="AO82" s="8">
        <v>91688</v>
      </c>
      <c r="AP82" s="8" t="str">
        <f t="shared" si="75"/>
        <v>Cumple</v>
      </c>
      <c r="AQ82" s="46">
        <f t="shared" si="76"/>
        <v>73350.400000000009</v>
      </c>
      <c r="AR82" s="46">
        <f t="shared" si="77"/>
        <v>86838.400201562181</v>
      </c>
      <c r="AS82" s="36"/>
      <c r="AT82" s="61"/>
    </row>
    <row r="83" spans="2:46" x14ac:dyDescent="0.25">
      <c r="B83" s="9">
        <v>51</v>
      </c>
      <c r="C83" s="53" t="s">
        <v>83</v>
      </c>
      <c r="D83" s="9" t="s">
        <v>145</v>
      </c>
      <c r="E83" s="9">
        <v>1</v>
      </c>
      <c r="F83" s="10">
        <v>17498</v>
      </c>
      <c r="G83" s="55">
        <v>17495</v>
      </c>
      <c r="H83" s="8" t="str">
        <f t="shared" si="58"/>
        <v>Cumple</v>
      </c>
      <c r="I83" s="55">
        <v>17498</v>
      </c>
      <c r="J83" s="8" t="str">
        <f t="shared" si="59"/>
        <v>Cumple</v>
      </c>
      <c r="K83" s="55"/>
      <c r="L83" s="8" t="str">
        <f t="shared" si="60"/>
        <v/>
      </c>
      <c r="M83" s="55">
        <v>17498</v>
      </c>
      <c r="N83" s="8" t="str">
        <f t="shared" si="61"/>
        <v>Cumple</v>
      </c>
      <c r="O83" s="55">
        <v>16535</v>
      </c>
      <c r="P83" s="8" t="str">
        <f t="shared" si="62"/>
        <v>Cumple</v>
      </c>
      <c r="Q83" s="55">
        <v>17498</v>
      </c>
      <c r="R83" s="8" t="str">
        <f t="shared" si="63"/>
        <v>Cumple</v>
      </c>
      <c r="S83" s="55">
        <v>17496</v>
      </c>
      <c r="T83" s="8" t="str">
        <f t="shared" si="64"/>
        <v>Cumple</v>
      </c>
      <c r="U83" s="8">
        <v>17498</v>
      </c>
      <c r="V83" s="8" t="str">
        <f t="shared" si="65"/>
        <v>Cumple</v>
      </c>
      <c r="W83" s="8"/>
      <c r="X83" s="8" t="str">
        <f t="shared" si="66"/>
        <v/>
      </c>
      <c r="Y83" s="8">
        <v>17498</v>
      </c>
      <c r="Z83" s="8" t="str">
        <f t="shared" si="67"/>
        <v>Cumple</v>
      </c>
      <c r="AA83" s="8">
        <v>16623.099999999999</v>
      </c>
      <c r="AB83" s="8" t="str">
        <f t="shared" si="68"/>
        <v>Cumple</v>
      </c>
      <c r="AC83" s="8">
        <v>17498</v>
      </c>
      <c r="AD83" s="8" t="str">
        <f t="shared" si="69"/>
        <v>Cumple</v>
      </c>
      <c r="AE83" s="8">
        <v>17498</v>
      </c>
      <c r="AF83" s="8" t="str">
        <f t="shared" si="70"/>
        <v>Cumple</v>
      </c>
      <c r="AG83" s="8">
        <v>17498</v>
      </c>
      <c r="AH83" s="8" t="str">
        <f t="shared" si="71"/>
        <v>Cumple</v>
      </c>
      <c r="AI83" s="8">
        <v>16622</v>
      </c>
      <c r="AJ83" s="8" t="str">
        <f t="shared" si="72"/>
        <v>Cumple</v>
      </c>
      <c r="AK83" s="8">
        <v>17498</v>
      </c>
      <c r="AL83" s="8" t="str">
        <f t="shared" si="73"/>
        <v>Cumple</v>
      </c>
      <c r="AM83" s="8">
        <v>16665</v>
      </c>
      <c r="AN83" s="8" t="str">
        <f t="shared" si="74"/>
        <v>Cumple</v>
      </c>
      <c r="AO83" s="8">
        <v>17498</v>
      </c>
      <c r="AP83" s="8" t="str">
        <f t="shared" si="75"/>
        <v>Cumple</v>
      </c>
      <c r="AQ83" s="46">
        <f t="shared" si="76"/>
        <v>13998.400000000001</v>
      </c>
      <c r="AR83" s="46">
        <f t="shared" si="77"/>
        <v>16571.449991757338</v>
      </c>
      <c r="AS83" s="36"/>
      <c r="AT83" s="61"/>
    </row>
    <row r="84" spans="2:46" x14ac:dyDescent="0.25">
      <c r="B84" s="9">
        <v>52</v>
      </c>
      <c r="C84" s="53" t="s">
        <v>84</v>
      </c>
      <c r="D84" s="9" t="s">
        <v>145</v>
      </c>
      <c r="E84" s="9">
        <v>1</v>
      </c>
      <c r="F84" s="10">
        <v>176326</v>
      </c>
      <c r="G84" s="55">
        <v>176324</v>
      </c>
      <c r="H84" s="8" t="str">
        <f t="shared" si="58"/>
        <v>Cumple</v>
      </c>
      <c r="I84" s="55">
        <v>176326</v>
      </c>
      <c r="J84" s="8" t="str">
        <f t="shared" si="59"/>
        <v>Cumple</v>
      </c>
      <c r="K84" s="55"/>
      <c r="L84" s="8" t="str">
        <f t="shared" si="60"/>
        <v/>
      </c>
      <c r="M84" s="55">
        <v>176326</v>
      </c>
      <c r="N84" s="8" t="str">
        <f t="shared" si="61"/>
        <v>Cumple</v>
      </c>
      <c r="O84" s="55">
        <v>166628</v>
      </c>
      <c r="P84" s="8" t="str">
        <f t="shared" si="62"/>
        <v>Cumple</v>
      </c>
      <c r="Q84" s="55">
        <v>176326</v>
      </c>
      <c r="R84" s="8" t="str">
        <f t="shared" si="63"/>
        <v>Cumple</v>
      </c>
      <c r="S84" s="55">
        <v>176324</v>
      </c>
      <c r="T84" s="8" t="str">
        <f t="shared" si="64"/>
        <v>Cumple</v>
      </c>
      <c r="U84" s="8">
        <v>176326</v>
      </c>
      <c r="V84" s="8" t="str">
        <f t="shared" si="65"/>
        <v>Cumple</v>
      </c>
      <c r="W84" s="8"/>
      <c r="X84" s="8" t="str">
        <f t="shared" si="66"/>
        <v/>
      </c>
      <c r="Y84" s="8">
        <v>176326</v>
      </c>
      <c r="Z84" s="8" t="str">
        <f t="shared" si="67"/>
        <v>Cumple</v>
      </c>
      <c r="AA84" s="8">
        <v>167509.70000000001</v>
      </c>
      <c r="AB84" s="8" t="str">
        <f t="shared" si="68"/>
        <v>Cumple</v>
      </c>
      <c r="AC84" s="8">
        <v>176326</v>
      </c>
      <c r="AD84" s="8" t="str">
        <f t="shared" si="69"/>
        <v>Cumple</v>
      </c>
      <c r="AE84" s="8">
        <v>176326</v>
      </c>
      <c r="AF84" s="8" t="str">
        <f t="shared" si="70"/>
        <v>Cumple</v>
      </c>
      <c r="AG84" s="8">
        <v>176326</v>
      </c>
      <c r="AH84" s="8" t="str">
        <f t="shared" si="71"/>
        <v>Cumple</v>
      </c>
      <c r="AI84" s="8">
        <v>167509</v>
      </c>
      <c r="AJ84" s="8" t="str">
        <f t="shared" si="72"/>
        <v>Cumple</v>
      </c>
      <c r="AK84" s="8">
        <v>176326</v>
      </c>
      <c r="AL84" s="8" t="str">
        <f t="shared" si="73"/>
        <v>Cumple</v>
      </c>
      <c r="AM84" s="8">
        <v>167930</v>
      </c>
      <c r="AN84" s="8" t="str">
        <f t="shared" si="74"/>
        <v>Cumple</v>
      </c>
      <c r="AO84" s="8">
        <v>176326</v>
      </c>
      <c r="AP84" s="8" t="str">
        <f t="shared" si="75"/>
        <v>Cumple</v>
      </c>
      <c r="AQ84" s="46">
        <f t="shared" si="76"/>
        <v>141060.80000000002</v>
      </c>
      <c r="AR84" s="46">
        <f t="shared" si="77"/>
        <v>167000.15221987973</v>
      </c>
      <c r="AS84" s="36"/>
      <c r="AT84" s="61"/>
    </row>
    <row r="85" spans="2:46" x14ac:dyDescent="0.25">
      <c r="B85" s="9">
        <v>53</v>
      </c>
      <c r="C85" s="53" t="s">
        <v>85</v>
      </c>
      <c r="D85" s="9" t="s">
        <v>145</v>
      </c>
      <c r="E85" s="9">
        <v>1</v>
      </c>
      <c r="F85" s="10">
        <v>103690</v>
      </c>
      <c r="G85" s="55">
        <v>103685</v>
      </c>
      <c r="H85" s="8" t="str">
        <f t="shared" si="58"/>
        <v>Cumple</v>
      </c>
      <c r="I85" s="55">
        <v>103690</v>
      </c>
      <c r="J85" s="8" t="str">
        <f t="shared" si="59"/>
        <v>Cumple</v>
      </c>
      <c r="K85" s="55"/>
      <c r="L85" s="8" t="str">
        <f t="shared" si="60"/>
        <v/>
      </c>
      <c r="M85" s="55">
        <v>103690</v>
      </c>
      <c r="N85" s="8" t="str">
        <f t="shared" si="61"/>
        <v>Cumple</v>
      </c>
      <c r="O85" s="55">
        <v>97987</v>
      </c>
      <c r="P85" s="8" t="str">
        <f t="shared" si="62"/>
        <v>Cumple</v>
      </c>
      <c r="Q85" s="55">
        <v>103690</v>
      </c>
      <c r="R85" s="8" t="str">
        <f t="shared" si="63"/>
        <v>Cumple</v>
      </c>
      <c r="S85" s="55">
        <v>103688</v>
      </c>
      <c r="T85" s="8" t="str">
        <f t="shared" si="64"/>
        <v>Cumple</v>
      </c>
      <c r="U85" s="8">
        <v>103690</v>
      </c>
      <c r="V85" s="8" t="str">
        <f t="shared" si="65"/>
        <v>Cumple</v>
      </c>
      <c r="W85" s="8"/>
      <c r="X85" s="8" t="str">
        <f t="shared" si="66"/>
        <v/>
      </c>
      <c r="Y85" s="8">
        <v>103690</v>
      </c>
      <c r="Z85" s="8" t="str">
        <f t="shared" si="67"/>
        <v>Cumple</v>
      </c>
      <c r="AA85" s="8">
        <v>98505.5</v>
      </c>
      <c r="AB85" s="8" t="str">
        <f t="shared" si="68"/>
        <v>Cumple</v>
      </c>
      <c r="AC85" s="8">
        <v>103690</v>
      </c>
      <c r="AD85" s="8" t="str">
        <f t="shared" si="69"/>
        <v>Cumple</v>
      </c>
      <c r="AE85" s="8">
        <v>103690</v>
      </c>
      <c r="AF85" s="8" t="str">
        <f t="shared" si="70"/>
        <v>Cumple</v>
      </c>
      <c r="AG85" s="8">
        <v>103690</v>
      </c>
      <c r="AH85" s="8" t="str">
        <f t="shared" si="71"/>
        <v>Cumple</v>
      </c>
      <c r="AI85" s="8">
        <v>98505</v>
      </c>
      <c r="AJ85" s="8" t="str">
        <f t="shared" si="72"/>
        <v>Cumple</v>
      </c>
      <c r="AK85" s="8">
        <v>103690</v>
      </c>
      <c r="AL85" s="8" t="str">
        <f t="shared" si="73"/>
        <v>Cumple</v>
      </c>
      <c r="AM85" s="8">
        <v>98752</v>
      </c>
      <c r="AN85" s="8" t="str">
        <f t="shared" si="74"/>
        <v>Cumple</v>
      </c>
      <c r="AO85" s="8">
        <v>103690</v>
      </c>
      <c r="AP85" s="8" t="str">
        <f t="shared" si="75"/>
        <v>Cumple</v>
      </c>
      <c r="AQ85" s="46">
        <f t="shared" si="76"/>
        <v>82952</v>
      </c>
      <c r="AR85" s="46">
        <f t="shared" si="77"/>
        <v>98205.788118551412</v>
      </c>
      <c r="AS85" s="36"/>
      <c r="AT85" s="61"/>
    </row>
    <row r="86" spans="2:46" x14ac:dyDescent="0.25">
      <c r="B86" s="9">
        <v>54</v>
      </c>
      <c r="C86" s="53" t="s">
        <v>86</v>
      </c>
      <c r="D86" s="9" t="s">
        <v>145</v>
      </c>
      <c r="E86" s="9">
        <v>1</v>
      </c>
      <c r="F86" s="10">
        <v>480000</v>
      </c>
      <c r="G86" s="55">
        <v>479950</v>
      </c>
      <c r="H86" s="8" t="str">
        <f t="shared" si="58"/>
        <v>Cumple</v>
      </c>
      <c r="I86" s="55">
        <v>480000</v>
      </c>
      <c r="J86" s="8" t="str">
        <f t="shared" si="59"/>
        <v>Cumple</v>
      </c>
      <c r="K86" s="55"/>
      <c r="L86" s="8" t="str">
        <f t="shared" si="60"/>
        <v/>
      </c>
      <c r="M86" s="55">
        <v>480000</v>
      </c>
      <c r="N86" s="8" t="str">
        <f t="shared" si="61"/>
        <v>Cumple</v>
      </c>
      <c r="O86" s="55">
        <v>453600</v>
      </c>
      <c r="P86" s="8" t="str">
        <f t="shared" si="62"/>
        <v>Cumple</v>
      </c>
      <c r="Q86" s="55">
        <v>480000</v>
      </c>
      <c r="R86" s="8" t="str">
        <f t="shared" si="63"/>
        <v>Cumple</v>
      </c>
      <c r="S86" s="55">
        <v>479998</v>
      </c>
      <c r="T86" s="8" t="str">
        <f t="shared" si="64"/>
        <v>Cumple</v>
      </c>
      <c r="U86" s="8">
        <v>480000</v>
      </c>
      <c r="V86" s="8" t="str">
        <f t="shared" si="65"/>
        <v>Cumple</v>
      </c>
      <c r="W86" s="8"/>
      <c r="X86" s="8" t="str">
        <f t="shared" si="66"/>
        <v/>
      </c>
      <c r="Y86" s="8">
        <v>480000</v>
      </c>
      <c r="Z86" s="8" t="str">
        <f t="shared" si="67"/>
        <v>Cumple</v>
      </c>
      <c r="AA86" s="8">
        <v>456000</v>
      </c>
      <c r="AB86" s="8" t="str">
        <f t="shared" si="68"/>
        <v>Cumple</v>
      </c>
      <c r="AC86" s="8">
        <v>480000</v>
      </c>
      <c r="AD86" s="8" t="str">
        <f t="shared" si="69"/>
        <v>Cumple</v>
      </c>
      <c r="AE86" s="8">
        <v>480000</v>
      </c>
      <c r="AF86" s="8" t="str">
        <f t="shared" si="70"/>
        <v>Cumple</v>
      </c>
      <c r="AG86" s="8">
        <v>480000</v>
      </c>
      <c r="AH86" s="8" t="str">
        <f t="shared" si="71"/>
        <v>Cumple</v>
      </c>
      <c r="AI86" s="8">
        <v>455999</v>
      </c>
      <c r="AJ86" s="8" t="str">
        <f t="shared" si="72"/>
        <v>Cumple</v>
      </c>
      <c r="AK86" s="8">
        <v>480000</v>
      </c>
      <c r="AL86" s="8" t="str">
        <f t="shared" si="73"/>
        <v>Cumple</v>
      </c>
      <c r="AM86" s="8">
        <v>457143</v>
      </c>
      <c r="AN86" s="8" t="str">
        <f t="shared" si="74"/>
        <v>Cumple</v>
      </c>
      <c r="AO86" s="8">
        <v>480000</v>
      </c>
      <c r="AP86" s="8" t="str">
        <f t="shared" si="75"/>
        <v>Cumple</v>
      </c>
      <c r="AQ86" s="46">
        <f t="shared" si="76"/>
        <v>384000</v>
      </c>
      <c r="AR86" s="46">
        <f t="shared" si="77"/>
        <v>454613.6479388497</v>
      </c>
      <c r="AS86" s="36"/>
      <c r="AT86" s="61"/>
    </row>
    <row r="87" spans="2:46" x14ac:dyDescent="0.25">
      <c r="B87" s="9">
        <v>55</v>
      </c>
      <c r="C87" s="53" t="s">
        <v>87</v>
      </c>
      <c r="D87" s="9" t="s">
        <v>145</v>
      </c>
      <c r="E87" s="9">
        <v>1</v>
      </c>
      <c r="F87" s="10">
        <v>75000</v>
      </c>
      <c r="G87" s="55">
        <v>74990</v>
      </c>
      <c r="H87" s="8" t="str">
        <f t="shared" si="58"/>
        <v>Cumple</v>
      </c>
      <c r="I87" s="55">
        <v>75000</v>
      </c>
      <c r="J87" s="8" t="str">
        <f t="shared" si="59"/>
        <v>Cumple</v>
      </c>
      <c r="K87" s="55"/>
      <c r="L87" s="8" t="str">
        <f t="shared" si="60"/>
        <v/>
      </c>
      <c r="M87" s="55">
        <v>75000</v>
      </c>
      <c r="N87" s="8" t="str">
        <f t="shared" si="61"/>
        <v>Cumple</v>
      </c>
      <c r="O87" s="55">
        <v>70875</v>
      </c>
      <c r="P87" s="8" t="str">
        <f t="shared" si="62"/>
        <v>Cumple</v>
      </c>
      <c r="Q87" s="55">
        <v>75000</v>
      </c>
      <c r="R87" s="8" t="str">
        <f t="shared" si="63"/>
        <v>Cumple</v>
      </c>
      <c r="S87" s="55">
        <v>74998</v>
      </c>
      <c r="T87" s="8" t="str">
        <f t="shared" si="64"/>
        <v>Cumple</v>
      </c>
      <c r="U87" s="8">
        <v>75000</v>
      </c>
      <c r="V87" s="8" t="str">
        <f t="shared" si="65"/>
        <v>Cumple</v>
      </c>
      <c r="W87" s="8"/>
      <c r="X87" s="8" t="str">
        <f t="shared" si="66"/>
        <v/>
      </c>
      <c r="Y87" s="8">
        <v>75000</v>
      </c>
      <c r="Z87" s="8" t="str">
        <f t="shared" si="67"/>
        <v>Cumple</v>
      </c>
      <c r="AA87" s="8">
        <v>71250</v>
      </c>
      <c r="AB87" s="8" t="str">
        <f t="shared" si="68"/>
        <v>Cumple</v>
      </c>
      <c r="AC87" s="8">
        <v>75000</v>
      </c>
      <c r="AD87" s="8" t="str">
        <f t="shared" si="69"/>
        <v>Cumple</v>
      </c>
      <c r="AE87" s="8">
        <v>75000</v>
      </c>
      <c r="AF87" s="8" t="str">
        <f t="shared" si="70"/>
        <v>Cumple</v>
      </c>
      <c r="AG87" s="8">
        <v>75000</v>
      </c>
      <c r="AH87" s="8" t="str">
        <f t="shared" si="71"/>
        <v>Cumple</v>
      </c>
      <c r="AI87" s="8">
        <v>71249</v>
      </c>
      <c r="AJ87" s="8" t="str">
        <f t="shared" si="72"/>
        <v>Cumple</v>
      </c>
      <c r="AK87" s="8">
        <v>75000</v>
      </c>
      <c r="AL87" s="8" t="str">
        <f t="shared" si="73"/>
        <v>Cumple</v>
      </c>
      <c r="AM87" s="8">
        <v>71429</v>
      </c>
      <c r="AN87" s="8" t="str">
        <f t="shared" si="74"/>
        <v>Cumple</v>
      </c>
      <c r="AO87" s="8">
        <v>75000</v>
      </c>
      <c r="AP87" s="8" t="str">
        <f t="shared" si="75"/>
        <v>Cumple</v>
      </c>
      <c r="AQ87" s="46">
        <f t="shared" si="76"/>
        <v>60000</v>
      </c>
      <c r="AR87" s="46">
        <f t="shared" si="77"/>
        <v>71032.781746068154</v>
      </c>
      <c r="AS87" s="36"/>
      <c r="AT87" s="61"/>
    </row>
    <row r="88" spans="2:46" x14ac:dyDescent="0.25">
      <c r="B88" s="9">
        <v>56</v>
      </c>
      <c r="C88" s="53" t="s">
        <v>88</v>
      </c>
      <c r="D88" s="9" t="s">
        <v>145</v>
      </c>
      <c r="E88" s="9">
        <v>1</v>
      </c>
      <c r="F88" s="10">
        <v>406905</v>
      </c>
      <c r="G88" s="55">
        <v>406900</v>
      </c>
      <c r="H88" s="8" t="str">
        <f t="shared" si="58"/>
        <v>Cumple</v>
      </c>
      <c r="I88" s="55">
        <v>406905</v>
      </c>
      <c r="J88" s="8" t="str">
        <f t="shared" si="59"/>
        <v>Cumple</v>
      </c>
      <c r="K88" s="55"/>
      <c r="L88" s="8" t="str">
        <f t="shared" si="60"/>
        <v/>
      </c>
      <c r="M88" s="55">
        <v>406905</v>
      </c>
      <c r="N88" s="8" t="str">
        <f t="shared" si="61"/>
        <v>Cumple</v>
      </c>
      <c r="O88" s="55">
        <v>384525</v>
      </c>
      <c r="P88" s="8" t="str">
        <f t="shared" si="62"/>
        <v>Cumple</v>
      </c>
      <c r="Q88" s="55">
        <v>406905</v>
      </c>
      <c r="R88" s="8" t="str">
        <f t="shared" si="63"/>
        <v>Cumple</v>
      </c>
      <c r="S88" s="55">
        <v>406903</v>
      </c>
      <c r="T88" s="8" t="str">
        <f t="shared" si="64"/>
        <v>Cumple</v>
      </c>
      <c r="U88" s="8">
        <v>406905</v>
      </c>
      <c r="V88" s="8" t="str">
        <f t="shared" si="65"/>
        <v>Cumple</v>
      </c>
      <c r="W88" s="8"/>
      <c r="X88" s="8" t="str">
        <f t="shared" si="66"/>
        <v/>
      </c>
      <c r="Y88" s="8">
        <v>406905</v>
      </c>
      <c r="Z88" s="8" t="str">
        <f t="shared" si="67"/>
        <v>Cumple</v>
      </c>
      <c r="AA88" s="8">
        <v>386559.75</v>
      </c>
      <c r="AB88" s="8" t="str">
        <f t="shared" si="68"/>
        <v>Cumple</v>
      </c>
      <c r="AC88" s="8">
        <v>406905</v>
      </c>
      <c r="AD88" s="8" t="str">
        <f t="shared" si="69"/>
        <v>Cumple</v>
      </c>
      <c r="AE88" s="8">
        <v>406905</v>
      </c>
      <c r="AF88" s="8" t="str">
        <f t="shared" si="70"/>
        <v>Cumple</v>
      </c>
      <c r="AG88" s="8">
        <v>406905</v>
      </c>
      <c r="AH88" s="8" t="str">
        <f t="shared" si="71"/>
        <v>Cumple</v>
      </c>
      <c r="AI88" s="8">
        <v>386559</v>
      </c>
      <c r="AJ88" s="8" t="str">
        <f t="shared" si="72"/>
        <v>Cumple</v>
      </c>
      <c r="AK88" s="8">
        <v>406905</v>
      </c>
      <c r="AL88" s="8" t="str">
        <f t="shared" si="73"/>
        <v>Cumple</v>
      </c>
      <c r="AM88" s="8">
        <v>387529</v>
      </c>
      <c r="AN88" s="8" t="str">
        <f t="shared" si="74"/>
        <v>Cumple</v>
      </c>
      <c r="AO88" s="8">
        <v>406905</v>
      </c>
      <c r="AP88" s="8" t="str">
        <f t="shared" si="75"/>
        <v>Cumple</v>
      </c>
      <c r="AQ88" s="46">
        <f t="shared" si="76"/>
        <v>325524</v>
      </c>
      <c r="AR88" s="46">
        <f t="shared" si="77"/>
        <v>385384.45298625383</v>
      </c>
      <c r="AS88" s="36"/>
      <c r="AT88" s="61"/>
    </row>
    <row r="89" spans="2:46" x14ac:dyDescent="0.25">
      <c r="B89" s="9">
        <v>57</v>
      </c>
      <c r="C89" s="53" t="s">
        <v>89</v>
      </c>
      <c r="D89" s="9" t="s">
        <v>145</v>
      </c>
      <c r="E89" s="9">
        <v>1</v>
      </c>
      <c r="F89" s="10">
        <v>60000</v>
      </c>
      <c r="G89" s="55">
        <v>59995</v>
      </c>
      <c r="H89" s="8" t="str">
        <f t="shared" si="58"/>
        <v>Cumple</v>
      </c>
      <c r="I89" s="55">
        <v>60000</v>
      </c>
      <c r="J89" s="8" t="str">
        <f t="shared" si="59"/>
        <v>Cumple</v>
      </c>
      <c r="K89" s="55"/>
      <c r="L89" s="8" t="str">
        <f t="shared" si="60"/>
        <v/>
      </c>
      <c r="M89" s="55">
        <v>60000</v>
      </c>
      <c r="N89" s="8" t="str">
        <f t="shared" si="61"/>
        <v>Cumple</v>
      </c>
      <c r="O89" s="55">
        <v>56700</v>
      </c>
      <c r="P89" s="8" t="str">
        <f t="shared" si="62"/>
        <v>Cumple</v>
      </c>
      <c r="Q89" s="55">
        <v>60000</v>
      </c>
      <c r="R89" s="8" t="str">
        <f t="shared" si="63"/>
        <v>Cumple</v>
      </c>
      <c r="S89" s="55">
        <v>59998</v>
      </c>
      <c r="T89" s="8" t="str">
        <f t="shared" si="64"/>
        <v>Cumple</v>
      </c>
      <c r="U89" s="8">
        <v>60000</v>
      </c>
      <c r="V89" s="8" t="str">
        <f t="shared" si="65"/>
        <v>Cumple</v>
      </c>
      <c r="W89" s="8"/>
      <c r="X89" s="8" t="str">
        <f t="shared" si="66"/>
        <v/>
      </c>
      <c r="Y89" s="8">
        <v>60000</v>
      </c>
      <c r="Z89" s="8" t="str">
        <f t="shared" si="67"/>
        <v>Cumple</v>
      </c>
      <c r="AA89" s="8">
        <v>57000</v>
      </c>
      <c r="AB89" s="8" t="str">
        <f t="shared" si="68"/>
        <v>Cumple</v>
      </c>
      <c r="AC89" s="8">
        <v>60000</v>
      </c>
      <c r="AD89" s="8" t="str">
        <f t="shared" si="69"/>
        <v>Cumple</v>
      </c>
      <c r="AE89" s="8">
        <v>60000</v>
      </c>
      <c r="AF89" s="8" t="str">
        <f t="shared" si="70"/>
        <v>Cumple</v>
      </c>
      <c r="AG89" s="8">
        <v>60000</v>
      </c>
      <c r="AH89" s="8" t="str">
        <f t="shared" si="71"/>
        <v>Cumple</v>
      </c>
      <c r="AI89" s="8">
        <v>56999</v>
      </c>
      <c r="AJ89" s="8" t="str">
        <f t="shared" si="72"/>
        <v>Cumple</v>
      </c>
      <c r="AK89" s="8">
        <v>60000</v>
      </c>
      <c r="AL89" s="8" t="str">
        <f t="shared" si="73"/>
        <v>Cumple</v>
      </c>
      <c r="AM89" s="8">
        <v>57143</v>
      </c>
      <c r="AN89" s="8" t="str">
        <f t="shared" si="74"/>
        <v>Cumple</v>
      </c>
      <c r="AO89" s="8">
        <v>60000</v>
      </c>
      <c r="AP89" s="8" t="str">
        <f t="shared" si="75"/>
        <v>Cumple</v>
      </c>
      <c r="AQ89" s="46">
        <f t="shared" si="76"/>
        <v>48000</v>
      </c>
      <c r="AR89" s="46">
        <f t="shared" si="77"/>
        <v>56826.082871486564</v>
      </c>
      <c r="AS89" s="36"/>
      <c r="AT89" s="61"/>
    </row>
    <row r="90" spans="2:46" x14ac:dyDescent="0.25">
      <c r="B90" s="9">
        <v>58</v>
      </c>
      <c r="C90" s="53" t="s">
        <v>90</v>
      </c>
      <c r="D90" s="9" t="s">
        <v>145</v>
      </c>
      <c r="E90" s="9">
        <v>1</v>
      </c>
      <c r="F90" s="10">
        <v>65000</v>
      </c>
      <c r="G90" s="55">
        <v>64950</v>
      </c>
      <c r="H90" s="8" t="str">
        <f t="shared" si="58"/>
        <v>Cumple</v>
      </c>
      <c r="I90" s="55">
        <v>65000</v>
      </c>
      <c r="J90" s="8" t="str">
        <f t="shared" si="59"/>
        <v>Cumple</v>
      </c>
      <c r="K90" s="55"/>
      <c r="L90" s="8" t="str">
        <f t="shared" si="60"/>
        <v/>
      </c>
      <c r="M90" s="55">
        <v>65000</v>
      </c>
      <c r="N90" s="8" t="str">
        <f t="shared" si="61"/>
        <v>Cumple</v>
      </c>
      <c r="O90" s="55">
        <v>61425</v>
      </c>
      <c r="P90" s="8" t="str">
        <f t="shared" si="62"/>
        <v>Cumple</v>
      </c>
      <c r="Q90" s="55">
        <v>65000</v>
      </c>
      <c r="R90" s="8" t="str">
        <f t="shared" si="63"/>
        <v>Cumple</v>
      </c>
      <c r="S90" s="55">
        <v>64998</v>
      </c>
      <c r="T90" s="8" t="str">
        <f t="shared" si="64"/>
        <v>Cumple</v>
      </c>
      <c r="U90" s="8">
        <v>65000</v>
      </c>
      <c r="V90" s="8" t="str">
        <f t="shared" si="65"/>
        <v>Cumple</v>
      </c>
      <c r="W90" s="8"/>
      <c r="X90" s="8" t="str">
        <f t="shared" si="66"/>
        <v/>
      </c>
      <c r="Y90" s="8">
        <v>65000</v>
      </c>
      <c r="Z90" s="8" t="str">
        <f t="shared" si="67"/>
        <v>Cumple</v>
      </c>
      <c r="AA90" s="8">
        <v>61750</v>
      </c>
      <c r="AB90" s="8" t="str">
        <f t="shared" si="68"/>
        <v>Cumple</v>
      </c>
      <c r="AC90" s="8">
        <v>65000</v>
      </c>
      <c r="AD90" s="8" t="str">
        <f t="shared" si="69"/>
        <v>Cumple</v>
      </c>
      <c r="AE90" s="8">
        <v>65000</v>
      </c>
      <c r="AF90" s="8" t="str">
        <f t="shared" si="70"/>
        <v>Cumple</v>
      </c>
      <c r="AG90" s="8">
        <v>65000</v>
      </c>
      <c r="AH90" s="8" t="str">
        <f t="shared" si="71"/>
        <v>Cumple</v>
      </c>
      <c r="AI90" s="8">
        <v>61749</v>
      </c>
      <c r="AJ90" s="8" t="str">
        <f t="shared" si="72"/>
        <v>Cumple</v>
      </c>
      <c r="AK90" s="8">
        <v>65000</v>
      </c>
      <c r="AL90" s="8" t="str">
        <f t="shared" si="73"/>
        <v>Cumple</v>
      </c>
      <c r="AM90" s="8">
        <v>61905</v>
      </c>
      <c r="AN90" s="8" t="str">
        <f t="shared" si="74"/>
        <v>Cumple</v>
      </c>
      <c r="AO90" s="8">
        <v>65000</v>
      </c>
      <c r="AP90" s="8" t="str">
        <f t="shared" si="75"/>
        <v>Cumple</v>
      </c>
      <c r="AQ90" s="46">
        <f t="shared" si="76"/>
        <v>52000</v>
      </c>
      <c r="AR90" s="46">
        <f t="shared" si="77"/>
        <v>61561.649170449309</v>
      </c>
      <c r="AS90" s="36"/>
      <c r="AT90" s="61"/>
    </row>
    <row r="91" spans="2:46" x14ac:dyDescent="0.25">
      <c r="B91" s="9">
        <v>59</v>
      </c>
      <c r="C91" s="53" t="s">
        <v>91</v>
      </c>
      <c r="D91" s="9" t="s">
        <v>145</v>
      </c>
      <c r="E91" s="9">
        <v>1</v>
      </c>
      <c r="F91" s="10">
        <v>870000</v>
      </c>
      <c r="G91" s="55">
        <v>869950</v>
      </c>
      <c r="H91" s="8" t="str">
        <f t="shared" si="58"/>
        <v>Cumple</v>
      </c>
      <c r="I91" s="55">
        <v>870000</v>
      </c>
      <c r="J91" s="8" t="str">
        <f t="shared" si="59"/>
        <v>Cumple</v>
      </c>
      <c r="K91" s="55"/>
      <c r="L91" s="8" t="str">
        <f t="shared" si="60"/>
        <v/>
      </c>
      <c r="M91" s="55">
        <v>870000</v>
      </c>
      <c r="N91" s="8" t="str">
        <f t="shared" si="61"/>
        <v>Cumple</v>
      </c>
      <c r="O91" s="55">
        <v>822150</v>
      </c>
      <c r="P91" s="8" t="str">
        <f t="shared" si="62"/>
        <v>Cumple</v>
      </c>
      <c r="Q91" s="55">
        <v>870000</v>
      </c>
      <c r="R91" s="8" t="str">
        <f t="shared" si="63"/>
        <v>Cumple</v>
      </c>
      <c r="S91" s="55">
        <v>869998</v>
      </c>
      <c r="T91" s="8" t="str">
        <f t="shared" si="64"/>
        <v>Cumple</v>
      </c>
      <c r="U91" s="8">
        <v>870000</v>
      </c>
      <c r="V91" s="8" t="str">
        <f t="shared" si="65"/>
        <v>Cumple</v>
      </c>
      <c r="W91" s="8"/>
      <c r="X91" s="8" t="str">
        <f t="shared" si="66"/>
        <v/>
      </c>
      <c r="Y91" s="8">
        <v>870000</v>
      </c>
      <c r="Z91" s="8" t="str">
        <f t="shared" si="67"/>
        <v>Cumple</v>
      </c>
      <c r="AA91" s="8">
        <v>826500</v>
      </c>
      <c r="AB91" s="8" t="str">
        <f t="shared" si="68"/>
        <v>Cumple</v>
      </c>
      <c r="AC91" s="8">
        <v>870000</v>
      </c>
      <c r="AD91" s="8" t="str">
        <f t="shared" si="69"/>
        <v>Cumple</v>
      </c>
      <c r="AE91" s="8">
        <v>870000</v>
      </c>
      <c r="AF91" s="8" t="str">
        <f t="shared" si="70"/>
        <v>Cumple</v>
      </c>
      <c r="AG91" s="8">
        <v>870000</v>
      </c>
      <c r="AH91" s="8" t="str">
        <f t="shared" si="71"/>
        <v>Cumple</v>
      </c>
      <c r="AI91" s="8">
        <v>826499</v>
      </c>
      <c r="AJ91" s="8" t="str">
        <f t="shared" si="72"/>
        <v>Cumple</v>
      </c>
      <c r="AK91" s="8">
        <v>870000</v>
      </c>
      <c r="AL91" s="8" t="str">
        <f t="shared" si="73"/>
        <v>Cumple</v>
      </c>
      <c r="AM91" s="8">
        <v>828571</v>
      </c>
      <c r="AN91" s="8" t="str">
        <f t="shared" si="74"/>
        <v>Cumple</v>
      </c>
      <c r="AO91" s="8">
        <v>870000</v>
      </c>
      <c r="AP91" s="8" t="str">
        <f t="shared" si="75"/>
        <v>Cumple</v>
      </c>
      <c r="AQ91" s="46">
        <f t="shared" si="76"/>
        <v>696000</v>
      </c>
      <c r="AR91" s="46">
        <f t="shared" si="77"/>
        <v>823987.81495438248</v>
      </c>
      <c r="AS91" s="36"/>
      <c r="AT91" s="61"/>
    </row>
    <row r="92" spans="2:46" x14ac:dyDescent="0.25">
      <c r="B92" s="9">
        <v>60</v>
      </c>
      <c r="C92" s="53" t="s">
        <v>92</v>
      </c>
      <c r="D92" s="9" t="s">
        <v>145</v>
      </c>
      <c r="E92" s="9">
        <v>1</v>
      </c>
      <c r="F92" s="10">
        <v>83000</v>
      </c>
      <c r="G92" s="55">
        <v>82950</v>
      </c>
      <c r="H92" s="8" t="str">
        <f t="shared" si="58"/>
        <v>Cumple</v>
      </c>
      <c r="I92" s="55">
        <v>83000</v>
      </c>
      <c r="J92" s="8" t="str">
        <f t="shared" si="59"/>
        <v>Cumple</v>
      </c>
      <c r="K92" s="55"/>
      <c r="L92" s="8" t="str">
        <f t="shared" si="60"/>
        <v/>
      </c>
      <c r="M92" s="55">
        <v>83000</v>
      </c>
      <c r="N92" s="8" t="str">
        <f t="shared" si="61"/>
        <v>Cumple</v>
      </c>
      <c r="O92" s="55">
        <v>78435</v>
      </c>
      <c r="P92" s="8" t="str">
        <f t="shared" si="62"/>
        <v>Cumple</v>
      </c>
      <c r="Q92" s="55">
        <v>83000</v>
      </c>
      <c r="R92" s="8" t="str">
        <f t="shared" si="63"/>
        <v>Cumple</v>
      </c>
      <c r="S92" s="55">
        <v>82998</v>
      </c>
      <c r="T92" s="8" t="str">
        <f t="shared" si="64"/>
        <v>Cumple</v>
      </c>
      <c r="U92" s="8">
        <v>83000</v>
      </c>
      <c r="V92" s="8" t="str">
        <f t="shared" si="65"/>
        <v>Cumple</v>
      </c>
      <c r="W92" s="8"/>
      <c r="X92" s="8" t="str">
        <f t="shared" si="66"/>
        <v/>
      </c>
      <c r="Y92" s="8">
        <v>83000</v>
      </c>
      <c r="Z92" s="8" t="str">
        <f t="shared" si="67"/>
        <v>Cumple</v>
      </c>
      <c r="AA92" s="8">
        <v>78850</v>
      </c>
      <c r="AB92" s="8" t="str">
        <f t="shared" si="68"/>
        <v>Cumple</v>
      </c>
      <c r="AC92" s="8">
        <v>83000</v>
      </c>
      <c r="AD92" s="8" t="str">
        <f t="shared" si="69"/>
        <v>Cumple</v>
      </c>
      <c r="AE92" s="8">
        <v>83000</v>
      </c>
      <c r="AF92" s="8" t="str">
        <f t="shared" si="70"/>
        <v>Cumple</v>
      </c>
      <c r="AG92" s="8">
        <v>83000</v>
      </c>
      <c r="AH92" s="8" t="str">
        <f t="shared" si="71"/>
        <v>Cumple</v>
      </c>
      <c r="AI92" s="8">
        <v>78849</v>
      </c>
      <c r="AJ92" s="8" t="str">
        <f t="shared" si="72"/>
        <v>Cumple</v>
      </c>
      <c r="AK92" s="8">
        <v>83000</v>
      </c>
      <c r="AL92" s="8" t="str">
        <f t="shared" si="73"/>
        <v>Cumple</v>
      </c>
      <c r="AM92" s="8">
        <v>79048</v>
      </c>
      <c r="AN92" s="8" t="str">
        <f t="shared" si="74"/>
        <v>Cumple</v>
      </c>
      <c r="AO92" s="8">
        <v>83000</v>
      </c>
      <c r="AP92" s="8" t="str">
        <f t="shared" si="75"/>
        <v>Cumple</v>
      </c>
      <c r="AQ92" s="46">
        <f t="shared" si="76"/>
        <v>66400</v>
      </c>
      <c r="AR92" s="46">
        <f t="shared" si="77"/>
        <v>78609.687791090109</v>
      </c>
      <c r="AS92" s="36"/>
      <c r="AT92" s="61"/>
    </row>
    <row r="93" spans="2:46" x14ac:dyDescent="0.25">
      <c r="B93" s="9">
        <v>61</v>
      </c>
      <c r="C93" s="53" t="s">
        <v>93</v>
      </c>
      <c r="D93" s="9" t="s">
        <v>145</v>
      </c>
      <c r="E93" s="9">
        <v>1</v>
      </c>
      <c r="F93" s="10">
        <v>65000</v>
      </c>
      <c r="G93" s="55">
        <v>64950</v>
      </c>
      <c r="H93" s="8" t="str">
        <f t="shared" si="58"/>
        <v>Cumple</v>
      </c>
      <c r="I93" s="55">
        <v>65000</v>
      </c>
      <c r="J93" s="8" t="str">
        <f t="shared" si="59"/>
        <v>Cumple</v>
      </c>
      <c r="K93" s="55"/>
      <c r="L93" s="8" t="str">
        <f t="shared" si="60"/>
        <v/>
      </c>
      <c r="M93" s="55">
        <v>65000</v>
      </c>
      <c r="N93" s="8" t="str">
        <f t="shared" si="61"/>
        <v>Cumple</v>
      </c>
      <c r="O93" s="55">
        <v>61425</v>
      </c>
      <c r="P93" s="8" t="str">
        <f t="shared" si="62"/>
        <v>Cumple</v>
      </c>
      <c r="Q93" s="55">
        <v>65000</v>
      </c>
      <c r="R93" s="8" t="str">
        <f t="shared" si="63"/>
        <v>Cumple</v>
      </c>
      <c r="S93" s="55">
        <v>64998</v>
      </c>
      <c r="T93" s="8" t="str">
        <f t="shared" si="64"/>
        <v>Cumple</v>
      </c>
      <c r="U93" s="8">
        <v>65000</v>
      </c>
      <c r="V93" s="8" t="str">
        <f t="shared" si="65"/>
        <v>Cumple</v>
      </c>
      <c r="W93" s="8"/>
      <c r="X93" s="8" t="str">
        <f t="shared" si="66"/>
        <v/>
      </c>
      <c r="Y93" s="8">
        <v>65000</v>
      </c>
      <c r="Z93" s="8" t="str">
        <f t="shared" si="67"/>
        <v>Cumple</v>
      </c>
      <c r="AA93" s="8">
        <v>61750</v>
      </c>
      <c r="AB93" s="8" t="str">
        <f t="shared" si="68"/>
        <v>Cumple</v>
      </c>
      <c r="AC93" s="8">
        <v>65000</v>
      </c>
      <c r="AD93" s="8" t="str">
        <f t="shared" si="69"/>
        <v>Cumple</v>
      </c>
      <c r="AE93" s="8">
        <v>65000</v>
      </c>
      <c r="AF93" s="8" t="str">
        <f t="shared" si="70"/>
        <v>Cumple</v>
      </c>
      <c r="AG93" s="8">
        <v>65000</v>
      </c>
      <c r="AH93" s="8" t="str">
        <f t="shared" si="71"/>
        <v>Cumple</v>
      </c>
      <c r="AI93" s="8">
        <v>61749</v>
      </c>
      <c r="AJ93" s="8" t="str">
        <f t="shared" si="72"/>
        <v>Cumple</v>
      </c>
      <c r="AK93" s="8">
        <v>65000</v>
      </c>
      <c r="AL93" s="8" t="str">
        <f t="shared" si="73"/>
        <v>Cumple</v>
      </c>
      <c r="AM93" s="8">
        <v>61905</v>
      </c>
      <c r="AN93" s="8" t="str">
        <f t="shared" si="74"/>
        <v>Cumple</v>
      </c>
      <c r="AO93" s="8">
        <v>65000</v>
      </c>
      <c r="AP93" s="8" t="str">
        <f t="shared" si="75"/>
        <v>Cumple</v>
      </c>
      <c r="AQ93" s="46">
        <f t="shared" si="76"/>
        <v>52000</v>
      </c>
      <c r="AR93" s="46">
        <f t="shared" si="77"/>
        <v>61561.649170449309</v>
      </c>
      <c r="AS93" s="36"/>
      <c r="AT93" s="61"/>
    </row>
    <row r="94" spans="2:46" x14ac:dyDescent="0.25">
      <c r="B94" s="9">
        <v>62</v>
      </c>
      <c r="C94" s="53" t="s">
        <v>94</v>
      </c>
      <c r="D94" s="9" t="s">
        <v>145</v>
      </c>
      <c r="E94" s="9">
        <v>1</v>
      </c>
      <c r="F94" s="10">
        <v>102500</v>
      </c>
      <c r="G94" s="55">
        <v>102495</v>
      </c>
      <c r="H94" s="8" t="str">
        <f t="shared" si="58"/>
        <v>Cumple</v>
      </c>
      <c r="I94" s="55">
        <v>102500</v>
      </c>
      <c r="J94" s="8" t="str">
        <f t="shared" si="59"/>
        <v>Cumple</v>
      </c>
      <c r="K94" s="55"/>
      <c r="L94" s="8" t="str">
        <f t="shared" si="60"/>
        <v/>
      </c>
      <c r="M94" s="55">
        <v>102500</v>
      </c>
      <c r="N94" s="8" t="str">
        <f t="shared" si="61"/>
        <v>Cumple</v>
      </c>
      <c r="O94" s="55">
        <v>96862</v>
      </c>
      <c r="P94" s="8" t="str">
        <f t="shared" si="62"/>
        <v>Cumple</v>
      </c>
      <c r="Q94" s="55">
        <v>102500</v>
      </c>
      <c r="R94" s="8" t="str">
        <f t="shared" si="63"/>
        <v>Cumple</v>
      </c>
      <c r="S94" s="55">
        <v>102498</v>
      </c>
      <c r="T94" s="8" t="str">
        <f t="shared" si="64"/>
        <v>Cumple</v>
      </c>
      <c r="U94" s="8">
        <v>102500</v>
      </c>
      <c r="V94" s="8" t="str">
        <f t="shared" si="65"/>
        <v>Cumple</v>
      </c>
      <c r="W94" s="8"/>
      <c r="X94" s="8" t="str">
        <f t="shared" si="66"/>
        <v/>
      </c>
      <c r="Y94" s="8">
        <v>102500</v>
      </c>
      <c r="Z94" s="8" t="str">
        <f t="shared" si="67"/>
        <v>Cumple</v>
      </c>
      <c r="AA94" s="8">
        <v>97375</v>
      </c>
      <c r="AB94" s="8" t="str">
        <f t="shared" si="68"/>
        <v>Cumple</v>
      </c>
      <c r="AC94" s="8">
        <v>102500</v>
      </c>
      <c r="AD94" s="8" t="str">
        <f t="shared" si="69"/>
        <v>Cumple</v>
      </c>
      <c r="AE94" s="8">
        <v>102500</v>
      </c>
      <c r="AF94" s="8" t="str">
        <f t="shared" si="70"/>
        <v>Cumple</v>
      </c>
      <c r="AG94" s="8">
        <v>102500</v>
      </c>
      <c r="AH94" s="8" t="str">
        <f t="shared" si="71"/>
        <v>Cumple</v>
      </c>
      <c r="AI94" s="8">
        <v>97374</v>
      </c>
      <c r="AJ94" s="8" t="str">
        <f t="shared" si="72"/>
        <v>Cumple</v>
      </c>
      <c r="AK94" s="8">
        <v>102500</v>
      </c>
      <c r="AL94" s="8" t="str">
        <f t="shared" si="73"/>
        <v>Cumple</v>
      </c>
      <c r="AM94" s="8">
        <v>97619</v>
      </c>
      <c r="AN94" s="8" t="str">
        <f t="shared" si="74"/>
        <v>Cumple</v>
      </c>
      <c r="AO94" s="8">
        <v>102500</v>
      </c>
      <c r="AP94" s="8" t="str">
        <f t="shared" si="75"/>
        <v>Cumple</v>
      </c>
      <c r="AQ94" s="46">
        <f t="shared" si="76"/>
        <v>82000</v>
      </c>
      <c r="AR94" s="46">
        <f t="shared" si="77"/>
        <v>97078.107564589198</v>
      </c>
      <c r="AS94" s="36"/>
      <c r="AT94" s="61"/>
    </row>
    <row r="95" spans="2:46" x14ac:dyDescent="0.25">
      <c r="B95" s="9">
        <v>63</v>
      </c>
      <c r="C95" s="53" t="s">
        <v>95</v>
      </c>
      <c r="D95" s="9" t="s">
        <v>145</v>
      </c>
      <c r="E95" s="9">
        <v>1</v>
      </c>
      <c r="F95" s="10">
        <v>255000</v>
      </c>
      <c r="G95" s="55">
        <v>254950</v>
      </c>
      <c r="H95" s="8" t="str">
        <f t="shared" si="58"/>
        <v>Cumple</v>
      </c>
      <c r="I95" s="55">
        <v>255000</v>
      </c>
      <c r="J95" s="8" t="str">
        <f t="shared" si="59"/>
        <v>Cumple</v>
      </c>
      <c r="K95" s="55"/>
      <c r="L95" s="8" t="str">
        <f t="shared" si="60"/>
        <v/>
      </c>
      <c r="M95" s="55">
        <v>255000</v>
      </c>
      <c r="N95" s="8" t="str">
        <f t="shared" si="61"/>
        <v>Cumple</v>
      </c>
      <c r="O95" s="55">
        <v>240975</v>
      </c>
      <c r="P95" s="8" t="str">
        <f t="shared" si="62"/>
        <v>Cumple</v>
      </c>
      <c r="Q95" s="55">
        <v>255000</v>
      </c>
      <c r="R95" s="8" t="str">
        <f t="shared" si="63"/>
        <v>Cumple</v>
      </c>
      <c r="S95" s="55">
        <v>254998</v>
      </c>
      <c r="T95" s="8" t="str">
        <f t="shared" si="64"/>
        <v>Cumple</v>
      </c>
      <c r="U95" s="8">
        <v>255000</v>
      </c>
      <c r="V95" s="8" t="str">
        <f t="shared" si="65"/>
        <v>Cumple</v>
      </c>
      <c r="W95" s="8"/>
      <c r="X95" s="8" t="str">
        <f t="shared" si="66"/>
        <v/>
      </c>
      <c r="Y95" s="8">
        <v>255000</v>
      </c>
      <c r="Z95" s="8" t="str">
        <f t="shared" si="67"/>
        <v>Cumple</v>
      </c>
      <c r="AA95" s="8">
        <v>242250</v>
      </c>
      <c r="AB95" s="8" t="str">
        <f t="shared" si="68"/>
        <v>Cumple</v>
      </c>
      <c r="AC95" s="8">
        <v>255000</v>
      </c>
      <c r="AD95" s="8" t="str">
        <f t="shared" si="69"/>
        <v>Cumple</v>
      </c>
      <c r="AE95" s="8">
        <v>255000</v>
      </c>
      <c r="AF95" s="8" t="str">
        <f t="shared" si="70"/>
        <v>Cumple</v>
      </c>
      <c r="AG95" s="8">
        <v>255000</v>
      </c>
      <c r="AH95" s="8" t="str">
        <f t="shared" si="71"/>
        <v>Cumple</v>
      </c>
      <c r="AI95" s="8">
        <v>242249</v>
      </c>
      <c r="AJ95" s="8" t="str">
        <f t="shared" si="72"/>
        <v>Cumple</v>
      </c>
      <c r="AK95" s="8">
        <v>255000</v>
      </c>
      <c r="AL95" s="8" t="str">
        <f t="shared" si="73"/>
        <v>Cumple</v>
      </c>
      <c r="AM95" s="8">
        <v>242857</v>
      </c>
      <c r="AN95" s="8" t="str">
        <f t="shared" si="74"/>
        <v>Cumple</v>
      </c>
      <c r="AO95" s="8">
        <v>255000</v>
      </c>
      <c r="AP95" s="8" t="str">
        <f t="shared" si="75"/>
        <v>Cumple</v>
      </c>
      <c r="AQ95" s="46">
        <f t="shared" si="76"/>
        <v>204000</v>
      </c>
      <c r="AR95" s="46">
        <f t="shared" si="77"/>
        <v>241513.16691204233</v>
      </c>
      <c r="AS95" s="36"/>
      <c r="AT95" s="61"/>
    </row>
    <row r="96" spans="2:46" x14ac:dyDescent="0.25">
      <c r="B96" s="9">
        <v>64</v>
      </c>
      <c r="C96" s="53" t="s">
        <v>96</v>
      </c>
      <c r="D96" s="9" t="s">
        <v>145</v>
      </c>
      <c r="E96" s="9">
        <v>1</v>
      </c>
      <c r="F96" s="10">
        <v>75000</v>
      </c>
      <c r="G96" s="55">
        <v>74950</v>
      </c>
      <c r="H96" s="8" t="str">
        <f t="shared" si="58"/>
        <v>Cumple</v>
      </c>
      <c r="I96" s="55">
        <v>75000</v>
      </c>
      <c r="J96" s="8" t="str">
        <f t="shared" si="59"/>
        <v>Cumple</v>
      </c>
      <c r="K96" s="55"/>
      <c r="L96" s="8" t="str">
        <f t="shared" si="60"/>
        <v/>
      </c>
      <c r="M96" s="55">
        <v>75000</v>
      </c>
      <c r="N96" s="8" t="str">
        <f t="shared" si="61"/>
        <v>Cumple</v>
      </c>
      <c r="O96" s="55">
        <v>70875</v>
      </c>
      <c r="P96" s="8" t="str">
        <f t="shared" si="62"/>
        <v>Cumple</v>
      </c>
      <c r="Q96" s="55">
        <v>75000</v>
      </c>
      <c r="R96" s="8" t="str">
        <f t="shared" si="63"/>
        <v>Cumple</v>
      </c>
      <c r="S96" s="55">
        <v>74998</v>
      </c>
      <c r="T96" s="8" t="str">
        <f t="shared" si="64"/>
        <v>Cumple</v>
      </c>
      <c r="U96" s="8">
        <v>75000</v>
      </c>
      <c r="V96" s="8" t="str">
        <f t="shared" si="65"/>
        <v>Cumple</v>
      </c>
      <c r="W96" s="8"/>
      <c r="X96" s="8" t="str">
        <f t="shared" si="66"/>
        <v/>
      </c>
      <c r="Y96" s="8">
        <v>75000</v>
      </c>
      <c r="Z96" s="8" t="str">
        <f t="shared" si="67"/>
        <v>Cumple</v>
      </c>
      <c r="AA96" s="8">
        <v>71250</v>
      </c>
      <c r="AB96" s="8" t="str">
        <f t="shared" si="68"/>
        <v>Cumple</v>
      </c>
      <c r="AC96" s="8">
        <v>75000</v>
      </c>
      <c r="AD96" s="8" t="str">
        <f t="shared" si="69"/>
        <v>Cumple</v>
      </c>
      <c r="AE96" s="8">
        <v>75000</v>
      </c>
      <c r="AF96" s="8" t="str">
        <f t="shared" si="70"/>
        <v>Cumple</v>
      </c>
      <c r="AG96" s="8">
        <v>75000</v>
      </c>
      <c r="AH96" s="8" t="str">
        <f t="shared" si="71"/>
        <v>Cumple</v>
      </c>
      <c r="AI96" s="8">
        <v>71249</v>
      </c>
      <c r="AJ96" s="8" t="str">
        <f t="shared" si="72"/>
        <v>Cumple</v>
      </c>
      <c r="AK96" s="8">
        <v>75000</v>
      </c>
      <c r="AL96" s="8" t="str">
        <f t="shared" si="73"/>
        <v>Cumple</v>
      </c>
      <c r="AM96" s="8">
        <v>71429</v>
      </c>
      <c r="AN96" s="8" t="str">
        <f t="shared" si="74"/>
        <v>Cumple</v>
      </c>
      <c r="AO96" s="8">
        <v>75000</v>
      </c>
      <c r="AP96" s="8" t="str">
        <f t="shared" si="75"/>
        <v>Cumple</v>
      </c>
      <c r="AQ96" s="46">
        <f t="shared" si="76"/>
        <v>60000</v>
      </c>
      <c r="AR96" s="46">
        <f t="shared" si="77"/>
        <v>71032.781746068154</v>
      </c>
      <c r="AS96" s="36"/>
      <c r="AT96" s="61"/>
    </row>
    <row r="97" spans="2:46" x14ac:dyDescent="0.25">
      <c r="B97" s="9">
        <v>65</v>
      </c>
      <c r="C97" s="53" t="s">
        <v>97</v>
      </c>
      <c r="D97" s="9" t="s">
        <v>145</v>
      </c>
      <c r="E97" s="9">
        <v>1</v>
      </c>
      <c r="F97" s="10">
        <v>500000</v>
      </c>
      <c r="G97" s="55">
        <v>499990</v>
      </c>
      <c r="H97" s="8" t="str">
        <f t="shared" ref="H97:H144" si="78">IF(G97="","",IF(G97&gt;$F97,"No Cumple",IF(G97&lt;$AQ97,"Aclarar Valor","Cumple")))</f>
        <v>Cumple</v>
      </c>
      <c r="I97" s="55">
        <v>500000</v>
      </c>
      <c r="J97" s="8" t="str">
        <f t="shared" ref="J97:J144" si="79">IF(I97="","",IF(I97&gt;$F97,"No Cumple",IF(I97&lt;$AQ97,"Aclarar Valor","Cumple")))</f>
        <v>Cumple</v>
      </c>
      <c r="K97" s="55"/>
      <c r="L97" s="8" t="str">
        <f t="shared" ref="L97:L144" si="80">IF(K97="","",IF(K97&gt;$F97,"No Cumple",IF(K97&lt;$AQ97,"Aclarar Valor","Cumple")))</f>
        <v/>
      </c>
      <c r="M97" s="55">
        <v>500000</v>
      </c>
      <c r="N97" s="8" t="str">
        <f t="shared" ref="N97:N144" si="81">IF(M97="","",IF(M97&gt;$F97,"No Cumple",IF(M97&lt;$AQ97,"Aclarar Valor","Cumple")))</f>
        <v>Cumple</v>
      </c>
      <c r="O97" s="55">
        <v>472500</v>
      </c>
      <c r="P97" s="8" t="str">
        <f t="shared" ref="P97:P144" si="82">IF(O97="","",IF(O97&gt;$F97,"No Cumple",IF(O97&lt;$AQ97,"Aclarar Valor","Cumple")))</f>
        <v>Cumple</v>
      </c>
      <c r="Q97" s="55">
        <v>500000</v>
      </c>
      <c r="R97" s="8" t="str">
        <f t="shared" ref="R97:R144" si="83">IF(Q97="","",IF(Q97&gt;$F97,"No Cumple",IF(Q97&lt;$AQ97,"Aclarar Valor","Cumple")))</f>
        <v>Cumple</v>
      </c>
      <c r="S97" s="55">
        <v>499998</v>
      </c>
      <c r="T97" s="8" t="str">
        <f t="shared" ref="T97:T144" si="84">IF(S97="","",IF(S97&gt;$F97,"No Cumple",IF(S97&lt;$AQ97,"Aclarar Valor","Cumple")))</f>
        <v>Cumple</v>
      </c>
      <c r="U97" s="8">
        <v>500000</v>
      </c>
      <c r="V97" s="8" t="str">
        <f t="shared" ref="V97:V144" si="85">IF(U97="","",IF(U97&gt;$F97,"No Cumple",IF(U97&lt;$AQ97,"Aclarar Valor","Cumple")))</f>
        <v>Cumple</v>
      </c>
      <c r="W97" s="8"/>
      <c r="X97" s="8" t="str">
        <f t="shared" ref="X97:X144" si="86">IF(W97="","",IF(W97&gt;$F97,"No Cumple",IF(W97&lt;$AQ97,"Aclarar Valor","Cumple")))</f>
        <v/>
      </c>
      <c r="Y97" s="8">
        <v>500000</v>
      </c>
      <c r="Z97" s="8" t="str">
        <f t="shared" ref="Z97:Z144" si="87">IF(Y97="","",IF(Y97&gt;$F97,"No Cumple",IF(Y97&lt;$AQ97,"Aclarar Valor","Cumple")))</f>
        <v>Cumple</v>
      </c>
      <c r="AA97" s="8">
        <v>475000</v>
      </c>
      <c r="AB97" s="8" t="str">
        <f t="shared" ref="AB97:AB144" si="88">IF(AA97="","",IF(AA97&gt;$F97,"No Cumple",IF(AA97&lt;$AQ97,"Aclarar Valor","Cumple")))</f>
        <v>Cumple</v>
      </c>
      <c r="AC97" s="8">
        <v>500000</v>
      </c>
      <c r="AD97" s="8" t="str">
        <f t="shared" ref="AD97:AD144" si="89">IF(AC97="","",IF(AC97&gt;$F97,"No Cumple",IF(AC97&lt;$AQ97,"Aclarar Valor","Cumple")))</f>
        <v>Cumple</v>
      </c>
      <c r="AE97" s="8">
        <v>500000</v>
      </c>
      <c r="AF97" s="8" t="str">
        <f t="shared" ref="AF97:AF144" si="90">IF(AE97="","",IF(AE97&gt;$F97,"No Cumple",IF(AE97&lt;$AQ97,"Aclarar Valor","Cumple")))</f>
        <v>Cumple</v>
      </c>
      <c r="AG97" s="8">
        <v>500000</v>
      </c>
      <c r="AH97" s="8" t="str">
        <f t="shared" ref="AH97:AH144" si="91">IF(AG97="","",IF(AG97&gt;$F97,"No Cumple",IF(AG97&lt;$AQ97,"Aclarar Valor","Cumple")))</f>
        <v>Cumple</v>
      </c>
      <c r="AI97" s="8">
        <v>474999</v>
      </c>
      <c r="AJ97" s="8" t="str">
        <f t="shared" ref="AJ97:AJ144" si="92">IF(AI97="","",IF(AI97&gt;$F97,"No Cumple",IF(AI97&lt;$AQ97,"Aclarar Valor","Cumple")))</f>
        <v>Cumple</v>
      </c>
      <c r="AK97" s="8">
        <v>500000</v>
      </c>
      <c r="AL97" s="8" t="str">
        <f t="shared" ref="AL97:AL144" si="93">IF(AK97="","",IF(AK97&gt;$F97,"No Cumple",IF(AK97&lt;$AQ97,"Aclarar Valor","Cumple")))</f>
        <v>Cumple</v>
      </c>
      <c r="AM97" s="8">
        <v>476190</v>
      </c>
      <c r="AN97" s="8" t="str">
        <f t="shared" ref="AN97:AN144" si="94">IF(AM97="","",IF(AM97&gt;$F97,"No Cumple",IF(AM97&lt;$AQ97,"Aclarar Valor","Cumple")))</f>
        <v>Cumple</v>
      </c>
      <c r="AO97" s="8">
        <v>500000</v>
      </c>
      <c r="AP97" s="8" t="str">
        <f t="shared" ref="AP97:AP144" si="95">IF(AO97="","",IF(AO97&gt;$F97,"No Cumple",IF(AO97&lt;$AQ97,"Aclarar Valor","Cumple")))</f>
        <v>Cumple</v>
      </c>
      <c r="AQ97" s="46">
        <f t="shared" si="76"/>
        <v>400000</v>
      </c>
      <c r="AR97" s="46">
        <f t="shared" si="77"/>
        <v>473555.91291554068</v>
      </c>
      <c r="AS97" s="36"/>
      <c r="AT97" s="61"/>
    </row>
    <row r="98" spans="2:46" x14ac:dyDescent="0.25">
      <c r="B98" s="9">
        <v>66</v>
      </c>
      <c r="C98" s="53" t="s">
        <v>98</v>
      </c>
      <c r="D98" s="9" t="s">
        <v>145</v>
      </c>
      <c r="E98" s="9">
        <v>1</v>
      </c>
      <c r="F98" s="10">
        <v>107500</v>
      </c>
      <c r="G98" s="55">
        <v>107495</v>
      </c>
      <c r="H98" s="8" t="str">
        <f t="shared" si="78"/>
        <v>Cumple</v>
      </c>
      <c r="I98" s="55">
        <v>107500</v>
      </c>
      <c r="J98" s="8" t="str">
        <f t="shared" si="79"/>
        <v>Cumple</v>
      </c>
      <c r="K98" s="55"/>
      <c r="L98" s="8" t="str">
        <f t="shared" si="80"/>
        <v/>
      </c>
      <c r="M98" s="55">
        <v>107500</v>
      </c>
      <c r="N98" s="8" t="str">
        <f t="shared" si="81"/>
        <v>Cumple</v>
      </c>
      <c r="O98" s="55">
        <v>101587</v>
      </c>
      <c r="P98" s="8" t="str">
        <f t="shared" si="82"/>
        <v>Cumple</v>
      </c>
      <c r="Q98" s="55">
        <v>107500</v>
      </c>
      <c r="R98" s="8" t="str">
        <f t="shared" si="83"/>
        <v>Cumple</v>
      </c>
      <c r="S98" s="55">
        <v>107498</v>
      </c>
      <c r="T98" s="8" t="str">
        <f t="shared" si="84"/>
        <v>Cumple</v>
      </c>
      <c r="U98" s="8">
        <v>107500</v>
      </c>
      <c r="V98" s="8" t="str">
        <f t="shared" si="85"/>
        <v>Cumple</v>
      </c>
      <c r="W98" s="8"/>
      <c r="X98" s="8" t="str">
        <f t="shared" si="86"/>
        <v/>
      </c>
      <c r="Y98" s="8">
        <v>107500</v>
      </c>
      <c r="Z98" s="8" t="str">
        <f t="shared" si="87"/>
        <v>Cumple</v>
      </c>
      <c r="AA98" s="8">
        <v>102125</v>
      </c>
      <c r="AB98" s="8" t="str">
        <f t="shared" si="88"/>
        <v>Cumple</v>
      </c>
      <c r="AC98" s="8">
        <v>107500</v>
      </c>
      <c r="AD98" s="8" t="str">
        <f t="shared" si="89"/>
        <v>Cumple</v>
      </c>
      <c r="AE98" s="8">
        <v>107500</v>
      </c>
      <c r="AF98" s="8" t="str">
        <f t="shared" si="90"/>
        <v>Cumple</v>
      </c>
      <c r="AG98" s="8">
        <v>107500</v>
      </c>
      <c r="AH98" s="8" t="str">
        <f t="shared" si="91"/>
        <v>Cumple</v>
      </c>
      <c r="AI98" s="8">
        <v>102124</v>
      </c>
      <c r="AJ98" s="8" t="str">
        <f t="shared" si="92"/>
        <v>Cumple</v>
      </c>
      <c r="AK98" s="8">
        <v>107500</v>
      </c>
      <c r="AL98" s="8" t="str">
        <f t="shared" si="93"/>
        <v>Cumple</v>
      </c>
      <c r="AM98" s="8">
        <v>102381</v>
      </c>
      <c r="AN98" s="8" t="str">
        <f t="shared" si="94"/>
        <v>Cumple</v>
      </c>
      <c r="AO98" s="8">
        <v>107500</v>
      </c>
      <c r="AP98" s="8" t="str">
        <f t="shared" si="95"/>
        <v>Cumple</v>
      </c>
      <c r="AQ98" s="46">
        <f t="shared" ref="AQ98:AQ144" si="96">F98*0.8</f>
        <v>86000</v>
      </c>
      <c r="AR98" s="46">
        <f t="shared" ref="AR98:AR144" si="97">IFERROR(MEDIAN(AI98,AA98,W98,O98)-STDEV(AI98,AA98,W98,O98),"")</f>
        <v>101813.67382750832</v>
      </c>
      <c r="AS98" s="36"/>
      <c r="AT98" s="61"/>
    </row>
    <row r="99" spans="2:46" x14ac:dyDescent="0.25">
      <c r="B99" s="9">
        <v>67</v>
      </c>
      <c r="C99" s="53" t="s">
        <v>99</v>
      </c>
      <c r="D99" s="9" t="s">
        <v>145</v>
      </c>
      <c r="E99" s="9">
        <v>1</v>
      </c>
      <c r="F99" s="10">
        <v>135000</v>
      </c>
      <c r="G99" s="55">
        <v>134950</v>
      </c>
      <c r="H99" s="8" t="str">
        <f t="shared" si="78"/>
        <v>Cumple</v>
      </c>
      <c r="I99" s="55">
        <v>135000</v>
      </c>
      <c r="J99" s="8" t="str">
        <f t="shared" si="79"/>
        <v>Cumple</v>
      </c>
      <c r="K99" s="55"/>
      <c r="L99" s="8" t="str">
        <f t="shared" si="80"/>
        <v/>
      </c>
      <c r="M99" s="55">
        <v>135000</v>
      </c>
      <c r="N99" s="8" t="str">
        <f t="shared" si="81"/>
        <v>Cumple</v>
      </c>
      <c r="O99" s="55">
        <v>127575</v>
      </c>
      <c r="P99" s="8" t="str">
        <f t="shared" si="82"/>
        <v>Cumple</v>
      </c>
      <c r="Q99" s="55">
        <v>135000</v>
      </c>
      <c r="R99" s="8" t="str">
        <f t="shared" si="83"/>
        <v>Cumple</v>
      </c>
      <c r="S99" s="55">
        <v>134998</v>
      </c>
      <c r="T99" s="8" t="str">
        <f t="shared" si="84"/>
        <v>Cumple</v>
      </c>
      <c r="U99" s="8">
        <v>135000</v>
      </c>
      <c r="V99" s="8" t="str">
        <f t="shared" si="85"/>
        <v>Cumple</v>
      </c>
      <c r="W99" s="8"/>
      <c r="X99" s="8" t="str">
        <f t="shared" si="86"/>
        <v/>
      </c>
      <c r="Y99" s="8">
        <v>135000</v>
      </c>
      <c r="Z99" s="8" t="str">
        <f t="shared" si="87"/>
        <v>Cumple</v>
      </c>
      <c r="AA99" s="8">
        <v>128250</v>
      </c>
      <c r="AB99" s="8" t="str">
        <f t="shared" si="88"/>
        <v>Cumple</v>
      </c>
      <c r="AC99" s="8">
        <v>135000</v>
      </c>
      <c r="AD99" s="8" t="str">
        <f t="shared" si="89"/>
        <v>Cumple</v>
      </c>
      <c r="AE99" s="8">
        <v>135000</v>
      </c>
      <c r="AF99" s="8" t="str">
        <f t="shared" si="90"/>
        <v>Cumple</v>
      </c>
      <c r="AG99" s="8">
        <v>135000</v>
      </c>
      <c r="AH99" s="8" t="str">
        <f t="shared" si="91"/>
        <v>Cumple</v>
      </c>
      <c r="AI99" s="8">
        <v>128249</v>
      </c>
      <c r="AJ99" s="8" t="str">
        <f t="shared" si="92"/>
        <v>Cumple</v>
      </c>
      <c r="AK99" s="8">
        <v>135000</v>
      </c>
      <c r="AL99" s="8" t="str">
        <f t="shared" si="93"/>
        <v>Cumple</v>
      </c>
      <c r="AM99" s="8">
        <v>128571</v>
      </c>
      <c r="AN99" s="8" t="str">
        <f t="shared" si="94"/>
        <v>Cumple</v>
      </c>
      <c r="AO99" s="8">
        <v>135000</v>
      </c>
      <c r="AP99" s="8" t="str">
        <f t="shared" si="95"/>
        <v>Cumple</v>
      </c>
      <c r="AQ99" s="46">
        <f t="shared" si="96"/>
        <v>108000</v>
      </c>
      <c r="AR99" s="46">
        <f t="shared" si="97"/>
        <v>127859.57692244381</v>
      </c>
      <c r="AS99" s="36"/>
      <c r="AT99" s="61"/>
    </row>
    <row r="100" spans="2:46" x14ac:dyDescent="0.25">
      <c r="B100" s="9">
        <v>68</v>
      </c>
      <c r="C100" s="53" t="s">
        <v>100</v>
      </c>
      <c r="D100" s="9" t="s">
        <v>145</v>
      </c>
      <c r="E100" s="9">
        <v>1</v>
      </c>
      <c r="F100" s="10">
        <v>275000</v>
      </c>
      <c r="G100" s="55">
        <v>274990</v>
      </c>
      <c r="H100" s="8" t="str">
        <f t="shared" si="78"/>
        <v>Cumple</v>
      </c>
      <c r="I100" s="55">
        <v>275000</v>
      </c>
      <c r="J100" s="8" t="str">
        <f t="shared" si="79"/>
        <v>Cumple</v>
      </c>
      <c r="K100" s="55"/>
      <c r="L100" s="8" t="str">
        <f t="shared" si="80"/>
        <v/>
      </c>
      <c r="M100" s="55">
        <v>275000</v>
      </c>
      <c r="N100" s="8" t="str">
        <f t="shared" si="81"/>
        <v>Cumple</v>
      </c>
      <c r="O100" s="55">
        <v>259875</v>
      </c>
      <c r="P100" s="8" t="str">
        <f t="shared" si="82"/>
        <v>Cumple</v>
      </c>
      <c r="Q100" s="55">
        <v>275000</v>
      </c>
      <c r="R100" s="8" t="str">
        <f t="shared" si="83"/>
        <v>Cumple</v>
      </c>
      <c r="S100" s="55">
        <v>274998</v>
      </c>
      <c r="T100" s="8" t="str">
        <f t="shared" si="84"/>
        <v>Cumple</v>
      </c>
      <c r="U100" s="8">
        <v>275000</v>
      </c>
      <c r="V100" s="8" t="str">
        <f t="shared" si="85"/>
        <v>Cumple</v>
      </c>
      <c r="W100" s="8"/>
      <c r="X100" s="8" t="str">
        <f t="shared" si="86"/>
        <v/>
      </c>
      <c r="Y100" s="8">
        <v>275000</v>
      </c>
      <c r="Z100" s="8" t="str">
        <f t="shared" si="87"/>
        <v>Cumple</v>
      </c>
      <c r="AA100" s="8">
        <v>261250</v>
      </c>
      <c r="AB100" s="8" t="str">
        <f t="shared" si="88"/>
        <v>Cumple</v>
      </c>
      <c r="AC100" s="8">
        <v>275000</v>
      </c>
      <c r="AD100" s="8" t="str">
        <f t="shared" si="89"/>
        <v>Cumple</v>
      </c>
      <c r="AE100" s="8">
        <v>275000</v>
      </c>
      <c r="AF100" s="8" t="str">
        <f t="shared" si="90"/>
        <v>Cumple</v>
      </c>
      <c r="AG100" s="8">
        <v>275000</v>
      </c>
      <c r="AH100" s="8" t="str">
        <f t="shared" si="91"/>
        <v>Cumple</v>
      </c>
      <c r="AI100" s="8">
        <v>261249</v>
      </c>
      <c r="AJ100" s="8" t="str">
        <f t="shared" si="92"/>
        <v>Cumple</v>
      </c>
      <c r="AK100" s="8">
        <v>275000</v>
      </c>
      <c r="AL100" s="8" t="str">
        <f t="shared" si="93"/>
        <v>Cumple</v>
      </c>
      <c r="AM100" s="8">
        <v>261905</v>
      </c>
      <c r="AN100" s="8" t="str">
        <f t="shared" si="94"/>
        <v>Cumple</v>
      </c>
      <c r="AO100" s="8">
        <v>275000</v>
      </c>
      <c r="AP100" s="8" t="str">
        <f t="shared" si="95"/>
        <v>Cumple</v>
      </c>
      <c r="AQ100" s="46">
        <f t="shared" si="96"/>
        <v>220000</v>
      </c>
      <c r="AR100" s="46">
        <f t="shared" si="97"/>
        <v>260455.43189748243</v>
      </c>
      <c r="AS100" s="36"/>
      <c r="AT100" s="61"/>
    </row>
    <row r="101" spans="2:46" x14ac:dyDescent="0.25">
      <c r="B101" s="9">
        <v>69</v>
      </c>
      <c r="C101" s="53" t="s">
        <v>101</v>
      </c>
      <c r="D101" s="9" t="s">
        <v>145</v>
      </c>
      <c r="E101" s="9">
        <v>1</v>
      </c>
      <c r="F101" s="10">
        <v>215000</v>
      </c>
      <c r="G101" s="55">
        <v>214990</v>
      </c>
      <c r="H101" s="8" t="str">
        <f t="shared" si="78"/>
        <v>Cumple</v>
      </c>
      <c r="I101" s="55">
        <v>215000</v>
      </c>
      <c r="J101" s="8" t="str">
        <f t="shared" si="79"/>
        <v>Cumple</v>
      </c>
      <c r="K101" s="55"/>
      <c r="L101" s="8" t="str">
        <f t="shared" si="80"/>
        <v/>
      </c>
      <c r="M101" s="55">
        <v>215000</v>
      </c>
      <c r="N101" s="8" t="str">
        <f t="shared" si="81"/>
        <v>Cumple</v>
      </c>
      <c r="O101" s="55">
        <v>203175</v>
      </c>
      <c r="P101" s="8" t="str">
        <f t="shared" si="82"/>
        <v>Cumple</v>
      </c>
      <c r="Q101" s="55">
        <v>215000</v>
      </c>
      <c r="R101" s="8" t="str">
        <f t="shared" si="83"/>
        <v>Cumple</v>
      </c>
      <c r="S101" s="55">
        <v>214998</v>
      </c>
      <c r="T101" s="8" t="str">
        <f t="shared" si="84"/>
        <v>Cumple</v>
      </c>
      <c r="U101" s="8">
        <v>215000</v>
      </c>
      <c r="V101" s="8" t="str">
        <f t="shared" si="85"/>
        <v>Cumple</v>
      </c>
      <c r="W101" s="8"/>
      <c r="X101" s="8" t="str">
        <f t="shared" si="86"/>
        <v/>
      </c>
      <c r="Y101" s="8">
        <v>215000</v>
      </c>
      <c r="Z101" s="8" t="str">
        <f t="shared" si="87"/>
        <v>Cumple</v>
      </c>
      <c r="AA101" s="8">
        <v>204250</v>
      </c>
      <c r="AB101" s="8" t="str">
        <f t="shared" si="88"/>
        <v>Cumple</v>
      </c>
      <c r="AC101" s="8">
        <v>215000</v>
      </c>
      <c r="AD101" s="8" t="str">
        <f t="shared" si="89"/>
        <v>Cumple</v>
      </c>
      <c r="AE101" s="8">
        <v>215000</v>
      </c>
      <c r="AF101" s="8" t="str">
        <f t="shared" si="90"/>
        <v>Cumple</v>
      </c>
      <c r="AG101" s="8">
        <v>215000</v>
      </c>
      <c r="AH101" s="8" t="str">
        <f t="shared" si="91"/>
        <v>Cumple</v>
      </c>
      <c r="AI101" s="8">
        <v>204249</v>
      </c>
      <c r="AJ101" s="8" t="str">
        <f t="shared" si="92"/>
        <v>Cumple</v>
      </c>
      <c r="AK101" s="8">
        <v>215000</v>
      </c>
      <c r="AL101" s="8" t="str">
        <f t="shared" si="93"/>
        <v>Cumple</v>
      </c>
      <c r="AM101" s="8">
        <v>204762</v>
      </c>
      <c r="AN101" s="8" t="str">
        <f t="shared" si="94"/>
        <v>Cumple</v>
      </c>
      <c r="AO101" s="8">
        <v>215000</v>
      </c>
      <c r="AP101" s="8" t="str">
        <f t="shared" si="95"/>
        <v>Cumple</v>
      </c>
      <c r="AQ101" s="46">
        <f t="shared" si="96"/>
        <v>172000</v>
      </c>
      <c r="AR101" s="46">
        <f t="shared" si="97"/>
        <v>203628.63693426081</v>
      </c>
      <c r="AS101" s="36"/>
      <c r="AT101" s="61"/>
    </row>
    <row r="102" spans="2:46" x14ac:dyDescent="0.25">
      <c r="B102" s="9">
        <v>70</v>
      </c>
      <c r="C102" s="53" t="s">
        <v>102</v>
      </c>
      <c r="D102" s="9" t="s">
        <v>145</v>
      </c>
      <c r="E102" s="9">
        <v>1</v>
      </c>
      <c r="F102" s="10">
        <v>845000</v>
      </c>
      <c r="G102" s="55">
        <v>844990</v>
      </c>
      <c r="H102" s="8" t="str">
        <f t="shared" si="78"/>
        <v>Cumple</v>
      </c>
      <c r="I102" s="55">
        <v>845000</v>
      </c>
      <c r="J102" s="8" t="str">
        <f t="shared" si="79"/>
        <v>Cumple</v>
      </c>
      <c r="K102" s="55"/>
      <c r="L102" s="8" t="str">
        <f t="shared" si="80"/>
        <v/>
      </c>
      <c r="M102" s="55">
        <v>845000</v>
      </c>
      <c r="N102" s="8" t="str">
        <f t="shared" si="81"/>
        <v>Cumple</v>
      </c>
      <c r="O102" s="55">
        <v>798525</v>
      </c>
      <c r="P102" s="8" t="str">
        <f t="shared" si="82"/>
        <v>Cumple</v>
      </c>
      <c r="Q102" s="55">
        <v>845000</v>
      </c>
      <c r="R102" s="8" t="str">
        <f t="shared" si="83"/>
        <v>Cumple</v>
      </c>
      <c r="S102" s="55">
        <v>844998</v>
      </c>
      <c r="T102" s="8" t="str">
        <f t="shared" si="84"/>
        <v>Cumple</v>
      </c>
      <c r="U102" s="8">
        <v>845000</v>
      </c>
      <c r="V102" s="8" t="str">
        <f t="shared" si="85"/>
        <v>Cumple</v>
      </c>
      <c r="W102" s="8"/>
      <c r="X102" s="8" t="str">
        <f t="shared" si="86"/>
        <v/>
      </c>
      <c r="Y102" s="8">
        <v>845000</v>
      </c>
      <c r="Z102" s="8" t="str">
        <f t="shared" si="87"/>
        <v>Cumple</v>
      </c>
      <c r="AA102" s="8">
        <v>802750</v>
      </c>
      <c r="AB102" s="8" t="str">
        <f t="shared" si="88"/>
        <v>Cumple</v>
      </c>
      <c r="AC102" s="8">
        <v>845000</v>
      </c>
      <c r="AD102" s="8" t="str">
        <f t="shared" si="89"/>
        <v>Cumple</v>
      </c>
      <c r="AE102" s="8">
        <v>845000</v>
      </c>
      <c r="AF102" s="8" t="str">
        <f t="shared" si="90"/>
        <v>Cumple</v>
      </c>
      <c r="AG102" s="8">
        <v>845000</v>
      </c>
      <c r="AH102" s="8" t="str">
        <f t="shared" si="91"/>
        <v>Cumple</v>
      </c>
      <c r="AI102" s="8">
        <v>802749</v>
      </c>
      <c r="AJ102" s="8" t="str">
        <f t="shared" si="92"/>
        <v>Cumple</v>
      </c>
      <c r="AK102" s="8">
        <v>845000</v>
      </c>
      <c r="AL102" s="8" t="str">
        <f t="shared" si="93"/>
        <v>Cumple</v>
      </c>
      <c r="AM102" s="8">
        <v>804762</v>
      </c>
      <c r="AN102" s="8" t="str">
        <f t="shared" si="94"/>
        <v>Cumple</v>
      </c>
      <c r="AO102" s="8">
        <v>845000</v>
      </c>
      <c r="AP102" s="8" t="str">
        <f t="shared" si="95"/>
        <v>Cumple</v>
      </c>
      <c r="AQ102" s="46">
        <f t="shared" si="96"/>
        <v>676000</v>
      </c>
      <c r="AR102" s="46">
        <f t="shared" si="97"/>
        <v>800309.98373655824</v>
      </c>
      <c r="AS102" s="36"/>
      <c r="AT102" s="61"/>
    </row>
    <row r="103" spans="2:46" x14ac:dyDescent="0.25">
      <c r="B103" s="9">
        <v>71</v>
      </c>
      <c r="C103" s="53" t="s">
        <v>103</v>
      </c>
      <c r="D103" s="9" t="s">
        <v>145</v>
      </c>
      <c r="E103" s="9">
        <v>1</v>
      </c>
      <c r="F103" s="10">
        <v>175000</v>
      </c>
      <c r="G103" s="55">
        <v>174990</v>
      </c>
      <c r="H103" s="8" t="str">
        <f t="shared" si="78"/>
        <v>Cumple</v>
      </c>
      <c r="I103" s="55">
        <v>175000</v>
      </c>
      <c r="J103" s="8" t="str">
        <f t="shared" si="79"/>
        <v>Cumple</v>
      </c>
      <c r="K103" s="55"/>
      <c r="L103" s="8" t="str">
        <f t="shared" si="80"/>
        <v/>
      </c>
      <c r="M103" s="55">
        <v>175000</v>
      </c>
      <c r="N103" s="8" t="str">
        <f t="shared" si="81"/>
        <v>Cumple</v>
      </c>
      <c r="O103" s="55">
        <v>165375</v>
      </c>
      <c r="P103" s="8" t="str">
        <f t="shared" si="82"/>
        <v>Cumple</v>
      </c>
      <c r="Q103" s="55">
        <v>175000</v>
      </c>
      <c r="R103" s="8" t="str">
        <f t="shared" si="83"/>
        <v>Cumple</v>
      </c>
      <c r="S103" s="55">
        <v>174998</v>
      </c>
      <c r="T103" s="8" t="str">
        <f t="shared" si="84"/>
        <v>Cumple</v>
      </c>
      <c r="U103" s="8">
        <v>175000</v>
      </c>
      <c r="V103" s="8" t="str">
        <f t="shared" si="85"/>
        <v>Cumple</v>
      </c>
      <c r="W103" s="8"/>
      <c r="X103" s="8" t="str">
        <f t="shared" si="86"/>
        <v/>
      </c>
      <c r="Y103" s="8">
        <v>175000</v>
      </c>
      <c r="Z103" s="8" t="str">
        <f t="shared" si="87"/>
        <v>Cumple</v>
      </c>
      <c r="AA103" s="8">
        <v>166250</v>
      </c>
      <c r="AB103" s="8" t="str">
        <f t="shared" si="88"/>
        <v>Cumple</v>
      </c>
      <c r="AC103" s="8">
        <v>175000</v>
      </c>
      <c r="AD103" s="8" t="str">
        <f t="shared" si="89"/>
        <v>Cumple</v>
      </c>
      <c r="AE103" s="8">
        <v>175000</v>
      </c>
      <c r="AF103" s="8" t="str">
        <f t="shared" si="90"/>
        <v>Cumple</v>
      </c>
      <c r="AG103" s="8">
        <v>175000</v>
      </c>
      <c r="AH103" s="8" t="str">
        <f t="shared" si="91"/>
        <v>Cumple</v>
      </c>
      <c r="AI103" s="8">
        <v>166249</v>
      </c>
      <c r="AJ103" s="8" t="str">
        <f t="shared" si="92"/>
        <v>Cumple</v>
      </c>
      <c r="AK103" s="8">
        <v>175000</v>
      </c>
      <c r="AL103" s="8" t="str">
        <f t="shared" si="93"/>
        <v>Cumple</v>
      </c>
      <c r="AM103" s="8">
        <v>166667</v>
      </c>
      <c r="AN103" s="8" t="str">
        <f t="shared" si="94"/>
        <v>Cumple</v>
      </c>
      <c r="AO103" s="8">
        <v>175000</v>
      </c>
      <c r="AP103" s="8" t="str">
        <f t="shared" si="95"/>
        <v>Cumple</v>
      </c>
      <c r="AQ103" s="46">
        <f t="shared" si="96"/>
        <v>140000</v>
      </c>
      <c r="AR103" s="46">
        <f t="shared" si="97"/>
        <v>165744.10694201643</v>
      </c>
      <c r="AS103" s="36"/>
      <c r="AT103" s="61"/>
    </row>
    <row r="104" spans="2:46" x14ac:dyDescent="0.25">
      <c r="B104" s="9">
        <v>72</v>
      </c>
      <c r="C104" s="53" t="s">
        <v>104</v>
      </c>
      <c r="D104" s="9" t="s">
        <v>145</v>
      </c>
      <c r="E104" s="9">
        <v>1</v>
      </c>
      <c r="F104" s="10">
        <v>42500</v>
      </c>
      <c r="G104" s="55">
        <v>42490</v>
      </c>
      <c r="H104" s="8" t="str">
        <f t="shared" si="78"/>
        <v>Cumple</v>
      </c>
      <c r="I104" s="55">
        <v>42500</v>
      </c>
      <c r="J104" s="8" t="str">
        <f t="shared" si="79"/>
        <v>Cumple</v>
      </c>
      <c r="K104" s="55"/>
      <c r="L104" s="8" t="str">
        <f t="shared" si="80"/>
        <v/>
      </c>
      <c r="M104" s="55">
        <v>42500</v>
      </c>
      <c r="N104" s="8" t="str">
        <f t="shared" si="81"/>
        <v>Cumple</v>
      </c>
      <c r="O104" s="55">
        <v>40162</v>
      </c>
      <c r="P104" s="8" t="str">
        <f t="shared" si="82"/>
        <v>Cumple</v>
      </c>
      <c r="Q104" s="55">
        <v>42500</v>
      </c>
      <c r="R104" s="8" t="str">
        <f t="shared" si="83"/>
        <v>Cumple</v>
      </c>
      <c r="S104" s="55">
        <v>42498</v>
      </c>
      <c r="T104" s="8" t="str">
        <f t="shared" si="84"/>
        <v>Cumple</v>
      </c>
      <c r="U104" s="8">
        <v>42500</v>
      </c>
      <c r="V104" s="8" t="str">
        <f t="shared" si="85"/>
        <v>Cumple</v>
      </c>
      <c r="W104" s="8"/>
      <c r="X104" s="8" t="str">
        <f t="shared" si="86"/>
        <v/>
      </c>
      <c r="Y104" s="8">
        <v>425000</v>
      </c>
      <c r="Z104" s="8" t="str">
        <f t="shared" si="87"/>
        <v>No Cumple</v>
      </c>
      <c r="AA104" s="8">
        <v>40375</v>
      </c>
      <c r="AB104" s="8" t="str">
        <f t="shared" si="88"/>
        <v>Cumple</v>
      </c>
      <c r="AC104" s="8">
        <v>42500</v>
      </c>
      <c r="AD104" s="8" t="str">
        <f t="shared" si="89"/>
        <v>Cumple</v>
      </c>
      <c r="AE104" s="8">
        <v>42500</v>
      </c>
      <c r="AF104" s="8" t="str">
        <f t="shared" si="90"/>
        <v>Cumple</v>
      </c>
      <c r="AG104" s="8">
        <v>42500</v>
      </c>
      <c r="AH104" s="8" t="str">
        <f t="shared" si="91"/>
        <v>Cumple</v>
      </c>
      <c r="AI104" s="8">
        <v>40374</v>
      </c>
      <c r="AJ104" s="8" t="str">
        <f t="shared" si="92"/>
        <v>Cumple</v>
      </c>
      <c r="AK104" s="8">
        <v>42500</v>
      </c>
      <c r="AL104" s="8" t="str">
        <f t="shared" si="93"/>
        <v>Cumple</v>
      </c>
      <c r="AM104" s="8">
        <v>40476</v>
      </c>
      <c r="AN104" s="8" t="str">
        <f t="shared" si="94"/>
        <v>Cumple</v>
      </c>
      <c r="AO104" s="8">
        <v>42500</v>
      </c>
      <c r="AP104" s="8" t="str">
        <f t="shared" si="95"/>
        <v>Cumple</v>
      </c>
      <c r="AQ104" s="46">
        <f t="shared" si="96"/>
        <v>34000</v>
      </c>
      <c r="AR104" s="46">
        <f t="shared" si="97"/>
        <v>40251.312048948021</v>
      </c>
      <c r="AS104" s="36"/>
      <c r="AT104" s="61"/>
    </row>
    <row r="105" spans="2:46" x14ac:dyDescent="0.25">
      <c r="B105" s="9">
        <v>73</v>
      </c>
      <c r="C105" s="53" t="s">
        <v>105</v>
      </c>
      <c r="D105" s="9" t="s">
        <v>145</v>
      </c>
      <c r="E105" s="9">
        <v>1</v>
      </c>
      <c r="F105" s="10">
        <v>47500</v>
      </c>
      <c r="G105" s="55">
        <v>47490</v>
      </c>
      <c r="H105" s="8" t="str">
        <f t="shared" si="78"/>
        <v>Cumple</v>
      </c>
      <c r="I105" s="55">
        <v>47500</v>
      </c>
      <c r="J105" s="8" t="str">
        <f t="shared" si="79"/>
        <v>Cumple</v>
      </c>
      <c r="K105" s="55"/>
      <c r="L105" s="8" t="str">
        <f t="shared" si="80"/>
        <v/>
      </c>
      <c r="M105" s="55">
        <v>47500</v>
      </c>
      <c r="N105" s="8" t="str">
        <f t="shared" si="81"/>
        <v>Cumple</v>
      </c>
      <c r="O105" s="55">
        <v>44887</v>
      </c>
      <c r="P105" s="8" t="str">
        <f t="shared" si="82"/>
        <v>Cumple</v>
      </c>
      <c r="Q105" s="55">
        <v>47500</v>
      </c>
      <c r="R105" s="8" t="str">
        <f t="shared" si="83"/>
        <v>Cumple</v>
      </c>
      <c r="S105" s="55">
        <v>47498</v>
      </c>
      <c r="T105" s="8" t="str">
        <f t="shared" si="84"/>
        <v>Cumple</v>
      </c>
      <c r="U105" s="8">
        <v>47500</v>
      </c>
      <c r="V105" s="8" t="str">
        <f t="shared" si="85"/>
        <v>Cumple</v>
      </c>
      <c r="W105" s="8"/>
      <c r="X105" s="8" t="str">
        <f t="shared" si="86"/>
        <v/>
      </c>
      <c r="Y105" s="8">
        <v>47500</v>
      </c>
      <c r="Z105" s="8" t="str">
        <f t="shared" si="87"/>
        <v>Cumple</v>
      </c>
      <c r="AA105" s="8">
        <v>45125</v>
      </c>
      <c r="AB105" s="8" t="str">
        <f t="shared" si="88"/>
        <v>Cumple</v>
      </c>
      <c r="AC105" s="8">
        <v>47500</v>
      </c>
      <c r="AD105" s="8" t="str">
        <f t="shared" si="89"/>
        <v>Cumple</v>
      </c>
      <c r="AE105" s="8">
        <v>47500</v>
      </c>
      <c r="AF105" s="8" t="str">
        <f t="shared" si="90"/>
        <v>Cumple</v>
      </c>
      <c r="AG105" s="8">
        <v>47500</v>
      </c>
      <c r="AH105" s="8" t="str">
        <f t="shared" si="91"/>
        <v>Cumple</v>
      </c>
      <c r="AI105" s="8">
        <v>45124</v>
      </c>
      <c r="AJ105" s="8" t="str">
        <f t="shared" si="92"/>
        <v>Cumple</v>
      </c>
      <c r="AK105" s="8">
        <v>47500</v>
      </c>
      <c r="AL105" s="8" t="str">
        <f t="shared" si="93"/>
        <v>Cumple</v>
      </c>
      <c r="AM105" s="8">
        <v>45238</v>
      </c>
      <c r="AN105" s="8" t="str">
        <f t="shared" si="94"/>
        <v>Cumple</v>
      </c>
      <c r="AO105" s="8">
        <v>47500</v>
      </c>
      <c r="AP105" s="8" t="str">
        <f t="shared" si="95"/>
        <v>Cumple</v>
      </c>
      <c r="AQ105" s="46">
        <f t="shared" si="96"/>
        <v>38000</v>
      </c>
      <c r="AR105" s="46">
        <f t="shared" si="97"/>
        <v>44986.878399464804</v>
      </c>
      <c r="AS105" s="36"/>
      <c r="AT105" s="61"/>
    </row>
    <row r="106" spans="2:46" x14ac:dyDescent="0.25">
      <c r="B106" s="9">
        <v>74</v>
      </c>
      <c r="C106" s="53" t="s">
        <v>106</v>
      </c>
      <c r="D106" s="9" t="s">
        <v>145</v>
      </c>
      <c r="E106" s="9">
        <v>1</v>
      </c>
      <c r="F106" s="10">
        <v>630000</v>
      </c>
      <c r="G106" s="55">
        <v>629990</v>
      </c>
      <c r="H106" s="8" t="str">
        <f t="shared" si="78"/>
        <v>Cumple</v>
      </c>
      <c r="I106" s="55">
        <v>630000</v>
      </c>
      <c r="J106" s="8" t="str">
        <f t="shared" si="79"/>
        <v>Cumple</v>
      </c>
      <c r="K106" s="55"/>
      <c r="L106" s="8" t="str">
        <f t="shared" si="80"/>
        <v/>
      </c>
      <c r="M106" s="55">
        <v>630000</v>
      </c>
      <c r="N106" s="8" t="str">
        <f t="shared" si="81"/>
        <v>Cumple</v>
      </c>
      <c r="O106" s="55">
        <v>595350</v>
      </c>
      <c r="P106" s="8" t="str">
        <f t="shared" si="82"/>
        <v>Cumple</v>
      </c>
      <c r="Q106" s="55">
        <v>630000</v>
      </c>
      <c r="R106" s="8" t="str">
        <f t="shared" si="83"/>
        <v>Cumple</v>
      </c>
      <c r="S106" s="55">
        <v>629998</v>
      </c>
      <c r="T106" s="8" t="str">
        <f t="shared" si="84"/>
        <v>Cumple</v>
      </c>
      <c r="U106" s="8">
        <v>630000</v>
      </c>
      <c r="V106" s="8" t="str">
        <f t="shared" si="85"/>
        <v>Cumple</v>
      </c>
      <c r="W106" s="8"/>
      <c r="X106" s="8" t="str">
        <f t="shared" si="86"/>
        <v/>
      </c>
      <c r="Y106" s="8">
        <v>630000</v>
      </c>
      <c r="Z106" s="8" t="str">
        <f t="shared" si="87"/>
        <v>Cumple</v>
      </c>
      <c r="AA106" s="8">
        <v>598500</v>
      </c>
      <c r="AB106" s="8" t="str">
        <f t="shared" si="88"/>
        <v>Cumple</v>
      </c>
      <c r="AC106" s="8">
        <v>630000</v>
      </c>
      <c r="AD106" s="8" t="str">
        <f t="shared" si="89"/>
        <v>Cumple</v>
      </c>
      <c r="AE106" s="8">
        <v>630000</v>
      </c>
      <c r="AF106" s="8" t="str">
        <f t="shared" si="90"/>
        <v>Cumple</v>
      </c>
      <c r="AG106" s="8">
        <v>630000</v>
      </c>
      <c r="AH106" s="8" t="str">
        <f t="shared" si="91"/>
        <v>Cumple</v>
      </c>
      <c r="AI106" s="8">
        <v>598499</v>
      </c>
      <c r="AJ106" s="8" t="str">
        <f t="shared" si="92"/>
        <v>Cumple</v>
      </c>
      <c r="AK106" s="8">
        <v>630000</v>
      </c>
      <c r="AL106" s="8" t="str">
        <f t="shared" si="93"/>
        <v>Cumple</v>
      </c>
      <c r="AM106" s="8">
        <v>600000</v>
      </c>
      <c r="AN106" s="8" t="str">
        <f t="shared" si="94"/>
        <v>Cumple</v>
      </c>
      <c r="AO106" s="8">
        <v>630000</v>
      </c>
      <c r="AP106" s="8" t="str">
        <f t="shared" si="95"/>
        <v>Cumple</v>
      </c>
      <c r="AQ106" s="46">
        <f t="shared" si="96"/>
        <v>504000</v>
      </c>
      <c r="AR106" s="46">
        <f t="shared" si="97"/>
        <v>596680.63525844424</v>
      </c>
      <c r="AS106" s="36"/>
      <c r="AT106" s="61"/>
    </row>
    <row r="107" spans="2:46" x14ac:dyDescent="0.25">
      <c r="B107" s="9">
        <v>75</v>
      </c>
      <c r="C107" s="53" t="s">
        <v>107</v>
      </c>
      <c r="D107" s="9" t="s">
        <v>145</v>
      </c>
      <c r="E107" s="9">
        <v>1</v>
      </c>
      <c r="F107" s="10">
        <v>1475000</v>
      </c>
      <c r="G107" s="55">
        <v>1474990</v>
      </c>
      <c r="H107" s="8" t="str">
        <f t="shared" si="78"/>
        <v>Cumple</v>
      </c>
      <c r="I107" s="55">
        <v>1475000</v>
      </c>
      <c r="J107" s="8" t="str">
        <f t="shared" si="79"/>
        <v>Cumple</v>
      </c>
      <c r="K107" s="55"/>
      <c r="L107" s="8" t="str">
        <f t="shared" si="80"/>
        <v/>
      </c>
      <c r="M107" s="55">
        <v>1475000</v>
      </c>
      <c r="N107" s="8" t="str">
        <f t="shared" si="81"/>
        <v>Cumple</v>
      </c>
      <c r="O107" s="55">
        <v>1393875</v>
      </c>
      <c r="P107" s="8" t="str">
        <f t="shared" si="82"/>
        <v>Cumple</v>
      </c>
      <c r="Q107" s="55">
        <v>1475000</v>
      </c>
      <c r="R107" s="8" t="str">
        <f t="shared" si="83"/>
        <v>Cumple</v>
      </c>
      <c r="S107" s="55">
        <v>1474998</v>
      </c>
      <c r="T107" s="8" t="str">
        <f t="shared" si="84"/>
        <v>Cumple</v>
      </c>
      <c r="U107" s="8">
        <v>1475000</v>
      </c>
      <c r="V107" s="8" t="str">
        <f t="shared" si="85"/>
        <v>Cumple</v>
      </c>
      <c r="W107" s="8"/>
      <c r="X107" s="8" t="str">
        <f t="shared" si="86"/>
        <v/>
      </c>
      <c r="Y107" s="8">
        <v>1475000</v>
      </c>
      <c r="Z107" s="8" t="str">
        <f t="shared" si="87"/>
        <v>Cumple</v>
      </c>
      <c r="AA107" s="8">
        <v>1401250</v>
      </c>
      <c r="AB107" s="8" t="str">
        <f t="shared" si="88"/>
        <v>Cumple</v>
      </c>
      <c r="AC107" s="8">
        <v>1475000</v>
      </c>
      <c r="AD107" s="8" t="str">
        <f t="shared" si="89"/>
        <v>Cumple</v>
      </c>
      <c r="AE107" s="8">
        <v>1475000</v>
      </c>
      <c r="AF107" s="8" t="str">
        <f t="shared" si="90"/>
        <v>Cumple</v>
      </c>
      <c r="AG107" s="8">
        <v>1475000</v>
      </c>
      <c r="AH107" s="8" t="str">
        <f t="shared" si="91"/>
        <v>Cumple</v>
      </c>
      <c r="AI107" s="8">
        <v>1401249</v>
      </c>
      <c r="AJ107" s="8" t="str">
        <f t="shared" si="92"/>
        <v>Cumple</v>
      </c>
      <c r="AK107" s="8">
        <v>1475000</v>
      </c>
      <c r="AL107" s="8" t="str">
        <f t="shared" si="93"/>
        <v>Cumple</v>
      </c>
      <c r="AM107" s="8">
        <v>1404762</v>
      </c>
      <c r="AN107" s="8" t="str">
        <f t="shared" si="94"/>
        <v>Cumple</v>
      </c>
      <c r="AO107" s="8">
        <v>1475000</v>
      </c>
      <c r="AP107" s="8" t="str">
        <f t="shared" si="95"/>
        <v>Cumple</v>
      </c>
      <c r="AQ107" s="46">
        <f t="shared" si="96"/>
        <v>1180000</v>
      </c>
      <c r="AR107" s="46">
        <f t="shared" si="97"/>
        <v>1396991.3304105024</v>
      </c>
      <c r="AS107" s="36"/>
      <c r="AT107" s="61"/>
    </row>
    <row r="108" spans="2:46" x14ac:dyDescent="0.25">
      <c r="B108" s="9">
        <v>76</v>
      </c>
      <c r="C108" s="53" t="s">
        <v>108</v>
      </c>
      <c r="D108" s="9" t="s">
        <v>145</v>
      </c>
      <c r="E108" s="9">
        <v>1</v>
      </c>
      <c r="F108" s="10">
        <v>465000</v>
      </c>
      <c r="G108" s="55">
        <v>464990</v>
      </c>
      <c r="H108" s="8" t="str">
        <f t="shared" si="78"/>
        <v>Cumple</v>
      </c>
      <c r="I108" s="55">
        <v>465000</v>
      </c>
      <c r="J108" s="8" t="str">
        <f t="shared" si="79"/>
        <v>Cumple</v>
      </c>
      <c r="K108" s="55"/>
      <c r="L108" s="8" t="str">
        <f t="shared" si="80"/>
        <v/>
      </c>
      <c r="M108" s="55">
        <v>465000</v>
      </c>
      <c r="N108" s="8" t="str">
        <f t="shared" si="81"/>
        <v>Cumple</v>
      </c>
      <c r="O108" s="55">
        <v>439425</v>
      </c>
      <c r="P108" s="8" t="str">
        <f t="shared" si="82"/>
        <v>Cumple</v>
      </c>
      <c r="Q108" s="55">
        <v>465000</v>
      </c>
      <c r="R108" s="8" t="str">
        <f t="shared" si="83"/>
        <v>Cumple</v>
      </c>
      <c r="S108" s="55">
        <v>464998</v>
      </c>
      <c r="T108" s="8" t="str">
        <f t="shared" si="84"/>
        <v>Cumple</v>
      </c>
      <c r="U108" s="8">
        <v>465000</v>
      </c>
      <c r="V108" s="8" t="str">
        <f t="shared" si="85"/>
        <v>Cumple</v>
      </c>
      <c r="W108" s="8"/>
      <c r="X108" s="8" t="str">
        <f t="shared" si="86"/>
        <v/>
      </c>
      <c r="Y108" s="8">
        <v>465000</v>
      </c>
      <c r="Z108" s="8" t="str">
        <f t="shared" si="87"/>
        <v>Cumple</v>
      </c>
      <c r="AA108" s="8">
        <v>441750</v>
      </c>
      <c r="AB108" s="8" t="str">
        <f t="shared" si="88"/>
        <v>Cumple</v>
      </c>
      <c r="AC108" s="8">
        <v>465000</v>
      </c>
      <c r="AD108" s="8" t="str">
        <f t="shared" si="89"/>
        <v>Cumple</v>
      </c>
      <c r="AE108" s="8">
        <v>465000</v>
      </c>
      <c r="AF108" s="8" t="str">
        <f t="shared" si="90"/>
        <v>Cumple</v>
      </c>
      <c r="AG108" s="8">
        <v>465000</v>
      </c>
      <c r="AH108" s="8" t="str">
        <f t="shared" si="91"/>
        <v>Cumple</v>
      </c>
      <c r="AI108" s="8">
        <v>441749</v>
      </c>
      <c r="AJ108" s="8" t="str">
        <f t="shared" si="92"/>
        <v>Cumple</v>
      </c>
      <c r="AK108" s="8">
        <v>465000</v>
      </c>
      <c r="AL108" s="8" t="str">
        <f t="shared" si="93"/>
        <v>Cumple</v>
      </c>
      <c r="AM108" s="8">
        <v>442857</v>
      </c>
      <c r="AN108" s="8" t="str">
        <f t="shared" si="94"/>
        <v>Cumple</v>
      </c>
      <c r="AO108" s="8">
        <v>465000</v>
      </c>
      <c r="AP108" s="8" t="str">
        <f t="shared" si="95"/>
        <v>Cumple</v>
      </c>
      <c r="AQ108" s="46">
        <f t="shared" si="96"/>
        <v>372000</v>
      </c>
      <c r="AR108" s="46">
        <f t="shared" si="97"/>
        <v>440406.94920612767</v>
      </c>
      <c r="AS108" s="36"/>
      <c r="AT108" s="61"/>
    </row>
    <row r="109" spans="2:46" x14ac:dyDescent="0.25">
      <c r="B109" s="9">
        <v>77</v>
      </c>
      <c r="C109" s="53" t="s">
        <v>109</v>
      </c>
      <c r="D109" s="9" t="s">
        <v>145</v>
      </c>
      <c r="E109" s="9">
        <v>1</v>
      </c>
      <c r="F109" s="10">
        <v>415000</v>
      </c>
      <c r="G109" s="55">
        <v>414990</v>
      </c>
      <c r="H109" s="8" t="str">
        <f t="shared" si="78"/>
        <v>Cumple</v>
      </c>
      <c r="I109" s="55">
        <v>415000</v>
      </c>
      <c r="J109" s="8" t="str">
        <f t="shared" si="79"/>
        <v>Cumple</v>
      </c>
      <c r="K109" s="55"/>
      <c r="L109" s="8" t="str">
        <f t="shared" si="80"/>
        <v/>
      </c>
      <c r="M109" s="55">
        <v>415000</v>
      </c>
      <c r="N109" s="8" t="str">
        <f t="shared" si="81"/>
        <v>Cumple</v>
      </c>
      <c r="O109" s="55">
        <v>392175</v>
      </c>
      <c r="P109" s="8" t="str">
        <f t="shared" si="82"/>
        <v>Cumple</v>
      </c>
      <c r="Q109" s="55">
        <v>415000</v>
      </c>
      <c r="R109" s="8" t="str">
        <f t="shared" si="83"/>
        <v>Cumple</v>
      </c>
      <c r="S109" s="55">
        <v>414998</v>
      </c>
      <c r="T109" s="8" t="str">
        <f t="shared" si="84"/>
        <v>Cumple</v>
      </c>
      <c r="U109" s="8">
        <v>415000</v>
      </c>
      <c r="V109" s="8" t="str">
        <f t="shared" si="85"/>
        <v>Cumple</v>
      </c>
      <c r="W109" s="8"/>
      <c r="X109" s="8" t="str">
        <f t="shared" si="86"/>
        <v/>
      </c>
      <c r="Y109" s="8">
        <v>415000</v>
      </c>
      <c r="Z109" s="8" t="str">
        <f t="shared" si="87"/>
        <v>Cumple</v>
      </c>
      <c r="AA109" s="8">
        <v>394250</v>
      </c>
      <c r="AB109" s="8" t="str">
        <f t="shared" si="88"/>
        <v>Cumple</v>
      </c>
      <c r="AC109" s="8">
        <v>415000</v>
      </c>
      <c r="AD109" s="8" t="str">
        <f t="shared" si="89"/>
        <v>Cumple</v>
      </c>
      <c r="AE109" s="8">
        <v>415000</v>
      </c>
      <c r="AF109" s="8" t="str">
        <f t="shared" si="90"/>
        <v>Cumple</v>
      </c>
      <c r="AG109" s="8">
        <v>415000</v>
      </c>
      <c r="AH109" s="8" t="str">
        <f t="shared" si="91"/>
        <v>Cumple</v>
      </c>
      <c r="AI109" s="8">
        <v>394249</v>
      </c>
      <c r="AJ109" s="8" t="str">
        <f t="shared" si="92"/>
        <v>Cumple</v>
      </c>
      <c r="AK109" s="8">
        <v>415000</v>
      </c>
      <c r="AL109" s="8" t="str">
        <f t="shared" si="93"/>
        <v>Cumple</v>
      </c>
      <c r="AM109" s="8">
        <v>395238</v>
      </c>
      <c r="AN109" s="8" t="str">
        <f t="shared" si="94"/>
        <v>Cumple</v>
      </c>
      <c r="AO109" s="8">
        <v>415000</v>
      </c>
      <c r="AP109" s="8" t="str">
        <f t="shared" si="95"/>
        <v>Cumple</v>
      </c>
      <c r="AQ109" s="46">
        <f t="shared" si="96"/>
        <v>332000</v>
      </c>
      <c r="AR109" s="46">
        <f t="shared" si="97"/>
        <v>393051.28676220059</v>
      </c>
      <c r="AS109" s="36"/>
      <c r="AT109" s="61"/>
    </row>
    <row r="110" spans="2:46" x14ac:dyDescent="0.25">
      <c r="B110" s="9">
        <v>78</v>
      </c>
      <c r="C110" s="53" t="s">
        <v>110</v>
      </c>
      <c r="D110" s="9" t="s">
        <v>145</v>
      </c>
      <c r="E110" s="9">
        <v>1</v>
      </c>
      <c r="F110" s="10">
        <v>7598000</v>
      </c>
      <c r="G110" s="55">
        <v>7597990</v>
      </c>
      <c r="H110" s="8" t="str">
        <f t="shared" si="78"/>
        <v>Cumple</v>
      </c>
      <c r="I110" s="55">
        <v>7598000</v>
      </c>
      <c r="J110" s="8" t="str">
        <f t="shared" si="79"/>
        <v>Cumple</v>
      </c>
      <c r="K110" s="55"/>
      <c r="L110" s="8" t="str">
        <f t="shared" si="80"/>
        <v/>
      </c>
      <c r="M110" s="55">
        <v>7598000</v>
      </c>
      <c r="N110" s="8" t="str">
        <f t="shared" si="81"/>
        <v>Cumple</v>
      </c>
      <c r="O110" s="55">
        <v>7180110</v>
      </c>
      <c r="P110" s="8" t="str">
        <f t="shared" si="82"/>
        <v>Cumple</v>
      </c>
      <c r="Q110" s="55">
        <v>7598000</v>
      </c>
      <c r="R110" s="8" t="str">
        <f t="shared" si="83"/>
        <v>Cumple</v>
      </c>
      <c r="S110" s="55">
        <v>7597998</v>
      </c>
      <c r="T110" s="8" t="str">
        <f t="shared" si="84"/>
        <v>Cumple</v>
      </c>
      <c r="U110" s="8">
        <v>7598000</v>
      </c>
      <c r="V110" s="8" t="str">
        <f t="shared" si="85"/>
        <v>Cumple</v>
      </c>
      <c r="W110" s="8"/>
      <c r="X110" s="8" t="str">
        <f t="shared" si="86"/>
        <v/>
      </c>
      <c r="Y110" s="8">
        <v>7598000</v>
      </c>
      <c r="Z110" s="8" t="str">
        <f t="shared" si="87"/>
        <v>Cumple</v>
      </c>
      <c r="AA110" s="8">
        <v>7218100</v>
      </c>
      <c r="AB110" s="8" t="str">
        <f t="shared" si="88"/>
        <v>Cumple</v>
      </c>
      <c r="AC110" s="8">
        <v>7598000</v>
      </c>
      <c r="AD110" s="8" t="str">
        <f t="shared" si="89"/>
        <v>Cumple</v>
      </c>
      <c r="AE110" s="8">
        <v>7598000</v>
      </c>
      <c r="AF110" s="8" t="str">
        <f t="shared" si="90"/>
        <v>Cumple</v>
      </c>
      <c r="AG110" s="8">
        <v>7598000</v>
      </c>
      <c r="AH110" s="8" t="str">
        <f t="shared" si="91"/>
        <v>Cumple</v>
      </c>
      <c r="AI110" s="8">
        <v>7218099</v>
      </c>
      <c r="AJ110" s="8" t="str">
        <f t="shared" si="92"/>
        <v>Cumple</v>
      </c>
      <c r="AK110" s="8">
        <v>7598000</v>
      </c>
      <c r="AL110" s="8" t="str">
        <f t="shared" si="93"/>
        <v>Cumple</v>
      </c>
      <c r="AM110" s="8">
        <v>7236190</v>
      </c>
      <c r="AN110" s="8" t="str">
        <f t="shared" si="94"/>
        <v>Cumple</v>
      </c>
      <c r="AO110" s="8">
        <v>7598000</v>
      </c>
      <c r="AP110" s="8" t="str">
        <f t="shared" si="95"/>
        <v>Cumple</v>
      </c>
      <c r="AQ110" s="46">
        <f t="shared" si="96"/>
        <v>6078400</v>
      </c>
      <c r="AR110" s="46">
        <f t="shared" si="97"/>
        <v>7196165.7519429214</v>
      </c>
      <c r="AS110" s="36"/>
      <c r="AT110" s="61"/>
    </row>
    <row r="111" spans="2:46" x14ac:dyDescent="0.25">
      <c r="B111" s="9">
        <v>79</v>
      </c>
      <c r="C111" s="53" t="s">
        <v>111</v>
      </c>
      <c r="D111" s="9" t="s">
        <v>145</v>
      </c>
      <c r="E111" s="9">
        <v>1</v>
      </c>
      <c r="F111" s="10">
        <v>305000</v>
      </c>
      <c r="G111" s="55">
        <v>304990</v>
      </c>
      <c r="H111" s="8" t="str">
        <f t="shared" si="78"/>
        <v>Cumple</v>
      </c>
      <c r="I111" s="55">
        <v>305000</v>
      </c>
      <c r="J111" s="8" t="str">
        <f t="shared" si="79"/>
        <v>Cumple</v>
      </c>
      <c r="K111" s="55"/>
      <c r="L111" s="8" t="str">
        <f t="shared" si="80"/>
        <v/>
      </c>
      <c r="M111" s="55">
        <v>305000</v>
      </c>
      <c r="N111" s="8" t="str">
        <f t="shared" si="81"/>
        <v>Cumple</v>
      </c>
      <c r="O111" s="55">
        <v>288225</v>
      </c>
      <c r="P111" s="8" t="str">
        <f t="shared" si="82"/>
        <v>Cumple</v>
      </c>
      <c r="Q111" s="55">
        <v>305000</v>
      </c>
      <c r="R111" s="8" t="str">
        <f t="shared" si="83"/>
        <v>Cumple</v>
      </c>
      <c r="S111" s="55">
        <v>304998</v>
      </c>
      <c r="T111" s="8" t="str">
        <f t="shared" si="84"/>
        <v>Cumple</v>
      </c>
      <c r="U111" s="8">
        <v>305000</v>
      </c>
      <c r="V111" s="8" t="str">
        <f t="shared" si="85"/>
        <v>Cumple</v>
      </c>
      <c r="W111" s="8"/>
      <c r="X111" s="8" t="str">
        <f t="shared" si="86"/>
        <v/>
      </c>
      <c r="Y111" s="8">
        <v>305000</v>
      </c>
      <c r="Z111" s="8" t="str">
        <f t="shared" si="87"/>
        <v>Cumple</v>
      </c>
      <c r="AA111" s="8">
        <v>289750</v>
      </c>
      <c r="AB111" s="8" t="str">
        <f t="shared" si="88"/>
        <v>Cumple</v>
      </c>
      <c r="AC111" s="8">
        <v>305000</v>
      </c>
      <c r="AD111" s="8" t="str">
        <f t="shared" si="89"/>
        <v>Cumple</v>
      </c>
      <c r="AE111" s="8">
        <v>305000</v>
      </c>
      <c r="AF111" s="8" t="str">
        <f t="shared" si="90"/>
        <v>Cumple</v>
      </c>
      <c r="AG111" s="8">
        <v>305000</v>
      </c>
      <c r="AH111" s="8" t="str">
        <f t="shared" si="91"/>
        <v>Cumple</v>
      </c>
      <c r="AI111" s="8">
        <v>289749</v>
      </c>
      <c r="AJ111" s="8" t="str">
        <f t="shared" si="92"/>
        <v>Cumple</v>
      </c>
      <c r="AK111" s="8">
        <v>305000</v>
      </c>
      <c r="AL111" s="8" t="str">
        <f t="shared" si="93"/>
        <v>Cumple</v>
      </c>
      <c r="AM111" s="8">
        <v>290476</v>
      </c>
      <c r="AN111" s="8" t="str">
        <f t="shared" si="94"/>
        <v>Cumple</v>
      </c>
      <c r="AO111" s="8">
        <v>305000</v>
      </c>
      <c r="AP111" s="8" t="str">
        <f t="shared" si="95"/>
        <v>Cumple</v>
      </c>
      <c r="AQ111" s="46">
        <f t="shared" si="96"/>
        <v>244000</v>
      </c>
      <c r="AR111" s="46">
        <f t="shared" si="97"/>
        <v>288868.82937260251</v>
      </c>
      <c r="AS111" s="36"/>
      <c r="AT111" s="61"/>
    </row>
    <row r="112" spans="2:46" x14ac:dyDescent="0.25">
      <c r="B112" s="9">
        <v>80</v>
      </c>
      <c r="C112" s="53" t="s">
        <v>112</v>
      </c>
      <c r="D112" s="9" t="s">
        <v>145</v>
      </c>
      <c r="E112" s="9">
        <v>1</v>
      </c>
      <c r="F112" s="10">
        <v>249900</v>
      </c>
      <c r="G112" s="55">
        <v>249890</v>
      </c>
      <c r="H112" s="8" t="str">
        <f t="shared" si="78"/>
        <v>Cumple</v>
      </c>
      <c r="I112" s="55">
        <v>249900</v>
      </c>
      <c r="J112" s="8" t="str">
        <f t="shared" si="79"/>
        <v>Cumple</v>
      </c>
      <c r="K112" s="55"/>
      <c r="L112" s="8" t="str">
        <f t="shared" si="80"/>
        <v/>
      </c>
      <c r="M112" s="55">
        <v>249900</v>
      </c>
      <c r="N112" s="8" t="str">
        <f t="shared" si="81"/>
        <v>Cumple</v>
      </c>
      <c r="O112" s="55">
        <v>236155</v>
      </c>
      <c r="P112" s="8" t="str">
        <f t="shared" si="82"/>
        <v>Cumple</v>
      </c>
      <c r="Q112" s="55">
        <v>249900</v>
      </c>
      <c r="R112" s="8" t="str">
        <f t="shared" si="83"/>
        <v>Cumple</v>
      </c>
      <c r="S112" s="55">
        <v>249898</v>
      </c>
      <c r="T112" s="8" t="str">
        <f t="shared" si="84"/>
        <v>Cumple</v>
      </c>
      <c r="U112" s="8">
        <v>249900</v>
      </c>
      <c r="V112" s="8" t="str">
        <f t="shared" si="85"/>
        <v>Cumple</v>
      </c>
      <c r="W112" s="8"/>
      <c r="X112" s="8" t="str">
        <f t="shared" si="86"/>
        <v/>
      </c>
      <c r="Y112" s="8">
        <v>249900</v>
      </c>
      <c r="Z112" s="8" t="str">
        <f t="shared" si="87"/>
        <v>Cumple</v>
      </c>
      <c r="AA112" s="8">
        <v>237405</v>
      </c>
      <c r="AB112" s="8" t="str">
        <f t="shared" si="88"/>
        <v>Cumple</v>
      </c>
      <c r="AC112" s="8">
        <v>249900</v>
      </c>
      <c r="AD112" s="8" t="str">
        <f t="shared" si="89"/>
        <v>Cumple</v>
      </c>
      <c r="AE112" s="8">
        <v>249900</v>
      </c>
      <c r="AF112" s="8" t="str">
        <f t="shared" si="90"/>
        <v>Cumple</v>
      </c>
      <c r="AG112" s="8">
        <v>249900</v>
      </c>
      <c r="AH112" s="8" t="str">
        <f t="shared" si="91"/>
        <v>Cumple</v>
      </c>
      <c r="AI112" s="8">
        <v>237404</v>
      </c>
      <c r="AJ112" s="8" t="str">
        <f t="shared" si="92"/>
        <v>Cumple</v>
      </c>
      <c r="AK112" s="8">
        <v>249900</v>
      </c>
      <c r="AL112" s="8" t="str">
        <f t="shared" si="93"/>
        <v>Cumple</v>
      </c>
      <c r="AM112" s="8">
        <v>238000</v>
      </c>
      <c r="AN112" s="8" t="str">
        <f t="shared" si="94"/>
        <v>Cumple</v>
      </c>
      <c r="AO112" s="8">
        <v>249900</v>
      </c>
      <c r="AP112" s="8" t="str">
        <f t="shared" si="95"/>
        <v>Cumple</v>
      </c>
      <c r="AQ112" s="46">
        <f t="shared" si="96"/>
        <v>199920</v>
      </c>
      <c r="AR112" s="46">
        <f t="shared" si="97"/>
        <v>236682.6006653732</v>
      </c>
      <c r="AS112" s="36"/>
      <c r="AT112" s="61"/>
    </row>
    <row r="113" spans="2:46" x14ac:dyDescent="0.25">
      <c r="B113" s="9">
        <v>81</v>
      </c>
      <c r="C113" s="53" t="s">
        <v>113</v>
      </c>
      <c r="D113" s="9" t="s">
        <v>145</v>
      </c>
      <c r="E113" s="9">
        <v>1</v>
      </c>
      <c r="F113" s="10">
        <v>85000</v>
      </c>
      <c r="G113" s="55">
        <v>84990</v>
      </c>
      <c r="H113" s="8" t="str">
        <f t="shared" si="78"/>
        <v>Cumple</v>
      </c>
      <c r="I113" s="55">
        <v>85000</v>
      </c>
      <c r="J113" s="8" t="str">
        <f t="shared" si="79"/>
        <v>Cumple</v>
      </c>
      <c r="K113" s="55"/>
      <c r="L113" s="8" t="str">
        <f t="shared" si="80"/>
        <v/>
      </c>
      <c r="M113" s="55">
        <v>85000</v>
      </c>
      <c r="N113" s="8" t="str">
        <f t="shared" si="81"/>
        <v>Cumple</v>
      </c>
      <c r="O113" s="55">
        <v>80325</v>
      </c>
      <c r="P113" s="8" t="str">
        <f t="shared" si="82"/>
        <v>Cumple</v>
      </c>
      <c r="Q113" s="55">
        <v>85000</v>
      </c>
      <c r="R113" s="8" t="str">
        <f t="shared" si="83"/>
        <v>Cumple</v>
      </c>
      <c r="S113" s="55">
        <v>84998</v>
      </c>
      <c r="T113" s="8" t="str">
        <f t="shared" si="84"/>
        <v>Cumple</v>
      </c>
      <c r="U113" s="8">
        <v>85000</v>
      </c>
      <c r="V113" s="8" t="str">
        <f t="shared" si="85"/>
        <v>Cumple</v>
      </c>
      <c r="W113" s="8"/>
      <c r="X113" s="8" t="str">
        <f t="shared" si="86"/>
        <v/>
      </c>
      <c r="Y113" s="8">
        <v>85000</v>
      </c>
      <c r="Z113" s="8" t="str">
        <f t="shared" si="87"/>
        <v>Cumple</v>
      </c>
      <c r="AA113" s="8">
        <v>80750</v>
      </c>
      <c r="AB113" s="8" t="str">
        <f t="shared" si="88"/>
        <v>Cumple</v>
      </c>
      <c r="AC113" s="8">
        <v>85000</v>
      </c>
      <c r="AD113" s="8" t="str">
        <f t="shared" si="89"/>
        <v>Cumple</v>
      </c>
      <c r="AE113" s="8">
        <v>85000</v>
      </c>
      <c r="AF113" s="8" t="str">
        <f t="shared" si="90"/>
        <v>Cumple</v>
      </c>
      <c r="AG113" s="8">
        <v>85000</v>
      </c>
      <c r="AH113" s="8" t="str">
        <f t="shared" si="91"/>
        <v>Cumple</v>
      </c>
      <c r="AI113" s="8">
        <v>80749</v>
      </c>
      <c r="AJ113" s="8" t="str">
        <f t="shared" si="92"/>
        <v>Cumple</v>
      </c>
      <c r="AK113" s="8">
        <v>85000</v>
      </c>
      <c r="AL113" s="8" t="str">
        <f t="shared" si="93"/>
        <v>Cumple</v>
      </c>
      <c r="AM113" s="8">
        <v>80952</v>
      </c>
      <c r="AN113" s="8" t="str">
        <f t="shared" si="94"/>
        <v>Cumple</v>
      </c>
      <c r="AO113" s="8">
        <v>85000</v>
      </c>
      <c r="AP113" s="8" t="str">
        <f t="shared" si="95"/>
        <v>Cumple</v>
      </c>
      <c r="AQ113" s="46">
        <f t="shared" si="96"/>
        <v>68000</v>
      </c>
      <c r="AR113" s="46">
        <f t="shared" si="97"/>
        <v>80503.914300702789</v>
      </c>
      <c r="AS113" s="36"/>
      <c r="AT113" s="61"/>
    </row>
    <row r="114" spans="2:46" x14ac:dyDescent="0.25">
      <c r="B114" s="9">
        <v>82</v>
      </c>
      <c r="C114" s="53" t="s">
        <v>114</v>
      </c>
      <c r="D114" s="9" t="s">
        <v>145</v>
      </c>
      <c r="E114" s="9">
        <v>1</v>
      </c>
      <c r="F114" s="10">
        <v>50000</v>
      </c>
      <c r="G114" s="55">
        <v>49990</v>
      </c>
      <c r="H114" s="8" t="str">
        <f t="shared" si="78"/>
        <v>Cumple</v>
      </c>
      <c r="I114" s="55">
        <v>50000</v>
      </c>
      <c r="J114" s="8" t="str">
        <f t="shared" si="79"/>
        <v>Cumple</v>
      </c>
      <c r="K114" s="55"/>
      <c r="L114" s="8" t="str">
        <f t="shared" si="80"/>
        <v/>
      </c>
      <c r="M114" s="55">
        <v>50000</v>
      </c>
      <c r="N114" s="8" t="str">
        <f t="shared" si="81"/>
        <v>Cumple</v>
      </c>
      <c r="O114" s="55">
        <v>47250</v>
      </c>
      <c r="P114" s="8" t="str">
        <f t="shared" si="82"/>
        <v>Cumple</v>
      </c>
      <c r="Q114" s="55">
        <v>50000</v>
      </c>
      <c r="R114" s="8" t="str">
        <f t="shared" si="83"/>
        <v>Cumple</v>
      </c>
      <c r="S114" s="55">
        <v>49998</v>
      </c>
      <c r="T114" s="8" t="str">
        <f t="shared" si="84"/>
        <v>Cumple</v>
      </c>
      <c r="U114" s="8">
        <v>50000</v>
      </c>
      <c r="V114" s="8" t="str">
        <f t="shared" si="85"/>
        <v>Cumple</v>
      </c>
      <c r="W114" s="8"/>
      <c r="X114" s="8" t="str">
        <f t="shared" si="86"/>
        <v/>
      </c>
      <c r="Y114" s="8">
        <v>50000</v>
      </c>
      <c r="Z114" s="8" t="str">
        <f t="shared" si="87"/>
        <v>Cumple</v>
      </c>
      <c r="AA114" s="8">
        <v>47500</v>
      </c>
      <c r="AB114" s="8" t="str">
        <f t="shared" si="88"/>
        <v>Cumple</v>
      </c>
      <c r="AC114" s="8">
        <v>50000</v>
      </c>
      <c r="AD114" s="8" t="str">
        <f t="shared" si="89"/>
        <v>Cumple</v>
      </c>
      <c r="AE114" s="8">
        <v>50000</v>
      </c>
      <c r="AF114" s="8" t="str">
        <f t="shared" si="90"/>
        <v>Cumple</v>
      </c>
      <c r="AG114" s="8">
        <v>50000</v>
      </c>
      <c r="AH114" s="8" t="str">
        <f t="shared" si="91"/>
        <v>Cumple</v>
      </c>
      <c r="AI114" s="8">
        <v>47499</v>
      </c>
      <c r="AJ114" s="8" t="str">
        <f t="shared" si="92"/>
        <v>Cumple</v>
      </c>
      <c r="AK114" s="8">
        <v>50000</v>
      </c>
      <c r="AL114" s="8" t="str">
        <f t="shared" si="93"/>
        <v>Cumple</v>
      </c>
      <c r="AM114" s="8">
        <v>47619</v>
      </c>
      <c r="AN114" s="8" t="str">
        <f t="shared" si="94"/>
        <v>Cumple</v>
      </c>
      <c r="AO114" s="8">
        <v>50000</v>
      </c>
      <c r="AP114" s="8" t="str">
        <f t="shared" si="95"/>
        <v>Cumple</v>
      </c>
      <c r="AQ114" s="46">
        <f t="shared" si="96"/>
        <v>40000</v>
      </c>
      <c r="AR114" s="46">
        <f t="shared" si="97"/>
        <v>47354.950240078877</v>
      </c>
      <c r="AS114" s="36"/>
      <c r="AT114" s="61"/>
    </row>
    <row r="115" spans="2:46" x14ac:dyDescent="0.25">
      <c r="B115" s="9">
        <v>83</v>
      </c>
      <c r="C115" s="53" t="s">
        <v>115</v>
      </c>
      <c r="D115" s="9" t="s">
        <v>145</v>
      </c>
      <c r="E115" s="9">
        <v>1</v>
      </c>
      <c r="F115" s="10">
        <v>15000</v>
      </c>
      <c r="G115" s="55">
        <v>14990</v>
      </c>
      <c r="H115" s="8" t="str">
        <f t="shared" si="78"/>
        <v>Cumple</v>
      </c>
      <c r="I115" s="55">
        <v>15000</v>
      </c>
      <c r="J115" s="8" t="str">
        <f t="shared" si="79"/>
        <v>Cumple</v>
      </c>
      <c r="K115" s="55"/>
      <c r="L115" s="8" t="str">
        <f t="shared" si="80"/>
        <v/>
      </c>
      <c r="M115" s="55">
        <v>15000</v>
      </c>
      <c r="N115" s="8" t="str">
        <f t="shared" si="81"/>
        <v>Cumple</v>
      </c>
      <c r="O115" s="55">
        <v>14175</v>
      </c>
      <c r="P115" s="8" t="str">
        <f t="shared" si="82"/>
        <v>Cumple</v>
      </c>
      <c r="Q115" s="55">
        <v>15000</v>
      </c>
      <c r="R115" s="8" t="str">
        <f t="shared" si="83"/>
        <v>Cumple</v>
      </c>
      <c r="S115" s="55">
        <v>14998</v>
      </c>
      <c r="T115" s="8" t="str">
        <f t="shared" si="84"/>
        <v>Cumple</v>
      </c>
      <c r="U115" s="8">
        <v>15000</v>
      </c>
      <c r="V115" s="8" t="str">
        <f t="shared" si="85"/>
        <v>Cumple</v>
      </c>
      <c r="W115" s="8"/>
      <c r="X115" s="8" t="str">
        <f t="shared" si="86"/>
        <v/>
      </c>
      <c r="Y115" s="8">
        <v>15000</v>
      </c>
      <c r="Z115" s="8" t="str">
        <f t="shared" si="87"/>
        <v>Cumple</v>
      </c>
      <c r="AA115" s="8">
        <v>14250</v>
      </c>
      <c r="AB115" s="8" t="str">
        <f t="shared" si="88"/>
        <v>Cumple</v>
      </c>
      <c r="AC115" s="8">
        <v>15000</v>
      </c>
      <c r="AD115" s="8" t="str">
        <f t="shared" si="89"/>
        <v>Cumple</v>
      </c>
      <c r="AE115" s="8">
        <v>15000</v>
      </c>
      <c r="AF115" s="8" t="str">
        <f t="shared" si="90"/>
        <v>Cumple</v>
      </c>
      <c r="AG115" s="8">
        <v>15000</v>
      </c>
      <c r="AH115" s="8" t="str">
        <f t="shared" si="91"/>
        <v>Cumple</v>
      </c>
      <c r="AI115" s="8">
        <v>14249</v>
      </c>
      <c r="AJ115" s="8" t="str">
        <f t="shared" si="92"/>
        <v>Cumple</v>
      </c>
      <c r="AK115" s="8">
        <v>15000</v>
      </c>
      <c r="AL115" s="8" t="str">
        <f t="shared" si="93"/>
        <v>Cumple</v>
      </c>
      <c r="AM115" s="8">
        <v>14286</v>
      </c>
      <c r="AN115" s="8" t="str">
        <f t="shared" si="94"/>
        <v>Cumple</v>
      </c>
      <c r="AO115" s="8">
        <v>15000</v>
      </c>
      <c r="AP115" s="8" t="str">
        <f t="shared" si="95"/>
        <v>Cumple</v>
      </c>
      <c r="AQ115" s="46">
        <f t="shared" si="96"/>
        <v>12000</v>
      </c>
      <c r="AR115" s="46">
        <f t="shared" si="97"/>
        <v>14205.984498918026</v>
      </c>
      <c r="AS115" s="36"/>
      <c r="AT115" s="61"/>
    </row>
    <row r="116" spans="2:46" x14ac:dyDescent="0.25">
      <c r="B116" s="9">
        <v>84</v>
      </c>
      <c r="C116" s="53" t="s">
        <v>116</v>
      </c>
      <c r="D116" s="9" t="s">
        <v>145</v>
      </c>
      <c r="E116" s="9">
        <v>1</v>
      </c>
      <c r="F116" s="10">
        <v>265000</v>
      </c>
      <c r="G116" s="55">
        <v>264990</v>
      </c>
      <c r="H116" s="8" t="str">
        <f t="shared" si="78"/>
        <v>Cumple</v>
      </c>
      <c r="I116" s="55">
        <v>265000</v>
      </c>
      <c r="J116" s="8" t="str">
        <f t="shared" si="79"/>
        <v>Cumple</v>
      </c>
      <c r="K116" s="55"/>
      <c r="L116" s="8" t="str">
        <f t="shared" si="80"/>
        <v/>
      </c>
      <c r="M116" s="55">
        <v>265000</v>
      </c>
      <c r="N116" s="8" t="str">
        <f t="shared" si="81"/>
        <v>Cumple</v>
      </c>
      <c r="O116" s="55">
        <v>250425</v>
      </c>
      <c r="P116" s="8" t="str">
        <f t="shared" si="82"/>
        <v>Cumple</v>
      </c>
      <c r="Q116" s="55">
        <v>265000</v>
      </c>
      <c r="R116" s="8" t="str">
        <f t="shared" si="83"/>
        <v>Cumple</v>
      </c>
      <c r="S116" s="55">
        <v>264998</v>
      </c>
      <c r="T116" s="8" t="str">
        <f t="shared" si="84"/>
        <v>Cumple</v>
      </c>
      <c r="U116" s="8">
        <v>265000</v>
      </c>
      <c r="V116" s="8" t="str">
        <f t="shared" si="85"/>
        <v>Cumple</v>
      </c>
      <c r="W116" s="8"/>
      <c r="X116" s="8" t="str">
        <f t="shared" si="86"/>
        <v/>
      </c>
      <c r="Y116" s="8">
        <v>265000</v>
      </c>
      <c r="Z116" s="8" t="str">
        <f t="shared" si="87"/>
        <v>Cumple</v>
      </c>
      <c r="AA116" s="8">
        <v>251750</v>
      </c>
      <c r="AB116" s="8" t="str">
        <f t="shared" si="88"/>
        <v>Cumple</v>
      </c>
      <c r="AC116" s="8">
        <v>265000</v>
      </c>
      <c r="AD116" s="8" t="str">
        <f t="shared" si="89"/>
        <v>Cumple</v>
      </c>
      <c r="AE116" s="8">
        <v>265000</v>
      </c>
      <c r="AF116" s="8" t="str">
        <f t="shared" si="90"/>
        <v>Cumple</v>
      </c>
      <c r="AG116" s="8">
        <v>265000</v>
      </c>
      <c r="AH116" s="8" t="str">
        <f t="shared" si="91"/>
        <v>Cumple</v>
      </c>
      <c r="AI116" s="8">
        <v>251749</v>
      </c>
      <c r="AJ116" s="8" t="str">
        <f t="shared" si="92"/>
        <v>Cumple</v>
      </c>
      <c r="AK116" s="8">
        <v>265000</v>
      </c>
      <c r="AL116" s="8" t="str">
        <f t="shared" si="93"/>
        <v>Cumple</v>
      </c>
      <c r="AM116" s="8">
        <v>252381</v>
      </c>
      <c r="AN116" s="8" t="str">
        <f t="shared" si="94"/>
        <v>Cumple</v>
      </c>
      <c r="AO116" s="8">
        <v>265000</v>
      </c>
      <c r="AP116" s="8" t="str">
        <f t="shared" si="95"/>
        <v>Cumple</v>
      </c>
      <c r="AQ116" s="46">
        <f t="shared" si="96"/>
        <v>212000</v>
      </c>
      <c r="AR116" s="46">
        <f t="shared" si="97"/>
        <v>250984.29940499566</v>
      </c>
      <c r="AS116" s="36"/>
      <c r="AT116" s="61"/>
    </row>
    <row r="117" spans="2:46" x14ac:dyDescent="0.25">
      <c r="B117" s="9">
        <v>85</v>
      </c>
      <c r="C117" s="53" t="s">
        <v>117</v>
      </c>
      <c r="D117" s="9" t="s">
        <v>145</v>
      </c>
      <c r="E117" s="9">
        <v>1</v>
      </c>
      <c r="F117" s="10">
        <v>23000</v>
      </c>
      <c r="G117" s="55">
        <v>22990</v>
      </c>
      <c r="H117" s="8" t="str">
        <f t="shared" si="78"/>
        <v>Cumple</v>
      </c>
      <c r="I117" s="55">
        <v>23000</v>
      </c>
      <c r="J117" s="8" t="str">
        <f t="shared" si="79"/>
        <v>Cumple</v>
      </c>
      <c r="K117" s="55"/>
      <c r="L117" s="8" t="str">
        <f t="shared" si="80"/>
        <v/>
      </c>
      <c r="M117" s="55">
        <v>23000</v>
      </c>
      <c r="N117" s="8" t="str">
        <f t="shared" si="81"/>
        <v>Cumple</v>
      </c>
      <c r="O117" s="55">
        <v>21735</v>
      </c>
      <c r="P117" s="8" t="str">
        <f t="shared" si="82"/>
        <v>Cumple</v>
      </c>
      <c r="Q117" s="55">
        <v>23000</v>
      </c>
      <c r="R117" s="8" t="str">
        <f t="shared" si="83"/>
        <v>Cumple</v>
      </c>
      <c r="S117" s="55">
        <v>22998</v>
      </c>
      <c r="T117" s="8" t="str">
        <f t="shared" si="84"/>
        <v>Cumple</v>
      </c>
      <c r="U117" s="8">
        <v>23000</v>
      </c>
      <c r="V117" s="8" t="str">
        <f t="shared" si="85"/>
        <v>Cumple</v>
      </c>
      <c r="W117" s="8"/>
      <c r="X117" s="8" t="str">
        <f t="shared" si="86"/>
        <v/>
      </c>
      <c r="Y117" s="8">
        <v>23000</v>
      </c>
      <c r="Z117" s="8" t="str">
        <f t="shared" si="87"/>
        <v>Cumple</v>
      </c>
      <c r="AA117" s="8">
        <v>21850</v>
      </c>
      <c r="AB117" s="8" t="str">
        <f t="shared" si="88"/>
        <v>Cumple</v>
      </c>
      <c r="AC117" s="8">
        <v>23000</v>
      </c>
      <c r="AD117" s="8" t="str">
        <f t="shared" si="89"/>
        <v>Cumple</v>
      </c>
      <c r="AE117" s="8">
        <v>23000</v>
      </c>
      <c r="AF117" s="8" t="str">
        <f t="shared" si="90"/>
        <v>Cumple</v>
      </c>
      <c r="AG117" s="8">
        <v>23000</v>
      </c>
      <c r="AH117" s="8" t="str">
        <f t="shared" si="91"/>
        <v>Cumple</v>
      </c>
      <c r="AI117" s="8">
        <v>21849</v>
      </c>
      <c r="AJ117" s="8" t="str">
        <f t="shared" si="92"/>
        <v>Cumple</v>
      </c>
      <c r="AK117" s="8">
        <v>23000</v>
      </c>
      <c r="AL117" s="8" t="str">
        <f t="shared" si="93"/>
        <v>Cumple</v>
      </c>
      <c r="AM117" s="8">
        <v>21905</v>
      </c>
      <c r="AN117" s="8" t="str">
        <f t="shared" si="94"/>
        <v>Cumple</v>
      </c>
      <c r="AO117" s="8">
        <v>23000</v>
      </c>
      <c r="AP117" s="8" t="str">
        <f t="shared" si="95"/>
        <v>Cumple</v>
      </c>
      <c r="AQ117" s="46">
        <f t="shared" si="96"/>
        <v>18400</v>
      </c>
      <c r="AR117" s="46">
        <f t="shared" si="97"/>
        <v>21782.891503319668</v>
      </c>
      <c r="AS117" s="36"/>
      <c r="AT117" s="61"/>
    </row>
    <row r="118" spans="2:46" x14ac:dyDescent="0.25">
      <c r="B118" s="9">
        <v>86</v>
      </c>
      <c r="C118" s="53" t="s">
        <v>118</v>
      </c>
      <c r="D118" s="9" t="s">
        <v>145</v>
      </c>
      <c r="E118" s="9">
        <v>1</v>
      </c>
      <c r="F118" s="10">
        <v>170000</v>
      </c>
      <c r="G118" s="55">
        <v>169990</v>
      </c>
      <c r="H118" s="8" t="str">
        <f t="shared" si="78"/>
        <v>Cumple</v>
      </c>
      <c r="I118" s="55">
        <v>170000</v>
      </c>
      <c r="J118" s="8" t="str">
        <f t="shared" si="79"/>
        <v>Cumple</v>
      </c>
      <c r="K118" s="55"/>
      <c r="L118" s="8" t="str">
        <f t="shared" si="80"/>
        <v/>
      </c>
      <c r="M118" s="55">
        <v>170000</v>
      </c>
      <c r="N118" s="8" t="str">
        <f t="shared" si="81"/>
        <v>Cumple</v>
      </c>
      <c r="O118" s="55">
        <v>160650</v>
      </c>
      <c r="P118" s="8" t="str">
        <f t="shared" si="82"/>
        <v>Cumple</v>
      </c>
      <c r="Q118" s="55">
        <v>170000</v>
      </c>
      <c r="R118" s="8" t="str">
        <f t="shared" si="83"/>
        <v>Cumple</v>
      </c>
      <c r="S118" s="55">
        <v>169998</v>
      </c>
      <c r="T118" s="8" t="str">
        <f t="shared" si="84"/>
        <v>Cumple</v>
      </c>
      <c r="U118" s="8">
        <v>170000</v>
      </c>
      <c r="V118" s="8" t="str">
        <f t="shared" si="85"/>
        <v>Cumple</v>
      </c>
      <c r="W118" s="8"/>
      <c r="X118" s="8" t="str">
        <f t="shared" si="86"/>
        <v/>
      </c>
      <c r="Y118" s="8">
        <v>170000</v>
      </c>
      <c r="Z118" s="8" t="str">
        <f t="shared" si="87"/>
        <v>Cumple</v>
      </c>
      <c r="AA118" s="8">
        <v>161500</v>
      </c>
      <c r="AB118" s="8" t="str">
        <f t="shared" si="88"/>
        <v>Cumple</v>
      </c>
      <c r="AC118" s="8">
        <v>170000</v>
      </c>
      <c r="AD118" s="8" t="str">
        <f t="shared" si="89"/>
        <v>Cumple</v>
      </c>
      <c r="AE118" s="8">
        <v>170000</v>
      </c>
      <c r="AF118" s="8" t="str">
        <f t="shared" si="90"/>
        <v>Cumple</v>
      </c>
      <c r="AG118" s="8">
        <v>170000</v>
      </c>
      <c r="AH118" s="8" t="str">
        <f t="shared" si="91"/>
        <v>Cumple</v>
      </c>
      <c r="AI118" s="8">
        <v>161499</v>
      </c>
      <c r="AJ118" s="8" t="str">
        <f t="shared" si="92"/>
        <v>Cumple</v>
      </c>
      <c r="AK118" s="8">
        <v>170000</v>
      </c>
      <c r="AL118" s="8" t="str">
        <f t="shared" si="93"/>
        <v>Cumple</v>
      </c>
      <c r="AM118" s="8">
        <v>161905</v>
      </c>
      <c r="AN118" s="8" t="str">
        <f t="shared" si="94"/>
        <v>Cumple</v>
      </c>
      <c r="AO118" s="8">
        <v>170000</v>
      </c>
      <c r="AP118" s="8" t="str">
        <f t="shared" si="95"/>
        <v>Cumple</v>
      </c>
      <c r="AQ118" s="46">
        <f t="shared" si="96"/>
        <v>136000</v>
      </c>
      <c r="AR118" s="46">
        <f t="shared" si="97"/>
        <v>161008.54069146019</v>
      </c>
      <c r="AS118" s="36"/>
      <c r="AT118" s="61"/>
    </row>
    <row r="119" spans="2:46" x14ac:dyDescent="0.25">
      <c r="B119" s="9">
        <v>87</v>
      </c>
      <c r="C119" s="53" t="s">
        <v>119</v>
      </c>
      <c r="D119" s="9" t="s">
        <v>145</v>
      </c>
      <c r="E119" s="9">
        <v>1</v>
      </c>
      <c r="F119" s="10">
        <v>135000</v>
      </c>
      <c r="G119" s="55">
        <v>134990</v>
      </c>
      <c r="H119" s="8" t="str">
        <f t="shared" si="78"/>
        <v>Cumple</v>
      </c>
      <c r="I119" s="55">
        <v>135000</v>
      </c>
      <c r="J119" s="8" t="str">
        <f t="shared" si="79"/>
        <v>Cumple</v>
      </c>
      <c r="K119" s="55"/>
      <c r="L119" s="8" t="str">
        <f t="shared" si="80"/>
        <v/>
      </c>
      <c r="M119" s="55">
        <v>135000</v>
      </c>
      <c r="N119" s="8" t="str">
        <f t="shared" si="81"/>
        <v>Cumple</v>
      </c>
      <c r="O119" s="55">
        <v>127575</v>
      </c>
      <c r="P119" s="8" t="str">
        <f t="shared" si="82"/>
        <v>Cumple</v>
      </c>
      <c r="Q119" s="55">
        <v>135000</v>
      </c>
      <c r="R119" s="8" t="str">
        <f t="shared" si="83"/>
        <v>Cumple</v>
      </c>
      <c r="S119" s="55">
        <v>134998</v>
      </c>
      <c r="T119" s="8" t="str">
        <f t="shared" si="84"/>
        <v>Cumple</v>
      </c>
      <c r="U119" s="8">
        <v>135000</v>
      </c>
      <c r="V119" s="8" t="str">
        <f t="shared" si="85"/>
        <v>Cumple</v>
      </c>
      <c r="W119" s="8"/>
      <c r="X119" s="8" t="str">
        <f t="shared" si="86"/>
        <v/>
      </c>
      <c r="Y119" s="8">
        <v>135000</v>
      </c>
      <c r="Z119" s="8" t="str">
        <f t="shared" si="87"/>
        <v>Cumple</v>
      </c>
      <c r="AA119" s="8">
        <v>128250</v>
      </c>
      <c r="AB119" s="8" t="str">
        <f t="shared" si="88"/>
        <v>Cumple</v>
      </c>
      <c r="AC119" s="8">
        <v>135000</v>
      </c>
      <c r="AD119" s="8" t="str">
        <f t="shared" si="89"/>
        <v>Cumple</v>
      </c>
      <c r="AE119" s="8">
        <v>135000</v>
      </c>
      <c r="AF119" s="8" t="str">
        <f t="shared" si="90"/>
        <v>Cumple</v>
      </c>
      <c r="AG119" s="8">
        <v>135000</v>
      </c>
      <c r="AH119" s="8" t="str">
        <f t="shared" si="91"/>
        <v>Cumple</v>
      </c>
      <c r="AI119" s="8">
        <v>128249</v>
      </c>
      <c r="AJ119" s="8" t="str">
        <f t="shared" si="92"/>
        <v>Cumple</v>
      </c>
      <c r="AK119" s="8">
        <v>135000</v>
      </c>
      <c r="AL119" s="8" t="str">
        <f t="shared" si="93"/>
        <v>Cumple</v>
      </c>
      <c r="AM119" s="8">
        <v>128571</v>
      </c>
      <c r="AN119" s="8" t="str">
        <f t="shared" si="94"/>
        <v>Cumple</v>
      </c>
      <c r="AO119" s="8">
        <v>135000</v>
      </c>
      <c r="AP119" s="8" t="str">
        <f t="shared" si="95"/>
        <v>Cumple</v>
      </c>
      <c r="AQ119" s="46">
        <f t="shared" si="96"/>
        <v>108000</v>
      </c>
      <c r="AR119" s="46">
        <f t="shared" si="97"/>
        <v>127859.57692244381</v>
      </c>
      <c r="AS119" s="36"/>
      <c r="AT119" s="61"/>
    </row>
    <row r="120" spans="2:46" x14ac:dyDescent="0.25">
      <c r="B120" s="9">
        <v>88</v>
      </c>
      <c r="C120" s="53" t="s">
        <v>120</v>
      </c>
      <c r="D120" s="9" t="s">
        <v>145</v>
      </c>
      <c r="E120" s="9">
        <v>1</v>
      </c>
      <c r="F120" s="10">
        <v>102500</v>
      </c>
      <c r="G120" s="55">
        <v>102490</v>
      </c>
      <c r="H120" s="8" t="str">
        <f t="shared" si="78"/>
        <v>Cumple</v>
      </c>
      <c r="I120" s="55">
        <v>102500</v>
      </c>
      <c r="J120" s="8" t="str">
        <f t="shared" si="79"/>
        <v>Cumple</v>
      </c>
      <c r="K120" s="55"/>
      <c r="L120" s="8" t="str">
        <f t="shared" si="80"/>
        <v/>
      </c>
      <c r="M120" s="55">
        <v>102500</v>
      </c>
      <c r="N120" s="8" t="str">
        <f t="shared" si="81"/>
        <v>Cumple</v>
      </c>
      <c r="O120" s="55">
        <v>96862</v>
      </c>
      <c r="P120" s="8" t="str">
        <f t="shared" si="82"/>
        <v>Cumple</v>
      </c>
      <c r="Q120" s="55">
        <v>102500</v>
      </c>
      <c r="R120" s="8" t="str">
        <f t="shared" si="83"/>
        <v>Cumple</v>
      </c>
      <c r="S120" s="55">
        <v>102498</v>
      </c>
      <c r="T120" s="8" t="str">
        <f t="shared" si="84"/>
        <v>Cumple</v>
      </c>
      <c r="U120" s="8">
        <v>102500</v>
      </c>
      <c r="V120" s="8" t="str">
        <f t="shared" si="85"/>
        <v>Cumple</v>
      </c>
      <c r="W120" s="8"/>
      <c r="X120" s="8" t="str">
        <f t="shared" si="86"/>
        <v/>
      </c>
      <c r="Y120" s="8">
        <v>102500</v>
      </c>
      <c r="Z120" s="8" t="str">
        <f t="shared" si="87"/>
        <v>Cumple</v>
      </c>
      <c r="AA120" s="8">
        <v>97375</v>
      </c>
      <c r="AB120" s="8" t="str">
        <f t="shared" si="88"/>
        <v>Cumple</v>
      </c>
      <c r="AC120" s="8">
        <v>102500</v>
      </c>
      <c r="AD120" s="8" t="str">
        <f t="shared" si="89"/>
        <v>Cumple</v>
      </c>
      <c r="AE120" s="8">
        <v>102500</v>
      </c>
      <c r="AF120" s="8" t="str">
        <f t="shared" si="90"/>
        <v>Cumple</v>
      </c>
      <c r="AG120" s="8">
        <v>102500</v>
      </c>
      <c r="AH120" s="8" t="str">
        <f t="shared" si="91"/>
        <v>Cumple</v>
      </c>
      <c r="AI120" s="8">
        <v>97374</v>
      </c>
      <c r="AJ120" s="8" t="str">
        <f t="shared" si="92"/>
        <v>Cumple</v>
      </c>
      <c r="AK120" s="8">
        <v>102500</v>
      </c>
      <c r="AL120" s="8" t="str">
        <f t="shared" si="93"/>
        <v>Cumple</v>
      </c>
      <c r="AM120" s="8">
        <v>97619</v>
      </c>
      <c r="AN120" s="8" t="str">
        <f t="shared" si="94"/>
        <v>Cumple</v>
      </c>
      <c r="AO120" s="8">
        <v>102500</v>
      </c>
      <c r="AP120" s="8" t="str">
        <f t="shared" si="95"/>
        <v>Cumple</v>
      </c>
      <c r="AQ120" s="46">
        <f t="shared" si="96"/>
        <v>82000</v>
      </c>
      <c r="AR120" s="46">
        <f t="shared" si="97"/>
        <v>97078.107564589198</v>
      </c>
      <c r="AS120" s="36"/>
      <c r="AT120" s="61"/>
    </row>
    <row r="121" spans="2:46" x14ac:dyDescent="0.25">
      <c r="B121" s="9">
        <v>89</v>
      </c>
      <c r="C121" s="53" t="s">
        <v>121</v>
      </c>
      <c r="D121" s="9" t="s">
        <v>145</v>
      </c>
      <c r="E121" s="9">
        <v>1</v>
      </c>
      <c r="F121" s="10">
        <v>115000</v>
      </c>
      <c r="G121" s="55">
        <v>114990</v>
      </c>
      <c r="H121" s="8" t="str">
        <f t="shared" si="78"/>
        <v>Cumple</v>
      </c>
      <c r="I121" s="55">
        <v>115000</v>
      </c>
      <c r="J121" s="8" t="str">
        <f t="shared" si="79"/>
        <v>Cumple</v>
      </c>
      <c r="K121" s="55"/>
      <c r="L121" s="8" t="str">
        <f t="shared" si="80"/>
        <v/>
      </c>
      <c r="M121" s="55">
        <v>115000</v>
      </c>
      <c r="N121" s="8" t="str">
        <f t="shared" si="81"/>
        <v>Cumple</v>
      </c>
      <c r="O121" s="55">
        <v>108675</v>
      </c>
      <c r="P121" s="8" t="str">
        <f t="shared" si="82"/>
        <v>Cumple</v>
      </c>
      <c r="Q121" s="55">
        <v>115000</v>
      </c>
      <c r="R121" s="8" t="str">
        <f t="shared" si="83"/>
        <v>Cumple</v>
      </c>
      <c r="S121" s="55">
        <v>114998</v>
      </c>
      <c r="T121" s="8" t="str">
        <f t="shared" si="84"/>
        <v>Cumple</v>
      </c>
      <c r="U121" s="8">
        <v>115000</v>
      </c>
      <c r="V121" s="8" t="str">
        <f t="shared" si="85"/>
        <v>Cumple</v>
      </c>
      <c r="W121" s="8"/>
      <c r="X121" s="8" t="str">
        <f t="shared" si="86"/>
        <v/>
      </c>
      <c r="Y121" s="8">
        <v>115000</v>
      </c>
      <c r="Z121" s="8" t="str">
        <f t="shared" si="87"/>
        <v>Cumple</v>
      </c>
      <c r="AA121" s="8">
        <v>109250</v>
      </c>
      <c r="AB121" s="8" t="str">
        <f t="shared" si="88"/>
        <v>Cumple</v>
      </c>
      <c r="AC121" s="8">
        <v>115000</v>
      </c>
      <c r="AD121" s="8" t="str">
        <f t="shared" si="89"/>
        <v>Cumple</v>
      </c>
      <c r="AE121" s="8">
        <v>115000</v>
      </c>
      <c r="AF121" s="8" t="str">
        <f t="shared" si="90"/>
        <v>Cumple</v>
      </c>
      <c r="AG121" s="8">
        <v>115000</v>
      </c>
      <c r="AH121" s="8" t="str">
        <f t="shared" si="91"/>
        <v>Cumple</v>
      </c>
      <c r="AI121" s="8">
        <v>109249</v>
      </c>
      <c r="AJ121" s="8" t="str">
        <f t="shared" si="92"/>
        <v>Cumple</v>
      </c>
      <c r="AK121" s="8">
        <v>115000</v>
      </c>
      <c r="AL121" s="8" t="str">
        <f t="shared" si="93"/>
        <v>Cumple</v>
      </c>
      <c r="AM121" s="8">
        <v>109524</v>
      </c>
      <c r="AN121" s="8" t="str">
        <f t="shared" si="94"/>
        <v>Cumple</v>
      </c>
      <c r="AO121" s="8">
        <v>115000</v>
      </c>
      <c r="AP121" s="8" t="str">
        <f t="shared" si="95"/>
        <v>Cumple</v>
      </c>
      <c r="AQ121" s="46">
        <f t="shared" si="96"/>
        <v>92000</v>
      </c>
      <c r="AR121" s="46">
        <f t="shared" si="97"/>
        <v>108917.31189349029</v>
      </c>
      <c r="AS121" s="36"/>
      <c r="AT121" s="61"/>
    </row>
    <row r="122" spans="2:46" ht="15.6" customHeight="1" x14ac:dyDescent="0.25">
      <c r="B122" s="9">
        <v>90</v>
      </c>
      <c r="C122" s="53" t="s">
        <v>122</v>
      </c>
      <c r="D122" s="9" t="s">
        <v>145</v>
      </c>
      <c r="E122" s="9">
        <v>1</v>
      </c>
      <c r="F122" s="10">
        <v>155000</v>
      </c>
      <c r="G122" s="55">
        <v>154990</v>
      </c>
      <c r="H122" s="8" t="str">
        <f t="shared" si="78"/>
        <v>Cumple</v>
      </c>
      <c r="I122" s="55">
        <v>155000</v>
      </c>
      <c r="J122" s="8" t="str">
        <f t="shared" si="79"/>
        <v>Cumple</v>
      </c>
      <c r="K122" s="55"/>
      <c r="L122" s="8" t="str">
        <f t="shared" si="80"/>
        <v/>
      </c>
      <c r="M122" s="55">
        <v>155000</v>
      </c>
      <c r="N122" s="8" t="str">
        <f t="shared" si="81"/>
        <v>Cumple</v>
      </c>
      <c r="O122" s="55">
        <v>146475</v>
      </c>
      <c r="P122" s="8" t="str">
        <f t="shared" si="82"/>
        <v>Cumple</v>
      </c>
      <c r="Q122" s="55">
        <v>115000</v>
      </c>
      <c r="R122" s="65" t="s">
        <v>180</v>
      </c>
      <c r="S122" s="55">
        <v>154998</v>
      </c>
      <c r="T122" s="8" t="str">
        <f t="shared" si="84"/>
        <v>Cumple</v>
      </c>
      <c r="U122" s="8">
        <v>155000</v>
      </c>
      <c r="V122" s="8" t="str">
        <f t="shared" si="85"/>
        <v>Cumple</v>
      </c>
      <c r="W122" s="8"/>
      <c r="X122" s="8" t="str">
        <f t="shared" si="86"/>
        <v/>
      </c>
      <c r="Y122" s="8">
        <v>155000</v>
      </c>
      <c r="Z122" s="8" t="str">
        <f t="shared" si="87"/>
        <v>Cumple</v>
      </c>
      <c r="AA122" s="8">
        <v>147250</v>
      </c>
      <c r="AB122" s="8" t="str">
        <f t="shared" si="88"/>
        <v>Cumple</v>
      </c>
      <c r="AC122" s="8">
        <v>155000</v>
      </c>
      <c r="AD122" s="8" t="str">
        <f t="shared" si="89"/>
        <v>Cumple</v>
      </c>
      <c r="AE122" s="8">
        <v>155000</v>
      </c>
      <c r="AF122" s="8" t="str">
        <f t="shared" si="90"/>
        <v>Cumple</v>
      </c>
      <c r="AG122" s="8">
        <v>155000</v>
      </c>
      <c r="AH122" s="8" t="str">
        <f t="shared" si="91"/>
        <v>Cumple</v>
      </c>
      <c r="AI122" s="8">
        <v>147249</v>
      </c>
      <c r="AJ122" s="8" t="str">
        <f t="shared" si="92"/>
        <v>Cumple</v>
      </c>
      <c r="AK122" s="8">
        <v>155000</v>
      </c>
      <c r="AL122" s="8" t="str">
        <f t="shared" si="93"/>
        <v>Cumple</v>
      </c>
      <c r="AM122" s="8">
        <v>147619</v>
      </c>
      <c r="AN122" s="8" t="str">
        <f t="shared" si="94"/>
        <v>Cumple</v>
      </c>
      <c r="AO122" s="8">
        <v>155000</v>
      </c>
      <c r="AP122" s="8" t="str">
        <f t="shared" si="95"/>
        <v>Cumple</v>
      </c>
      <c r="AQ122" s="46">
        <f t="shared" si="96"/>
        <v>124000</v>
      </c>
      <c r="AR122" s="46">
        <f t="shared" si="97"/>
        <v>146801.84193696934</v>
      </c>
      <c r="AS122" s="36"/>
      <c r="AT122" s="61"/>
    </row>
    <row r="123" spans="2:46" x14ac:dyDescent="0.25">
      <c r="B123" s="9">
        <v>91</v>
      </c>
      <c r="C123" s="53" t="s">
        <v>123</v>
      </c>
      <c r="D123" s="9" t="s">
        <v>145</v>
      </c>
      <c r="E123" s="9">
        <v>1</v>
      </c>
      <c r="F123" s="10">
        <v>177500</v>
      </c>
      <c r="G123" s="55">
        <v>177490</v>
      </c>
      <c r="H123" s="8" t="str">
        <f t="shared" si="78"/>
        <v>Cumple</v>
      </c>
      <c r="I123" s="55">
        <v>177500</v>
      </c>
      <c r="J123" s="8" t="str">
        <f t="shared" si="79"/>
        <v>Cumple</v>
      </c>
      <c r="K123" s="55"/>
      <c r="L123" s="8" t="str">
        <f t="shared" si="80"/>
        <v/>
      </c>
      <c r="M123" s="55">
        <v>177500</v>
      </c>
      <c r="N123" s="8" t="str">
        <f t="shared" si="81"/>
        <v>Cumple</v>
      </c>
      <c r="O123" s="55">
        <v>167737</v>
      </c>
      <c r="P123" s="8" t="str">
        <f t="shared" si="82"/>
        <v>Cumple</v>
      </c>
      <c r="Q123" s="55">
        <v>177500</v>
      </c>
      <c r="R123" s="8" t="str">
        <f t="shared" si="83"/>
        <v>Cumple</v>
      </c>
      <c r="S123" s="55">
        <v>177498</v>
      </c>
      <c r="T123" s="8" t="str">
        <f t="shared" si="84"/>
        <v>Cumple</v>
      </c>
      <c r="U123" s="8">
        <v>177500</v>
      </c>
      <c r="V123" s="8" t="str">
        <f t="shared" si="85"/>
        <v>Cumple</v>
      </c>
      <c r="W123" s="8"/>
      <c r="X123" s="8" t="str">
        <f t="shared" si="86"/>
        <v/>
      </c>
      <c r="Y123" s="8">
        <v>177500</v>
      </c>
      <c r="Z123" s="8" t="str">
        <f t="shared" si="87"/>
        <v>Cumple</v>
      </c>
      <c r="AA123" s="8">
        <v>168625</v>
      </c>
      <c r="AB123" s="8" t="str">
        <f t="shared" si="88"/>
        <v>Cumple</v>
      </c>
      <c r="AC123" s="8">
        <v>177500</v>
      </c>
      <c r="AD123" s="8" t="str">
        <f t="shared" si="89"/>
        <v>Cumple</v>
      </c>
      <c r="AE123" s="8">
        <v>177500</v>
      </c>
      <c r="AF123" s="8" t="str">
        <f t="shared" si="90"/>
        <v>Cumple</v>
      </c>
      <c r="AG123" s="8">
        <v>177500</v>
      </c>
      <c r="AH123" s="8" t="str">
        <f t="shared" si="91"/>
        <v>Cumple</v>
      </c>
      <c r="AI123" s="8">
        <v>168624</v>
      </c>
      <c r="AJ123" s="8" t="str">
        <f t="shared" si="92"/>
        <v>Cumple</v>
      </c>
      <c r="AK123" s="8">
        <v>177500</v>
      </c>
      <c r="AL123" s="8" t="str">
        <f t="shared" si="93"/>
        <v>Cumple</v>
      </c>
      <c r="AM123" s="8">
        <v>169048</v>
      </c>
      <c r="AN123" s="8" t="str">
        <f t="shared" si="94"/>
        <v>Cumple</v>
      </c>
      <c r="AO123" s="8">
        <v>177500</v>
      </c>
      <c r="AP123" s="8" t="str">
        <f t="shared" si="95"/>
        <v>Cumple</v>
      </c>
      <c r="AQ123" s="46">
        <f t="shared" si="96"/>
        <v>142000</v>
      </c>
      <c r="AR123" s="46">
        <f t="shared" si="97"/>
        <v>168111.60139214344</v>
      </c>
      <c r="AS123" s="36"/>
      <c r="AT123" s="61"/>
    </row>
    <row r="124" spans="2:46" ht="16.899999999999999" customHeight="1" x14ac:dyDescent="0.25">
      <c r="B124" s="9">
        <v>92</v>
      </c>
      <c r="C124" s="53" t="s">
        <v>124</v>
      </c>
      <c r="D124" s="9" t="s">
        <v>145</v>
      </c>
      <c r="E124" s="9">
        <v>1</v>
      </c>
      <c r="F124" s="10">
        <v>259990</v>
      </c>
      <c r="G124" s="55">
        <v>259980</v>
      </c>
      <c r="H124" s="8" t="str">
        <f t="shared" si="78"/>
        <v>Cumple</v>
      </c>
      <c r="I124" s="55">
        <v>259990</v>
      </c>
      <c r="J124" s="8" t="str">
        <f t="shared" si="79"/>
        <v>Cumple</v>
      </c>
      <c r="K124" s="55"/>
      <c r="L124" s="8" t="str">
        <f t="shared" si="80"/>
        <v/>
      </c>
      <c r="M124" s="55">
        <v>259990</v>
      </c>
      <c r="N124" s="8" t="str">
        <f t="shared" si="81"/>
        <v>Cumple</v>
      </c>
      <c r="O124" s="55">
        <v>245690</v>
      </c>
      <c r="P124" s="8" t="str">
        <f t="shared" si="82"/>
        <v>Cumple</v>
      </c>
      <c r="Q124" s="55">
        <v>259990</v>
      </c>
      <c r="R124" s="8" t="str">
        <f t="shared" si="83"/>
        <v>Cumple</v>
      </c>
      <c r="S124" s="55">
        <v>259988</v>
      </c>
      <c r="T124" s="8" t="str">
        <f t="shared" si="84"/>
        <v>Cumple</v>
      </c>
      <c r="U124" s="8">
        <v>259990</v>
      </c>
      <c r="V124" s="8" t="str">
        <f t="shared" si="85"/>
        <v>Cumple</v>
      </c>
      <c r="W124" s="8"/>
      <c r="X124" s="8" t="str">
        <f t="shared" si="86"/>
        <v/>
      </c>
      <c r="Y124" s="8">
        <v>259990</v>
      </c>
      <c r="Z124" s="8" t="str">
        <f t="shared" si="87"/>
        <v>Cumple</v>
      </c>
      <c r="AA124" s="8">
        <v>246990.5</v>
      </c>
      <c r="AB124" s="8" t="str">
        <f t="shared" si="88"/>
        <v>Cumple</v>
      </c>
      <c r="AC124" s="8">
        <v>259990</v>
      </c>
      <c r="AD124" s="8" t="str">
        <f t="shared" si="89"/>
        <v>Cumple</v>
      </c>
      <c r="AE124" s="8">
        <v>25990</v>
      </c>
      <c r="AF124" s="65" t="s">
        <v>180</v>
      </c>
      <c r="AG124" s="8">
        <v>259990</v>
      </c>
      <c r="AH124" s="8" t="str">
        <f t="shared" si="91"/>
        <v>Cumple</v>
      </c>
      <c r="AI124" s="8">
        <v>246990</v>
      </c>
      <c r="AJ124" s="8" t="str">
        <f t="shared" si="92"/>
        <v>Cumple</v>
      </c>
      <c r="AK124" s="8">
        <v>259990</v>
      </c>
      <c r="AL124" s="8" t="str">
        <f t="shared" si="93"/>
        <v>Cumple</v>
      </c>
      <c r="AM124" s="8">
        <v>247610</v>
      </c>
      <c r="AN124" s="8" t="str">
        <f t="shared" si="94"/>
        <v>Cumple</v>
      </c>
      <c r="AO124" s="8">
        <v>259990</v>
      </c>
      <c r="AP124" s="8" t="str">
        <f t="shared" si="95"/>
        <v>Cumple</v>
      </c>
      <c r="AQ124" s="46">
        <f t="shared" si="96"/>
        <v>207992</v>
      </c>
      <c r="AR124" s="46">
        <f t="shared" si="97"/>
        <v>246239.30027085837</v>
      </c>
      <c r="AS124" s="36"/>
      <c r="AT124" s="61"/>
    </row>
    <row r="125" spans="2:46" x14ac:dyDescent="0.25">
      <c r="B125" s="9">
        <v>93</v>
      </c>
      <c r="C125" s="53" t="s">
        <v>125</v>
      </c>
      <c r="D125" s="9" t="s">
        <v>145</v>
      </c>
      <c r="E125" s="9">
        <v>1</v>
      </c>
      <c r="F125" s="10">
        <v>200000</v>
      </c>
      <c r="G125" s="55">
        <v>199900</v>
      </c>
      <c r="H125" s="8" t="str">
        <f t="shared" si="78"/>
        <v>Cumple</v>
      </c>
      <c r="I125" s="55">
        <v>200000</v>
      </c>
      <c r="J125" s="8" t="str">
        <f t="shared" si="79"/>
        <v>Cumple</v>
      </c>
      <c r="K125" s="55"/>
      <c r="L125" s="8" t="str">
        <f t="shared" si="80"/>
        <v/>
      </c>
      <c r="M125" s="55">
        <v>200000</v>
      </c>
      <c r="N125" s="8" t="str">
        <f t="shared" si="81"/>
        <v>Cumple</v>
      </c>
      <c r="O125" s="55">
        <v>189000</v>
      </c>
      <c r="P125" s="8" t="str">
        <f t="shared" si="82"/>
        <v>Cumple</v>
      </c>
      <c r="Q125" s="55">
        <v>200000</v>
      </c>
      <c r="R125" s="8" t="str">
        <f t="shared" si="83"/>
        <v>Cumple</v>
      </c>
      <c r="S125" s="55">
        <v>199998</v>
      </c>
      <c r="T125" s="8" t="str">
        <f t="shared" si="84"/>
        <v>Cumple</v>
      </c>
      <c r="U125" s="8">
        <v>200000</v>
      </c>
      <c r="V125" s="8" t="str">
        <f t="shared" si="85"/>
        <v>Cumple</v>
      </c>
      <c r="W125" s="8"/>
      <c r="X125" s="8" t="str">
        <f t="shared" si="86"/>
        <v/>
      </c>
      <c r="Y125" s="8">
        <v>200000</v>
      </c>
      <c r="Z125" s="8" t="str">
        <f t="shared" si="87"/>
        <v>Cumple</v>
      </c>
      <c r="AA125" s="8">
        <v>190000</v>
      </c>
      <c r="AB125" s="8" t="str">
        <f t="shared" si="88"/>
        <v>Cumple</v>
      </c>
      <c r="AC125" s="8">
        <v>200000</v>
      </c>
      <c r="AD125" s="8" t="str">
        <f t="shared" si="89"/>
        <v>Cumple</v>
      </c>
      <c r="AE125" s="8">
        <v>200000</v>
      </c>
      <c r="AF125" s="8" t="str">
        <f t="shared" si="90"/>
        <v>Cumple</v>
      </c>
      <c r="AG125" s="8">
        <v>200000</v>
      </c>
      <c r="AH125" s="8" t="str">
        <f t="shared" si="91"/>
        <v>Cumple</v>
      </c>
      <c r="AI125" s="8">
        <v>189999</v>
      </c>
      <c r="AJ125" s="8" t="str">
        <f t="shared" si="92"/>
        <v>Cumple</v>
      </c>
      <c r="AK125" s="8">
        <v>200000</v>
      </c>
      <c r="AL125" s="8" t="str">
        <f t="shared" si="93"/>
        <v>Cumple</v>
      </c>
      <c r="AM125" s="8">
        <v>190476</v>
      </c>
      <c r="AN125" s="8" t="str">
        <f t="shared" si="94"/>
        <v>Cumple</v>
      </c>
      <c r="AO125" s="8">
        <v>200000</v>
      </c>
      <c r="AP125" s="8" t="str">
        <f t="shared" si="95"/>
        <v>Cumple</v>
      </c>
      <c r="AQ125" s="46">
        <f t="shared" si="96"/>
        <v>160000</v>
      </c>
      <c r="AR125" s="46">
        <f t="shared" si="97"/>
        <v>189421.93818933037</v>
      </c>
      <c r="AS125" s="36"/>
      <c r="AT125" s="61"/>
    </row>
    <row r="126" spans="2:46" x14ac:dyDescent="0.25">
      <c r="B126" s="9">
        <v>94</v>
      </c>
      <c r="C126" s="53" t="s">
        <v>126</v>
      </c>
      <c r="D126" s="9" t="s">
        <v>145</v>
      </c>
      <c r="E126" s="9">
        <v>1</v>
      </c>
      <c r="F126" s="10">
        <v>62500</v>
      </c>
      <c r="G126" s="55">
        <v>62490</v>
      </c>
      <c r="H126" s="8" t="str">
        <f t="shared" si="78"/>
        <v>Cumple</v>
      </c>
      <c r="I126" s="55">
        <v>62500</v>
      </c>
      <c r="J126" s="8" t="str">
        <f t="shared" si="79"/>
        <v>Cumple</v>
      </c>
      <c r="K126" s="55"/>
      <c r="L126" s="8" t="str">
        <f t="shared" si="80"/>
        <v/>
      </c>
      <c r="M126" s="55">
        <v>62500</v>
      </c>
      <c r="N126" s="8" t="str">
        <f t="shared" si="81"/>
        <v>Cumple</v>
      </c>
      <c r="O126" s="55">
        <v>59062</v>
      </c>
      <c r="P126" s="8" t="str">
        <f t="shared" si="82"/>
        <v>Cumple</v>
      </c>
      <c r="Q126" s="55">
        <v>62500</v>
      </c>
      <c r="R126" s="8" t="str">
        <f t="shared" si="83"/>
        <v>Cumple</v>
      </c>
      <c r="S126" s="55">
        <v>62498</v>
      </c>
      <c r="T126" s="8" t="str">
        <f t="shared" si="84"/>
        <v>Cumple</v>
      </c>
      <c r="U126" s="8">
        <v>62500</v>
      </c>
      <c r="V126" s="8" t="str">
        <f t="shared" si="85"/>
        <v>Cumple</v>
      </c>
      <c r="W126" s="8"/>
      <c r="X126" s="8" t="str">
        <f t="shared" si="86"/>
        <v/>
      </c>
      <c r="Y126" s="8">
        <v>62500</v>
      </c>
      <c r="Z126" s="8" t="str">
        <f t="shared" si="87"/>
        <v>Cumple</v>
      </c>
      <c r="AA126" s="8">
        <v>59375</v>
      </c>
      <c r="AB126" s="8" t="str">
        <f t="shared" si="88"/>
        <v>Cumple</v>
      </c>
      <c r="AC126" s="8">
        <v>62500</v>
      </c>
      <c r="AD126" s="8" t="str">
        <f t="shared" si="89"/>
        <v>Cumple</v>
      </c>
      <c r="AE126" s="8">
        <v>62500</v>
      </c>
      <c r="AF126" s="8" t="str">
        <f t="shared" si="90"/>
        <v>Cumple</v>
      </c>
      <c r="AG126" s="8">
        <v>62500</v>
      </c>
      <c r="AH126" s="8" t="str">
        <f t="shared" si="91"/>
        <v>Cumple</v>
      </c>
      <c r="AI126" s="8">
        <v>59374</v>
      </c>
      <c r="AJ126" s="8" t="str">
        <f t="shared" si="92"/>
        <v>Cumple</v>
      </c>
      <c r="AK126" s="8">
        <v>62500</v>
      </c>
      <c r="AL126" s="8" t="str">
        <f t="shared" si="93"/>
        <v>Cumple</v>
      </c>
      <c r="AM126" s="8">
        <v>59524</v>
      </c>
      <c r="AN126" s="8" t="str">
        <f t="shared" si="94"/>
        <v>Cumple</v>
      </c>
      <c r="AO126" s="8">
        <v>62500</v>
      </c>
      <c r="AP126" s="8" t="str">
        <f t="shared" si="95"/>
        <v>Cumple</v>
      </c>
      <c r="AQ126" s="46">
        <f t="shared" si="96"/>
        <v>50000</v>
      </c>
      <c r="AR126" s="46">
        <f t="shared" si="97"/>
        <v>59193.577348059247</v>
      </c>
      <c r="AS126" s="36"/>
      <c r="AT126" s="61"/>
    </row>
    <row r="127" spans="2:46" x14ac:dyDescent="0.25">
      <c r="B127" s="9">
        <v>95</v>
      </c>
      <c r="C127" s="53" t="s">
        <v>127</v>
      </c>
      <c r="D127" s="9" t="s">
        <v>145</v>
      </c>
      <c r="E127" s="9">
        <v>1</v>
      </c>
      <c r="F127" s="10">
        <v>67500</v>
      </c>
      <c r="G127" s="55">
        <v>67490</v>
      </c>
      <c r="H127" s="8" t="str">
        <f t="shared" si="78"/>
        <v>Cumple</v>
      </c>
      <c r="I127" s="55">
        <v>67500</v>
      </c>
      <c r="J127" s="8" t="str">
        <f t="shared" si="79"/>
        <v>Cumple</v>
      </c>
      <c r="K127" s="55"/>
      <c r="L127" s="8" t="str">
        <f t="shared" si="80"/>
        <v/>
      </c>
      <c r="M127" s="55">
        <v>67500</v>
      </c>
      <c r="N127" s="8" t="str">
        <f t="shared" si="81"/>
        <v>Cumple</v>
      </c>
      <c r="O127" s="55">
        <v>63787</v>
      </c>
      <c r="P127" s="8" t="str">
        <f t="shared" si="82"/>
        <v>Cumple</v>
      </c>
      <c r="Q127" s="55">
        <v>67500</v>
      </c>
      <c r="R127" s="8" t="str">
        <f t="shared" si="83"/>
        <v>Cumple</v>
      </c>
      <c r="S127" s="55">
        <v>67498</v>
      </c>
      <c r="T127" s="8" t="str">
        <f t="shared" si="84"/>
        <v>Cumple</v>
      </c>
      <c r="U127" s="8">
        <v>67500</v>
      </c>
      <c r="V127" s="8" t="str">
        <f t="shared" si="85"/>
        <v>Cumple</v>
      </c>
      <c r="W127" s="8"/>
      <c r="X127" s="8" t="str">
        <f t="shared" si="86"/>
        <v/>
      </c>
      <c r="Y127" s="8">
        <v>67500</v>
      </c>
      <c r="Z127" s="8" t="str">
        <f t="shared" si="87"/>
        <v>Cumple</v>
      </c>
      <c r="AA127" s="8">
        <v>64125</v>
      </c>
      <c r="AB127" s="8" t="str">
        <f t="shared" si="88"/>
        <v>Cumple</v>
      </c>
      <c r="AC127" s="8">
        <v>67500</v>
      </c>
      <c r="AD127" s="8" t="str">
        <f t="shared" si="89"/>
        <v>Cumple</v>
      </c>
      <c r="AE127" s="8">
        <v>67500</v>
      </c>
      <c r="AF127" s="8" t="str">
        <f t="shared" si="90"/>
        <v>Cumple</v>
      </c>
      <c r="AG127" s="8">
        <v>67500</v>
      </c>
      <c r="AH127" s="8" t="str">
        <f t="shared" si="91"/>
        <v>Cumple</v>
      </c>
      <c r="AI127" s="8">
        <v>64124</v>
      </c>
      <c r="AJ127" s="8" t="str">
        <f t="shared" si="92"/>
        <v>Cumple</v>
      </c>
      <c r="AK127" s="8">
        <v>67500</v>
      </c>
      <c r="AL127" s="8" t="str">
        <f t="shared" si="93"/>
        <v>Cumple</v>
      </c>
      <c r="AM127" s="8">
        <v>64286</v>
      </c>
      <c r="AN127" s="8" t="str">
        <f t="shared" si="94"/>
        <v>Cumple</v>
      </c>
      <c r="AO127" s="8">
        <v>67500</v>
      </c>
      <c r="AP127" s="8" t="str">
        <f t="shared" si="95"/>
        <v>Cumple</v>
      </c>
      <c r="AQ127" s="46">
        <f t="shared" si="96"/>
        <v>54000</v>
      </c>
      <c r="AR127" s="46">
        <f t="shared" si="97"/>
        <v>63929.143642649258</v>
      </c>
      <c r="AS127" s="36"/>
      <c r="AT127" s="61"/>
    </row>
    <row r="128" spans="2:46" x14ac:dyDescent="0.25">
      <c r="B128" s="9">
        <v>96</v>
      </c>
      <c r="C128" s="53" t="s">
        <v>128</v>
      </c>
      <c r="D128" s="9" t="s">
        <v>145</v>
      </c>
      <c r="E128" s="9">
        <v>1</v>
      </c>
      <c r="F128" s="10">
        <v>185000</v>
      </c>
      <c r="G128" s="55">
        <v>184990</v>
      </c>
      <c r="H128" s="8" t="str">
        <f t="shared" si="78"/>
        <v>Cumple</v>
      </c>
      <c r="I128" s="55">
        <v>185000</v>
      </c>
      <c r="J128" s="8" t="str">
        <f t="shared" si="79"/>
        <v>Cumple</v>
      </c>
      <c r="K128" s="55"/>
      <c r="L128" s="8" t="str">
        <f t="shared" si="80"/>
        <v/>
      </c>
      <c r="M128" s="55">
        <v>185000</v>
      </c>
      <c r="N128" s="8" t="str">
        <f t="shared" si="81"/>
        <v>Cumple</v>
      </c>
      <c r="O128" s="55">
        <v>174825</v>
      </c>
      <c r="P128" s="8" t="str">
        <f t="shared" si="82"/>
        <v>Cumple</v>
      </c>
      <c r="Q128" s="55">
        <v>185000</v>
      </c>
      <c r="R128" s="8" t="str">
        <f t="shared" si="83"/>
        <v>Cumple</v>
      </c>
      <c r="S128" s="55">
        <v>184998</v>
      </c>
      <c r="T128" s="8" t="str">
        <f t="shared" si="84"/>
        <v>Cumple</v>
      </c>
      <c r="U128" s="8">
        <v>185000</v>
      </c>
      <c r="V128" s="8" t="str">
        <f t="shared" si="85"/>
        <v>Cumple</v>
      </c>
      <c r="W128" s="8"/>
      <c r="X128" s="8" t="str">
        <f t="shared" si="86"/>
        <v/>
      </c>
      <c r="Y128" s="8">
        <v>185000</v>
      </c>
      <c r="Z128" s="8" t="str">
        <f t="shared" si="87"/>
        <v>Cumple</v>
      </c>
      <c r="AA128" s="8">
        <v>175750</v>
      </c>
      <c r="AB128" s="8" t="str">
        <f t="shared" si="88"/>
        <v>Cumple</v>
      </c>
      <c r="AC128" s="8">
        <v>185000</v>
      </c>
      <c r="AD128" s="8" t="str">
        <f t="shared" si="89"/>
        <v>Cumple</v>
      </c>
      <c r="AE128" s="8">
        <v>185000</v>
      </c>
      <c r="AF128" s="8" t="str">
        <f t="shared" si="90"/>
        <v>Cumple</v>
      </c>
      <c r="AG128" s="8">
        <v>185000</v>
      </c>
      <c r="AH128" s="8" t="str">
        <f t="shared" si="91"/>
        <v>Cumple</v>
      </c>
      <c r="AI128" s="8">
        <v>175749</v>
      </c>
      <c r="AJ128" s="8" t="str">
        <f t="shared" si="92"/>
        <v>Cumple</v>
      </c>
      <c r="AK128" s="8">
        <v>185000</v>
      </c>
      <c r="AL128" s="8" t="str">
        <f t="shared" si="93"/>
        <v>Cumple</v>
      </c>
      <c r="AM128" s="8">
        <v>176190</v>
      </c>
      <c r="AN128" s="8" t="str">
        <f t="shared" si="94"/>
        <v>Cumple</v>
      </c>
      <c r="AO128" s="8">
        <v>185000</v>
      </c>
      <c r="AP128" s="8" t="str">
        <f t="shared" si="95"/>
        <v>Cumple</v>
      </c>
      <c r="AQ128" s="46">
        <f t="shared" si="96"/>
        <v>148000</v>
      </c>
      <c r="AR128" s="46">
        <f t="shared" si="97"/>
        <v>175215.23944194673</v>
      </c>
      <c r="AS128" s="36"/>
      <c r="AT128" s="61"/>
    </row>
    <row r="129" spans="2:46" x14ac:dyDescent="0.25">
      <c r="B129" s="9">
        <v>97</v>
      </c>
      <c r="C129" s="53" t="s">
        <v>129</v>
      </c>
      <c r="D129" s="9" t="s">
        <v>145</v>
      </c>
      <c r="E129" s="9">
        <v>1</v>
      </c>
      <c r="F129" s="10">
        <v>62500</v>
      </c>
      <c r="G129" s="55">
        <v>62490</v>
      </c>
      <c r="H129" s="8" t="str">
        <f t="shared" si="78"/>
        <v>Cumple</v>
      </c>
      <c r="I129" s="55">
        <v>62500</v>
      </c>
      <c r="J129" s="8" t="str">
        <f t="shared" si="79"/>
        <v>Cumple</v>
      </c>
      <c r="K129" s="55"/>
      <c r="L129" s="8" t="str">
        <f t="shared" si="80"/>
        <v/>
      </c>
      <c r="M129" s="55">
        <v>62500</v>
      </c>
      <c r="N129" s="8" t="str">
        <f t="shared" si="81"/>
        <v>Cumple</v>
      </c>
      <c r="O129" s="55">
        <v>59062</v>
      </c>
      <c r="P129" s="8" t="str">
        <f t="shared" si="82"/>
        <v>Cumple</v>
      </c>
      <c r="Q129" s="55">
        <v>62500</v>
      </c>
      <c r="R129" s="8" t="str">
        <f t="shared" si="83"/>
        <v>Cumple</v>
      </c>
      <c r="S129" s="55">
        <v>62498</v>
      </c>
      <c r="T129" s="8" t="str">
        <f t="shared" si="84"/>
        <v>Cumple</v>
      </c>
      <c r="U129" s="8">
        <v>62500</v>
      </c>
      <c r="V129" s="8" t="str">
        <f t="shared" si="85"/>
        <v>Cumple</v>
      </c>
      <c r="W129" s="8"/>
      <c r="X129" s="8" t="str">
        <f t="shared" si="86"/>
        <v/>
      </c>
      <c r="Y129" s="8">
        <v>62500</v>
      </c>
      <c r="Z129" s="8" t="str">
        <f t="shared" si="87"/>
        <v>Cumple</v>
      </c>
      <c r="AA129" s="8">
        <v>59375</v>
      </c>
      <c r="AB129" s="8" t="str">
        <f t="shared" si="88"/>
        <v>Cumple</v>
      </c>
      <c r="AC129" s="8">
        <v>62500</v>
      </c>
      <c r="AD129" s="8" t="str">
        <f t="shared" si="89"/>
        <v>Cumple</v>
      </c>
      <c r="AE129" s="8">
        <v>62500</v>
      </c>
      <c r="AF129" s="8" t="str">
        <f t="shared" si="90"/>
        <v>Cumple</v>
      </c>
      <c r="AG129" s="8">
        <v>62500</v>
      </c>
      <c r="AH129" s="8" t="str">
        <f t="shared" si="91"/>
        <v>Cumple</v>
      </c>
      <c r="AI129" s="8">
        <v>59374</v>
      </c>
      <c r="AJ129" s="8" t="str">
        <f t="shared" si="92"/>
        <v>Cumple</v>
      </c>
      <c r="AK129" s="8">
        <v>62500</v>
      </c>
      <c r="AL129" s="8" t="str">
        <f t="shared" si="93"/>
        <v>Cumple</v>
      </c>
      <c r="AM129" s="8">
        <v>59524</v>
      </c>
      <c r="AN129" s="8" t="str">
        <f t="shared" si="94"/>
        <v>Cumple</v>
      </c>
      <c r="AO129" s="8">
        <v>62500</v>
      </c>
      <c r="AP129" s="8" t="str">
        <f t="shared" si="95"/>
        <v>Cumple</v>
      </c>
      <c r="AQ129" s="46">
        <f t="shared" si="96"/>
        <v>50000</v>
      </c>
      <c r="AR129" s="46">
        <f t="shared" si="97"/>
        <v>59193.577348059247</v>
      </c>
      <c r="AS129" s="36"/>
      <c r="AT129" s="61"/>
    </row>
    <row r="130" spans="2:46" x14ac:dyDescent="0.25">
      <c r="B130" s="9">
        <v>98</v>
      </c>
      <c r="C130" s="53" t="s">
        <v>130</v>
      </c>
      <c r="D130" s="9" t="s">
        <v>145</v>
      </c>
      <c r="E130" s="9">
        <v>1</v>
      </c>
      <c r="F130" s="10">
        <v>67500</v>
      </c>
      <c r="G130" s="55">
        <v>67490</v>
      </c>
      <c r="H130" s="8" t="str">
        <f t="shared" si="78"/>
        <v>Cumple</v>
      </c>
      <c r="I130" s="55">
        <v>67500</v>
      </c>
      <c r="J130" s="8" t="str">
        <f t="shared" si="79"/>
        <v>Cumple</v>
      </c>
      <c r="K130" s="55"/>
      <c r="L130" s="8" t="str">
        <f t="shared" si="80"/>
        <v/>
      </c>
      <c r="M130" s="55">
        <v>67500</v>
      </c>
      <c r="N130" s="8" t="str">
        <f t="shared" si="81"/>
        <v>Cumple</v>
      </c>
      <c r="O130" s="55">
        <v>63787</v>
      </c>
      <c r="P130" s="8" t="str">
        <f t="shared" si="82"/>
        <v>Cumple</v>
      </c>
      <c r="Q130" s="55">
        <v>67500</v>
      </c>
      <c r="R130" s="8" t="str">
        <f t="shared" si="83"/>
        <v>Cumple</v>
      </c>
      <c r="S130" s="55">
        <v>67498</v>
      </c>
      <c r="T130" s="8" t="str">
        <f t="shared" si="84"/>
        <v>Cumple</v>
      </c>
      <c r="U130" s="8">
        <v>67500</v>
      </c>
      <c r="V130" s="8" t="str">
        <f t="shared" si="85"/>
        <v>Cumple</v>
      </c>
      <c r="W130" s="8"/>
      <c r="X130" s="8" t="str">
        <f t="shared" si="86"/>
        <v/>
      </c>
      <c r="Y130" s="8">
        <v>67500</v>
      </c>
      <c r="Z130" s="8" t="str">
        <f t="shared" si="87"/>
        <v>Cumple</v>
      </c>
      <c r="AA130" s="8">
        <v>64125</v>
      </c>
      <c r="AB130" s="8" t="str">
        <f t="shared" si="88"/>
        <v>Cumple</v>
      </c>
      <c r="AC130" s="8">
        <v>67500</v>
      </c>
      <c r="AD130" s="8" t="str">
        <f t="shared" si="89"/>
        <v>Cumple</v>
      </c>
      <c r="AE130" s="8">
        <v>67500</v>
      </c>
      <c r="AF130" s="8" t="str">
        <f t="shared" si="90"/>
        <v>Cumple</v>
      </c>
      <c r="AG130" s="8">
        <v>67500</v>
      </c>
      <c r="AH130" s="8" t="str">
        <f t="shared" si="91"/>
        <v>Cumple</v>
      </c>
      <c r="AI130" s="8">
        <v>64124</v>
      </c>
      <c r="AJ130" s="8" t="str">
        <f t="shared" si="92"/>
        <v>Cumple</v>
      </c>
      <c r="AK130" s="8">
        <v>67500</v>
      </c>
      <c r="AL130" s="8" t="str">
        <f t="shared" si="93"/>
        <v>Cumple</v>
      </c>
      <c r="AM130" s="8">
        <v>64286</v>
      </c>
      <c r="AN130" s="8" t="str">
        <f t="shared" si="94"/>
        <v>Cumple</v>
      </c>
      <c r="AO130" s="8">
        <v>67500</v>
      </c>
      <c r="AP130" s="8" t="str">
        <f t="shared" si="95"/>
        <v>Cumple</v>
      </c>
      <c r="AQ130" s="46">
        <f t="shared" si="96"/>
        <v>54000</v>
      </c>
      <c r="AR130" s="46">
        <f t="shared" si="97"/>
        <v>63929.143642649258</v>
      </c>
      <c r="AS130" s="36"/>
      <c r="AT130" s="61"/>
    </row>
    <row r="131" spans="2:46" x14ac:dyDescent="0.25">
      <c r="B131" s="9">
        <v>99</v>
      </c>
      <c r="C131" s="53" t="s">
        <v>131</v>
      </c>
      <c r="D131" s="9" t="s">
        <v>145</v>
      </c>
      <c r="E131" s="9">
        <v>1</v>
      </c>
      <c r="F131" s="10">
        <v>157500</v>
      </c>
      <c r="G131" s="55">
        <v>157490</v>
      </c>
      <c r="H131" s="8" t="str">
        <f t="shared" si="78"/>
        <v>Cumple</v>
      </c>
      <c r="I131" s="55">
        <v>157500</v>
      </c>
      <c r="J131" s="8" t="str">
        <f t="shared" si="79"/>
        <v>Cumple</v>
      </c>
      <c r="K131" s="55"/>
      <c r="L131" s="8" t="str">
        <f t="shared" si="80"/>
        <v/>
      </c>
      <c r="M131" s="55">
        <v>157500</v>
      </c>
      <c r="N131" s="8" t="str">
        <f t="shared" si="81"/>
        <v>Cumple</v>
      </c>
      <c r="O131" s="55">
        <v>148837</v>
      </c>
      <c r="P131" s="8" t="str">
        <f t="shared" si="82"/>
        <v>Cumple</v>
      </c>
      <c r="Q131" s="55">
        <v>157500</v>
      </c>
      <c r="R131" s="8" t="str">
        <f t="shared" si="83"/>
        <v>Cumple</v>
      </c>
      <c r="S131" s="55">
        <v>157498</v>
      </c>
      <c r="T131" s="8" t="str">
        <f t="shared" si="84"/>
        <v>Cumple</v>
      </c>
      <c r="U131" s="8">
        <v>157500</v>
      </c>
      <c r="V131" s="8" t="str">
        <f t="shared" si="85"/>
        <v>Cumple</v>
      </c>
      <c r="W131" s="8"/>
      <c r="X131" s="8" t="str">
        <f t="shared" si="86"/>
        <v/>
      </c>
      <c r="Y131" s="8">
        <v>157500</v>
      </c>
      <c r="Z131" s="8" t="str">
        <f t="shared" si="87"/>
        <v>Cumple</v>
      </c>
      <c r="AA131" s="8">
        <v>149625</v>
      </c>
      <c r="AB131" s="8" t="str">
        <f t="shared" si="88"/>
        <v>Cumple</v>
      </c>
      <c r="AC131" s="8">
        <v>157500</v>
      </c>
      <c r="AD131" s="8" t="str">
        <f t="shared" si="89"/>
        <v>Cumple</v>
      </c>
      <c r="AE131" s="8">
        <v>157500</v>
      </c>
      <c r="AF131" s="8" t="str">
        <f t="shared" si="90"/>
        <v>Cumple</v>
      </c>
      <c r="AG131" s="8">
        <v>157500</v>
      </c>
      <c r="AH131" s="8" t="str">
        <f t="shared" si="91"/>
        <v>Cumple</v>
      </c>
      <c r="AI131" s="8">
        <v>149624</v>
      </c>
      <c r="AJ131" s="8" t="str">
        <f t="shared" si="92"/>
        <v>Cumple</v>
      </c>
      <c r="AK131" s="8">
        <v>157500</v>
      </c>
      <c r="AL131" s="8" t="str">
        <f t="shared" si="93"/>
        <v>Cumple</v>
      </c>
      <c r="AM131" s="8">
        <v>150000</v>
      </c>
      <c r="AN131" s="8" t="str">
        <f t="shared" si="94"/>
        <v>Cumple</v>
      </c>
      <c r="AO131" s="8">
        <v>157500</v>
      </c>
      <c r="AP131" s="8" t="str">
        <f t="shared" si="95"/>
        <v>Cumple</v>
      </c>
      <c r="AQ131" s="46">
        <f t="shared" si="96"/>
        <v>126000</v>
      </c>
      <c r="AR131" s="46">
        <f t="shared" si="97"/>
        <v>149169.33638808454</v>
      </c>
      <c r="AS131" s="36"/>
      <c r="AT131" s="61"/>
    </row>
    <row r="132" spans="2:46" x14ac:dyDescent="0.25">
      <c r="B132" s="9">
        <v>100</v>
      </c>
      <c r="C132" s="53" t="s">
        <v>132</v>
      </c>
      <c r="D132" s="9" t="s">
        <v>145</v>
      </c>
      <c r="E132" s="9">
        <v>1</v>
      </c>
      <c r="F132" s="10">
        <v>65000</v>
      </c>
      <c r="G132" s="55">
        <v>64990</v>
      </c>
      <c r="H132" s="8" t="str">
        <f t="shared" si="78"/>
        <v>Cumple</v>
      </c>
      <c r="I132" s="55">
        <v>65000</v>
      </c>
      <c r="J132" s="8" t="str">
        <f t="shared" si="79"/>
        <v>Cumple</v>
      </c>
      <c r="K132" s="55"/>
      <c r="L132" s="8" t="str">
        <f t="shared" si="80"/>
        <v/>
      </c>
      <c r="M132" s="55">
        <v>65000</v>
      </c>
      <c r="N132" s="8" t="str">
        <f t="shared" si="81"/>
        <v>Cumple</v>
      </c>
      <c r="O132" s="55">
        <v>61425</v>
      </c>
      <c r="P132" s="8" t="str">
        <f t="shared" si="82"/>
        <v>Cumple</v>
      </c>
      <c r="Q132" s="55">
        <v>65000</v>
      </c>
      <c r="R132" s="8" t="str">
        <f t="shared" si="83"/>
        <v>Cumple</v>
      </c>
      <c r="S132" s="55">
        <v>64998</v>
      </c>
      <c r="T132" s="8" t="str">
        <f t="shared" si="84"/>
        <v>Cumple</v>
      </c>
      <c r="U132" s="8">
        <v>65000</v>
      </c>
      <c r="V132" s="8" t="str">
        <f t="shared" si="85"/>
        <v>Cumple</v>
      </c>
      <c r="W132" s="8"/>
      <c r="X132" s="8" t="str">
        <f t="shared" si="86"/>
        <v/>
      </c>
      <c r="Y132" s="8">
        <v>65000</v>
      </c>
      <c r="Z132" s="8" t="str">
        <f t="shared" si="87"/>
        <v>Cumple</v>
      </c>
      <c r="AA132" s="8">
        <v>61750</v>
      </c>
      <c r="AB132" s="8" t="str">
        <f t="shared" si="88"/>
        <v>Cumple</v>
      </c>
      <c r="AC132" s="8">
        <v>65000</v>
      </c>
      <c r="AD132" s="8" t="str">
        <f t="shared" si="89"/>
        <v>Cumple</v>
      </c>
      <c r="AE132" s="8">
        <v>65000</v>
      </c>
      <c r="AF132" s="8" t="str">
        <f t="shared" si="90"/>
        <v>Cumple</v>
      </c>
      <c r="AG132" s="8">
        <v>65000</v>
      </c>
      <c r="AH132" s="8" t="str">
        <f t="shared" si="91"/>
        <v>Cumple</v>
      </c>
      <c r="AI132" s="8">
        <v>61749</v>
      </c>
      <c r="AJ132" s="8" t="str">
        <f t="shared" si="92"/>
        <v>Cumple</v>
      </c>
      <c r="AK132" s="8">
        <v>65000</v>
      </c>
      <c r="AL132" s="8" t="str">
        <f t="shared" si="93"/>
        <v>Cumple</v>
      </c>
      <c r="AM132" s="8">
        <v>61905</v>
      </c>
      <c r="AN132" s="8" t="str">
        <f t="shared" si="94"/>
        <v>Cumple</v>
      </c>
      <c r="AO132" s="8">
        <v>65000</v>
      </c>
      <c r="AP132" s="8" t="str">
        <f t="shared" si="95"/>
        <v>Cumple</v>
      </c>
      <c r="AQ132" s="46">
        <f t="shared" si="96"/>
        <v>52000</v>
      </c>
      <c r="AR132" s="46">
        <f t="shared" si="97"/>
        <v>61561.649170449309</v>
      </c>
      <c r="AS132" s="36"/>
      <c r="AT132" s="61"/>
    </row>
    <row r="133" spans="2:46" x14ac:dyDescent="0.25">
      <c r="B133" s="9">
        <v>101</v>
      </c>
      <c r="C133" s="53" t="s">
        <v>133</v>
      </c>
      <c r="D133" s="9" t="s">
        <v>145</v>
      </c>
      <c r="E133" s="9">
        <v>1</v>
      </c>
      <c r="F133" s="10">
        <v>120000</v>
      </c>
      <c r="G133" s="55">
        <v>119990</v>
      </c>
      <c r="H133" s="8" t="str">
        <f t="shared" si="78"/>
        <v>Cumple</v>
      </c>
      <c r="I133" s="55">
        <v>120000</v>
      </c>
      <c r="J133" s="8" t="str">
        <f t="shared" si="79"/>
        <v>Cumple</v>
      </c>
      <c r="K133" s="55"/>
      <c r="L133" s="8" t="str">
        <f t="shared" si="80"/>
        <v/>
      </c>
      <c r="M133" s="55">
        <v>120000</v>
      </c>
      <c r="N133" s="8" t="str">
        <f t="shared" si="81"/>
        <v>Cumple</v>
      </c>
      <c r="O133" s="55">
        <v>113400</v>
      </c>
      <c r="P133" s="8" t="str">
        <f t="shared" si="82"/>
        <v>Cumple</v>
      </c>
      <c r="Q133" s="55">
        <v>120000</v>
      </c>
      <c r="R133" s="8" t="str">
        <f t="shared" si="83"/>
        <v>Cumple</v>
      </c>
      <c r="S133" s="55">
        <v>119998</v>
      </c>
      <c r="T133" s="8" t="str">
        <f t="shared" si="84"/>
        <v>Cumple</v>
      </c>
      <c r="U133" s="8">
        <v>120000</v>
      </c>
      <c r="V133" s="8" t="str">
        <f t="shared" si="85"/>
        <v>Cumple</v>
      </c>
      <c r="W133" s="8"/>
      <c r="X133" s="8" t="str">
        <f t="shared" si="86"/>
        <v/>
      </c>
      <c r="Y133" s="8">
        <v>120000</v>
      </c>
      <c r="Z133" s="8" t="str">
        <f t="shared" si="87"/>
        <v>Cumple</v>
      </c>
      <c r="AA133" s="8">
        <v>114000</v>
      </c>
      <c r="AB133" s="8" t="str">
        <f t="shared" si="88"/>
        <v>Cumple</v>
      </c>
      <c r="AC133" s="8">
        <v>120000</v>
      </c>
      <c r="AD133" s="8" t="str">
        <f t="shared" si="89"/>
        <v>Cumple</v>
      </c>
      <c r="AE133" s="8">
        <v>120000</v>
      </c>
      <c r="AF133" s="8" t="str">
        <f t="shared" si="90"/>
        <v>Cumple</v>
      </c>
      <c r="AG133" s="8">
        <v>120000</v>
      </c>
      <c r="AH133" s="8" t="str">
        <f t="shared" si="91"/>
        <v>Cumple</v>
      </c>
      <c r="AI133" s="8">
        <v>113999</v>
      </c>
      <c r="AJ133" s="8" t="str">
        <f t="shared" si="92"/>
        <v>Cumple</v>
      </c>
      <c r="AK133" s="8">
        <v>120000</v>
      </c>
      <c r="AL133" s="8" t="str">
        <f t="shared" si="93"/>
        <v>Cumple</v>
      </c>
      <c r="AM133" s="8">
        <v>114286</v>
      </c>
      <c r="AN133" s="8" t="str">
        <f t="shared" si="94"/>
        <v>Cumple</v>
      </c>
      <c r="AO133" s="8">
        <v>120000</v>
      </c>
      <c r="AP133" s="8" t="str">
        <f t="shared" si="95"/>
        <v>Cumple</v>
      </c>
      <c r="AQ133" s="46">
        <f t="shared" si="96"/>
        <v>96000</v>
      </c>
      <c r="AR133" s="46">
        <f t="shared" si="97"/>
        <v>113652.87815247613</v>
      </c>
      <c r="AS133" s="36"/>
      <c r="AT133" s="61"/>
    </row>
    <row r="134" spans="2:46" x14ac:dyDescent="0.25">
      <c r="B134" s="9">
        <v>102</v>
      </c>
      <c r="C134" s="53" t="s">
        <v>134</v>
      </c>
      <c r="D134" s="9" t="s">
        <v>145</v>
      </c>
      <c r="E134" s="9">
        <v>1</v>
      </c>
      <c r="F134" s="10">
        <v>92500</v>
      </c>
      <c r="G134" s="55">
        <v>92490</v>
      </c>
      <c r="H134" s="8" t="str">
        <f t="shared" si="78"/>
        <v>Cumple</v>
      </c>
      <c r="I134" s="55">
        <v>92500</v>
      </c>
      <c r="J134" s="8" t="str">
        <f t="shared" si="79"/>
        <v>Cumple</v>
      </c>
      <c r="K134" s="55"/>
      <c r="L134" s="8" t="str">
        <f t="shared" si="80"/>
        <v/>
      </c>
      <c r="M134" s="55">
        <v>92500</v>
      </c>
      <c r="N134" s="8" t="str">
        <f t="shared" si="81"/>
        <v>Cumple</v>
      </c>
      <c r="O134" s="55">
        <v>87412</v>
      </c>
      <c r="P134" s="8" t="str">
        <f t="shared" si="82"/>
        <v>Cumple</v>
      </c>
      <c r="Q134" s="55">
        <v>92500</v>
      </c>
      <c r="R134" s="8" t="str">
        <f t="shared" si="83"/>
        <v>Cumple</v>
      </c>
      <c r="S134" s="55">
        <v>92498</v>
      </c>
      <c r="T134" s="8" t="str">
        <f t="shared" si="84"/>
        <v>Cumple</v>
      </c>
      <c r="U134" s="8">
        <v>92500</v>
      </c>
      <c r="V134" s="8" t="str">
        <f t="shared" si="85"/>
        <v>Cumple</v>
      </c>
      <c r="W134" s="8"/>
      <c r="X134" s="8" t="str">
        <f t="shared" si="86"/>
        <v/>
      </c>
      <c r="Y134" s="8">
        <v>92500</v>
      </c>
      <c r="Z134" s="8" t="str">
        <f t="shared" si="87"/>
        <v>Cumple</v>
      </c>
      <c r="AA134" s="8">
        <v>87875</v>
      </c>
      <c r="AB134" s="8" t="str">
        <f t="shared" si="88"/>
        <v>Cumple</v>
      </c>
      <c r="AC134" s="8">
        <v>92500</v>
      </c>
      <c r="AD134" s="8" t="str">
        <f t="shared" si="89"/>
        <v>Cumple</v>
      </c>
      <c r="AE134" s="8">
        <v>92500</v>
      </c>
      <c r="AF134" s="8" t="str">
        <f t="shared" si="90"/>
        <v>Cumple</v>
      </c>
      <c r="AG134" s="8">
        <v>92500</v>
      </c>
      <c r="AH134" s="8" t="str">
        <f t="shared" si="91"/>
        <v>Cumple</v>
      </c>
      <c r="AI134" s="8">
        <v>87874</v>
      </c>
      <c r="AJ134" s="8" t="str">
        <f t="shared" si="92"/>
        <v>Cumple</v>
      </c>
      <c r="AK134" s="8">
        <v>92500</v>
      </c>
      <c r="AL134" s="8" t="str">
        <f t="shared" si="93"/>
        <v>Cumple</v>
      </c>
      <c r="AM134" s="8">
        <v>88095</v>
      </c>
      <c r="AN134" s="8" t="str">
        <f t="shared" si="94"/>
        <v>Cumple</v>
      </c>
      <c r="AO134" s="8">
        <v>92500</v>
      </c>
      <c r="AP134" s="8" t="str">
        <f t="shared" si="95"/>
        <v>Cumple</v>
      </c>
      <c r="AQ134" s="46">
        <f t="shared" si="96"/>
        <v>74000</v>
      </c>
      <c r="AR134" s="46">
        <f t="shared" si="97"/>
        <v>87606.975032378366</v>
      </c>
      <c r="AS134" s="36"/>
      <c r="AT134" s="61"/>
    </row>
    <row r="135" spans="2:46" x14ac:dyDescent="0.25">
      <c r="B135" s="9">
        <v>103</v>
      </c>
      <c r="C135" s="53" t="s">
        <v>135</v>
      </c>
      <c r="D135" s="9" t="s">
        <v>145</v>
      </c>
      <c r="E135" s="9">
        <v>1</v>
      </c>
      <c r="F135" s="10">
        <v>65000</v>
      </c>
      <c r="G135" s="55">
        <v>64990</v>
      </c>
      <c r="H135" s="8" t="str">
        <f t="shared" si="78"/>
        <v>Cumple</v>
      </c>
      <c r="I135" s="55">
        <v>65000</v>
      </c>
      <c r="J135" s="8" t="str">
        <f t="shared" si="79"/>
        <v>Cumple</v>
      </c>
      <c r="K135" s="55"/>
      <c r="L135" s="8" t="str">
        <f t="shared" si="80"/>
        <v/>
      </c>
      <c r="M135" s="55">
        <v>65000</v>
      </c>
      <c r="N135" s="8" t="str">
        <f t="shared" si="81"/>
        <v>Cumple</v>
      </c>
      <c r="O135" s="55">
        <v>61425</v>
      </c>
      <c r="P135" s="8" t="str">
        <f t="shared" si="82"/>
        <v>Cumple</v>
      </c>
      <c r="Q135" s="55">
        <v>65000</v>
      </c>
      <c r="R135" s="8" t="str">
        <f t="shared" si="83"/>
        <v>Cumple</v>
      </c>
      <c r="S135" s="55">
        <v>64998</v>
      </c>
      <c r="T135" s="8" t="str">
        <f t="shared" si="84"/>
        <v>Cumple</v>
      </c>
      <c r="U135" s="8">
        <v>65000</v>
      </c>
      <c r="V135" s="8" t="str">
        <f t="shared" si="85"/>
        <v>Cumple</v>
      </c>
      <c r="W135" s="8"/>
      <c r="X135" s="8" t="str">
        <f t="shared" si="86"/>
        <v/>
      </c>
      <c r="Y135" s="8">
        <v>65000</v>
      </c>
      <c r="Z135" s="8" t="str">
        <f t="shared" si="87"/>
        <v>Cumple</v>
      </c>
      <c r="AA135" s="8">
        <v>61750</v>
      </c>
      <c r="AB135" s="8" t="str">
        <f t="shared" si="88"/>
        <v>Cumple</v>
      </c>
      <c r="AC135" s="8">
        <v>65000</v>
      </c>
      <c r="AD135" s="8" t="str">
        <f t="shared" si="89"/>
        <v>Cumple</v>
      </c>
      <c r="AE135" s="8">
        <v>65000</v>
      </c>
      <c r="AF135" s="8" t="str">
        <f t="shared" si="90"/>
        <v>Cumple</v>
      </c>
      <c r="AG135" s="8">
        <v>65000</v>
      </c>
      <c r="AH135" s="8" t="str">
        <f t="shared" si="91"/>
        <v>Cumple</v>
      </c>
      <c r="AI135" s="8">
        <v>61749</v>
      </c>
      <c r="AJ135" s="8" t="str">
        <f t="shared" si="92"/>
        <v>Cumple</v>
      </c>
      <c r="AK135" s="8">
        <v>65000</v>
      </c>
      <c r="AL135" s="8" t="str">
        <f t="shared" si="93"/>
        <v>Cumple</v>
      </c>
      <c r="AM135" s="8">
        <v>61905</v>
      </c>
      <c r="AN135" s="8" t="str">
        <f t="shared" si="94"/>
        <v>Cumple</v>
      </c>
      <c r="AO135" s="8">
        <v>65000</v>
      </c>
      <c r="AP135" s="8" t="str">
        <f t="shared" si="95"/>
        <v>Cumple</v>
      </c>
      <c r="AQ135" s="46">
        <f t="shared" si="96"/>
        <v>52000</v>
      </c>
      <c r="AR135" s="46">
        <f t="shared" si="97"/>
        <v>61561.649170449309</v>
      </c>
      <c r="AS135" s="36"/>
      <c r="AT135" s="61"/>
    </row>
    <row r="136" spans="2:46" x14ac:dyDescent="0.25">
      <c r="B136" s="9">
        <v>104</v>
      </c>
      <c r="C136" s="53" t="s">
        <v>136</v>
      </c>
      <c r="D136" s="9" t="s">
        <v>145</v>
      </c>
      <c r="E136" s="9">
        <v>1</v>
      </c>
      <c r="F136" s="10">
        <v>37500</v>
      </c>
      <c r="G136" s="55">
        <v>37490</v>
      </c>
      <c r="H136" s="8" t="str">
        <f t="shared" si="78"/>
        <v>Cumple</v>
      </c>
      <c r="I136" s="55">
        <v>37500</v>
      </c>
      <c r="J136" s="8" t="str">
        <f t="shared" si="79"/>
        <v>Cumple</v>
      </c>
      <c r="K136" s="55"/>
      <c r="L136" s="8" t="str">
        <f t="shared" si="80"/>
        <v/>
      </c>
      <c r="M136" s="55">
        <v>37500</v>
      </c>
      <c r="N136" s="8" t="str">
        <f t="shared" si="81"/>
        <v>Cumple</v>
      </c>
      <c r="O136" s="55">
        <v>35437</v>
      </c>
      <c r="P136" s="8" t="str">
        <f t="shared" si="82"/>
        <v>Cumple</v>
      </c>
      <c r="Q136" s="55">
        <v>37500</v>
      </c>
      <c r="R136" s="8" t="str">
        <f t="shared" si="83"/>
        <v>Cumple</v>
      </c>
      <c r="S136" s="55">
        <v>37498</v>
      </c>
      <c r="T136" s="8" t="str">
        <f t="shared" si="84"/>
        <v>Cumple</v>
      </c>
      <c r="U136" s="8">
        <v>37500</v>
      </c>
      <c r="V136" s="8" t="str">
        <f t="shared" si="85"/>
        <v>Cumple</v>
      </c>
      <c r="W136" s="8"/>
      <c r="X136" s="8" t="str">
        <f t="shared" si="86"/>
        <v/>
      </c>
      <c r="Y136" s="8">
        <v>37500</v>
      </c>
      <c r="Z136" s="8" t="str">
        <f t="shared" si="87"/>
        <v>Cumple</v>
      </c>
      <c r="AA136" s="8">
        <v>35625</v>
      </c>
      <c r="AB136" s="8" t="str">
        <f t="shared" si="88"/>
        <v>Cumple</v>
      </c>
      <c r="AC136" s="8">
        <v>37500</v>
      </c>
      <c r="AD136" s="8" t="str">
        <f t="shared" si="89"/>
        <v>Cumple</v>
      </c>
      <c r="AE136" s="8">
        <v>37500</v>
      </c>
      <c r="AF136" s="8" t="str">
        <f t="shared" si="90"/>
        <v>Cumple</v>
      </c>
      <c r="AG136" s="8">
        <v>37500</v>
      </c>
      <c r="AH136" s="8" t="str">
        <f t="shared" si="91"/>
        <v>Cumple</v>
      </c>
      <c r="AI136" s="8">
        <v>35624</v>
      </c>
      <c r="AJ136" s="8" t="str">
        <f t="shared" si="92"/>
        <v>Cumple</v>
      </c>
      <c r="AK136" s="8">
        <v>37500</v>
      </c>
      <c r="AL136" s="8" t="str">
        <f t="shared" si="93"/>
        <v>Cumple</v>
      </c>
      <c r="AM136" s="8">
        <v>35714</v>
      </c>
      <c r="AN136" s="8" t="str">
        <f t="shared" si="94"/>
        <v>Cumple</v>
      </c>
      <c r="AO136" s="8">
        <v>37500</v>
      </c>
      <c r="AP136" s="8" t="str">
        <f t="shared" si="95"/>
        <v>Cumple</v>
      </c>
      <c r="AQ136" s="46">
        <f t="shared" si="96"/>
        <v>30000</v>
      </c>
      <c r="AR136" s="46">
        <f t="shared" si="97"/>
        <v>35515.745669832562</v>
      </c>
      <c r="AS136" s="36"/>
      <c r="AT136" s="61"/>
    </row>
    <row r="137" spans="2:46" x14ac:dyDescent="0.25">
      <c r="B137" s="9">
        <v>105</v>
      </c>
      <c r="C137" s="53" t="s">
        <v>137</v>
      </c>
      <c r="D137" s="9" t="s">
        <v>145</v>
      </c>
      <c r="E137" s="9">
        <v>1</v>
      </c>
      <c r="F137" s="10">
        <v>47500</v>
      </c>
      <c r="G137" s="55">
        <v>47490</v>
      </c>
      <c r="H137" s="8" t="str">
        <f t="shared" si="78"/>
        <v>Cumple</v>
      </c>
      <c r="I137" s="55">
        <v>47500</v>
      </c>
      <c r="J137" s="8" t="str">
        <f t="shared" si="79"/>
        <v>Cumple</v>
      </c>
      <c r="K137" s="55"/>
      <c r="L137" s="8" t="str">
        <f t="shared" si="80"/>
        <v/>
      </c>
      <c r="M137" s="55">
        <v>47500</v>
      </c>
      <c r="N137" s="8" t="str">
        <f t="shared" si="81"/>
        <v>Cumple</v>
      </c>
      <c r="O137" s="55">
        <v>44887</v>
      </c>
      <c r="P137" s="8" t="str">
        <f t="shared" si="82"/>
        <v>Cumple</v>
      </c>
      <c r="Q137" s="55">
        <v>47500</v>
      </c>
      <c r="R137" s="8" t="str">
        <f t="shared" si="83"/>
        <v>Cumple</v>
      </c>
      <c r="S137" s="55">
        <v>47498</v>
      </c>
      <c r="T137" s="8" t="str">
        <f t="shared" si="84"/>
        <v>Cumple</v>
      </c>
      <c r="U137" s="8">
        <v>47500</v>
      </c>
      <c r="V137" s="8" t="str">
        <f t="shared" si="85"/>
        <v>Cumple</v>
      </c>
      <c r="W137" s="8"/>
      <c r="X137" s="8" t="str">
        <f t="shared" si="86"/>
        <v/>
      </c>
      <c r="Y137" s="8">
        <v>47500</v>
      </c>
      <c r="Z137" s="8" t="str">
        <f t="shared" si="87"/>
        <v>Cumple</v>
      </c>
      <c r="AA137" s="8">
        <v>45125</v>
      </c>
      <c r="AB137" s="8" t="str">
        <f t="shared" si="88"/>
        <v>Cumple</v>
      </c>
      <c r="AC137" s="8">
        <v>47500</v>
      </c>
      <c r="AD137" s="8" t="str">
        <f t="shared" si="89"/>
        <v>Cumple</v>
      </c>
      <c r="AE137" s="8">
        <v>47500</v>
      </c>
      <c r="AF137" s="8" t="str">
        <f t="shared" si="90"/>
        <v>Cumple</v>
      </c>
      <c r="AG137" s="8">
        <v>47500</v>
      </c>
      <c r="AH137" s="8" t="str">
        <f t="shared" si="91"/>
        <v>Cumple</v>
      </c>
      <c r="AI137" s="8">
        <v>45124</v>
      </c>
      <c r="AJ137" s="8" t="str">
        <f t="shared" si="92"/>
        <v>Cumple</v>
      </c>
      <c r="AK137" s="8">
        <v>47500</v>
      </c>
      <c r="AL137" s="8" t="str">
        <f t="shared" si="93"/>
        <v>Cumple</v>
      </c>
      <c r="AM137" s="8">
        <v>45238</v>
      </c>
      <c r="AN137" s="8" t="str">
        <f t="shared" si="94"/>
        <v>Cumple</v>
      </c>
      <c r="AO137" s="8">
        <v>47500</v>
      </c>
      <c r="AP137" s="8" t="str">
        <f t="shared" si="95"/>
        <v>Cumple</v>
      </c>
      <c r="AQ137" s="46">
        <f t="shared" si="96"/>
        <v>38000</v>
      </c>
      <c r="AR137" s="46">
        <f t="shared" si="97"/>
        <v>44986.878399464804</v>
      </c>
      <c r="AS137" s="36"/>
      <c r="AT137" s="61"/>
    </row>
    <row r="138" spans="2:46" x14ac:dyDescent="0.25">
      <c r="B138" s="9">
        <v>106</v>
      </c>
      <c r="C138" s="53" t="s">
        <v>138</v>
      </c>
      <c r="D138" s="9" t="s">
        <v>145</v>
      </c>
      <c r="E138" s="9">
        <v>1</v>
      </c>
      <c r="F138" s="10">
        <v>32500</v>
      </c>
      <c r="G138" s="55">
        <v>32490</v>
      </c>
      <c r="H138" s="8" t="str">
        <f t="shared" si="78"/>
        <v>Cumple</v>
      </c>
      <c r="I138" s="55">
        <v>32500</v>
      </c>
      <c r="J138" s="8" t="str">
        <f t="shared" si="79"/>
        <v>Cumple</v>
      </c>
      <c r="K138" s="55"/>
      <c r="L138" s="8" t="str">
        <f t="shared" si="80"/>
        <v/>
      </c>
      <c r="M138" s="55">
        <v>32500</v>
      </c>
      <c r="N138" s="8" t="str">
        <f t="shared" si="81"/>
        <v>Cumple</v>
      </c>
      <c r="O138" s="55">
        <v>30712</v>
      </c>
      <c r="P138" s="8" t="str">
        <f t="shared" si="82"/>
        <v>Cumple</v>
      </c>
      <c r="Q138" s="55">
        <v>32500</v>
      </c>
      <c r="R138" s="8" t="str">
        <f t="shared" si="83"/>
        <v>Cumple</v>
      </c>
      <c r="S138" s="55">
        <v>32498</v>
      </c>
      <c r="T138" s="8" t="str">
        <f t="shared" si="84"/>
        <v>Cumple</v>
      </c>
      <c r="U138" s="8">
        <v>32500</v>
      </c>
      <c r="V138" s="8" t="str">
        <f t="shared" si="85"/>
        <v>Cumple</v>
      </c>
      <c r="W138" s="8"/>
      <c r="X138" s="8" t="str">
        <f t="shared" si="86"/>
        <v/>
      </c>
      <c r="Y138" s="8">
        <v>32500</v>
      </c>
      <c r="Z138" s="8" t="str">
        <f t="shared" si="87"/>
        <v>Cumple</v>
      </c>
      <c r="AA138" s="8">
        <v>30875</v>
      </c>
      <c r="AB138" s="8" t="str">
        <f t="shared" si="88"/>
        <v>Cumple</v>
      </c>
      <c r="AC138" s="8">
        <v>32500</v>
      </c>
      <c r="AD138" s="8" t="str">
        <f t="shared" si="89"/>
        <v>Cumple</v>
      </c>
      <c r="AE138" s="8">
        <v>32500</v>
      </c>
      <c r="AF138" s="8" t="str">
        <f t="shared" si="90"/>
        <v>Cumple</v>
      </c>
      <c r="AG138" s="8">
        <v>32500</v>
      </c>
      <c r="AH138" s="8" t="str">
        <f t="shared" si="91"/>
        <v>Cumple</v>
      </c>
      <c r="AI138" s="8">
        <v>30874</v>
      </c>
      <c r="AJ138" s="8" t="str">
        <f t="shared" si="92"/>
        <v>Cumple</v>
      </c>
      <c r="AK138" s="8">
        <v>32500</v>
      </c>
      <c r="AL138" s="8" t="str">
        <f t="shared" si="93"/>
        <v>Cumple</v>
      </c>
      <c r="AM138" s="8">
        <v>30952</v>
      </c>
      <c r="AN138" s="8" t="str">
        <f t="shared" si="94"/>
        <v>Cumple</v>
      </c>
      <c r="AO138" s="8">
        <v>32500</v>
      </c>
      <c r="AP138" s="8" t="str">
        <f t="shared" si="95"/>
        <v>Cumple</v>
      </c>
      <c r="AQ138" s="46">
        <f t="shared" si="96"/>
        <v>26000</v>
      </c>
      <c r="AR138" s="46">
        <f t="shared" si="97"/>
        <v>30780.179248919372</v>
      </c>
      <c r="AS138" s="36"/>
      <c r="AT138" s="61"/>
    </row>
    <row r="139" spans="2:46" x14ac:dyDescent="0.25">
      <c r="B139" s="9">
        <v>107</v>
      </c>
      <c r="C139" s="53" t="s">
        <v>139</v>
      </c>
      <c r="D139" s="9" t="s">
        <v>145</v>
      </c>
      <c r="E139" s="9">
        <v>1</v>
      </c>
      <c r="F139" s="10">
        <v>65000</v>
      </c>
      <c r="G139" s="55">
        <v>64990</v>
      </c>
      <c r="H139" s="8" t="str">
        <f t="shared" si="78"/>
        <v>Cumple</v>
      </c>
      <c r="I139" s="55">
        <v>65000</v>
      </c>
      <c r="J139" s="8" t="str">
        <f t="shared" si="79"/>
        <v>Cumple</v>
      </c>
      <c r="K139" s="55"/>
      <c r="L139" s="8" t="str">
        <f t="shared" si="80"/>
        <v/>
      </c>
      <c r="M139" s="55">
        <v>65000</v>
      </c>
      <c r="N139" s="8" t="str">
        <f t="shared" si="81"/>
        <v>Cumple</v>
      </c>
      <c r="O139" s="55">
        <v>61425</v>
      </c>
      <c r="P139" s="8" t="str">
        <f t="shared" si="82"/>
        <v>Cumple</v>
      </c>
      <c r="Q139" s="55">
        <v>65000</v>
      </c>
      <c r="R139" s="8" t="str">
        <f t="shared" si="83"/>
        <v>Cumple</v>
      </c>
      <c r="S139" s="55">
        <v>64998</v>
      </c>
      <c r="T139" s="8" t="str">
        <f t="shared" si="84"/>
        <v>Cumple</v>
      </c>
      <c r="U139" s="8">
        <v>65000</v>
      </c>
      <c r="V139" s="8" t="str">
        <f t="shared" si="85"/>
        <v>Cumple</v>
      </c>
      <c r="W139" s="8"/>
      <c r="X139" s="8" t="str">
        <f t="shared" si="86"/>
        <v/>
      </c>
      <c r="Y139" s="8">
        <v>65000</v>
      </c>
      <c r="Z139" s="8" t="str">
        <f t="shared" si="87"/>
        <v>Cumple</v>
      </c>
      <c r="AA139" s="8">
        <v>61750</v>
      </c>
      <c r="AB139" s="8" t="str">
        <f t="shared" si="88"/>
        <v>Cumple</v>
      </c>
      <c r="AC139" s="8">
        <v>65000</v>
      </c>
      <c r="AD139" s="8" t="str">
        <f t="shared" si="89"/>
        <v>Cumple</v>
      </c>
      <c r="AE139" s="8">
        <v>65000</v>
      </c>
      <c r="AF139" s="8" t="str">
        <f t="shared" si="90"/>
        <v>Cumple</v>
      </c>
      <c r="AG139" s="8">
        <v>65000</v>
      </c>
      <c r="AH139" s="8" t="str">
        <f t="shared" si="91"/>
        <v>Cumple</v>
      </c>
      <c r="AI139" s="8">
        <v>61749</v>
      </c>
      <c r="AJ139" s="8" t="str">
        <f t="shared" si="92"/>
        <v>Cumple</v>
      </c>
      <c r="AK139" s="8">
        <v>65000</v>
      </c>
      <c r="AL139" s="8" t="str">
        <f t="shared" si="93"/>
        <v>Cumple</v>
      </c>
      <c r="AM139" s="8">
        <v>61905</v>
      </c>
      <c r="AN139" s="8" t="str">
        <f t="shared" si="94"/>
        <v>Cumple</v>
      </c>
      <c r="AO139" s="8">
        <v>65000</v>
      </c>
      <c r="AP139" s="8" t="str">
        <f t="shared" si="95"/>
        <v>Cumple</v>
      </c>
      <c r="AQ139" s="46">
        <f t="shared" si="96"/>
        <v>52000</v>
      </c>
      <c r="AR139" s="46">
        <f t="shared" si="97"/>
        <v>61561.649170449309</v>
      </c>
      <c r="AS139" s="36"/>
      <c r="AT139" s="61"/>
    </row>
    <row r="140" spans="2:46" x14ac:dyDescent="0.25">
      <c r="B140" s="9">
        <v>108</v>
      </c>
      <c r="C140" s="53" t="s">
        <v>140</v>
      </c>
      <c r="D140" s="9" t="s">
        <v>145</v>
      </c>
      <c r="E140" s="9">
        <v>1</v>
      </c>
      <c r="F140" s="10">
        <v>305000</v>
      </c>
      <c r="G140" s="55">
        <v>304990</v>
      </c>
      <c r="H140" s="8" t="str">
        <f t="shared" si="78"/>
        <v>Cumple</v>
      </c>
      <c r="I140" s="55">
        <v>305000</v>
      </c>
      <c r="J140" s="8" t="str">
        <f t="shared" si="79"/>
        <v>Cumple</v>
      </c>
      <c r="K140" s="55"/>
      <c r="L140" s="8" t="str">
        <f t="shared" si="80"/>
        <v/>
      </c>
      <c r="M140" s="55">
        <v>305000</v>
      </c>
      <c r="N140" s="8" t="str">
        <f t="shared" si="81"/>
        <v>Cumple</v>
      </c>
      <c r="O140" s="55">
        <v>288225</v>
      </c>
      <c r="P140" s="8" t="str">
        <f t="shared" si="82"/>
        <v>Cumple</v>
      </c>
      <c r="Q140" s="55">
        <v>305000</v>
      </c>
      <c r="R140" s="8" t="str">
        <f t="shared" si="83"/>
        <v>Cumple</v>
      </c>
      <c r="S140" s="55">
        <v>304998</v>
      </c>
      <c r="T140" s="8" t="str">
        <f t="shared" si="84"/>
        <v>Cumple</v>
      </c>
      <c r="U140" s="8">
        <v>305000</v>
      </c>
      <c r="V140" s="8" t="str">
        <f t="shared" si="85"/>
        <v>Cumple</v>
      </c>
      <c r="W140" s="8"/>
      <c r="X140" s="8" t="str">
        <f t="shared" si="86"/>
        <v/>
      </c>
      <c r="Y140" s="8">
        <v>305000</v>
      </c>
      <c r="Z140" s="8" t="str">
        <f t="shared" si="87"/>
        <v>Cumple</v>
      </c>
      <c r="AA140" s="8">
        <v>289750</v>
      </c>
      <c r="AB140" s="8" t="str">
        <f t="shared" si="88"/>
        <v>Cumple</v>
      </c>
      <c r="AC140" s="8">
        <v>305000</v>
      </c>
      <c r="AD140" s="8" t="str">
        <f t="shared" si="89"/>
        <v>Cumple</v>
      </c>
      <c r="AE140" s="8">
        <v>305000</v>
      </c>
      <c r="AF140" s="8" t="str">
        <f t="shared" si="90"/>
        <v>Cumple</v>
      </c>
      <c r="AG140" s="8">
        <v>305000</v>
      </c>
      <c r="AH140" s="8" t="str">
        <f t="shared" si="91"/>
        <v>Cumple</v>
      </c>
      <c r="AI140" s="8">
        <v>289749</v>
      </c>
      <c r="AJ140" s="8" t="str">
        <f t="shared" si="92"/>
        <v>Cumple</v>
      </c>
      <c r="AK140" s="8">
        <v>305000</v>
      </c>
      <c r="AL140" s="8" t="str">
        <f t="shared" si="93"/>
        <v>Cumple</v>
      </c>
      <c r="AM140" s="8">
        <v>290476</v>
      </c>
      <c r="AN140" s="8" t="str">
        <f t="shared" si="94"/>
        <v>Cumple</v>
      </c>
      <c r="AO140" s="8">
        <v>305000</v>
      </c>
      <c r="AP140" s="8" t="str">
        <f t="shared" si="95"/>
        <v>Cumple</v>
      </c>
      <c r="AQ140" s="46">
        <f t="shared" si="96"/>
        <v>244000</v>
      </c>
      <c r="AR140" s="46">
        <f t="shared" si="97"/>
        <v>288868.82937260251</v>
      </c>
      <c r="AS140" s="36"/>
      <c r="AT140" s="61"/>
    </row>
    <row r="141" spans="2:46" x14ac:dyDescent="0.25">
      <c r="B141" s="9">
        <v>109</v>
      </c>
      <c r="C141" s="53" t="s">
        <v>141</v>
      </c>
      <c r="D141" s="9" t="s">
        <v>145</v>
      </c>
      <c r="E141" s="9">
        <v>1</v>
      </c>
      <c r="F141" s="10">
        <v>92500</v>
      </c>
      <c r="G141" s="55">
        <v>92490</v>
      </c>
      <c r="H141" s="8" t="str">
        <f t="shared" si="78"/>
        <v>Cumple</v>
      </c>
      <c r="I141" s="55">
        <v>92500</v>
      </c>
      <c r="J141" s="8" t="str">
        <f t="shared" si="79"/>
        <v>Cumple</v>
      </c>
      <c r="K141" s="55"/>
      <c r="L141" s="8" t="str">
        <f t="shared" si="80"/>
        <v/>
      </c>
      <c r="M141" s="55">
        <v>92500</v>
      </c>
      <c r="N141" s="8" t="str">
        <f t="shared" si="81"/>
        <v>Cumple</v>
      </c>
      <c r="O141" s="55">
        <v>87412</v>
      </c>
      <c r="P141" s="8" t="str">
        <f t="shared" si="82"/>
        <v>Cumple</v>
      </c>
      <c r="Q141" s="55">
        <v>92500</v>
      </c>
      <c r="R141" s="8" t="str">
        <f t="shared" si="83"/>
        <v>Cumple</v>
      </c>
      <c r="S141" s="55">
        <v>92498</v>
      </c>
      <c r="T141" s="8" t="str">
        <f t="shared" si="84"/>
        <v>Cumple</v>
      </c>
      <c r="U141" s="8">
        <v>92500</v>
      </c>
      <c r="V141" s="8" t="str">
        <f t="shared" si="85"/>
        <v>Cumple</v>
      </c>
      <c r="W141" s="8"/>
      <c r="X141" s="8" t="str">
        <f t="shared" si="86"/>
        <v/>
      </c>
      <c r="Y141" s="8">
        <v>92500</v>
      </c>
      <c r="Z141" s="8" t="str">
        <f t="shared" si="87"/>
        <v>Cumple</v>
      </c>
      <c r="AA141" s="8">
        <v>87875</v>
      </c>
      <c r="AB141" s="8" t="str">
        <f t="shared" si="88"/>
        <v>Cumple</v>
      </c>
      <c r="AC141" s="8">
        <v>92500</v>
      </c>
      <c r="AD141" s="8" t="str">
        <f t="shared" si="89"/>
        <v>Cumple</v>
      </c>
      <c r="AE141" s="8">
        <v>92500</v>
      </c>
      <c r="AF141" s="8" t="str">
        <f t="shared" si="90"/>
        <v>Cumple</v>
      </c>
      <c r="AG141" s="8">
        <v>92500</v>
      </c>
      <c r="AH141" s="8" t="str">
        <f t="shared" si="91"/>
        <v>Cumple</v>
      </c>
      <c r="AI141" s="8">
        <v>87874</v>
      </c>
      <c r="AJ141" s="8" t="str">
        <f t="shared" si="92"/>
        <v>Cumple</v>
      </c>
      <c r="AK141" s="8">
        <v>92500</v>
      </c>
      <c r="AL141" s="8" t="str">
        <f t="shared" si="93"/>
        <v>Cumple</v>
      </c>
      <c r="AM141" s="8">
        <v>88095</v>
      </c>
      <c r="AN141" s="8" t="str">
        <f t="shared" si="94"/>
        <v>Cumple</v>
      </c>
      <c r="AO141" s="8">
        <v>92500</v>
      </c>
      <c r="AP141" s="8" t="str">
        <f t="shared" si="95"/>
        <v>Cumple</v>
      </c>
      <c r="AQ141" s="46">
        <f t="shared" si="96"/>
        <v>74000</v>
      </c>
      <c r="AR141" s="46">
        <f t="shared" si="97"/>
        <v>87606.975032378366</v>
      </c>
      <c r="AS141" s="36"/>
      <c r="AT141" s="61"/>
    </row>
    <row r="142" spans="2:46" x14ac:dyDescent="0.25">
      <c r="B142" s="9">
        <v>110</v>
      </c>
      <c r="C142" s="53" t="s">
        <v>142</v>
      </c>
      <c r="D142" s="9" t="s">
        <v>145</v>
      </c>
      <c r="E142" s="9">
        <v>1</v>
      </c>
      <c r="F142" s="10">
        <v>42500</v>
      </c>
      <c r="G142" s="55">
        <v>42490</v>
      </c>
      <c r="H142" s="8" t="str">
        <f t="shared" si="78"/>
        <v>Cumple</v>
      </c>
      <c r="I142" s="55">
        <v>42500</v>
      </c>
      <c r="J142" s="8" t="str">
        <f t="shared" si="79"/>
        <v>Cumple</v>
      </c>
      <c r="K142" s="55"/>
      <c r="L142" s="8" t="str">
        <f t="shared" si="80"/>
        <v/>
      </c>
      <c r="M142" s="55">
        <v>42500</v>
      </c>
      <c r="N142" s="8" t="str">
        <f t="shared" si="81"/>
        <v>Cumple</v>
      </c>
      <c r="O142" s="55">
        <v>40162</v>
      </c>
      <c r="P142" s="8" t="str">
        <f t="shared" si="82"/>
        <v>Cumple</v>
      </c>
      <c r="Q142" s="55">
        <v>42500</v>
      </c>
      <c r="R142" s="8" t="str">
        <f t="shared" si="83"/>
        <v>Cumple</v>
      </c>
      <c r="S142" s="55">
        <v>42498</v>
      </c>
      <c r="T142" s="8" t="str">
        <f t="shared" si="84"/>
        <v>Cumple</v>
      </c>
      <c r="U142" s="8">
        <v>42500</v>
      </c>
      <c r="V142" s="8" t="str">
        <f t="shared" si="85"/>
        <v>Cumple</v>
      </c>
      <c r="W142" s="8"/>
      <c r="X142" s="8" t="str">
        <f t="shared" si="86"/>
        <v/>
      </c>
      <c r="Y142" s="8">
        <v>42500</v>
      </c>
      <c r="Z142" s="8" t="str">
        <f t="shared" si="87"/>
        <v>Cumple</v>
      </c>
      <c r="AA142" s="8">
        <v>40375</v>
      </c>
      <c r="AB142" s="8" t="str">
        <f t="shared" si="88"/>
        <v>Cumple</v>
      </c>
      <c r="AC142" s="8">
        <v>42500</v>
      </c>
      <c r="AD142" s="8" t="str">
        <f t="shared" si="89"/>
        <v>Cumple</v>
      </c>
      <c r="AE142" s="8">
        <v>42500</v>
      </c>
      <c r="AF142" s="8" t="str">
        <f t="shared" si="90"/>
        <v>Cumple</v>
      </c>
      <c r="AG142" s="8">
        <v>42500</v>
      </c>
      <c r="AH142" s="8" t="str">
        <f t="shared" si="91"/>
        <v>Cumple</v>
      </c>
      <c r="AI142" s="8">
        <v>40374</v>
      </c>
      <c r="AJ142" s="8" t="str">
        <f t="shared" si="92"/>
        <v>Cumple</v>
      </c>
      <c r="AK142" s="8">
        <v>42500</v>
      </c>
      <c r="AL142" s="8" t="str">
        <f t="shared" si="93"/>
        <v>Cumple</v>
      </c>
      <c r="AM142" s="8">
        <v>40476</v>
      </c>
      <c r="AN142" s="8" t="str">
        <f t="shared" si="94"/>
        <v>Cumple</v>
      </c>
      <c r="AO142" s="8">
        <v>42500</v>
      </c>
      <c r="AP142" s="8" t="str">
        <f t="shared" si="95"/>
        <v>Cumple</v>
      </c>
      <c r="AQ142" s="46">
        <f t="shared" si="96"/>
        <v>34000</v>
      </c>
      <c r="AR142" s="46">
        <f t="shared" si="97"/>
        <v>40251.312048948021</v>
      </c>
      <c r="AS142" s="36"/>
      <c r="AT142" s="61"/>
    </row>
    <row r="143" spans="2:46" x14ac:dyDescent="0.25">
      <c r="B143" s="9">
        <v>111</v>
      </c>
      <c r="C143" s="53" t="s">
        <v>143</v>
      </c>
      <c r="D143" s="9" t="s">
        <v>145</v>
      </c>
      <c r="E143" s="9">
        <v>1</v>
      </c>
      <c r="F143" s="10">
        <v>102500</v>
      </c>
      <c r="G143" s="55">
        <v>102490</v>
      </c>
      <c r="H143" s="8" t="str">
        <f t="shared" si="78"/>
        <v>Cumple</v>
      </c>
      <c r="I143" s="55">
        <v>102500</v>
      </c>
      <c r="J143" s="8" t="str">
        <f t="shared" si="79"/>
        <v>Cumple</v>
      </c>
      <c r="K143" s="55"/>
      <c r="L143" s="8" t="str">
        <f t="shared" si="80"/>
        <v/>
      </c>
      <c r="M143" s="55">
        <v>102500</v>
      </c>
      <c r="N143" s="8" t="str">
        <f t="shared" si="81"/>
        <v>Cumple</v>
      </c>
      <c r="O143" s="55">
        <v>96862</v>
      </c>
      <c r="P143" s="8" t="str">
        <f t="shared" si="82"/>
        <v>Cumple</v>
      </c>
      <c r="Q143" s="55">
        <v>102500</v>
      </c>
      <c r="R143" s="8" t="str">
        <f t="shared" si="83"/>
        <v>Cumple</v>
      </c>
      <c r="S143" s="55">
        <v>102498</v>
      </c>
      <c r="T143" s="8" t="str">
        <f t="shared" si="84"/>
        <v>Cumple</v>
      </c>
      <c r="U143" s="8">
        <v>102500</v>
      </c>
      <c r="V143" s="8" t="str">
        <f t="shared" si="85"/>
        <v>Cumple</v>
      </c>
      <c r="W143" s="8"/>
      <c r="X143" s="8" t="str">
        <f t="shared" si="86"/>
        <v/>
      </c>
      <c r="Y143" s="8">
        <v>102500</v>
      </c>
      <c r="Z143" s="8" t="str">
        <f t="shared" si="87"/>
        <v>Cumple</v>
      </c>
      <c r="AA143" s="8">
        <v>97375</v>
      </c>
      <c r="AB143" s="8" t="str">
        <f t="shared" si="88"/>
        <v>Cumple</v>
      </c>
      <c r="AC143" s="8">
        <v>102500</v>
      </c>
      <c r="AD143" s="8" t="str">
        <f t="shared" si="89"/>
        <v>Cumple</v>
      </c>
      <c r="AE143" s="8">
        <v>102500</v>
      </c>
      <c r="AF143" s="8" t="str">
        <f t="shared" si="90"/>
        <v>Cumple</v>
      </c>
      <c r="AG143" s="8">
        <v>102500</v>
      </c>
      <c r="AH143" s="8" t="str">
        <f t="shared" si="91"/>
        <v>Cumple</v>
      </c>
      <c r="AI143" s="8">
        <v>97374</v>
      </c>
      <c r="AJ143" s="8" t="str">
        <f t="shared" si="92"/>
        <v>Cumple</v>
      </c>
      <c r="AK143" s="8">
        <v>102500</v>
      </c>
      <c r="AL143" s="8" t="str">
        <f t="shared" si="93"/>
        <v>Cumple</v>
      </c>
      <c r="AM143" s="8">
        <v>97619</v>
      </c>
      <c r="AN143" s="8" t="str">
        <f t="shared" si="94"/>
        <v>Cumple</v>
      </c>
      <c r="AO143" s="8">
        <v>102500</v>
      </c>
      <c r="AP143" s="8" t="str">
        <f t="shared" si="95"/>
        <v>Cumple</v>
      </c>
      <c r="AQ143" s="46">
        <f t="shared" si="96"/>
        <v>82000</v>
      </c>
      <c r="AR143" s="46">
        <f t="shared" si="97"/>
        <v>97078.107564589198</v>
      </c>
      <c r="AS143" s="36"/>
      <c r="AT143" s="61"/>
    </row>
    <row r="144" spans="2:46" x14ac:dyDescent="0.25">
      <c r="B144" s="9">
        <v>112</v>
      </c>
      <c r="C144" s="53" t="s">
        <v>144</v>
      </c>
      <c r="D144" s="9" t="s">
        <v>145</v>
      </c>
      <c r="E144" s="9">
        <v>1</v>
      </c>
      <c r="F144" s="10">
        <v>11000</v>
      </c>
      <c r="G144" s="55">
        <v>10990</v>
      </c>
      <c r="H144" s="8" t="str">
        <f t="shared" si="78"/>
        <v>Cumple</v>
      </c>
      <c r="I144" s="55">
        <v>11000</v>
      </c>
      <c r="J144" s="8" t="str">
        <f t="shared" si="79"/>
        <v>Cumple</v>
      </c>
      <c r="K144" s="55"/>
      <c r="L144" s="8" t="str">
        <f t="shared" si="80"/>
        <v/>
      </c>
      <c r="M144" s="55">
        <v>11000</v>
      </c>
      <c r="N144" s="8" t="str">
        <f t="shared" si="81"/>
        <v>Cumple</v>
      </c>
      <c r="O144" s="55">
        <v>10395</v>
      </c>
      <c r="P144" s="8" t="str">
        <f t="shared" si="82"/>
        <v>Cumple</v>
      </c>
      <c r="Q144" s="55">
        <v>11000</v>
      </c>
      <c r="R144" s="8" t="str">
        <f t="shared" si="83"/>
        <v>Cumple</v>
      </c>
      <c r="S144" s="55">
        <v>10998</v>
      </c>
      <c r="T144" s="8" t="str">
        <f t="shared" si="84"/>
        <v>Cumple</v>
      </c>
      <c r="U144" s="8">
        <v>11000</v>
      </c>
      <c r="V144" s="8" t="str">
        <f t="shared" si="85"/>
        <v>Cumple</v>
      </c>
      <c r="W144" s="8"/>
      <c r="X144" s="8" t="str">
        <f t="shared" si="86"/>
        <v/>
      </c>
      <c r="Y144" s="8">
        <v>11000</v>
      </c>
      <c r="Z144" s="8" t="str">
        <f t="shared" si="87"/>
        <v>Cumple</v>
      </c>
      <c r="AA144" s="8">
        <v>10450</v>
      </c>
      <c r="AB144" s="8" t="str">
        <f t="shared" si="88"/>
        <v>Cumple</v>
      </c>
      <c r="AC144" s="8">
        <v>11000</v>
      </c>
      <c r="AD144" s="8" t="str">
        <f t="shared" si="89"/>
        <v>Cumple</v>
      </c>
      <c r="AE144" s="8">
        <v>11000</v>
      </c>
      <c r="AF144" s="8" t="str">
        <f t="shared" si="90"/>
        <v>Cumple</v>
      </c>
      <c r="AG144" s="8">
        <v>11000</v>
      </c>
      <c r="AH144" s="8" t="str">
        <f t="shared" si="91"/>
        <v>Cumple</v>
      </c>
      <c r="AI144" s="8">
        <v>10449</v>
      </c>
      <c r="AJ144" s="8" t="str">
        <f t="shared" si="92"/>
        <v>Cumple</v>
      </c>
      <c r="AK144" s="8">
        <v>11000</v>
      </c>
      <c r="AL144" s="8" t="str">
        <f t="shared" si="93"/>
        <v>Cumple</v>
      </c>
      <c r="AM144" s="8">
        <v>10476</v>
      </c>
      <c r="AN144" s="8" t="str">
        <f t="shared" si="94"/>
        <v>Cumple</v>
      </c>
      <c r="AO144" s="8">
        <v>11000</v>
      </c>
      <c r="AP144" s="8" t="str">
        <f t="shared" si="95"/>
        <v>Cumple</v>
      </c>
      <c r="AQ144" s="46">
        <f t="shared" si="96"/>
        <v>8800</v>
      </c>
      <c r="AR144" s="46">
        <f t="shared" si="97"/>
        <v>10417.530437986312</v>
      </c>
      <c r="AS144" s="36"/>
      <c r="AT144" s="61"/>
    </row>
    <row r="146" spans="3:44" x14ac:dyDescent="0.25">
      <c r="G146" s="62">
        <f>1-(G32/$F$32)</f>
        <v>3.291409157146763E-5</v>
      </c>
      <c r="I146" s="62">
        <f>1-(I32/$F$32)</f>
        <v>0</v>
      </c>
      <c r="M146" s="62">
        <f>1-(M32/$F$32)</f>
        <v>0</v>
      </c>
      <c r="O146" s="62">
        <f>1-(O32/$F$32)</f>
        <v>5.5001031262678191E-2</v>
      </c>
      <c r="Q146" s="62">
        <f>1-(Q32/$F$32)</f>
        <v>1.0925839525802727E-3</v>
      </c>
      <c r="S146" s="62">
        <f>1-(S32/$F$32)</f>
        <v>6.1184701344307868E-6</v>
      </c>
      <c r="U146" s="62">
        <f>1-(U32/$F$32)</f>
        <v>0</v>
      </c>
      <c r="W146" s="62" t="e">
        <f>1-(W32/$F$32)</f>
        <v>#VALUE!</v>
      </c>
      <c r="Y146" s="62">
        <f>1-(Y32/$F$32)</f>
        <v>-1.0447779417351644E-2</v>
      </c>
      <c r="AA146" s="62">
        <f>1-(AA32/$F$32)</f>
        <v>5.0000000000000044E-2</v>
      </c>
      <c r="AC146" s="62">
        <f>1-(AC32/$F$32)</f>
        <v>0</v>
      </c>
      <c r="AE146" s="62">
        <f>1-(AE32/$F$32)</f>
        <v>6.3916707517925886E-3</v>
      </c>
      <c r="AG146" s="62">
        <f>1-(AG32/$F$32)</f>
        <v>0</v>
      </c>
      <c r="AI146" s="62">
        <f>1-(AI32/$F$32)</f>
        <v>5.0002978657000763E-2</v>
      </c>
      <c r="AK146" s="62">
        <f>1-(AK32/$F$32)</f>
        <v>0</v>
      </c>
      <c r="AM146" s="62">
        <f>1-(AM32/$F$32)</f>
        <v>4.761904241626691E-2</v>
      </c>
      <c r="AO146" s="62">
        <f>1-(AO32/$F$32)</f>
        <v>0</v>
      </c>
    </row>
    <row r="148" spans="3:44" ht="25.9" customHeight="1" x14ac:dyDescent="0.25">
      <c r="C148" s="71" t="s">
        <v>179</v>
      </c>
      <c r="D148" s="71"/>
      <c r="E148" s="71"/>
      <c r="F148" s="71"/>
      <c r="G148" s="71"/>
      <c r="H148" s="71"/>
      <c r="I148" s="71"/>
      <c r="J148" s="71"/>
      <c r="K148" s="71"/>
      <c r="L148" s="71"/>
      <c r="M148" s="71"/>
      <c r="N148" s="71"/>
      <c r="O148" s="71"/>
      <c r="P148" s="71"/>
      <c r="Q148" s="71"/>
      <c r="R148" s="71"/>
      <c r="S148" s="71"/>
      <c r="T148" s="71"/>
      <c r="U148" s="71"/>
      <c r="V148" s="71"/>
      <c r="W148" s="71"/>
      <c r="X148" s="71"/>
      <c r="Y148" s="71"/>
      <c r="Z148" s="71"/>
      <c r="AA148" s="71"/>
      <c r="AB148" s="71"/>
      <c r="AC148" s="71"/>
      <c r="AD148" s="71"/>
      <c r="AE148" s="71"/>
      <c r="AF148" s="71"/>
      <c r="AG148" s="71"/>
      <c r="AH148" s="71"/>
      <c r="AI148" s="71"/>
      <c r="AJ148" s="71"/>
      <c r="AK148" s="71"/>
      <c r="AL148" s="71"/>
      <c r="AM148" s="71"/>
      <c r="AN148" s="71"/>
      <c r="AO148" s="71"/>
      <c r="AP148" s="71"/>
      <c r="AQ148" s="71"/>
      <c r="AR148" s="71"/>
    </row>
    <row r="149" spans="3:44" ht="69" customHeight="1" x14ac:dyDescent="0.25">
      <c r="C149" s="71" t="s">
        <v>181</v>
      </c>
      <c r="D149" s="71"/>
      <c r="E149" s="71"/>
      <c r="F149" s="71"/>
      <c r="G149" s="71"/>
      <c r="H149" s="71"/>
      <c r="I149" s="71"/>
      <c r="J149" s="71"/>
      <c r="K149" s="71"/>
      <c r="L149" s="71"/>
      <c r="M149" s="71"/>
      <c r="N149" s="71"/>
      <c r="O149" s="71"/>
      <c r="P149" s="71"/>
      <c r="Q149" s="71"/>
      <c r="R149" s="71"/>
      <c r="S149" s="71"/>
      <c r="T149" s="71"/>
      <c r="U149" s="71"/>
      <c r="V149" s="71"/>
      <c r="W149" s="71"/>
      <c r="X149" s="71"/>
      <c r="Y149" s="71"/>
      <c r="Z149" s="71"/>
      <c r="AA149" s="71"/>
      <c r="AB149" s="71"/>
      <c r="AC149" s="71"/>
      <c r="AD149" s="71"/>
      <c r="AE149" s="71"/>
      <c r="AF149" s="71"/>
      <c r="AG149" s="71"/>
      <c r="AH149" s="71"/>
      <c r="AI149" s="71"/>
      <c r="AJ149" s="71"/>
      <c r="AK149" s="71"/>
      <c r="AL149" s="71"/>
      <c r="AM149" s="71"/>
      <c r="AN149" s="71"/>
      <c r="AO149" s="71"/>
      <c r="AP149" s="71"/>
      <c r="AQ149" s="71"/>
      <c r="AR149" s="71"/>
    </row>
    <row r="154" spans="3:44" x14ac:dyDescent="0.25">
      <c r="C154" s="42" t="s">
        <v>31</v>
      </c>
    </row>
    <row r="155" spans="3:44" x14ac:dyDescent="0.25">
      <c r="C155" s="7" t="s">
        <v>8</v>
      </c>
    </row>
    <row r="156" spans="3:44" x14ac:dyDescent="0.25">
      <c r="C156" s="7" t="s">
        <v>9</v>
      </c>
    </row>
  </sheetData>
  <autoFilter ref="B32:AS44" xr:uid="{DE38F92C-7F6F-4CEB-8040-59A51629C59A}"/>
  <mergeCells count="83">
    <mergeCell ref="C149:AR149"/>
    <mergeCell ref="Q31:R31"/>
    <mergeCell ref="S31:T31"/>
    <mergeCell ref="B2:AQ2"/>
    <mergeCell ref="Q30:R30"/>
    <mergeCell ref="S30:T30"/>
    <mergeCell ref="I31:J31"/>
    <mergeCell ref="K31:L31"/>
    <mergeCell ref="M31:N31"/>
    <mergeCell ref="O31:P31"/>
    <mergeCell ref="G31:H31"/>
    <mergeCell ref="G30:H30"/>
    <mergeCell ref="I30:J30"/>
    <mergeCell ref="B28:AQ28"/>
    <mergeCell ref="K30:L30"/>
    <mergeCell ref="M30:N30"/>
    <mergeCell ref="C25:D25"/>
    <mergeCell ref="C26:D26"/>
    <mergeCell ref="L5:M5"/>
    <mergeCell ref="O5:P5"/>
    <mergeCell ref="E5:F5"/>
    <mergeCell ref="E6:F6"/>
    <mergeCell ref="E7:F7"/>
    <mergeCell ref="E8:F8"/>
    <mergeCell ref="E9:F9"/>
    <mergeCell ref="E10:F10"/>
    <mergeCell ref="E11:F11"/>
    <mergeCell ref="E12:F12"/>
    <mergeCell ref="E13:F13"/>
    <mergeCell ref="E14:F14"/>
    <mergeCell ref="E15:F15"/>
    <mergeCell ref="E16:F16"/>
    <mergeCell ref="U30:V30"/>
    <mergeCell ref="W30:X30"/>
    <mergeCell ref="Y30:Z30"/>
    <mergeCell ref="AA30:AB30"/>
    <mergeCell ref="E17:F17"/>
    <mergeCell ref="E23:F23"/>
    <mergeCell ref="E18:F18"/>
    <mergeCell ref="E19:F19"/>
    <mergeCell ref="E20:F20"/>
    <mergeCell ref="E21:F21"/>
    <mergeCell ref="E22:F22"/>
    <mergeCell ref="O30:P30"/>
    <mergeCell ref="AC30:AD30"/>
    <mergeCell ref="AI31:AJ31"/>
    <mergeCell ref="AK31:AL31"/>
    <mergeCell ref="AM31:AN31"/>
    <mergeCell ref="AO31:AP31"/>
    <mergeCell ref="AE30:AF30"/>
    <mergeCell ref="AG30:AH30"/>
    <mergeCell ref="AI30:AJ30"/>
    <mergeCell ref="AK30:AL30"/>
    <mergeCell ref="AM30:AN30"/>
    <mergeCell ref="L6:M6"/>
    <mergeCell ref="AA29:AB29"/>
    <mergeCell ref="AC29:AD29"/>
    <mergeCell ref="AE29:AF29"/>
    <mergeCell ref="AG29:AH29"/>
    <mergeCell ref="Q29:R29"/>
    <mergeCell ref="S29:T29"/>
    <mergeCell ref="U29:V29"/>
    <mergeCell ref="W29:X29"/>
    <mergeCell ref="Y29:Z29"/>
    <mergeCell ref="K29:L29"/>
    <mergeCell ref="M29:N29"/>
    <mergeCell ref="O29:P29"/>
    <mergeCell ref="C148:AR148"/>
    <mergeCell ref="AK29:AL29"/>
    <mergeCell ref="AM29:AN29"/>
    <mergeCell ref="AO29:AP29"/>
    <mergeCell ref="C27:D27"/>
    <mergeCell ref="AI29:AJ29"/>
    <mergeCell ref="G29:H29"/>
    <mergeCell ref="I29:J29"/>
    <mergeCell ref="AO30:AP30"/>
    <mergeCell ref="U31:V31"/>
    <mergeCell ref="W31:X31"/>
    <mergeCell ref="Y31:Z31"/>
    <mergeCell ref="AA31:AB31"/>
    <mergeCell ref="AC31:AD31"/>
    <mergeCell ref="AE31:AF31"/>
    <mergeCell ref="AG31:AH31"/>
  </mergeCells>
  <phoneticPr fontId="7" type="noConversion"/>
  <conditionalFormatting sqref="I32 G32:G144">
    <cfRule type="cellIs" dxfId="62" priority="283" stopIfTrue="1" operator="greaterThan">
      <formula>$F32</formula>
    </cfRule>
    <cfRule type="cellIs" dxfId="61" priority="284" operator="lessThan">
      <formula>$AQ32</formula>
    </cfRule>
  </conditionalFormatting>
  <conditionalFormatting sqref="H32">
    <cfRule type="cellIs" dxfId="60" priority="130" operator="equal">
      <formula>"Aclarar Valores"</formula>
    </cfRule>
    <cfRule type="cellIs" dxfId="59" priority="131" operator="equal">
      <formula>"No Cumple"</formula>
    </cfRule>
    <cfRule type="cellIs" dxfId="58" priority="132" operator="equal">
      <formula>"Cumple"</formula>
    </cfRule>
  </conditionalFormatting>
  <conditionalFormatting sqref="H33:H144">
    <cfRule type="cellIs" dxfId="57" priority="74" operator="equal">
      <formula>"Aclarar Valor"</formula>
    </cfRule>
    <cfRule type="cellIs" dxfId="56" priority="75" operator="equal">
      <formula>"No Cumple"</formula>
    </cfRule>
    <cfRule type="cellIs" dxfId="55" priority="76" operator="equal">
      <formula>"Cumple"</formula>
    </cfRule>
  </conditionalFormatting>
  <conditionalFormatting sqref="I33:I144">
    <cfRule type="cellIs" dxfId="54" priority="72" stopIfTrue="1" operator="greaterThan">
      <formula>$F33</formula>
    </cfRule>
    <cfRule type="cellIs" dxfId="53" priority="73" operator="lessThan">
      <formula>$AQ33</formula>
    </cfRule>
  </conditionalFormatting>
  <conditionalFormatting sqref="J33:J144">
    <cfRule type="cellIs" dxfId="52" priority="69" operator="equal">
      <formula>"Aclarar Valor"</formula>
    </cfRule>
    <cfRule type="cellIs" dxfId="51" priority="70" operator="equal">
      <formula>"No Cumple"</formula>
    </cfRule>
    <cfRule type="cellIs" dxfId="50" priority="71" operator="equal">
      <formula>"Cumple"</formula>
    </cfRule>
  </conditionalFormatting>
  <conditionalFormatting sqref="K33:K144">
    <cfRule type="cellIs" dxfId="49" priority="67" stopIfTrue="1" operator="greaterThan">
      <formula>$F33</formula>
    </cfRule>
    <cfRule type="cellIs" dxfId="48" priority="68" operator="lessThan">
      <formula>$AQ33</formula>
    </cfRule>
  </conditionalFormatting>
  <conditionalFormatting sqref="L33:L144">
    <cfRule type="cellIs" dxfId="47" priority="64" operator="equal">
      <formula>"Aclarar Valor"</formula>
    </cfRule>
    <cfRule type="cellIs" dxfId="46" priority="65" operator="equal">
      <formula>"No Cumple"</formula>
    </cfRule>
    <cfRule type="cellIs" dxfId="45" priority="66" operator="equal">
      <formula>"Cumple"</formula>
    </cfRule>
  </conditionalFormatting>
  <conditionalFormatting sqref="M33:M144">
    <cfRule type="cellIs" dxfId="44" priority="62" stopIfTrue="1" operator="greaterThan">
      <formula>$F33</formula>
    </cfRule>
    <cfRule type="cellIs" dxfId="43" priority="63" operator="lessThan">
      <formula>$AQ33</formula>
    </cfRule>
  </conditionalFormatting>
  <conditionalFormatting sqref="N33:N144">
    <cfRule type="cellIs" dxfId="42" priority="59" operator="equal">
      <formula>"Aclarar Valor"</formula>
    </cfRule>
    <cfRule type="cellIs" dxfId="41" priority="60" operator="equal">
      <formula>"No Cumple"</formula>
    </cfRule>
    <cfRule type="cellIs" dxfId="40" priority="61" operator="equal">
      <formula>"Cumple"</formula>
    </cfRule>
  </conditionalFormatting>
  <conditionalFormatting sqref="O33:O144">
    <cfRule type="cellIs" dxfId="39" priority="57" stopIfTrue="1" operator="greaterThan">
      <formula>$F33</formula>
    </cfRule>
    <cfRule type="cellIs" dxfId="38" priority="58" operator="lessThan">
      <formula>$AQ33</formula>
    </cfRule>
  </conditionalFormatting>
  <conditionalFormatting sqref="P33:P144">
    <cfRule type="cellIs" dxfId="37" priority="54" operator="equal">
      <formula>"Aclarar Valor"</formula>
    </cfRule>
    <cfRule type="cellIs" dxfId="36" priority="55" operator="equal">
      <formula>"No Cumple"</formula>
    </cfRule>
    <cfRule type="cellIs" dxfId="35" priority="56" operator="equal">
      <formula>"Cumple"</formula>
    </cfRule>
  </conditionalFormatting>
  <conditionalFormatting sqref="Q33:Q144">
    <cfRule type="cellIs" dxfId="34" priority="52" stopIfTrue="1" operator="greaterThan">
      <formula>$F33</formula>
    </cfRule>
    <cfRule type="cellIs" dxfId="33" priority="53" operator="lessThan">
      <formula>$AQ33</formula>
    </cfRule>
  </conditionalFormatting>
  <conditionalFormatting sqref="R33:R144">
    <cfRule type="cellIs" dxfId="32" priority="49" operator="equal">
      <formula>"Aclarar Valor"</formula>
    </cfRule>
    <cfRule type="cellIs" dxfId="31" priority="50" operator="equal">
      <formula>"No Cumple"</formula>
    </cfRule>
    <cfRule type="cellIs" dxfId="30" priority="51" operator="equal">
      <formula>"Cumple"</formula>
    </cfRule>
  </conditionalFormatting>
  <conditionalFormatting sqref="S33:S144">
    <cfRule type="cellIs" dxfId="29" priority="47" stopIfTrue="1" operator="greaterThan">
      <formula>$F33</formula>
    </cfRule>
    <cfRule type="cellIs" dxfId="28" priority="48" operator="lessThan">
      <formula>$AQ33</formula>
    </cfRule>
  </conditionalFormatting>
  <conditionalFormatting sqref="T33:AP123 T125:AP144 T124:AE124 AG124:AP124">
    <cfRule type="cellIs" dxfId="27" priority="44" operator="equal">
      <formula>"Aclarar Valor"</formula>
    </cfRule>
    <cfRule type="cellIs" dxfId="26" priority="45" operator="equal">
      <formula>"No Cumple"</formula>
    </cfRule>
    <cfRule type="cellIs" dxfId="25" priority="46" operator="equal">
      <formula>"Cumple"</formula>
    </cfRule>
  </conditionalFormatting>
  <conditionalFormatting sqref="K32 M32 O32 Q32 S32 U32 Y32 AA32 AC32 AE32 AG32 AI32 AK32 AM32 AO32 W32">
    <cfRule type="cellIs" dxfId="24" priority="42" stopIfTrue="1" operator="greaterThan">
      <formula>$F32</formula>
    </cfRule>
    <cfRule type="cellIs" dxfId="23" priority="43" operator="lessThan">
      <formula>$AQ32</formula>
    </cfRule>
  </conditionalFormatting>
  <conditionalFormatting sqref="L32 T32 V32 X32 Z32 AB32 AD32 AF32 AH32 AJ32 AL32 AN32 AP32">
    <cfRule type="cellIs" dxfId="22" priority="39" operator="equal">
      <formula>"Aclarar Valores"</formula>
    </cfRule>
    <cfRule type="cellIs" dxfId="21" priority="40" operator="equal">
      <formula>"No Cumple"</formula>
    </cfRule>
    <cfRule type="cellIs" dxfId="20" priority="41" operator="equal">
      <formula>"Cumple"</formula>
    </cfRule>
  </conditionalFormatting>
  <conditionalFormatting sqref="D6:D23">
    <cfRule type="cellIs" dxfId="19" priority="36" operator="equal">
      <formula>"Aclarar Valores"</formula>
    </cfRule>
    <cfRule type="cellIs" dxfId="18" priority="37" operator="equal">
      <formula>"No Cumple"</formula>
    </cfRule>
    <cfRule type="cellIs" dxfId="17" priority="38" operator="equal">
      <formula>"Cumple"</formula>
    </cfRule>
  </conditionalFormatting>
  <conditionalFormatting sqref="J32">
    <cfRule type="cellIs" dxfId="16" priority="21" operator="equal">
      <formula>"Aclarar Valores"</formula>
    </cfRule>
    <cfRule type="cellIs" dxfId="15" priority="22" operator="equal">
      <formula>"No Cumple"</formula>
    </cfRule>
    <cfRule type="cellIs" dxfId="14" priority="23" operator="equal">
      <formula>"Cumple"</formula>
    </cfRule>
  </conditionalFormatting>
  <conditionalFormatting sqref="N32">
    <cfRule type="cellIs" dxfId="13" priority="15" operator="equal">
      <formula>"Aclarar Valores"</formula>
    </cfRule>
    <cfRule type="cellIs" dxfId="12" priority="16" operator="equal">
      <formula>"No Cumple"</formula>
    </cfRule>
    <cfRule type="cellIs" dxfId="11" priority="17" operator="equal">
      <formula>"Cumple"</formula>
    </cfRule>
  </conditionalFormatting>
  <conditionalFormatting sqref="P32">
    <cfRule type="cellIs" dxfId="10" priority="12" operator="equal">
      <formula>"Aclarar Valores"</formula>
    </cfRule>
    <cfRule type="cellIs" dxfId="9" priority="13" operator="equal">
      <formula>"No Cumple"</formula>
    </cfRule>
    <cfRule type="cellIs" dxfId="8" priority="14" operator="equal">
      <formula>"Cumple"</formula>
    </cfRule>
  </conditionalFormatting>
  <conditionalFormatting sqref="R32">
    <cfRule type="cellIs" dxfId="7" priority="9" operator="equal">
      <formula>"Aclarar Valores"</formula>
    </cfRule>
    <cfRule type="cellIs" dxfId="6" priority="10" operator="equal">
      <formula>"No Cumple"</formula>
    </cfRule>
    <cfRule type="cellIs" dxfId="5" priority="11" operator="equal">
      <formula>"Cumple"</formula>
    </cfRule>
  </conditionalFormatting>
  <conditionalFormatting sqref="G6:G23">
    <cfRule type="cellIs" dxfId="4" priority="6" operator="lessThan">
      <formula>$L$6</formula>
    </cfRule>
    <cfRule type="cellIs" dxfId="3" priority="7" operator="greaterThanOrEqual">
      <formula>$L$6</formula>
    </cfRule>
  </conditionalFormatting>
  <conditionalFormatting sqref="AF124">
    <cfRule type="cellIs" dxfId="2" priority="1" operator="equal">
      <formula>"Aclarar Valor"</formula>
    </cfRule>
    <cfRule type="cellIs" dxfId="1" priority="2" operator="equal">
      <formula>"No Cumple"</formula>
    </cfRule>
    <cfRule type="cellIs" dxfId="0" priority="3" operator="equal">
      <formula>"Cumple"</formula>
    </cfRule>
  </conditionalFormatting>
  <pageMargins left="0.7" right="0.7" top="0.75" bottom="0.75" header="0.3" footer="0.3"/>
  <pageSetup scale="35"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3BD917-692E-44A7-A4F0-37E87B430EC2}">
  <sheetPr>
    <pageSetUpPr fitToPage="1"/>
  </sheetPr>
  <dimension ref="A1:K144"/>
  <sheetViews>
    <sheetView workbookViewId="0">
      <selection activeCell="I15" sqref="I15"/>
    </sheetView>
  </sheetViews>
  <sheetFormatPr baseColWidth="10" defaultColWidth="0" defaultRowHeight="15" x14ac:dyDescent="0.25"/>
  <cols>
    <col min="1" max="1" width="6.28515625" customWidth="1"/>
    <col min="2" max="2" width="9.28515625" customWidth="1"/>
    <col min="3" max="3" width="64.42578125" customWidth="1"/>
    <col min="4" max="4" width="12.28515625" customWidth="1"/>
    <col min="5" max="5" width="18.5703125" customWidth="1"/>
    <col min="6" max="6" width="20.28515625" customWidth="1"/>
    <col min="7" max="7" width="18.85546875" customWidth="1"/>
    <col min="8" max="8" width="19.7109375" customWidth="1"/>
    <col min="9" max="9" width="25.28515625" bestFit="1" customWidth="1"/>
    <col min="10" max="10" width="19.42578125" customWidth="1"/>
    <col min="11" max="11" width="11.5703125" customWidth="1"/>
    <col min="12" max="16384" width="11.5703125" hidden="1"/>
  </cols>
  <sheetData>
    <row r="1" spans="2:10" x14ac:dyDescent="0.25">
      <c r="B1" s="11"/>
      <c r="C1" s="11"/>
      <c r="D1" s="11"/>
      <c r="E1" s="11"/>
      <c r="F1" s="11"/>
      <c r="G1" s="11"/>
    </row>
    <row r="2" spans="2:10" ht="15.75" x14ac:dyDescent="0.25">
      <c r="B2" s="101" t="s">
        <v>165</v>
      </c>
      <c r="C2" s="101"/>
      <c r="D2" s="101"/>
      <c r="E2" s="101"/>
      <c r="F2" s="101"/>
      <c r="G2" s="101"/>
      <c r="H2" s="101"/>
      <c r="I2" s="101"/>
      <c r="J2" s="101"/>
    </row>
    <row r="3" spans="2:10" ht="27.6" customHeight="1" x14ac:dyDescent="0.25">
      <c r="B3" s="102" t="s">
        <v>166</v>
      </c>
      <c r="C3" s="102"/>
      <c r="D3" s="102"/>
      <c r="E3" s="102"/>
      <c r="F3" s="102"/>
      <c r="G3" s="102"/>
      <c r="H3" s="102"/>
      <c r="I3" s="102"/>
      <c r="J3" s="11"/>
    </row>
    <row r="4" spans="2:10" ht="30" customHeight="1" x14ac:dyDescent="0.25">
      <c r="B4" s="102"/>
      <c r="C4" s="102"/>
      <c r="D4" s="102"/>
      <c r="E4" s="102"/>
      <c r="F4" s="102"/>
      <c r="G4" s="102"/>
      <c r="H4" s="102"/>
      <c r="I4" s="102"/>
      <c r="J4" s="11"/>
    </row>
    <row r="5" spans="2:10" x14ac:dyDescent="0.25">
      <c r="B5" s="103"/>
      <c r="C5" s="103"/>
      <c r="D5" s="103"/>
      <c r="E5" s="103"/>
      <c r="F5" s="103"/>
      <c r="G5" s="103"/>
      <c r="H5" s="103"/>
      <c r="I5" s="103"/>
      <c r="J5" s="103"/>
    </row>
    <row r="6" spans="2:10" x14ac:dyDescent="0.25">
      <c r="B6" s="11"/>
      <c r="C6" s="11"/>
      <c r="D6" s="11"/>
      <c r="E6" s="11"/>
      <c r="F6" s="11"/>
      <c r="G6" s="11"/>
    </row>
    <row r="7" spans="2:10" x14ac:dyDescent="0.25">
      <c r="B7" s="90" t="s">
        <v>10</v>
      </c>
      <c r="C7" s="90"/>
      <c r="D7" s="104" t="s">
        <v>185</v>
      </c>
      <c r="E7" s="104"/>
      <c r="F7" s="104"/>
      <c r="G7" s="12" t="s">
        <v>11</v>
      </c>
      <c r="H7" s="105"/>
      <c r="I7" s="105"/>
      <c r="J7" s="13"/>
    </row>
    <row r="8" spans="2:10" x14ac:dyDescent="0.25">
      <c r="B8" s="90" t="s">
        <v>12</v>
      </c>
      <c r="C8" s="90"/>
      <c r="D8" s="14">
        <f>1-(H14/E14)</f>
        <v>1</v>
      </c>
      <c r="E8" s="15" t="s">
        <v>13</v>
      </c>
      <c r="F8" s="14">
        <f>IFERROR(AVERAGEIF(F15:F126,"&gt;0"),"")</f>
        <v>1</v>
      </c>
      <c r="G8" s="16" t="s">
        <v>14</v>
      </c>
      <c r="H8" s="100">
        <f>IFERROR(MEDIAN(F15:F26),"")</f>
        <v>1</v>
      </c>
      <c r="I8" s="100"/>
      <c r="J8" s="17"/>
    </row>
    <row r="9" spans="2:10" x14ac:dyDescent="0.25">
      <c r="B9" s="18"/>
      <c r="C9" s="18"/>
      <c r="D9" s="19"/>
      <c r="E9" s="20"/>
      <c r="F9" s="19"/>
      <c r="G9" s="21"/>
      <c r="H9" s="22"/>
      <c r="I9" s="22"/>
      <c r="J9" s="22"/>
    </row>
    <row r="10" spans="2:10" x14ac:dyDescent="0.25">
      <c r="B10" s="90" t="s">
        <v>15</v>
      </c>
      <c r="C10" s="90"/>
      <c r="D10" s="91">
        <f>E14-H14</f>
        <v>34596846</v>
      </c>
      <c r="E10" s="92"/>
      <c r="F10" s="92"/>
      <c r="G10" s="67">
        <f>D10/E14</f>
        <v>1</v>
      </c>
    </row>
    <row r="11" spans="2:10" x14ac:dyDescent="0.25">
      <c r="B11" s="90" t="s">
        <v>16</v>
      </c>
      <c r="C11" s="90"/>
      <c r="D11" s="91">
        <f>OfertasEconomicas!F32-MatrizCostos_Subasta!H14</f>
        <v>36610459</v>
      </c>
      <c r="E11" s="92"/>
      <c r="F11" s="92"/>
      <c r="G11" s="67">
        <f>D11/OfertasEconomicas!F32</f>
        <v>1</v>
      </c>
      <c r="H11" s="47"/>
      <c r="I11" s="48"/>
    </row>
    <row r="12" spans="2:10" x14ac:dyDescent="0.25">
      <c r="B12" s="11"/>
      <c r="C12" s="11"/>
      <c r="D12" s="11"/>
      <c r="E12" s="11"/>
      <c r="F12" s="11"/>
      <c r="G12" s="11"/>
    </row>
    <row r="13" spans="2:10" ht="25.5" x14ac:dyDescent="0.25">
      <c r="B13" s="23" t="s">
        <v>17</v>
      </c>
      <c r="C13" s="23" t="s">
        <v>18</v>
      </c>
      <c r="D13" s="23" t="s">
        <v>19</v>
      </c>
      <c r="E13" s="23" t="s">
        <v>20</v>
      </c>
      <c r="F13" s="24" t="s">
        <v>21</v>
      </c>
      <c r="G13" s="24" t="s">
        <v>22</v>
      </c>
      <c r="H13" s="23" t="s">
        <v>23</v>
      </c>
      <c r="I13" s="95" t="s">
        <v>32</v>
      </c>
    </row>
    <row r="14" spans="2:10" ht="13.15" customHeight="1" x14ac:dyDescent="0.25">
      <c r="B14" s="97" t="s">
        <v>24</v>
      </c>
      <c r="C14" s="98"/>
      <c r="D14" s="99"/>
      <c r="E14" s="25">
        <f>SUM(E15:E126)</f>
        <v>34596846</v>
      </c>
      <c r="F14" s="26">
        <f>IFERROR(1-(H14/E14),"")</f>
        <v>1</v>
      </c>
      <c r="G14" s="27">
        <f t="shared" ref="G14" si="0">E14-H14</f>
        <v>34596846</v>
      </c>
      <c r="H14" s="66">
        <f>SUM(H15:H126)</f>
        <v>0</v>
      </c>
      <c r="I14" s="96"/>
    </row>
    <row r="15" spans="2:10" x14ac:dyDescent="0.25">
      <c r="B15" s="35">
        <v>1</v>
      </c>
      <c r="C15" s="28" t="str">
        <f>OfertasEconomicas!C33</f>
        <v>Balón de voleibol no. 4 | Debe cumplir como mínimo con los requisitos establecidos en la presente ficha técnica. Federación internacional de voleibol. Fivb. Especificaciones del reglamento técnico del juego.
El material de fabricación de la cubierta del balón de voleibol en cuero sintético o poliuretano
(pu)
número 4: infantil.
Circunferencia: 62 - 64 cm.
Peso: 210 - 243 g.
El balón de voleibol al ser lanzado desde una altura de 2 m. Deberá alcanzaren el primer rebote una distancia de 105a 115cm. | Incluir costos directos e indirectos (impuestos si aplica) y entrega. - Ver Ficha Tecnica Deportes 2022.pdf</v>
      </c>
      <c r="D15" s="29" t="str">
        <f>OfertasEconomicas!D33</f>
        <v>UN</v>
      </c>
      <c r="E15" s="30">
        <v>95842</v>
      </c>
      <c r="F15" s="31">
        <f>IFERROR(1-(H15/E15),"")</f>
        <v>1</v>
      </c>
      <c r="G15" s="32">
        <f>E15-H15</f>
        <v>95842</v>
      </c>
      <c r="H15" s="33"/>
      <c r="I15" s="34" t="str">
        <f>IF(H15&lt;OfertasEconomicas!AQ33,"Aclaración Recibida - Cumple.","")</f>
        <v>Aclaración Recibida - Cumple.</v>
      </c>
      <c r="J15" s="68"/>
    </row>
    <row r="16" spans="2:10" x14ac:dyDescent="0.25">
      <c r="B16" s="35">
        <v>2</v>
      </c>
      <c r="C16" s="28" t="str">
        <f>OfertasEconomicas!C34</f>
        <v>Balón de voleibol no. 5 | Debe cumplir como mínimo con los requisitos establecidos en la presente ficha técnica. Federación internacional de voleibol. Fivb. Especificaciones del reglamento técnico del juego.
El material de fabricación de la cubierta del balón de voleibol en cuero sintético o poliuretano
(pu).
Número 5 para adultos.
Circunferencia: 65 - 67 cm.
Peso: 260 - 280 g.
El balón de voleibol al ser lanzado desde una altura de 2 m. Deberá alcanzaren el primer rebote una distancia de 105a 115cm. | Incluir costos directos e indirectos (impuestos si aplica) y entrega. - Ver Anexo tecnico</v>
      </c>
      <c r="D16" s="29" t="str">
        <f>OfertasEconomicas!D34</f>
        <v>UN</v>
      </c>
      <c r="E16" s="30">
        <v>95842</v>
      </c>
      <c r="F16" s="31">
        <f t="shared" ref="F16:F79" si="1">IFERROR(1-(H16/E16),"")</f>
        <v>1</v>
      </c>
      <c r="G16" s="32">
        <f t="shared" ref="G16:G79" si="2">E16-H16</f>
        <v>95842</v>
      </c>
      <c r="H16" s="33"/>
      <c r="I16" s="34" t="str">
        <f>IF(H16&lt;OfertasEconomicas!AQ34,"Aclaración Recibida - Cumple.","")</f>
        <v>Aclaración Recibida - Cumple.</v>
      </c>
    </row>
    <row r="17" spans="2:9" x14ac:dyDescent="0.25">
      <c r="B17" s="35">
        <v>3</v>
      </c>
      <c r="C17" s="28" t="str">
        <f>OfertasEconomicas!C35</f>
        <v>Balón de futbol no. 3 | Debe cumplir como mínimo con los requisitos establecidos en la presente ficha técnica. Federación internacional de fútbol. Fifa. Especificaciones del reglamento técnico.
Balones fútbol:
número 3: junior. Niños hasta 8 años.
Circunferencia: 58 - 60.9 cm
peso: mín. 300 - 340 g | Incluir costos directos e indirectos (impuestos si aplica) y entrega. - Ver Anexo tecnico</v>
      </c>
      <c r="D17" s="29" t="str">
        <f>OfertasEconomicas!D35</f>
        <v>UN</v>
      </c>
      <c r="E17" s="30">
        <v>80532</v>
      </c>
      <c r="F17" s="31">
        <f t="shared" si="1"/>
        <v>1</v>
      </c>
      <c r="G17" s="32">
        <f t="shared" si="2"/>
        <v>80532</v>
      </c>
      <c r="H17" s="33"/>
      <c r="I17" s="34" t="str">
        <f>IF(H17&lt;OfertasEconomicas!AQ35,"Aclaración Recibida - Cumple.","")</f>
        <v>Aclaración Recibida - Cumple.</v>
      </c>
    </row>
    <row r="18" spans="2:9" x14ac:dyDescent="0.25">
      <c r="B18" s="35">
        <v>4</v>
      </c>
      <c r="C18" s="28" t="str">
        <f>OfertasEconomicas!C36</f>
        <v>Balón de futbol no. 4 | Debe cumplir como mínimo con los requisitos establecidos en la presente ficha técnica. Federación internacional de fútbol. Fifa. Especificaciones del reglamento técnico.
Balones fútbol:
número 4: infantil. Niños entre 8 y 12 años.
Circunferencia: 63.5 - 66 cm
peso: 350 - 390 g | Incluir costos directos e indirectos (impuestos si aplica) y entrega. - Ver Anexo tecnico</v>
      </c>
      <c r="D18" s="29" t="str">
        <f>OfertasEconomicas!D36</f>
        <v>UN</v>
      </c>
      <c r="E18" s="30">
        <v>77567</v>
      </c>
      <c r="F18" s="31">
        <f t="shared" si="1"/>
        <v>1</v>
      </c>
      <c r="G18" s="32">
        <f t="shared" si="2"/>
        <v>77567</v>
      </c>
      <c r="H18" s="33"/>
      <c r="I18" s="34" t="str">
        <f>IF(H18&lt;OfertasEconomicas!AQ36,"Aclaración Recibida - Cumple.","")</f>
        <v>Aclaración Recibida - Cumple.</v>
      </c>
    </row>
    <row r="19" spans="2:9" x14ac:dyDescent="0.25">
      <c r="B19" s="35">
        <v>5</v>
      </c>
      <c r="C19" s="28" t="str">
        <f>OfertasEconomicas!C37</f>
        <v>Balón de futbol no. 5 | Debe cumplir como mínimo con los requisitos establecidos en la presente ficha técnica. Federación internacional de fútbol. Fifa. Especificaciones del reglamento técnico.
Balones fútbol:
número 5: adulto. Personas de más de 13 años.
Circunferencia: 68 - 70 cm.
Peso: 410 - 450 g | Incluir costos directos e indirectos (impuestos si aplica) y entrega. - Ver Anexo tecnico</v>
      </c>
      <c r="D19" s="29" t="str">
        <f>OfertasEconomicas!D37</f>
        <v>UN</v>
      </c>
      <c r="E19" s="30">
        <v>90841</v>
      </c>
      <c r="F19" s="31">
        <f t="shared" si="1"/>
        <v>1</v>
      </c>
      <c r="G19" s="32">
        <f t="shared" si="2"/>
        <v>90841</v>
      </c>
      <c r="H19" s="33"/>
      <c r="I19" s="34" t="str">
        <f>IF(H19&lt;OfertasEconomicas!AQ37,"Aclaración Recibida - Cumple.","")</f>
        <v>Aclaración Recibida - Cumple.</v>
      </c>
    </row>
    <row r="20" spans="2:9" x14ac:dyDescent="0.25">
      <c r="B20" s="35">
        <v>6</v>
      </c>
      <c r="C20" s="28" t="str">
        <f>OfertasEconomicas!C38</f>
        <v>Balón de baloncesto no. 3 | Debe cumplir como mínimo con los requisitos establecidos en la presente ficha técnica. Federación internacional de baloncesto. Fiba. Especificaciones del reglamento técnico del juego.
El material de fabricación de la cubierta del balón de voleibol en cuero sintético o compuesto o goma, outdoor (espacios al aire libre)
balón no. 3:
circunferencia: 55 - 58 cm
peso: 300 - 350 g
el balón de baloncesto al ser lanzado desde una altura de 1,80 m. Deberá alcanzar en el primer rebote una distancia de 1,20 a 1,40 m. | Incluir costos directos e indirectos (impuestos si aplica) y entrega. - Ver Anexo tecnico</v>
      </c>
      <c r="D20" s="29" t="str">
        <f>OfertasEconomicas!D38</f>
        <v>UN</v>
      </c>
      <c r="E20" s="30">
        <v>15759</v>
      </c>
      <c r="F20" s="31">
        <f t="shared" si="1"/>
        <v>1</v>
      </c>
      <c r="G20" s="32">
        <f t="shared" si="2"/>
        <v>15759</v>
      </c>
      <c r="H20" s="33"/>
      <c r="I20" s="34" t="str">
        <f>IF(H20&lt;OfertasEconomicas!AQ38,"Aclaración Recibida - Cumple.","")</f>
        <v>Aclaración Recibida - Cumple.</v>
      </c>
    </row>
    <row r="21" spans="2:9" x14ac:dyDescent="0.25">
      <c r="B21" s="35">
        <v>7</v>
      </c>
      <c r="C21" s="28" t="str">
        <f>OfertasEconomicas!C39</f>
        <v>Balón de baloncesto no. 5 | Debe cumplir como mínimo con los requisitos establecidos en la presente ficha técnica. Federación internacional de baloncesto. Fiba. Especificaciones del reglamento técnico del juego.
El material de fabricación de la cubierta del balón de voleibol en cuero sintético o compuesto o goma, outdoor (espacios al aire libre)
balón no. 5:
circunferencia: 69 - 70 cm
peso: 470 - 510 g.
El balón de baloncesto al ser lanzado desde una altura de 1,80 m. Deberá alcanzar en el primer rebote una distancia de 1,20 a 1,40 m. | Incluir costos directos e indirectos (impuestos si aplica) y entrega. - Ver Anexo tecnico</v>
      </c>
      <c r="D21" s="29" t="str">
        <f>OfertasEconomicas!D39</f>
        <v>UN</v>
      </c>
      <c r="E21" s="30">
        <v>123038</v>
      </c>
      <c r="F21" s="31">
        <f t="shared" si="1"/>
        <v>1</v>
      </c>
      <c r="G21" s="32">
        <f t="shared" si="2"/>
        <v>123038</v>
      </c>
      <c r="H21" s="33"/>
      <c r="I21" s="34" t="str">
        <f>IF(H21&lt;OfertasEconomicas!AQ39,"Aclaración Recibida - Cumple.","")</f>
        <v>Aclaración Recibida - Cumple.</v>
      </c>
    </row>
    <row r="22" spans="2:9" x14ac:dyDescent="0.25">
      <c r="B22" s="35">
        <v>8</v>
      </c>
      <c r="C22" s="28" t="str">
        <f>OfertasEconomicas!C40</f>
        <v>Balón de baloncesto no. 6 | Debe cumplir como mínimo con los requisitos establecidos en la presente ficha técnica. Federación internacional de baloncesto. Fiba. Especificaciones del reglamento técnico del juego.
El material de fabricación de la cubierta del balón de voleibol en cuero sintético o compuesto o goma, outdoor (espacios al aire libre)
balón no. 6:
circunferencia: 72 - 74 cm
peso: 510 - 567 g
el balón de baloncesto al ser lanzado desde una altura de 1,80 m. Deberá alcanzar en el primer rebote una distancia de 1,20 a 1,40 m. | Incluir costos directos e indirectos (impuestos si aplica) y entrega. - Ver Anexo tecnico</v>
      </c>
      <c r="D22" s="29" t="str">
        <f>OfertasEconomicas!D40</f>
        <v>UN</v>
      </c>
      <c r="E22" s="30">
        <v>86759</v>
      </c>
      <c r="F22" s="31">
        <f t="shared" si="1"/>
        <v>1</v>
      </c>
      <c r="G22" s="32">
        <f t="shared" si="2"/>
        <v>86759</v>
      </c>
      <c r="H22" s="33"/>
      <c r="I22" s="34" t="str">
        <f>IF(H22&lt;OfertasEconomicas!AQ40,"Aclaración Recibida - Cumple.","")</f>
        <v>Aclaración Recibida - Cumple.</v>
      </c>
    </row>
    <row r="23" spans="2:9" x14ac:dyDescent="0.25">
      <c r="B23" s="35">
        <v>9</v>
      </c>
      <c r="C23" s="28" t="str">
        <f>OfertasEconomicas!C41</f>
        <v>Balón de baloncesto no. 7 | Debe cumplir como mínimo con los requisitos establecidos en la presente ficha técnica. Federación internacional de baloncesto. Fiba. Especificaciones del reglamento técnico del juego.
El material de fabricación de la cubierta del balón de voleibol en cuero sintético o compuesto o goma, outdoor (espacios al aire libre)
balón no. 7:
circunferencia: 74.9 -  78 cm
peso: 567 - 650 g
el balón de baloncesto al ser lanzado desde una altura de 1,80 m. Deberá alcanzar en el primer rebote una distancia de 1,20 a 1,40 m. | Incluir costos directos e indirectos (impuestos si aplica) y entrega. - Ver Anexo tecnico</v>
      </c>
      <c r="D23" s="29" t="str">
        <f>OfertasEconomicas!D41</f>
        <v>UN</v>
      </c>
      <c r="E23" s="30">
        <v>88239</v>
      </c>
      <c r="F23" s="31">
        <f t="shared" si="1"/>
        <v>1</v>
      </c>
      <c r="G23" s="32">
        <f t="shared" si="2"/>
        <v>88239</v>
      </c>
      <c r="H23" s="33"/>
      <c r="I23" s="34" t="str">
        <f>IF(H23&lt;OfertasEconomicas!AQ41,"Aclaración Recibida - Cumple.","")</f>
        <v>Aclaración Recibida - Cumple.</v>
      </c>
    </row>
    <row r="24" spans="2:9" x14ac:dyDescent="0.25">
      <c r="B24" s="35">
        <v>10</v>
      </c>
      <c r="C24" s="28" t="str">
        <f>OfertasEconomicas!C42</f>
        <v>Balón de futbol de salón | Debe cumplir como mínimo con los requisitos establecidos en la presente ficha técnica. Federación internacional de fútbol de salón. Amf. Especificaciones del reglamento técnico.
Balones micro fútbol o fútbol de salón cuero pvc laminado tamaño 3/5 peso 440 a 450g circunferencia 60 a 62 cm rebote 25 a 35cm | Incluir costos directos e indirectos (impuestos si aplica) y entrega. - Ver Anexo tecnico</v>
      </c>
      <c r="D24" s="29" t="str">
        <f>OfertasEconomicas!D42</f>
        <v>UN</v>
      </c>
      <c r="E24" s="30">
        <v>116170</v>
      </c>
      <c r="F24" s="31">
        <f t="shared" si="1"/>
        <v>1</v>
      </c>
      <c r="G24" s="32">
        <f t="shared" si="2"/>
        <v>116170</v>
      </c>
      <c r="H24" s="33"/>
      <c r="I24" s="34" t="str">
        <f>IF(H24&lt;OfertasEconomicas!AQ42,"Aclaración Recibida - Cumple.","")</f>
        <v>Aclaración Recibida - Cumple.</v>
      </c>
    </row>
    <row r="25" spans="2:9" x14ac:dyDescent="0.25">
      <c r="B25" s="35">
        <v>11</v>
      </c>
      <c r="C25" s="28" t="str">
        <f>OfertasEconomicas!C43</f>
        <v>Balón inestable en goma | Debe cumplir como mínimo con los requisitos establecidos en la presente ficha técnica.
Textura granulosa que proporciona retroalimentación sensorial a las terminaciones nerviosas de los pies a la vez que provee la sensación de masaje, superficie antideslizante, diámetro base: 35 cm | Incluir costos directos e indirectos (impuestos si aplica) y entrega. - Ver Anexo tecnico</v>
      </c>
      <c r="D25" s="29" t="str">
        <f>OfertasEconomicas!D43</f>
        <v>UN</v>
      </c>
      <c r="E25" s="30">
        <v>50014</v>
      </c>
      <c r="F25" s="31">
        <f t="shared" si="1"/>
        <v>1</v>
      </c>
      <c r="G25" s="32">
        <f t="shared" si="2"/>
        <v>50014</v>
      </c>
      <c r="H25" s="33"/>
      <c r="I25" s="34" t="str">
        <f>IF(H25&lt;OfertasEconomicas!AQ43,"Aclaración Recibida - Cumple.","")</f>
        <v>Aclaración Recibida - Cumple.</v>
      </c>
    </row>
    <row r="26" spans="2:9" x14ac:dyDescent="0.25">
      <c r="B26" s="35">
        <v>12</v>
      </c>
      <c r="C26" s="28" t="str">
        <f>OfertasEconomicas!C44</f>
        <v>Balón medicinal | Debe cumplir como mínimo con los requisitos establecidos en la presente ficha técnica.
Es un balón esférico de cuero, goma o plástico, de diámetro variable (aproximadamente el diámetro de los hombros) con pesos diferentes. | Incluir costos directos e indirectos (impuestos si aplica) y entrega. - Ver Anexo tecnico</v>
      </c>
      <c r="D26" s="29" t="str">
        <f>OfertasEconomicas!D44</f>
        <v>UN</v>
      </c>
      <c r="E26" s="30">
        <v>95944</v>
      </c>
      <c r="F26" s="31">
        <f t="shared" si="1"/>
        <v>1</v>
      </c>
      <c r="G26" s="32">
        <f t="shared" si="2"/>
        <v>95944</v>
      </c>
      <c r="H26" s="33"/>
      <c r="I26" s="34" t="str">
        <f>IF(H26&lt;OfertasEconomicas!AQ44,"Aclaración Recibida - Cumple.","")</f>
        <v>Aclaración Recibida - Cumple.</v>
      </c>
    </row>
    <row r="27" spans="2:9" x14ac:dyDescent="0.25">
      <c r="B27" s="35">
        <v>13</v>
      </c>
      <c r="C27" s="28" t="str">
        <f>OfertasEconomicas!C45</f>
        <v>Balón yoga y/o pilates | Balón en material goma diámetro: 55 cm, 65 cm o 75 cm resistente, peso máximo: 100 kilos, construido en material anti-explosión. | Incluir costos directos e indirectos (impuestos si aplica) y entrega. - Ver Anexo tecnico</v>
      </c>
      <c r="D27" s="29" t="str">
        <f>OfertasEconomicas!D45</f>
        <v>UN</v>
      </c>
      <c r="E27" s="30">
        <v>50932</v>
      </c>
      <c r="F27" s="31">
        <f t="shared" si="1"/>
        <v>1</v>
      </c>
      <c r="G27" s="32">
        <f t="shared" si="2"/>
        <v>50932</v>
      </c>
      <c r="H27" s="33"/>
      <c r="I27" s="34" t="str">
        <f>IF(H27&lt;OfertasEconomicas!AQ45,"Aclaración Recibida - Cumple.","")</f>
        <v>Aclaración Recibida - Cumple.</v>
      </c>
    </row>
    <row r="28" spans="2:9" x14ac:dyDescent="0.25">
      <c r="B28" s="35">
        <v>14</v>
      </c>
      <c r="C28" s="28" t="str">
        <f>OfertasEconomicas!C46</f>
        <v>Set pelota de tenis x 3 | Pelotas de tenis de 56 a 58 gramos con tela compuesta de nylon y lana de color amarillo o verde fluorescente (set de tres (3) bolas) | Incluir costos directos e indirectos (impuestos si aplica) y entrega. - Ver Anexo tecnico</v>
      </c>
      <c r="D28" s="29" t="str">
        <f>OfertasEconomicas!D46</f>
        <v>UN</v>
      </c>
      <c r="E28" s="30">
        <v>35724</v>
      </c>
      <c r="F28" s="31">
        <f t="shared" si="1"/>
        <v>1</v>
      </c>
      <c r="G28" s="32">
        <f t="shared" si="2"/>
        <v>35724</v>
      </c>
      <c r="H28" s="33"/>
      <c r="I28" s="34" t="str">
        <f>IF(H28&lt;OfertasEconomicas!AQ46,"Aclaración Recibida - Cumple.","")</f>
        <v>Aclaración Recibida - Cumple.</v>
      </c>
    </row>
    <row r="29" spans="2:9" x14ac:dyDescent="0.25">
      <c r="B29" s="35">
        <v>15</v>
      </c>
      <c r="C29" s="28" t="str">
        <f>OfertasEconomicas!C47</f>
        <v>Ajedrez | Ajedrez para enseñanza (tablero y fichas # 5). Conjunto de tablero y piezas plástico pvc, lavable y de tamaño reglamentario de competición. | Incluir costos directos e indirectos (impuestos si aplica) y entrega. - Ver Anexo tecnico</v>
      </c>
      <c r="D29" s="29" t="str">
        <f>OfertasEconomicas!D47</f>
        <v>UN</v>
      </c>
      <c r="E29" s="30">
        <v>99007</v>
      </c>
      <c r="F29" s="31">
        <f t="shared" si="1"/>
        <v>1</v>
      </c>
      <c r="G29" s="32">
        <f t="shared" si="2"/>
        <v>99007</v>
      </c>
      <c r="H29" s="33"/>
      <c r="I29" s="34" t="str">
        <f>IF(H29&lt;OfertasEconomicas!AQ47,"Aclaración Recibida - Cumple.","")</f>
        <v>Aclaración Recibida - Cumple.</v>
      </c>
    </row>
    <row r="30" spans="2:9" x14ac:dyDescent="0.25">
      <c r="B30" s="35">
        <v>16</v>
      </c>
      <c r="C30" s="28" t="str">
        <f>OfertasEconomicas!C48</f>
        <v>Ajedrez adaptado visual | Ajedrez para enseñanza (tablero y fichas #5). Conjunto de tablero y piezas madera con hoyos para incrustar fichas y reconocer movimientos de tamaño reglamentario de competición. | Incluir costos directos e indirectos (impuestos si aplica) y entrega. - Ver Anexo tecnico</v>
      </c>
      <c r="D30" s="29" t="str">
        <f>OfertasEconomicas!D48</f>
        <v>UN</v>
      </c>
      <c r="E30" s="30">
        <v>244966</v>
      </c>
      <c r="F30" s="31">
        <f t="shared" si="1"/>
        <v>1</v>
      </c>
      <c r="G30" s="32">
        <f t="shared" si="2"/>
        <v>244966</v>
      </c>
      <c r="H30" s="33"/>
      <c r="I30" s="34" t="str">
        <f>IF(H30&lt;OfertasEconomicas!AQ48,"Aclaración Recibida - Cumple.","")</f>
        <v>Aclaración Recibida - Cumple.</v>
      </c>
    </row>
    <row r="31" spans="2:9" x14ac:dyDescent="0.25">
      <c r="B31" s="35">
        <v>17</v>
      </c>
      <c r="C31" s="28" t="str">
        <f>OfertasEconomicas!C49</f>
        <v>Set bolas bocce | Set de 13 bolas para la práctica de boccia con maleta en lona para superficies lisas. | Incluir costos directos e indirectos (impuestos si aplica) y entrega. - Ver Anexo tecnico</v>
      </c>
      <c r="D31" s="29" t="str">
        <f>OfertasEconomicas!D49</f>
        <v>UN</v>
      </c>
      <c r="E31" s="30">
        <v>295991</v>
      </c>
      <c r="F31" s="31">
        <f t="shared" si="1"/>
        <v>1</v>
      </c>
      <c r="G31" s="32">
        <f t="shared" si="2"/>
        <v>295991</v>
      </c>
      <c r="H31" s="33"/>
      <c r="I31" s="34" t="str">
        <f>IF(H31&lt;OfertasEconomicas!AQ49,"Aclaración Recibida - Cumple.","")</f>
        <v>Aclaración Recibida - Cumple.</v>
      </c>
    </row>
    <row r="32" spans="2:9" x14ac:dyDescent="0.25">
      <c r="B32" s="35">
        <v>18</v>
      </c>
      <c r="C32" s="28" t="str">
        <f>OfertasEconomicas!C50</f>
        <v>Kit patines deportivos enseñanza | Patines en línea con sistema de cierre: hebilla, velcro y speed lacing rueda / rodamientos: 70 mm / 3 chasis: compuesto, tamaño ajustable, incluye un par de coderas y par de rodilleras con casco de protección ajustable con hebilla. | Incluir costos directos e indirectos (impuestos si aplica) y entrega. - Ver Anexo tecnico</v>
      </c>
      <c r="D32" s="29" t="str">
        <f>OfertasEconomicas!D50</f>
        <v>UN</v>
      </c>
      <c r="E32" s="30">
        <v>157186</v>
      </c>
      <c r="F32" s="31">
        <f t="shared" si="1"/>
        <v>1</v>
      </c>
      <c r="G32" s="32">
        <f t="shared" si="2"/>
        <v>157186</v>
      </c>
      <c r="H32" s="33"/>
      <c r="I32" s="34" t="str">
        <f>IF(H32&lt;OfertasEconomicas!AQ50,"Aclaración Recibida - Cumple.","")</f>
        <v>Aclaración Recibida - Cumple.</v>
      </c>
    </row>
    <row r="33" spans="2:9" x14ac:dyDescent="0.25">
      <c r="B33" s="35">
        <v>19</v>
      </c>
      <c r="C33" s="28" t="str">
        <f>OfertasEconomicas!C51</f>
        <v>Tula balonera | Tula balonera en lona con candado capacidad 15 balones inflados | Incluir costos directos e indirectos (impuestos si aplica) y entrega. - Ver Anexo tecnico</v>
      </c>
      <c r="D33" s="29" t="str">
        <f>OfertasEconomicas!D51</f>
        <v>UN</v>
      </c>
      <c r="E33" s="30">
        <v>86816</v>
      </c>
      <c r="F33" s="31">
        <f t="shared" si="1"/>
        <v>1</v>
      </c>
      <c r="G33" s="32">
        <f t="shared" si="2"/>
        <v>86816</v>
      </c>
      <c r="H33" s="33"/>
      <c r="I33" s="34" t="str">
        <f>IF(H33&lt;OfertasEconomicas!AQ51,"Aclaración Recibida - Cumple.","")</f>
        <v>Aclaración Recibida - Cumple.</v>
      </c>
    </row>
    <row r="34" spans="2:9" x14ac:dyDescent="0.25">
      <c r="B34" s="35">
        <v>20</v>
      </c>
      <c r="C34" s="28" t="str">
        <f>OfertasEconomicas!C52</f>
        <v>Malla de fútbol tipo cabaña | Mallas deportivas en nylon #5 tipo cabaña para futbol 11 mínimo 2.10mts de alto por 7.30mts de ancho y 1.30 mts de profundidad, incluyen amarres (unidad 1 par) | Incluir costos directos e indirectos (impuestos si aplica) y entrega. - Ver Anexo tecnico</v>
      </c>
      <c r="D34" s="29" t="str">
        <f>OfertasEconomicas!D52</f>
        <v>UN</v>
      </c>
      <c r="E34" s="30">
        <v>316415</v>
      </c>
      <c r="F34" s="31">
        <f t="shared" si="1"/>
        <v>1</v>
      </c>
      <c r="G34" s="32">
        <f t="shared" si="2"/>
        <v>316415</v>
      </c>
      <c r="H34" s="33"/>
      <c r="I34" s="34" t="str">
        <f>IF(H34&lt;OfertasEconomicas!AQ52,"Aclaración Recibida - Cumple.","")</f>
        <v>Aclaración Recibida - Cumple.</v>
      </c>
    </row>
    <row r="35" spans="2:9" x14ac:dyDescent="0.25">
      <c r="B35" s="35">
        <v>21</v>
      </c>
      <c r="C35" s="28" t="str">
        <f>OfertasEconomicas!C53</f>
        <v>Malla de fútbol de salón tipo cabaña | Mallas deportivas en nylon #5 tipo cabaña para futbol de salón mínimo 2 mts de alto por 3mts de ancho y 0.75 mts de profundidad, incluyen amarres (unidad 1 par) | Incluir costos directos e indirectos (impuestos si aplica) y entrega. - Ver Anexo tecnico</v>
      </c>
      <c r="D35" s="29" t="str">
        <f>OfertasEconomicas!D53</f>
        <v>UN</v>
      </c>
      <c r="E35" s="30">
        <v>188828</v>
      </c>
      <c r="F35" s="31">
        <f t="shared" si="1"/>
        <v>1</v>
      </c>
      <c r="G35" s="32">
        <f t="shared" si="2"/>
        <v>188828</v>
      </c>
      <c r="H35" s="33"/>
      <c r="I35" s="34" t="str">
        <f>IF(H35&lt;OfertasEconomicas!AQ53,"Aclaración Recibida - Cumple.","")</f>
        <v>Aclaración Recibida - Cumple.</v>
      </c>
    </row>
    <row r="36" spans="2:9" x14ac:dyDescent="0.25">
      <c r="B36" s="35">
        <v>22</v>
      </c>
      <c r="C36" s="28" t="str">
        <f>OfertasEconomicas!C54</f>
        <v>Malla baloncesto | Mallas deportivas en nylon #5 tipo para baloncesto color blanco 12 aros x 12 nudos x 21 pulgadas de longitud. (unidad 1 par) | Incluir costos directos e indirectos (impuestos si aplica) y entrega. - Ver Anexo tecnico</v>
      </c>
      <c r="D36" s="29" t="str">
        <f>OfertasEconomicas!D54</f>
        <v>UN</v>
      </c>
      <c r="E36" s="30">
        <v>55344</v>
      </c>
      <c r="F36" s="31">
        <f t="shared" si="1"/>
        <v>1</v>
      </c>
      <c r="G36" s="32">
        <f t="shared" si="2"/>
        <v>55344</v>
      </c>
      <c r="H36" s="33"/>
      <c r="I36" s="34" t="str">
        <f>IF(H36&lt;OfertasEconomicas!AQ54,"Aclaración Recibida - Cumple.","")</f>
        <v>Aclaración Recibida - Cumple.</v>
      </c>
    </row>
    <row r="37" spans="2:9" x14ac:dyDescent="0.25">
      <c r="B37" s="35">
        <v>23</v>
      </c>
      <c r="C37" s="28" t="str">
        <f>OfertasEconomicas!C55</f>
        <v>Platillo entrenamiento (pvc y/o goma) | Platillo entrenamiento (pvc y/o goma) | Incluir costos directos e indirectos (impuestos si aplica) y entrega. - Ver Anexo tecnico</v>
      </c>
      <c r="D37" s="29" t="str">
        <f>OfertasEconomicas!D55</f>
        <v>UN</v>
      </c>
      <c r="E37" s="30">
        <v>1692</v>
      </c>
      <c r="F37" s="31">
        <f t="shared" si="1"/>
        <v>1</v>
      </c>
      <c r="G37" s="32">
        <f t="shared" si="2"/>
        <v>1692</v>
      </c>
      <c r="H37" s="33"/>
      <c r="I37" s="34" t="str">
        <f>IF(H37&lt;OfertasEconomicas!AQ55,"Aclaración Recibida - Cumple.","")</f>
        <v>Aclaración Recibida - Cumple.</v>
      </c>
    </row>
    <row r="38" spans="2:9" x14ac:dyDescent="0.25">
      <c r="B38" s="35">
        <v>24</v>
      </c>
      <c r="C38" s="28" t="str">
        <f>OfertasEconomicas!C56</f>
        <v>Estaca pvc + base de soporte en pvc | Estacas en pvc práctica deportiva (agility stick) altura mínima 1 mt. | Incluir costos directos e indirectos (impuestos si aplica) y entrega. - Ver Anexo tecnico</v>
      </c>
      <c r="D38" s="29" t="str">
        <f>OfertasEconomicas!D56</f>
        <v>UN</v>
      </c>
      <c r="E38" s="30">
        <v>35243</v>
      </c>
      <c r="F38" s="31">
        <f t="shared" si="1"/>
        <v>1</v>
      </c>
      <c r="G38" s="32">
        <f t="shared" si="2"/>
        <v>35243</v>
      </c>
      <c r="H38" s="33"/>
      <c r="I38" s="34" t="str">
        <f>IF(H38&lt;OfertasEconomicas!AQ56,"Aclaración Recibida - Cumple.","")</f>
        <v>Aclaración Recibida - Cumple.</v>
      </c>
    </row>
    <row r="39" spans="2:9" x14ac:dyDescent="0.25">
      <c r="B39" s="35">
        <v>25</v>
      </c>
      <c r="C39" s="28" t="str">
        <f>OfertasEconomicas!C57</f>
        <v>Conos en pvc con huecos | Conos en pvc en colores fluorescentes mínimo de 15 cms de altura con huecos | Incluir costos directos e indirectos (impuestos si aplica) y entrega. - Ver Anexo tecnico</v>
      </c>
      <c r="D39" s="29" t="str">
        <f>OfertasEconomicas!D57</f>
        <v>UN</v>
      </c>
      <c r="E39" s="30">
        <v>12707</v>
      </c>
      <c r="F39" s="31">
        <f t="shared" si="1"/>
        <v>1</v>
      </c>
      <c r="G39" s="32">
        <f t="shared" si="2"/>
        <v>12707</v>
      </c>
      <c r="H39" s="33"/>
      <c r="I39" s="34" t="str">
        <f>IF(H39&lt;OfertasEconomicas!AQ57,"Aclaración Recibida - Cumple.","")</f>
        <v>Aclaración Recibida - Cumple.</v>
      </c>
    </row>
    <row r="40" spans="2:9" x14ac:dyDescent="0.25">
      <c r="B40" s="35">
        <v>26</v>
      </c>
      <c r="C40" s="28" t="str">
        <f>OfertasEconomicas!C58</f>
        <v>Escalera de entrenamiento | Escaleras tácticas futbol en material sintético correa 100% poliéster; estructura 100% polietileno mínimo 1mt de largo. | Incluir costos directos e indirectos (impuestos si aplica) y entrega. - Ver Anexo tecnico</v>
      </c>
      <c r="D40" s="29" t="str">
        <f>OfertasEconomicas!D58</f>
        <v>UN</v>
      </c>
      <c r="E40" s="30">
        <v>47972</v>
      </c>
      <c r="F40" s="31">
        <f t="shared" si="1"/>
        <v>1</v>
      </c>
      <c r="G40" s="32">
        <f t="shared" si="2"/>
        <v>47972</v>
      </c>
      <c r="H40" s="33"/>
      <c r="I40" s="34" t="str">
        <f>IF(H40&lt;OfertasEconomicas!AQ58,"Aclaración Recibida - Cumple.","")</f>
        <v>Aclaración Recibida - Cumple.</v>
      </c>
    </row>
    <row r="41" spans="2:9" x14ac:dyDescent="0.25">
      <c r="B41" s="35">
        <v>27</v>
      </c>
      <c r="C41" s="28" t="str">
        <f>OfertasEconomicas!C59</f>
        <v>Colchoneta de gimnasia | Debe cumplir como mínimo con los requisitos establecidos en la presente ficha técnica.
Colchoneta de espuma, el forro de la colchoneta en materiales como tela de tejido plano, tela de tejido de punto, tela impermeable, cuerina, entre otros. Longitud: mínima 190 cm. Altura: mínima 8 cm. Ancho mínimo: 90 cm. Tolerancia de ancho y longitud: + 0 - 2 | Incluir costos directos e indirectos (impuestos si aplica) y entrega. - Ver Anexo tecnico</v>
      </c>
      <c r="D41" s="29" t="str">
        <f>OfertasEconomicas!D59</f>
        <v>UN</v>
      </c>
      <c r="E41" s="30">
        <v>80060</v>
      </c>
      <c r="F41" s="31">
        <f t="shared" si="1"/>
        <v>1</v>
      </c>
      <c r="G41" s="32">
        <f t="shared" si="2"/>
        <v>80060</v>
      </c>
      <c r="H41" s="33"/>
      <c r="I41" s="34" t="str">
        <f>IF(H41&lt;OfertasEconomicas!AQ59,"Aclaración Recibida - Cumple.","")</f>
        <v>Aclaración Recibida - Cumple.</v>
      </c>
    </row>
    <row r="42" spans="2:9" x14ac:dyDescent="0.25">
      <c r="B42" s="35">
        <v>28</v>
      </c>
      <c r="C42" s="28" t="str">
        <f>OfertasEconomicas!C60</f>
        <v>Pao de golpe | Pao de golpe con refuerzos en cuero o material sintético, 41cm de alto x 18 de ancho y 9 d3 profundidad mínimo en la parte de atrás tiene tres ajustes en reatas con velcro | Incluir costos directos e indirectos (impuestos si aplica) y entrega. - Ver Anexo tecnico</v>
      </c>
      <c r="D42" s="29" t="str">
        <f>OfertasEconomicas!D60</f>
        <v>UN</v>
      </c>
      <c r="E42" s="30">
        <v>76552</v>
      </c>
      <c r="F42" s="31">
        <f t="shared" si="1"/>
        <v>1</v>
      </c>
      <c r="G42" s="32">
        <f t="shared" si="2"/>
        <v>76552</v>
      </c>
      <c r="H42" s="33"/>
      <c r="I42" s="34" t="str">
        <f>IF(H42&lt;OfertasEconomicas!AQ60,"Aclaración Recibida - Cumple.","")</f>
        <v>Aclaración Recibida - Cumple.</v>
      </c>
    </row>
    <row r="43" spans="2:9" x14ac:dyDescent="0.25">
      <c r="B43" s="35">
        <v>29</v>
      </c>
      <c r="C43" s="28" t="str">
        <f>OfertasEconomicas!C61</f>
        <v>Sección de tatami | Tatamis 60x60 cms (colchonetas de alta densidad 80% aproximadamente y forradas al vacio aptas para la práctica deportiva de taekwondo, hapkido, judo, lucha olímpica, gimnasia) | Incluir costos directos e indirectos (impuestos si aplica) y entrega. - Ver Anexo tecnico</v>
      </c>
      <c r="D43" s="29" t="str">
        <f>OfertasEconomicas!D61</f>
        <v>UN</v>
      </c>
      <c r="E43" s="30">
        <v>213794</v>
      </c>
      <c r="F43" s="31">
        <f t="shared" si="1"/>
        <v>1</v>
      </c>
      <c r="G43" s="32">
        <f t="shared" si="2"/>
        <v>213794</v>
      </c>
      <c r="H43" s="33"/>
      <c r="I43" s="34" t="str">
        <f>IF(H43&lt;OfertasEconomicas!AQ61,"Aclaración Recibida - Cumple.","")</f>
        <v>Aclaración Recibida - Cumple.</v>
      </c>
    </row>
    <row r="44" spans="2:9" x14ac:dyDescent="0.25">
      <c r="B44" s="35">
        <v>30</v>
      </c>
      <c r="C44" s="28" t="str">
        <f>OfertasEconomicas!C62</f>
        <v>Slide board | Slide board tabla deslizante patinaje enrollable. Superficie plana deslizante. Base antideslizante. Incluye topes finales, incluye maleta para guardarlos en lona o material sintético medidas mínimo 60 cm x 245 cm. | Incluir costos directos e indirectos (impuestos si aplica) y entrega. - Ver Anexo tecnico</v>
      </c>
      <c r="D44" s="29" t="str">
        <f>OfertasEconomicas!D62</f>
        <v>UN</v>
      </c>
      <c r="E44" s="30">
        <v>173518</v>
      </c>
      <c r="F44" s="31">
        <f t="shared" si="1"/>
        <v>1</v>
      </c>
      <c r="G44" s="32">
        <f t="shared" si="2"/>
        <v>173518</v>
      </c>
      <c r="H44" s="33"/>
      <c r="I44" s="34" t="str">
        <f>IF(H44&lt;OfertasEconomicas!AQ62,"Aclaración Recibida - Cumple.","")</f>
        <v>Aclaración Recibida - Cumple.</v>
      </c>
    </row>
    <row r="45" spans="2:9" x14ac:dyDescent="0.25">
      <c r="B45" s="35">
        <v>31</v>
      </c>
      <c r="C45" s="28" t="str">
        <f>OfertasEconomicas!C63</f>
        <v>Cuerdas deportivas | Lazos mínimos 40 cms de largo en material sintético trenzado, manilla con agarraderas en plástico o madera | Incluir costos directos e indirectos (impuestos si aplica) y entrega. - Ver Anexo tecnico</v>
      </c>
      <c r="D45" s="29" t="str">
        <f>OfertasEconomicas!D63</f>
        <v>UN</v>
      </c>
      <c r="E45" s="30">
        <v>12452</v>
      </c>
      <c r="F45" s="31">
        <f t="shared" si="1"/>
        <v>1</v>
      </c>
      <c r="G45" s="32">
        <f t="shared" si="2"/>
        <v>12452</v>
      </c>
      <c r="H45" s="33"/>
      <c r="I45" s="34" t="str">
        <f>IF(H45&lt;OfertasEconomicas!AQ63,"Aclaración Recibida - Cumple.","")</f>
        <v>Aclaración Recibida - Cumple.</v>
      </c>
    </row>
    <row r="46" spans="2:9" x14ac:dyDescent="0.25">
      <c r="B46" s="35">
        <v>32</v>
      </c>
      <c r="C46" s="28" t="str">
        <f>OfertasEconomicas!C64</f>
        <v>Hula hula (aro pvc) | Hula hula en material en materiales plástico, pvc o polietileno de alta densidad mínimo de 70 cms de diámetro. | Incluir costos directos e indirectos (impuestos si aplica) y entrega. - Ver Anexo tecnico</v>
      </c>
      <c r="D46" s="29" t="str">
        <f>OfertasEconomicas!D64</f>
        <v>UN</v>
      </c>
      <c r="E46" s="30">
        <v>11340</v>
      </c>
      <c r="F46" s="31">
        <f t="shared" si="1"/>
        <v>1</v>
      </c>
      <c r="G46" s="32">
        <f t="shared" si="2"/>
        <v>11340</v>
      </c>
      <c r="H46" s="33"/>
      <c r="I46" s="34" t="str">
        <f>IF(H46&lt;OfertasEconomicas!AQ64,"Aclaración Recibida - Cumple.","")</f>
        <v>Aclaración Recibida - Cumple.</v>
      </c>
    </row>
    <row r="47" spans="2:9" x14ac:dyDescent="0.25">
      <c r="B47" s="35">
        <v>33</v>
      </c>
      <c r="C47" s="28" t="str">
        <f>OfertasEconomicas!C65</f>
        <v>Fideo de espuma (natación) | Gusanitos o fideos de flotación 10 a 40 cms de diámetro, material espuma en diferentes colores | Incluir costos directos e indirectos (impuestos si aplica) y entrega. - Ver Anexo tecnico</v>
      </c>
      <c r="D47" s="29" t="str">
        <f>OfertasEconomicas!D65</f>
        <v>UN</v>
      </c>
      <c r="E47" s="30">
        <v>13472</v>
      </c>
      <c r="F47" s="31">
        <f t="shared" si="1"/>
        <v>1</v>
      </c>
      <c r="G47" s="32">
        <f t="shared" si="2"/>
        <v>13472</v>
      </c>
      <c r="H47" s="33"/>
      <c r="I47" s="34" t="str">
        <f>IF(H47&lt;OfertasEconomicas!AQ65,"Aclaración Recibida - Cumple.","")</f>
        <v>Aclaración Recibida - Cumple.</v>
      </c>
    </row>
    <row r="48" spans="2:9" x14ac:dyDescent="0.25">
      <c r="B48" s="35">
        <v>34</v>
      </c>
      <c r="C48" s="28" t="str">
        <f>OfertasEconomicas!C66</f>
        <v>Tablas de flotación en espuma o pvc | Tabla de natación fabricada en espuma de célula cerrada de 50kg de densidad.
 Con agujeros. Medidas mínimas: 47x28x3 cm | Incluir costos directos e indirectos (impuestos si aplica) y entrega. - Ver Anexo tecnico</v>
      </c>
      <c r="D48" s="29" t="str">
        <f>OfertasEconomicas!D66</f>
        <v>UN</v>
      </c>
      <c r="E48" s="30">
        <v>30620</v>
      </c>
      <c r="F48" s="31">
        <f t="shared" si="1"/>
        <v>1</v>
      </c>
      <c r="G48" s="32">
        <f t="shared" si="2"/>
        <v>30620</v>
      </c>
      <c r="H48" s="33"/>
      <c r="I48" s="34" t="str">
        <f>IF(H48&lt;OfertasEconomicas!AQ66,"Aclaración Recibida - Cumple.","")</f>
        <v>Aclaración Recibida - Cumple.</v>
      </c>
    </row>
    <row r="49" spans="2:9" x14ac:dyDescent="0.25">
      <c r="B49" s="35">
        <v>35</v>
      </c>
      <c r="C49" s="28" t="str">
        <f>OfertasEconomicas!C67</f>
        <v>Paracaídas entrenamiento deportivo | Cierre de velcro ajustable a la cintura, bolsa de transporte medidas: 100x100cm | Incluir costos directos e indirectos (impuestos si aplica) y entrega. - Ver Anexo tecnico</v>
      </c>
      <c r="D49" s="29" t="str">
        <f>OfertasEconomicas!D67</f>
        <v>UN</v>
      </c>
      <c r="E49" s="30">
        <v>121462</v>
      </c>
      <c r="F49" s="31">
        <f t="shared" si="1"/>
        <v>1</v>
      </c>
      <c r="G49" s="32">
        <f t="shared" si="2"/>
        <v>121462</v>
      </c>
      <c r="H49" s="33"/>
      <c r="I49" s="34" t="str">
        <f>IF(H49&lt;OfertasEconomicas!AQ67,"Aclaración Recibida - Cumple.","")</f>
        <v>Aclaración Recibida - Cumple.</v>
      </c>
    </row>
    <row r="50" spans="2:9" x14ac:dyDescent="0.25">
      <c r="B50" s="35">
        <v>36</v>
      </c>
      <c r="C50" s="28" t="str">
        <f>OfertasEconomicas!C68</f>
        <v>Silbato | Debe ser elaborado en plástico (polioximetileno, poliacetal), no reciclado, con alta resistencia al impacto y cuerda mínimo de 20 cms | Incluir costos directos e indirectos (impuestos si aplica) y entrega. - Ver Anexo tecnico</v>
      </c>
      <c r="D50" s="29" t="str">
        <f>OfertasEconomicas!D68</f>
        <v>UN</v>
      </c>
      <c r="E50" s="30">
        <v>37765</v>
      </c>
      <c r="F50" s="31">
        <f t="shared" si="1"/>
        <v>1</v>
      </c>
      <c r="G50" s="32">
        <f t="shared" si="2"/>
        <v>37765</v>
      </c>
      <c r="H50" s="33"/>
      <c r="I50" s="34" t="str">
        <f>IF(H50&lt;OfertasEconomicas!AQ68,"Aclaración Recibida - Cumple.","")</f>
        <v>Aclaración Recibida - Cumple.</v>
      </c>
    </row>
    <row r="51" spans="2:9" x14ac:dyDescent="0.25">
      <c r="B51" s="35">
        <v>37</v>
      </c>
      <c r="C51" s="28" t="str">
        <f>OfertasEconomicas!C69</f>
        <v>Trofeo 40 cm | Trofeos base en madera y/o plástico, figura alusiva al deporte y placas fotograbadas, con logos institucionales aprobados según el manual de agencia en casa dimensiones dependiendo de altura.
40 cm de altura | Incluir costos directos e indirectos (impuestos si aplica) y entrega. - Ver Anexo tecnico</v>
      </c>
      <c r="D51" s="29" t="str">
        <f>OfertasEconomicas!D69</f>
        <v>UN</v>
      </c>
      <c r="E51" s="30">
        <v>55163</v>
      </c>
      <c r="F51" s="31">
        <f t="shared" si="1"/>
        <v>1</v>
      </c>
      <c r="G51" s="32">
        <f t="shared" si="2"/>
        <v>55163</v>
      </c>
      <c r="H51" s="33"/>
      <c r="I51" s="34" t="str">
        <f>IF(H51&lt;OfertasEconomicas!AQ69,"Aclaración Recibida - Cumple.","")</f>
        <v>Aclaración Recibida - Cumple.</v>
      </c>
    </row>
    <row r="52" spans="2:9" x14ac:dyDescent="0.25">
      <c r="B52" s="35">
        <v>38</v>
      </c>
      <c r="C52" s="28" t="str">
        <f>OfertasEconomicas!C70</f>
        <v>Trofeo 50 cm | Trofeos base en madera y/o plástico, figura alusiva al deporte y placas fotograbadas, con logos institucionales aprobados según el manual de agencia en casa dimensiones dependiendo de altura.
50 cm de altura | Incluir costos directos e indirectos (impuestos si aplica) y entrega. - Ver Anexo tecnico</v>
      </c>
      <c r="D52" s="29" t="str">
        <f>OfertasEconomicas!D70</f>
        <v>UN</v>
      </c>
      <c r="E52" s="30">
        <v>96966</v>
      </c>
      <c r="F52" s="31">
        <f t="shared" si="1"/>
        <v>1</v>
      </c>
      <c r="G52" s="32">
        <f t="shared" si="2"/>
        <v>96966</v>
      </c>
      <c r="H52" s="33"/>
      <c r="I52" s="34" t="str">
        <f>IF(H52&lt;OfertasEconomicas!AQ70,"Aclaración Recibida - Cumple.","")</f>
        <v>Aclaración Recibida - Cumple.</v>
      </c>
    </row>
    <row r="53" spans="2:9" x14ac:dyDescent="0.25">
      <c r="B53" s="35">
        <v>39</v>
      </c>
      <c r="C53" s="28" t="str">
        <f>OfertasEconomicas!C71</f>
        <v>Trofeo 70 cm | Trofeos base en madera y/o plástico, figura alusiva al deporte y placas fotograbadas, con logos institucionales aprobados según el manual de agencia en casa dimensiones dependiendo de altura.
70 cm de altura | Incluir costos directos e indirectos (impuestos si aplica) y entrega. - Ver Anexo tecnico</v>
      </c>
      <c r="D53" s="29" t="str">
        <f>OfertasEconomicas!D71</f>
        <v>UN</v>
      </c>
      <c r="E53" s="30">
        <v>213325</v>
      </c>
      <c r="F53" s="31">
        <f t="shared" si="1"/>
        <v>1</v>
      </c>
      <c r="G53" s="32">
        <f t="shared" si="2"/>
        <v>213325</v>
      </c>
      <c r="H53" s="33"/>
      <c r="I53" s="34" t="str">
        <f>IF(H53&lt;OfertasEconomicas!AQ71,"Aclaración Recibida - Cumple.","")</f>
        <v>Aclaración Recibida - Cumple.</v>
      </c>
    </row>
    <row r="54" spans="2:9" x14ac:dyDescent="0.25">
      <c r="B54" s="35">
        <v>40</v>
      </c>
      <c r="C54" s="28" t="str">
        <f>OfertasEconomicas!C72</f>
        <v>Medalla | Medalla elaborada en, aleación de bronce y/o aluminio y/o magnesio; material no toxico, fundido troquel a dos caras altos y bajos relieves, cinta al cuello de 85 cms y 2 cms de ancho, terminación en baños de oro, plata, y broce. Con logos institucionales aprobados según el manual de agencia en casa | Incluir costos directos e indirectos (impuestos si aplica) y entrega. - Ver Anexo tecnico</v>
      </c>
      <c r="D54" s="29" t="str">
        <f>OfertasEconomicas!D72</f>
        <v>UN</v>
      </c>
      <c r="E54" s="30">
        <v>3604</v>
      </c>
      <c r="F54" s="31">
        <f t="shared" si="1"/>
        <v>1</v>
      </c>
      <c r="G54" s="32">
        <f t="shared" si="2"/>
        <v>3604</v>
      </c>
      <c r="H54" s="33"/>
      <c r="I54" s="34" t="str">
        <f>IF(H54&lt;OfertasEconomicas!AQ72,"Aclaración Recibida - Cumple.","")</f>
        <v>Aclaración Recibida - Cumple.</v>
      </c>
    </row>
    <row r="55" spans="2:9" x14ac:dyDescent="0.25">
      <c r="B55" s="35">
        <v>41</v>
      </c>
      <c r="C55" s="28" t="str">
        <f>OfertasEconomicas!C73</f>
        <v>Placas conmemorativas | La superficie no puede tener ningún tipo de irregularidad o defecto de fabricación.  El texto puede estar hendido en la placa o con letras superpuestas en relieve. Si la placa es ubicada en exteriores, el material de fabricación debe ser el adecuado o estar tratado para resistir las condiciones ambientales. Los materiales de fabricación de la placa podrán ser entre otros: piedra mármol, granito, pizarra; hierro, bronce o metacrilato.
Placa fotograbada con logos y mensaje personalizada tamaño 35 x 25 cms base en madera, incluye estuche. | Incluir costos directos e indirectos (impuestos si aplica) y entrega. - Ver Anexo tecnico</v>
      </c>
      <c r="D55" s="29" t="str">
        <f>OfertasEconomicas!D73</f>
        <v>UN</v>
      </c>
      <c r="E55" s="30">
        <v>96966</v>
      </c>
      <c r="F55" s="31">
        <f t="shared" si="1"/>
        <v>1</v>
      </c>
      <c r="G55" s="32">
        <f t="shared" si="2"/>
        <v>96966</v>
      </c>
      <c r="H55" s="33"/>
      <c r="I55" s="34" t="str">
        <f>IF(H55&lt;OfertasEconomicas!AQ73,"Aclaración Recibida - Cumple.","")</f>
        <v>Aclaración Recibida - Cumple.</v>
      </c>
    </row>
    <row r="56" spans="2:9" x14ac:dyDescent="0.25">
      <c r="B56" s="35">
        <v>42</v>
      </c>
      <c r="C56" s="28" t="str">
        <f>OfertasEconomicas!C74</f>
        <v>Silla de ruedas deportiva (quad rugby) | Sillas de ruedas para la práctica de quad rugby:
*marco rígido en tubo de aluminio reforzado, acabado en pintura electrostática.
*ruedas traseras de 24"x1", 26"x1", 700x23,  manzanas  de aluminio importado  y balineras de 1/2". Tenedores de aluminio.
*ruedas delanteras en goma de 100, 110 o 120 mm con balineras.
*sistema antivuelco de una o dos ruedas en goma con tenedor de aluminio.
*aros impulsores en aluminio con 6 puntos de agarre a la rueda. Con recubrimiento en caucho.
*ejes de desmonte rápido de 1/2" en acero inoxidable (ruedas traseras).
*inclinación de asiento especial según se requiera.
*tapizado en lona reforzado.
*sistema de amarre del deportista mediante correas en cintura, pelvis, muslos y pies según se requieran
*sistema de camber rueda trasera.  Camber a elegir: 12, 15, 18 grados
*defensas especiales, en frontal y laterales según se defina.
*protectores de radios en fibra de vidrio. | Incluir costos directos e indirectos (impuestos si aplica) y entrega. - Ver Anexo tecnico</v>
      </c>
      <c r="D56" s="29" t="str">
        <f>OfertasEconomicas!D74</f>
        <v>UN</v>
      </c>
      <c r="E56" s="30">
        <v>4573006</v>
      </c>
      <c r="F56" s="31">
        <f t="shared" si="1"/>
        <v>1</v>
      </c>
      <c r="G56" s="32">
        <f t="shared" si="2"/>
        <v>4573006</v>
      </c>
      <c r="H56" s="33"/>
      <c r="I56" s="34" t="str">
        <f>IF(H56&lt;OfertasEconomicas!AQ74,"Aclaración Recibida - Cumple.","")</f>
        <v>Aclaración Recibida - Cumple.</v>
      </c>
    </row>
    <row r="57" spans="2:9" x14ac:dyDescent="0.25">
      <c r="B57" s="35">
        <v>43</v>
      </c>
      <c r="C57" s="28" t="str">
        <f>OfertasEconomicas!C75</f>
        <v>Silla de ruedas deportiva (baloncesto) | Sillas adaptadas para la práctica de baloncesto:
* marco rígido en tubo de aluminio reforzado, tenedores importados especiales para uso de ruedas traseras de 25, 26 o 27 pulgadas con 24 radios, tapizado en lona con correas graduables de alta resistencia.
* cinturones importados de competencia (2), pintura electrostática al
Horno. Castores (ruedas delanteras) en goma 64 mm.
* corazas número 25, 26 o 27 para silla de ruedas con sus respectivos neumáticos, radios para ruedas de silla de ruedas calibre grueso o delgado en diferentes medidas ejes de acero de diámetro de 1/2 pulgada. | Incluir costos directos e indirectos (impuestos si aplica) y entrega. - Ver Anexo tecnico</v>
      </c>
      <c r="D57" s="29" t="str">
        <f>OfertasEconomicas!D75</f>
        <v>UN</v>
      </c>
      <c r="E57" s="30">
        <v>2905577</v>
      </c>
      <c r="F57" s="31">
        <f t="shared" si="1"/>
        <v>1</v>
      </c>
      <c r="G57" s="32">
        <f t="shared" si="2"/>
        <v>2905577</v>
      </c>
      <c r="H57" s="33"/>
      <c r="I57" s="34" t="str">
        <f>IF(H57&lt;OfertasEconomicas!AQ75,"Aclaración Recibida - Cumple.","")</f>
        <v>Aclaración Recibida - Cumple.</v>
      </c>
    </row>
    <row r="58" spans="2:9" x14ac:dyDescent="0.25">
      <c r="B58" s="35">
        <v>44</v>
      </c>
      <c r="C58" s="28" t="str">
        <f>OfertasEconomicas!C76</f>
        <v>Silla de ruedas deportiva (handcycle) | Sillas adaptadas para la práctica de handcycle:
*estructura en tubo de aluminio, con acabado en pintura electrostática.
*rueda delantera de 26"x1" inflable, manzana y rin de aluminio, sistema de puntilla.
*ruedas traseras de 26"x1", 24"x1", rin   doble pared y manzanas de aluminio importada de aleta grande con rodamientos de 1/2".
*ejes de desmonte rápido para las ruedas traseras.
*sistema de 18 velocidades, con biplato shimano tiagra. Pacha de 8 piñones shimano.
*sistema de graduación de alineación de las ruedas traseras.
*estabilizador de la dirección mediante amortiguador de caucho.
*posición ergonómica graduable en profundidad y reclinación espaldar.
*manilares   ergonómicos, con extensores de las bielas para   mejor ergonomía en la propulsión.
*doble sistema de frenos de carrera shimano tiagra, de carraza y zapata.
*cinturones de protección | Incluir costos directos e indirectos (impuestos si aplica) y entrega. - Ver Anexo tecnico</v>
      </c>
      <c r="D58" s="29" t="str">
        <f>OfertasEconomicas!D76</f>
        <v>UN</v>
      </c>
      <c r="E58" s="30">
        <v>3954958</v>
      </c>
      <c r="F58" s="31">
        <f t="shared" si="1"/>
        <v>1</v>
      </c>
      <c r="G58" s="32">
        <f t="shared" si="2"/>
        <v>3954958</v>
      </c>
      <c r="H58" s="33"/>
      <c r="I58" s="34" t="str">
        <f>IF(H58&lt;OfertasEconomicas!AQ76,"Aclaración Recibida - Cumple.","")</f>
        <v>Aclaración Recibida - Cumple.</v>
      </c>
    </row>
    <row r="59" spans="2:9" x14ac:dyDescent="0.25">
      <c r="B59" s="35">
        <v>45</v>
      </c>
      <c r="C59" s="28" t="str">
        <f>OfertasEconomicas!C77</f>
        <v>Uniforme deportivo (atletismo, fútbol, baloncesto y voleibol) | Ver especificaciones técnicas en 06 - ficha técnica uniformes.pdf | Incluir costos directos e indirectos (impuestos si aplica) y entrega. - Ver Anexo tecnico</v>
      </c>
      <c r="D59" s="29" t="str">
        <f>OfertasEconomicas!D77</f>
        <v>UN</v>
      </c>
      <c r="E59" s="30">
        <v>62960</v>
      </c>
      <c r="F59" s="31">
        <f t="shared" si="1"/>
        <v>1</v>
      </c>
      <c r="G59" s="32">
        <f t="shared" si="2"/>
        <v>62960</v>
      </c>
      <c r="H59" s="33"/>
      <c r="I59" s="34" t="str">
        <f>IF(H59&lt;OfertasEconomicas!AQ77,"Aclaración Recibida - Cumple.","")</f>
        <v>Aclaración Recibida - Cumple.</v>
      </c>
    </row>
    <row r="60" spans="2:9" x14ac:dyDescent="0.25">
      <c r="B60" s="35">
        <v>46</v>
      </c>
      <c r="C60" s="28" t="str">
        <f>OfertasEconomicas!C78</f>
        <v>Uniforme deportivo (patinaje) | Ver especificaciones técnicas en 06 - ficha técnica uniformes.pdf | Incluir costos directos e indirectos (impuestos si aplica) y entrega. - Ver Anexo tecnico</v>
      </c>
      <c r="D60" s="29" t="str">
        <f>OfertasEconomicas!D78</f>
        <v>UN</v>
      </c>
      <c r="E60" s="30">
        <v>92074</v>
      </c>
      <c r="F60" s="31">
        <f t="shared" si="1"/>
        <v>1</v>
      </c>
      <c r="G60" s="32">
        <f t="shared" si="2"/>
        <v>92074</v>
      </c>
      <c r="H60" s="33"/>
      <c r="I60" s="34" t="str">
        <f>IF(H60&lt;OfertasEconomicas!AQ78,"Aclaración Recibida - Cumple.","")</f>
        <v>Aclaración Recibida - Cumple.</v>
      </c>
    </row>
    <row r="61" spans="2:9" x14ac:dyDescent="0.25">
      <c r="B61" s="35">
        <v>47</v>
      </c>
      <c r="C61" s="28" t="str">
        <f>OfertasEconomicas!C79</f>
        <v>Uniforme deportivo (artes marciales hapkido) | Ver especificaciones técnicas en 06 - ficha técnica uniformes.pdf | Incluir costos directos e indirectos (impuestos si aplica) y entrega. - Ver Anexo tecnico</v>
      </c>
      <c r="D61" s="29" t="str">
        <f>OfertasEconomicas!D79</f>
        <v>UN</v>
      </c>
      <c r="E61" s="30">
        <v>157548</v>
      </c>
      <c r="F61" s="31">
        <f t="shared" si="1"/>
        <v>1</v>
      </c>
      <c r="G61" s="32">
        <f t="shared" si="2"/>
        <v>157548</v>
      </c>
      <c r="H61" s="33"/>
      <c r="I61" s="34" t="str">
        <f>IF(H61&lt;OfertasEconomicas!AQ79,"Aclaración Recibida - Cumple.","")</f>
        <v>Aclaración Recibida - Cumple.</v>
      </c>
    </row>
    <row r="62" spans="2:9" x14ac:dyDescent="0.25">
      <c r="B62" s="35">
        <v>48</v>
      </c>
      <c r="C62" s="28" t="str">
        <f>OfertasEconomicas!C80</f>
        <v>Uniforme deportivo (artes marciales taekwondo) | Ver especificaciones técnicas en 06 - ficha técnica uniformes.pdf | Incluir costos directos e indirectos (impuestos si aplica) y entrega. - Ver Anexo tecnico</v>
      </c>
      <c r="D62" s="29" t="str">
        <f>OfertasEconomicas!D80</f>
        <v>UN</v>
      </c>
      <c r="E62" s="30">
        <v>125885</v>
      </c>
      <c r="F62" s="31">
        <f t="shared" si="1"/>
        <v>1</v>
      </c>
      <c r="G62" s="32">
        <f t="shared" si="2"/>
        <v>125885</v>
      </c>
      <c r="H62" s="33"/>
      <c r="I62" s="34" t="str">
        <f>IF(H62&lt;OfertasEconomicas!AQ80,"Aclaración Recibida - Cumple.","")</f>
        <v>Aclaración Recibida - Cumple.</v>
      </c>
    </row>
    <row r="63" spans="2:9" x14ac:dyDescent="0.25">
      <c r="B63" s="35">
        <v>49</v>
      </c>
      <c r="C63" s="28" t="str">
        <f>OfertasEconomicas!C81</f>
        <v>Uniforme deportivo (vestido de baño femenino) | Ver especificaciones técnicas en 06 - ficha técnica uniformes.pdf | Incluir costos directos e indirectos (impuestos si aplica) y entrega. - Ver Anexo tecnico</v>
      </c>
      <c r="D63" s="29" t="str">
        <f>OfertasEconomicas!D81</f>
        <v>UN</v>
      </c>
      <c r="E63" s="30">
        <v>92678</v>
      </c>
      <c r="F63" s="31">
        <f t="shared" si="1"/>
        <v>1</v>
      </c>
      <c r="G63" s="32">
        <f t="shared" si="2"/>
        <v>92678</v>
      </c>
      <c r="H63" s="33"/>
      <c r="I63" s="34" t="str">
        <f>IF(H63&lt;OfertasEconomicas!AQ81,"Aclaración Recibida - Cumple.","")</f>
        <v>Aclaración Recibida - Cumple.</v>
      </c>
    </row>
    <row r="64" spans="2:9" x14ac:dyDescent="0.25">
      <c r="B64" s="35">
        <v>50</v>
      </c>
      <c r="C64" s="28" t="str">
        <f>OfertasEconomicas!C82</f>
        <v>Uniforme deportivo (vestido de baño masculino) | Ver especificaciones técnicas en 06 - ficha técnica uniformes.pdf | Incluir costos directos e indirectos (impuestos si aplica) y entrega. - Ver Anexo tecnico</v>
      </c>
      <c r="D64" s="29" t="str">
        <f>OfertasEconomicas!D82</f>
        <v>UN</v>
      </c>
      <c r="E64" s="30">
        <v>86645</v>
      </c>
      <c r="F64" s="31">
        <f t="shared" si="1"/>
        <v>1</v>
      </c>
      <c r="G64" s="32">
        <f t="shared" si="2"/>
        <v>86645</v>
      </c>
      <c r="H64" s="33"/>
      <c r="I64" s="34" t="str">
        <f>IF(H64&lt;OfertasEconomicas!AQ82,"Aclaración Recibida - Cumple.","")</f>
        <v>Aclaración Recibida - Cumple.</v>
      </c>
    </row>
    <row r="65" spans="2:9" x14ac:dyDescent="0.25">
      <c r="B65" s="35">
        <v>51</v>
      </c>
      <c r="C65" s="28" t="str">
        <f>OfertasEconomicas!C83</f>
        <v>Peto deportivo | Ver especificaciones técnicas en 06 - ficha técnica uniformes.pdf | Incluir costos directos e indirectos (impuestos si aplica) y entrega. - Ver Anexo tecnico</v>
      </c>
      <c r="D65" s="29" t="str">
        <f>OfertasEconomicas!D83</f>
        <v>UN</v>
      </c>
      <c r="E65" s="30">
        <v>16535</v>
      </c>
      <c r="F65" s="31">
        <f t="shared" si="1"/>
        <v>1</v>
      </c>
      <c r="G65" s="32">
        <f t="shared" si="2"/>
        <v>16535</v>
      </c>
      <c r="H65" s="33"/>
      <c r="I65" s="34" t="str">
        <f>IF(H65&lt;OfertasEconomicas!AQ83,"Aclaración Recibida - Cumple.","")</f>
        <v>Aclaración Recibida - Cumple.</v>
      </c>
    </row>
    <row r="66" spans="2:9" x14ac:dyDescent="0.25">
      <c r="B66" s="35">
        <v>52</v>
      </c>
      <c r="C66" s="28" t="str">
        <f>OfertasEconomicas!C84</f>
        <v>Sudadera deportiva instructor deportivo | Confeccionada en tela orión, forrada en malla 2x2 chaqueta con bordado y logo bordado, bolsillos laterales con cremallera y cierre frontal. Pantalón con logo bordado y forrado con malla 2x2 hasta la rodilla. | Incluir costos directos e indirectos (impuestos si aplica) y entrega. - Ver Anexo tecnico</v>
      </c>
      <c r="D66" s="29" t="str">
        <f>OfertasEconomicas!D84</f>
        <v>UN</v>
      </c>
      <c r="E66" s="30">
        <v>166628</v>
      </c>
      <c r="F66" s="31">
        <f t="shared" si="1"/>
        <v>1</v>
      </c>
      <c r="G66" s="32">
        <f t="shared" si="2"/>
        <v>166628</v>
      </c>
      <c r="H66" s="33"/>
      <c r="I66" s="34" t="str">
        <f>IF(H66&lt;OfertasEconomicas!AQ84,"Aclaración Recibida - Cumple.","")</f>
        <v>Aclaración Recibida - Cumple.</v>
      </c>
    </row>
    <row r="67" spans="2:9" x14ac:dyDescent="0.25">
      <c r="B67" s="35">
        <v>53</v>
      </c>
      <c r="C67" s="28" t="str">
        <f>OfertasEconomicas!C85</f>
        <v>Sudadera en algodón poliéster | "chaqueta con cremallera y logo de la alcaldía (1 tinta o bordado)
Pantalón con bolsillos y escudo de la alcaldía en pierna (1 tinta o bordado)." | Incluir costos directos e indirectos (impuestos si aplica) y entrega. - Ver Anexo tecnico</v>
      </c>
      <c r="D67" s="29" t="str">
        <f>OfertasEconomicas!D85</f>
        <v>UN</v>
      </c>
      <c r="E67" s="30">
        <v>97987</v>
      </c>
      <c r="F67" s="31">
        <f t="shared" si="1"/>
        <v>1</v>
      </c>
      <c r="G67" s="32">
        <f t="shared" si="2"/>
        <v>97987</v>
      </c>
      <c r="H67" s="33"/>
      <c r="I67" s="34" t="str">
        <f>IF(H67&lt;OfertasEconomicas!AQ85,"Aclaración Recibida - Cumple.","")</f>
        <v>Aclaración Recibida - Cumple.</v>
      </c>
    </row>
    <row r="68" spans="2:9" x14ac:dyDescent="0.25">
      <c r="B68" s="35">
        <v>54</v>
      </c>
      <c r="C68" s="28" t="str">
        <f>OfertasEconomicas!C86</f>
        <v>Balón de goalball | Pelota de goma, con diametro 0,76 m, dureza determinada para no deformarce; peso de 1,250 kg. Perímetro de 76 cm. Cascabeles internos y 8 agujeros de 1cm de diámetro para que emita el sonido. | Incluir costos directos e indirectos (impuestos si aplica) y entrega. - Ver Anexo tecnico</v>
      </c>
      <c r="D68" s="29" t="str">
        <f>OfertasEconomicas!D86</f>
        <v>UN</v>
      </c>
      <c r="E68" s="30">
        <v>453600</v>
      </c>
      <c r="F68" s="31">
        <f t="shared" si="1"/>
        <v>1</v>
      </c>
      <c r="G68" s="32">
        <f t="shared" si="2"/>
        <v>453600</v>
      </c>
      <c r="H68" s="33"/>
      <c r="I68" s="34" t="str">
        <f>IF(H68&lt;OfertasEconomicas!AQ86,"Aclaración Recibida - Cumple.","")</f>
        <v>Aclaración Recibida - Cumple.</v>
      </c>
    </row>
    <row r="69" spans="2:9" x14ac:dyDescent="0.25">
      <c r="B69" s="35">
        <v>55</v>
      </c>
      <c r="C69" s="28" t="str">
        <f>OfertasEconomicas!C87</f>
        <v>Coderas | Coderas de voleibol x 2 material: 60% poliéster y 40% espuma.
Hecho del material suave de la esponja y algodón, transpirable, durable, absorbe el sudor y cómodo. | Incluir costos directos e indirectos (impuestos si aplica) y entrega. - Ver Anexo tecnico</v>
      </c>
      <c r="D69" s="29" t="str">
        <f>OfertasEconomicas!D87</f>
        <v>UN</v>
      </c>
      <c r="E69" s="30">
        <v>70875</v>
      </c>
      <c r="F69" s="31">
        <f t="shared" si="1"/>
        <v>1</v>
      </c>
      <c r="G69" s="32">
        <f t="shared" si="2"/>
        <v>70875</v>
      </c>
      <c r="H69" s="33"/>
      <c r="I69" s="34" t="str">
        <f>IF(H69&lt;OfertasEconomicas!AQ87,"Aclaración Recibida - Cumple.","")</f>
        <v>Aclaración Recibida - Cumple.</v>
      </c>
    </row>
    <row r="70" spans="2:9" x14ac:dyDescent="0.25">
      <c r="B70" s="35">
        <v>56</v>
      </c>
      <c r="C70" s="28" t="str">
        <f>OfertasEconomicas!C88</f>
        <v>Antifaz goalball | Antifaz opaco de goma, ajustable al rostro. | Incluir costos directos e indirectos (impuestos si aplica) y entrega. - Ver Anexo tecnico</v>
      </c>
      <c r="D70" s="29" t="str">
        <f>OfertasEconomicas!D88</f>
        <v>UN</v>
      </c>
      <c r="E70" s="30">
        <v>384525</v>
      </c>
      <c r="F70" s="31">
        <f t="shared" si="1"/>
        <v>1</v>
      </c>
      <c r="G70" s="32">
        <f t="shared" si="2"/>
        <v>384525</v>
      </c>
      <c r="H70" s="33"/>
      <c r="I70" s="34" t="str">
        <f>IF(H70&lt;OfertasEconomicas!AQ88,"Aclaración Recibida - Cumple.","")</f>
        <v>Aclaración Recibida - Cumple.</v>
      </c>
    </row>
    <row r="71" spans="2:9" x14ac:dyDescent="0.25">
      <c r="B71" s="35">
        <v>57</v>
      </c>
      <c r="C71" s="28" t="str">
        <f>OfertasEconomicas!C89</f>
        <v>Rodilleras | Rodilleras de voleibol x 2 material: 60% poliéster y 40% espuma.
Hecho del material suave de la esponja y algodón, transpirable, durable, absorbe el sudor y cómodo. | Incluir costos directos e indirectos (impuestos si aplica) y entrega. - Ver Anexo tecnico</v>
      </c>
      <c r="D71" s="29" t="str">
        <f>OfertasEconomicas!D89</f>
        <v>UN</v>
      </c>
      <c r="E71" s="30">
        <v>56700</v>
      </c>
      <c r="F71" s="31">
        <f t="shared" si="1"/>
        <v>1</v>
      </c>
      <c r="G71" s="32">
        <f t="shared" si="2"/>
        <v>56700</v>
      </c>
      <c r="H71" s="33"/>
      <c r="I71" s="34" t="str">
        <f>IF(H71&lt;OfertasEconomicas!AQ89,"Aclaración Recibida - Cumple.","")</f>
        <v>Aclaración Recibida - Cumple.</v>
      </c>
    </row>
    <row r="72" spans="2:9" x14ac:dyDescent="0.25">
      <c r="B72" s="35">
        <v>58</v>
      </c>
      <c r="C72" s="28" t="str">
        <f>OfertasEconomicas!C90</f>
        <v>Protector inguinal (masculino) | Elaborado con cintas elásticas súper resistentes y suaves con bolsa porta coquilla de tejido de algodón, contiene coquilla plástica anatómica de gran capacidad de absorción a los golpes, cómodo de fácil colocación. | Incluir costos directos e indirectos (impuestos si aplica) y entrega. - Ver Anexo tecnico</v>
      </c>
      <c r="D72" s="29" t="str">
        <f>OfertasEconomicas!D90</f>
        <v>UN</v>
      </c>
      <c r="E72" s="30">
        <v>61425</v>
      </c>
      <c r="F72" s="31">
        <f t="shared" si="1"/>
        <v>1</v>
      </c>
      <c r="G72" s="32">
        <f t="shared" si="2"/>
        <v>61425</v>
      </c>
      <c r="H72" s="33"/>
      <c r="I72" s="34" t="str">
        <f>IF(H72&lt;OfertasEconomicas!AQ90,"Aclaración Recibida - Cumple.","")</f>
        <v>Aclaración Recibida - Cumple.</v>
      </c>
    </row>
    <row r="73" spans="2:9" x14ac:dyDescent="0.25">
      <c r="B73" s="35">
        <v>59</v>
      </c>
      <c r="C73" s="28" t="str">
        <f>OfertasEconomicas!C91</f>
        <v>Zapatillas de marcha atlética | Zapatillas livianas con peso menor a 180 gr, confección exterior en malla, con refuerzo para crear estabilidad, orma ligeramente ancha para mayor libertad de movimiento de los dedos y suela que mejore la adherencia al asfalto | Incluir costos directos e indirectos (impuestos si aplica) y entrega. - Ver Anexo tecnico</v>
      </c>
      <c r="D73" s="29" t="str">
        <f>OfertasEconomicas!D91</f>
        <v>UN</v>
      </c>
      <c r="E73" s="30">
        <v>822150</v>
      </c>
      <c r="F73" s="31">
        <f t="shared" si="1"/>
        <v>1</v>
      </c>
      <c r="G73" s="32">
        <f t="shared" si="2"/>
        <v>822150</v>
      </c>
      <c r="H73" s="33"/>
      <c r="I73" s="34" t="str">
        <f>IF(H73&lt;OfertasEconomicas!AQ91,"Aclaración Recibida - Cumple.","")</f>
        <v>Aclaración Recibida - Cumple.</v>
      </c>
    </row>
    <row r="74" spans="2:9" x14ac:dyDescent="0.25">
      <c r="B74" s="35">
        <v>60</v>
      </c>
      <c r="C74" s="28" t="str">
        <f>OfertasEconomicas!C92</f>
        <v>Pantaloneta para runnig | El poliéster y el spandex -más conocido como elastano- suelen ser las fibras sintéticas estrella para la confección de los pantalones y las mallas. Todos y cada uno de ellos confeccionados con tecnologías y fibras que regulan la temperatura y mantienen la transpirabilidad.  Según el gusto de cada corredor las hay pantalonetas cortas o mallas largas ajustadas. | Incluir costos directos e indirectos (impuestos si aplica) y entrega. - Ver Anexo tecnico</v>
      </c>
      <c r="D74" s="29" t="str">
        <f>OfertasEconomicas!D92</f>
        <v>UN</v>
      </c>
      <c r="E74" s="30">
        <v>78435</v>
      </c>
      <c r="F74" s="31">
        <f t="shared" si="1"/>
        <v>1</v>
      </c>
      <c r="G74" s="32">
        <f t="shared" si="2"/>
        <v>78435</v>
      </c>
      <c r="H74" s="33"/>
      <c r="I74" s="34" t="str">
        <f>IF(H74&lt;OfertasEconomicas!AQ92,"Aclaración Recibida - Cumple.","")</f>
        <v>Aclaración Recibida - Cumple.</v>
      </c>
    </row>
    <row r="75" spans="2:9" x14ac:dyDescent="0.25">
      <c r="B75" s="35">
        <v>61</v>
      </c>
      <c r="C75" s="28" t="str">
        <f>OfertasEconomicas!C93</f>
        <v>Camiseta para runnig | Están hechas con tejidos sintéticos, como el poliéster, que ofrecen transpirabilidad, confort y ligereza, elementos clave para correr mejor; con tecnologías que regulan la humedad y la temperatura corporal para mejorar el rendimiento, y favorecen la ventilación con el objetivo de mantener al corredor fresco y seco a cualquier temperatura. | Incluir costos directos e indirectos (impuestos si aplica) y entrega. - Ver Anexo tecnico</v>
      </c>
      <c r="D75" s="29" t="str">
        <f>OfertasEconomicas!D93</f>
        <v>UN</v>
      </c>
      <c r="E75" s="30">
        <v>61425</v>
      </c>
      <c r="F75" s="31">
        <f t="shared" si="1"/>
        <v>1</v>
      </c>
      <c r="G75" s="32">
        <f t="shared" si="2"/>
        <v>61425</v>
      </c>
      <c r="H75" s="33"/>
      <c r="I75" s="34" t="str">
        <f>IF(H75&lt;OfertasEconomicas!AQ93,"Aclaración Recibida - Cumple.","")</f>
        <v>Aclaración Recibida - Cumple.</v>
      </c>
    </row>
    <row r="76" spans="2:9" x14ac:dyDescent="0.25">
      <c r="B76" s="35">
        <v>62</v>
      </c>
      <c r="C76" s="28" t="str">
        <f>OfertasEconomicas!C94</f>
        <v>Esqueleto para runnig | Prenda de corte entallado y tecnología speedwick que disipa el sudor y mantiene la piel fresca y seca, ideal que tengan paneles de malla para ventilación y transpirabilidad y detalles reflectivos para mejor visibilidad. | Incluir costos directos e indirectos (impuestos si aplica) y entrega. - Ver Anexo tecnico</v>
      </c>
      <c r="D76" s="29" t="str">
        <f>OfertasEconomicas!D94</f>
        <v>UN</v>
      </c>
      <c r="E76" s="30">
        <v>96862</v>
      </c>
      <c r="F76" s="31">
        <f t="shared" si="1"/>
        <v>1</v>
      </c>
      <c r="G76" s="32">
        <f t="shared" si="2"/>
        <v>96862</v>
      </c>
      <c r="H76" s="33"/>
      <c r="I76" s="34" t="str">
        <f>IF(H76&lt;OfertasEconomicas!AQ94,"Aclaración Recibida - Cumple.","")</f>
        <v>Aclaración Recibida - Cumple.</v>
      </c>
    </row>
    <row r="77" spans="2:9" x14ac:dyDescent="0.25">
      <c r="B77" s="35">
        <v>63</v>
      </c>
      <c r="C77" s="28" t="str">
        <f>OfertasEconomicas!C95</f>
        <v>Guayos | El guayo suela torretin, elaborado en punta redonda, lengüeta delgada con recubrimiento de espuma con bordes reforzados y forrado en materiales sintéticos; con suela en caucho y multitaco para mayor tracción en suelo sintético. | Incluir costos directos e indirectos (impuestos si aplica) y entrega. - Ver Anexo tecnico</v>
      </c>
      <c r="D77" s="29" t="str">
        <f>OfertasEconomicas!D95</f>
        <v>UN</v>
      </c>
      <c r="E77" s="30">
        <v>240975</v>
      </c>
      <c r="F77" s="31">
        <f t="shared" si="1"/>
        <v>1</v>
      </c>
      <c r="G77" s="32">
        <f t="shared" si="2"/>
        <v>240975</v>
      </c>
      <c r="H77" s="33"/>
      <c r="I77" s="34" t="str">
        <f>IF(H77&lt;OfertasEconomicas!AQ95,"Aclaración Recibida - Cumple.","")</f>
        <v>Aclaración Recibida - Cumple.</v>
      </c>
    </row>
    <row r="78" spans="2:9" x14ac:dyDescent="0.25">
      <c r="B78" s="35">
        <v>64</v>
      </c>
      <c r="C78" s="28" t="str">
        <f>OfertasEconomicas!C96</f>
        <v>Canilleras | Canilleras para fútbol, ajustable en la zona medial, confeccionada en plástico de pasta dura y con protección de tobillo. | Incluir costos directos e indirectos (impuestos si aplica) y entrega. - Ver Anexo tecnico</v>
      </c>
      <c r="D78" s="29" t="str">
        <f>OfertasEconomicas!D96</f>
        <v>UN</v>
      </c>
      <c r="E78" s="30">
        <v>70875</v>
      </c>
      <c r="F78" s="31">
        <f t="shared" si="1"/>
        <v>1</v>
      </c>
      <c r="G78" s="32">
        <f t="shared" si="2"/>
        <v>70875</v>
      </c>
      <c r="H78" s="33"/>
      <c r="I78" s="34" t="str">
        <f>IF(H78&lt;OfertasEconomicas!AQ96,"Aclaración Recibida - Cumple.","")</f>
        <v>Aclaración Recibida - Cumple.</v>
      </c>
    </row>
    <row r="79" spans="2:9" x14ac:dyDescent="0.25">
      <c r="B79" s="35">
        <v>65</v>
      </c>
      <c r="C79" s="28" t="str">
        <f>OfertasEconomicas!C97</f>
        <v>Tenis para trote | Zapato deportivo para hombre, modelo tenis suela de goma bulganizado, plantilla tipo profesional, cámara de aire, en textil urbana, con forro en 100% algodón, cuero y refuerzo puntera-talón termopoliuretano tpu. | Incluir costos directos e indirectos (impuestos si aplica) y entrega. - Ver Anexo tecnico</v>
      </c>
      <c r="D79" s="29" t="str">
        <f>OfertasEconomicas!D97</f>
        <v>UN</v>
      </c>
      <c r="E79" s="30">
        <v>472500</v>
      </c>
      <c r="F79" s="31">
        <f t="shared" si="1"/>
        <v>1</v>
      </c>
      <c r="G79" s="32">
        <f t="shared" si="2"/>
        <v>472500</v>
      </c>
      <c r="H79" s="33"/>
      <c r="I79" s="34" t="str">
        <f>IF(H79&lt;OfertasEconomicas!AQ97,"Aclaración Recibida - Cumple.","")</f>
        <v>Aclaración Recibida - Cumple.</v>
      </c>
    </row>
    <row r="80" spans="2:9" x14ac:dyDescent="0.25">
      <c r="B80" s="35">
        <v>66</v>
      </c>
      <c r="C80" s="28" t="str">
        <f>OfertasEconomicas!C98</f>
        <v>Licra deportiva | Pantalón deportivo, tecnología antibacterial body fresh composición: poliamida 79.00%, elastano 17.00%, poliéster 4.00% parte frontal en doble tela de gran capacidad con costuras ergonómicas. Malla en la parte trasera de las rodillas que permite el paso del aire. | Incluir costos directos e indirectos (impuestos si aplica) y entrega. - Ver Anexo tecnico</v>
      </c>
      <c r="D80" s="29" t="str">
        <f>OfertasEconomicas!D98</f>
        <v>UN</v>
      </c>
      <c r="E80" s="30">
        <v>101587</v>
      </c>
      <c r="F80" s="31">
        <f t="shared" ref="F80:F126" si="3">IFERROR(1-(H80/E80),"")</f>
        <v>1</v>
      </c>
      <c r="G80" s="32">
        <f t="shared" ref="G80:G126" si="4">E80-H80</f>
        <v>101587</v>
      </c>
      <c r="H80" s="33"/>
      <c r="I80" s="34" t="str">
        <f>IF(H80&lt;OfertasEconomicas!AQ98,"Aclaración Recibida - Cumple.","")</f>
        <v>Aclaración Recibida - Cumple.</v>
      </c>
    </row>
    <row r="81" spans="2:9" x14ac:dyDescent="0.25">
      <c r="B81" s="35">
        <v>67</v>
      </c>
      <c r="C81" s="28" t="str">
        <f>OfertasEconomicas!C99</f>
        <v>Maleta deportiva | Maleta deportiva, material exterior: poliéster = 100%. Forro: poliamida = 100%, dimensiones 69x33x27, con capacidad de 61,48 litros, cremallera superior, correa larga ajustable, peso max 0,908 kg | Incluir costos directos e indirectos (impuestos si aplica) y entrega. - Ver Anexo tecnico</v>
      </c>
      <c r="D81" s="29" t="str">
        <f>OfertasEconomicas!D99</f>
        <v>UN</v>
      </c>
      <c r="E81" s="30">
        <v>127575</v>
      </c>
      <c r="F81" s="31">
        <f t="shared" si="3"/>
        <v>1</v>
      </c>
      <c r="G81" s="32">
        <f t="shared" si="4"/>
        <v>127575</v>
      </c>
      <c r="H81" s="33"/>
      <c r="I81" s="34" t="str">
        <f>IF(H81&lt;OfertasEconomicas!AQ99,"Aclaración Recibida - Cumple.","")</f>
        <v>Aclaración Recibida - Cumple.</v>
      </c>
    </row>
    <row r="82" spans="2:9" x14ac:dyDescent="0.25">
      <c r="B82" s="35">
        <v>68</v>
      </c>
      <c r="C82" s="28" t="str">
        <f>OfertasEconomicas!C100</f>
        <v>Cinturón pélvico para rugby | Cinturón en fibra de plástico amarrable con correas dobles graduables a cada lado de la cadera | Incluir costos directos e indirectos (impuestos si aplica) y entrega. - Ver Anexo tecnico</v>
      </c>
      <c r="D82" s="29" t="str">
        <f>OfertasEconomicas!D100</f>
        <v>UN</v>
      </c>
      <c r="E82" s="30">
        <v>259875</v>
      </c>
      <c r="F82" s="31">
        <f t="shared" si="3"/>
        <v>1</v>
      </c>
      <c r="G82" s="32">
        <f t="shared" si="4"/>
        <v>259875</v>
      </c>
      <c r="H82" s="33"/>
      <c r="I82" s="34" t="str">
        <f>IF(H82&lt;OfertasEconomicas!AQ100,"Aclaración Recibida - Cumple.","")</f>
        <v>Aclaración Recibida - Cumple.</v>
      </c>
    </row>
    <row r="83" spans="2:9" x14ac:dyDescent="0.25">
      <c r="B83" s="35">
        <v>69</v>
      </c>
      <c r="C83" s="28" t="str">
        <f>OfertasEconomicas!C101</f>
        <v>Guantes para rugby paralímpico | Recubrimiento adicional de nitrilo Sandy en palma y falanges, alta resistencia a la abrasión y químicos, ajuste total a la mano, lavable, ultraliviano, permite realizar trabajos de motricidad fina. | Incluir costos directos e indirectos (impuestos si aplica) y entrega. - Ver Anexo tecnico</v>
      </c>
      <c r="D83" s="29" t="str">
        <f>OfertasEconomicas!D101</f>
        <v>UN</v>
      </c>
      <c r="E83" s="30">
        <v>203175</v>
      </c>
      <c r="F83" s="31">
        <f t="shared" si="3"/>
        <v>1</v>
      </c>
      <c r="G83" s="32">
        <f t="shared" si="4"/>
        <v>203175</v>
      </c>
      <c r="H83" s="33"/>
      <c r="I83" s="34" t="str">
        <f>IF(H83&lt;OfertasEconomicas!AQ101,"Aclaración Recibida - Cumple.","")</f>
        <v>Aclaración Recibida - Cumple.</v>
      </c>
    </row>
    <row r="84" spans="2:9" x14ac:dyDescent="0.25">
      <c r="B84" s="35">
        <v>70</v>
      </c>
      <c r="C84" s="28" t="str">
        <f>OfertasEconomicas!C102</f>
        <v>Botas de lucha | Botas de lucha que cubran pie y parte del tobillo con punta puntiaguda o semipuntiaguda, principal material cuero o goma (el peso de este elemento dependerá del material) pero ambos tendrán la finalidad de protección. | Incluir costos directos e indirectos (impuestos si aplica) y entrega. - Ver Anexo tecnico</v>
      </c>
      <c r="D84" s="29" t="str">
        <f>OfertasEconomicas!D102</f>
        <v>UN</v>
      </c>
      <c r="E84" s="30">
        <v>798525</v>
      </c>
      <c r="F84" s="31">
        <f t="shared" si="3"/>
        <v>1</v>
      </c>
      <c r="G84" s="32">
        <f t="shared" si="4"/>
        <v>798525</v>
      </c>
      <c r="H84" s="33"/>
      <c r="I84" s="34" t="str">
        <f>IF(H84&lt;OfertasEconomicas!AQ102,"Aclaración Recibida - Cumple.","")</f>
        <v>Aclaración Recibida - Cumple.</v>
      </c>
    </row>
    <row r="85" spans="2:9" x14ac:dyDescent="0.25">
      <c r="B85" s="35">
        <v>71</v>
      </c>
      <c r="C85" s="28" t="str">
        <f>OfertasEconomicas!C103</f>
        <v>Trx | Cinta de nilón de alta resistencia hasta 680kg, que se compone de un mosquetón con diente de seguridad para su anclaje o enganche, buce estabilizador que da simetría a los extremos, hebillas metálicas antideslizantes, empuñaduras de neopreno antideslizantes con soportes para los pies ubicados en las mismas bandas o agarres. Este elemento se puede ajustar desde 180 cm hasta 360cm dependiendo la estatura de la persona que la use. El elemento no supera 1kg de peso en su totalidad. | Incluir costos directos e indirectos (impuestos si aplica) y entrega. - Ver Anexo tecnico</v>
      </c>
      <c r="D85" s="29" t="str">
        <f>OfertasEconomicas!D103</f>
        <v>UN</v>
      </c>
      <c r="E85" s="30">
        <v>165375</v>
      </c>
      <c r="F85" s="31">
        <f t="shared" si="3"/>
        <v>1</v>
      </c>
      <c r="G85" s="32">
        <f t="shared" si="4"/>
        <v>165375</v>
      </c>
      <c r="H85" s="33"/>
      <c r="I85" s="34" t="str">
        <f>IF(H85&lt;OfertasEconomicas!AQ103,"Aclaración Recibida - Cumple.","")</f>
        <v>Aclaración Recibida - Cumple.</v>
      </c>
    </row>
    <row r="86" spans="2:9" x14ac:dyDescent="0.25">
      <c r="B86" s="35">
        <v>72</v>
      </c>
      <c r="C86" s="28" t="str">
        <f>OfertasEconomicas!C104</f>
        <v>Kit de bandas abiertas diferentes calibres | Kit de bandas elásticas (x3) hechas de látex con textura antideslizante con diferentes resistencias; amarillo 0.35mm x 1.20m (suave), verde 0.45 mm x 120m (mediana) y 0.55mm x 120m (fuerte). | Incluir costos directos e indirectos (impuestos si aplica) y entrega. - Ver Anexo tecnico</v>
      </c>
      <c r="D86" s="29" t="str">
        <f>OfertasEconomicas!D104</f>
        <v>UN</v>
      </c>
      <c r="E86" s="30">
        <v>40162</v>
      </c>
      <c r="F86" s="31">
        <f t="shared" si="3"/>
        <v>1</v>
      </c>
      <c r="G86" s="32">
        <f t="shared" si="4"/>
        <v>40162</v>
      </c>
      <c r="H86" s="33"/>
      <c r="I86" s="34" t="str">
        <f>IF(H86&lt;OfertasEconomicas!AQ104,"Aclaración Recibida - Cumple.","")</f>
        <v>Aclaración Recibida - Cumple.</v>
      </c>
    </row>
    <row r="87" spans="2:9" x14ac:dyDescent="0.25">
      <c r="B87" s="35">
        <v>73</v>
      </c>
      <c r="C87" s="28" t="str">
        <f>OfertasEconomicas!C105</f>
        <v>Kit bandas cerradas en tela | Kit de bandas elásticas cerradas en tela (x3) con diferentes tensiones; rosada 120lb, amarilla 240lb y azul 350lb. | Incluir costos directos e indirectos (impuestos si aplica) y entrega. - Ver Anexo tecnico</v>
      </c>
      <c r="D87" s="29" t="str">
        <f>OfertasEconomicas!D105</f>
        <v>UN</v>
      </c>
      <c r="E87" s="30">
        <v>44887</v>
      </c>
      <c r="F87" s="31">
        <f t="shared" si="3"/>
        <v>1</v>
      </c>
      <c r="G87" s="32">
        <f t="shared" si="4"/>
        <v>44887</v>
      </c>
      <c r="H87" s="33"/>
      <c r="I87" s="34" t="str">
        <f>IF(H87&lt;OfertasEconomicas!AQ105,"Aclaración Recibida - Cumple.","")</f>
        <v>Aclaración Recibida - Cumple.</v>
      </c>
    </row>
    <row r="88" spans="2:9" x14ac:dyDescent="0.25">
      <c r="B88" s="35">
        <v>74</v>
      </c>
      <c r="C88" s="28" t="str">
        <f>OfertasEconomicas!C106</f>
        <v>Mascara esgrima | Máscara de sable de esgrima ce standard 350n, estable con carcasa de alta resistencia y forro interior impermeable fijo. Los acolchados en la frente y la barbilla son compactos y brindan la mejor protección | Incluir costos directos e indirectos (impuestos si aplica) y entrega. - Ver Anexo tecnico</v>
      </c>
      <c r="D88" s="29" t="str">
        <f>OfertasEconomicas!D106</f>
        <v>UN</v>
      </c>
      <c r="E88" s="30">
        <v>595350</v>
      </c>
      <c r="F88" s="31">
        <f t="shared" si="3"/>
        <v>1</v>
      </c>
      <c r="G88" s="32">
        <f t="shared" si="4"/>
        <v>595350</v>
      </c>
      <c r="H88" s="33"/>
      <c r="I88" s="34" t="str">
        <f>IF(H88&lt;OfertasEconomicas!AQ106,"Aclaración Recibida - Cumple.","")</f>
        <v>Aclaración Recibida - Cumple.</v>
      </c>
    </row>
    <row r="89" spans="2:9" x14ac:dyDescent="0.25">
      <c r="B89" s="35">
        <v>75</v>
      </c>
      <c r="C89" s="28" t="str">
        <f>OfertasEconomicas!C107</f>
        <v>Florete | Aliasion de metales, con un diámetro de 110 centímetros con punta roma y alambrado desde la punta hasta la empuñadura y capsoleta, para el puntaje electrónico. | Incluir costos directos e indirectos (impuestos si aplica) y entrega. - Ver Anexo tecnico</v>
      </c>
      <c r="D89" s="29" t="str">
        <f>OfertasEconomicas!D107</f>
        <v>UN</v>
      </c>
      <c r="E89" s="30">
        <v>1393875</v>
      </c>
      <c r="F89" s="31">
        <f t="shared" si="3"/>
        <v>1</v>
      </c>
      <c r="G89" s="32">
        <f t="shared" si="4"/>
        <v>1393875</v>
      </c>
      <c r="H89" s="33"/>
      <c r="I89" s="34" t="str">
        <f>IF(H89&lt;OfertasEconomicas!AQ107,"Aclaración Recibida - Cumple.","")</f>
        <v>Aclaración Recibida - Cumple.</v>
      </c>
    </row>
    <row r="90" spans="2:9" x14ac:dyDescent="0.25">
      <c r="B90" s="35">
        <v>76</v>
      </c>
      <c r="C90" s="28" t="str">
        <f>OfertasEconomicas!C108</f>
        <v>Protector de axila | Chaquetilla en material queblan de 800 newton resistentes a golpes o puntadas, esta chaquetilla cubre el brazo axila y puño del deportista, se debe tener en cuenta si es derecho o izquierdo. | Incluir costos directos e indirectos (impuestos si aplica) y entrega. - Ver Anexo tecnico</v>
      </c>
      <c r="D90" s="29" t="str">
        <f>OfertasEconomicas!D108</f>
        <v>UN</v>
      </c>
      <c r="E90" s="30">
        <v>439425</v>
      </c>
      <c r="F90" s="31">
        <f t="shared" si="3"/>
        <v>1</v>
      </c>
      <c r="G90" s="32">
        <f t="shared" si="4"/>
        <v>439425</v>
      </c>
      <c r="H90" s="33"/>
      <c r="I90" s="34" t="str">
        <f>IF(H90&lt;OfertasEconomicas!AQ108,"Aclaración Recibida - Cumple.","")</f>
        <v>Aclaración Recibida - Cumple.</v>
      </c>
    </row>
    <row r="91" spans="2:9" x14ac:dyDescent="0.25">
      <c r="B91" s="35">
        <v>77</v>
      </c>
      <c r="C91" s="28" t="str">
        <f>OfertasEconomicas!C109</f>
        <v>Zapatillas para esgrima | Zapatilla adaptable con cámara de aire para amortiguar las caídas del deportista, que sea antideslizante en las plataformas metálicas. | Incluir costos directos e indirectos (impuestos si aplica) y entrega. - Ver Anexo tecnico</v>
      </c>
      <c r="D91" s="29" t="str">
        <f>OfertasEconomicas!D109</f>
        <v>UN</v>
      </c>
      <c r="E91" s="30">
        <v>392175</v>
      </c>
      <c r="F91" s="31">
        <f t="shared" si="3"/>
        <v>1</v>
      </c>
      <c r="G91" s="32">
        <f t="shared" si="4"/>
        <v>392175</v>
      </c>
      <c r="H91" s="33"/>
      <c r="I91" s="34" t="str">
        <f>IF(H91&lt;OfertasEconomicas!AQ109,"Aclaración Recibida - Cumple.","")</f>
        <v>Aclaración Recibida - Cumple.</v>
      </c>
    </row>
    <row r="92" spans="2:9" x14ac:dyDescent="0.25">
      <c r="B92" s="35">
        <v>78</v>
      </c>
      <c r="C92" s="28" t="str">
        <f>OfertasEconomicas!C110</f>
        <v>Silla de ruedas deportiva (tenis de campo) | Marco monobloque en aluminio con acabado en pintura electrostática, ruedas traseras de 24", 26" o 700 semitubulares, manzanas de aluminio* aros impulsores aluminio con 6 puntos de agarre a la rueda. Ejes de desmonte rápido de 1/2" en acero especial (ruedas traseras). Ruedas delanteras de silicona 100 mm, 110 mm. quinta rueda antivuelco con tenedor. Desmontable. Tapizado en lona reforzado. Sistema de camber fijo: 12, 15 o 18 grados. Correas de sujeción torácica, pélvica y en miembros inferiores. | Incluir costos directos e indirectos (impuestos si aplica) y entrega. - Ver Anexo tecnico</v>
      </c>
      <c r="D92" s="29" t="str">
        <f>OfertasEconomicas!D110</f>
        <v>UN</v>
      </c>
      <c r="E92" s="30">
        <v>7180110</v>
      </c>
      <c r="F92" s="31">
        <f t="shared" si="3"/>
        <v>1</v>
      </c>
      <c r="G92" s="32">
        <f t="shared" si="4"/>
        <v>7180110</v>
      </c>
      <c r="H92" s="33"/>
      <c r="I92" s="34" t="str">
        <f>IF(H92&lt;OfertasEconomicas!AQ110,"Aclaración Recibida - Cumple.","")</f>
        <v>Aclaración Recibida - Cumple.</v>
      </c>
    </row>
    <row r="93" spans="2:9" x14ac:dyDescent="0.25">
      <c r="B93" s="35">
        <v>79</v>
      </c>
      <c r="C93" s="28" t="str">
        <f>OfertasEconomicas!C111</f>
        <v>Raqueta de tenis | Raqueta de tenis de campo con medidas exactas: 81,3 centímetros de longitud máxima desde el extremo del mango al bastidor, y una superficie cordada de 39,4 centímetros de largo por 29,2 de ancho, hecha en grafito. | Incluir costos directos e indirectos (impuestos si aplica) y entrega. - Ver Anexo tecnico</v>
      </c>
      <c r="D93" s="29" t="str">
        <f>OfertasEconomicas!D111</f>
        <v>UN</v>
      </c>
      <c r="E93" s="30">
        <v>288225</v>
      </c>
      <c r="F93" s="31">
        <f t="shared" si="3"/>
        <v>1</v>
      </c>
      <c r="G93" s="32">
        <f t="shared" si="4"/>
        <v>288225</v>
      </c>
      <c r="H93" s="33"/>
      <c r="I93" s="34" t="str">
        <f>IF(H93&lt;OfertasEconomicas!AQ111,"Aclaración Recibida - Cumple.","")</f>
        <v>Aclaración Recibida - Cumple.</v>
      </c>
    </row>
    <row r="94" spans="2:9" x14ac:dyDescent="0.25">
      <c r="B94" s="35">
        <v>80</v>
      </c>
      <c r="C94" s="28" t="str">
        <f>OfertasEconomicas!C112</f>
        <v>Zapatillas  baloncesto | Zapatillas de 330 gramos ligeras y estables, cuello acanalado flexible con altura que permita proteger el tobillo a la vez que se ajusta cómodamente al pie. Capa sintética sin costuras de gran resistencia que evite torceduras. Goma eva en la plantilla y la entresuela, así como un refuerzo exterior en el talón. | Incluir costos directos e indirectos (impuestos si aplica) y entrega. - Ver Anexo tecnico</v>
      </c>
      <c r="D94" s="29" t="str">
        <f>OfertasEconomicas!D112</f>
        <v>UN</v>
      </c>
      <c r="E94" s="30">
        <v>236155</v>
      </c>
      <c r="F94" s="31">
        <f t="shared" si="3"/>
        <v>1</v>
      </c>
      <c r="G94" s="32">
        <f t="shared" si="4"/>
        <v>236155</v>
      </c>
      <c r="H94" s="33"/>
      <c r="I94" s="34" t="str">
        <f>IF(H94&lt;OfertasEconomicas!AQ112,"Aclaración Recibida - Cumple.","")</f>
        <v>Aclaración Recibida - Cumple.</v>
      </c>
    </row>
    <row r="95" spans="2:9" x14ac:dyDescent="0.25">
      <c r="B95" s="35">
        <v>81</v>
      </c>
      <c r="C95" s="28" t="str">
        <f>OfertasEconomicas!C113</f>
        <v>Sumergibles | Juegos didácticos sumergibles, diseños varios: discos, aros, caballito de mar, material plástico, paquetes x 4 y 6 unidades.          Material peso con sticks figuras ballenas y pingüinos impresión digital.  Paquete x 2 unidades | Incluir costos directos e indirectos (impuestos si aplica) y entrega. - Ver Anexo tecnico</v>
      </c>
      <c r="D95" s="29" t="str">
        <f>OfertasEconomicas!D113</f>
        <v>UN</v>
      </c>
      <c r="E95" s="30">
        <v>80325</v>
      </c>
      <c r="F95" s="31">
        <f t="shared" si="3"/>
        <v>1</v>
      </c>
      <c r="G95" s="32">
        <f t="shared" si="4"/>
        <v>80325</v>
      </c>
      <c r="H95" s="33"/>
      <c r="I95" s="34" t="str">
        <f>IF(H95&lt;OfertasEconomicas!AQ113,"Aclaración Recibida - Cumple.","")</f>
        <v>Aclaración Recibida - Cumple.</v>
      </c>
    </row>
    <row r="96" spans="2:9" x14ac:dyDescent="0.25">
      <c r="B96" s="35">
        <v>82</v>
      </c>
      <c r="C96" s="28" t="str">
        <f>OfertasEconomicas!C114</f>
        <v>Pull buoys | Juegos didácticos sumergibles, diseños varios: discos, aros, caballito de mar, material plástico, paquetes x 4 y 6 unidades.          Material peso con sticks figuras ballenas y pingüinos impresión digital.  Paquete x 2 unidades | Incluir costos directos e indirectos (impuestos si aplica) y entrega. - Ver Anexo tecnico</v>
      </c>
      <c r="D96" s="29" t="str">
        <f>OfertasEconomicas!D114</f>
        <v>UN</v>
      </c>
      <c r="E96" s="30">
        <v>47250</v>
      </c>
      <c r="F96" s="31">
        <f t="shared" si="3"/>
        <v>1</v>
      </c>
      <c r="G96" s="32">
        <f t="shared" si="4"/>
        <v>47250</v>
      </c>
      <c r="H96" s="33"/>
      <c r="I96" s="34" t="str">
        <f>IF(H96&lt;OfertasEconomicas!AQ114,"Aclaración Recibida - Cumple.","")</f>
        <v>Aclaración Recibida - Cumple.</v>
      </c>
    </row>
    <row r="97" spans="2:9" x14ac:dyDescent="0.25">
      <c r="B97" s="35">
        <v>83</v>
      </c>
      <c r="C97" s="28" t="str">
        <f>OfertasEconomicas!C115</f>
        <v>Pelota plástica tamaños variables | Pelotas de tamaños desde 10 a 20 cms de diámetro, colores surtidos, en material resistente vinílico | Incluir costos directos e indirectos (impuestos si aplica) y entrega. - Ver Anexo tecnico</v>
      </c>
      <c r="D97" s="29" t="str">
        <f>OfertasEconomicas!D115</f>
        <v>UN</v>
      </c>
      <c r="E97" s="30">
        <v>14175</v>
      </c>
      <c r="F97" s="31">
        <f t="shared" si="3"/>
        <v>1</v>
      </c>
      <c r="G97" s="32">
        <f t="shared" si="4"/>
        <v>14175</v>
      </c>
      <c r="H97" s="33"/>
      <c r="I97" s="34" t="str">
        <f>IF(H97&lt;OfertasEconomicas!AQ115,"Aclaración Recibida - Cumple.","")</f>
        <v>Aclaración Recibida - Cumple.</v>
      </c>
    </row>
    <row r="98" spans="2:9" x14ac:dyDescent="0.25">
      <c r="B98" s="35">
        <v>84</v>
      </c>
      <c r="C98" s="28" t="str">
        <f>OfertasEconomicas!C116</f>
        <v>Colchoneta en célula cerrada. | Colchoneta acuática, material eva, anti hongos, antideslizantes, capacidad para mantenerse a flote en el agua. Dimensiones 130 cms x 120 cms x 30 cms. | Incluir costos directos e indirectos (impuestos si aplica) y entrega. - Ver Anexo tecnico</v>
      </c>
      <c r="D98" s="29" t="str">
        <f>OfertasEconomicas!D116</f>
        <v>UN</v>
      </c>
      <c r="E98" s="30">
        <v>250425</v>
      </c>
      <c r="F98" s="31">
        <f t="shared" si="3"/>
        <v>1</v>
      </c>
      <c r="G98" s="32">
        <f t="shared" si="4"/>
        <v>250425</v>
      </c>
      <c r="H98" s="33"/>
      <c r="I98" s="34" t="str">
        <f>IF(H98&lt;OfertasEconomicas!AQ116,"Aclaración Recibida - Cumple.","")</f>
        <v>Aclaración Recibida - Cumple.</v>
      </c>
    </row>
    <row r="99" spans="2:9" x14ac:dyDescent="0.25">
      <c r="B99" s="35">
        <v>85</v>
      </c>
      <c r="C99" s="28" t="str">
        <f>OfertasEconomicas!C117</f>
        <v>Pelotas de letras | Pelotas de letras, tamaños desde 10 a 20 cms de diámetro, colores surtidos, en material de caucho | Incluir costos directos e indirectos (impuestos si aplica) y entrega. - Ver Anexo tecnico</v>
      </c>
      <c r="D99" s="29" t="str">
        <f>OfertasEconomicas!D117</f>
        <v>UN</v>
      </c>
      <c r="E99" s="30">
        <v>21735</v>
      </c>
      <c r="F99" s="31">
        <f t="shared" si="3"/>
        <v>1</v>
      </c>
      <c r="G99" s="32">
        <f t="shared" si="4"/>
        <v>21735</v>
      </c>
      <c r="H99" s="33"/>
      <c r="I99" s="34" t="str">
        <f>IF(H99&lt;OfertasEconomicas!AQ117,"Aclaración Recibida - Cumple.","")</f>
        <v>Aclaración Recibida - Cumple.</v>
      </c>
    </row>
    <row r="100" spans="2:9" x14ac:dyDescent="0.25">
      <c r="B100" s="35">
        <v>86</v>
      </c>
      <c r="C100" s="28" t="str">
        <f>OfertasEconomicas!C118</f>
        <v>Zapatilla futsal | Tenis boto pu y textil para mayor durabilidad con costura, suela de goma para el agarre en las diferentes superficies, plantilla tipo eva para proteger la planta del pie de impactos. | Incluir costos directos e indirectos (impuestos si aplica) y entrega. - Ver Anexo tecnico</v>
      </c>
      <c r="D100" s="29" t="str">
        <f>OfertasEconomicas!D118</f>
        <v>UN</v>
      </c>
      <c r="E100" s="30">
        <v>160650</v>
      </c>
      <c r="F100" s="31">
        <f t="shared" si="3"/>
        <v>1</v>
      </c>
      <c r="G100" s="32">
        <f t="shared" si="4"/>
        <v>160650</v>
      </c>
      <c r="H100" s="33"/>
      <c r="I100" s="34" t="str">
        <f>IF(H100&lt;OfertasEconomicas!AQ118,"Aclaración Recibida - Cumple.","")</f>
        <v>Aclaración Recibida - Cumple.</v>
      </c>
    </row>
    <row r="101" spans="2:9" x14ac:dyDescent="0.25">
      <c r="B101" s="35">
        <v>87</v>
      </c>
      <c r="C101" s="28" t="str">
        <f>OfertasEconomicas!C119</f>
        <v>Balón futsal | Balón futsal en neumático butilo 55 % dos capas nylon dúcil 100% preforma en caucho natural látex esponjoso vulcanizado impermeable, cubierta en cuero pvc laminada y termo sellado ref. 58-60 y 60-62, peso 430 -450 gr. | Incluir costos directos e indirectos (impuestos si aplica) y entrega. - Ver Anexo tecnico</v>
      </c>
      <c r="D101" s="29" t="str">
        <f>OfertasEconomicas!D119</f>
        <v>UN</v>
      </c>
      <c r="E101" s="30">
        <v>127575</v>
      </c>
      <c r="F101" s="31">
        <f t="shared" si="3"/>
        <v>1</v>
      </c>
      <c r="G101" s="32">
        <f t="shared" si="4"/>
        <v>127575</v>
      </c>
      <c r="H101" s="33"/>
      <c r="I101" s="34" t="str">
        <f>IF(H101&lt;OfertasEconomicas!AQ119,"Aclaración Recibida - Cumple.","")</f>
        <v>Aclaración Recibida - Cumple.</v>
      </c>
    </row>
    <row r="102" spans="2:9" x14ac:dyDescent="0.25">
      <c r="B102" s="35">
        <v>88</v>
      </c>
      <c r="C102" s="28" t="str">
        <f>OfertasEconomicas!C120</f>
        <v>Tula maletín guayera | Tula maletín guayera en material poliéster impermeable, alto 41 cm, ancho 31 cm aproximado, con costuras fuertes en hilo y cremallera gruesa. Recubrimiento de TPE en el fondo para una máxima resistencia al desgaste. | Incluir costos directos e indirectos (impuestos si aplica) y entrega. - Ver Anexo tecnico</v>
      </c>
      <c r="D102" s="29" t="str">
        <f>OfertasEconomicas!D120</f>
        <v>UN</v>
      </c>
      <c r="E102" s="30">
        <v>96862</v>
      </c>
      <c r="F102" s="31">
        <f t="shared" si="3"/>
        <v>1</v>
      </c>
      <c r="G102" s="32">
        <f t="shared" si="4"/>
        <v>96862</v>
      </c>
      <c r="H102" s="33"/>
      <c r="I102" s="34" t="str">
        <f>IF(H102&lt;OfertasEconomicas!AQ120,"Aclaración Recibida - Cumple.","")</f>
        <v>Aclaración Recibida - Cumple.</v>
      </c>
    </row>
    <row r="103" spans="2:9" x14ac:dyDescent="0.25">
      <c r="B103" s="35">
        <v>89</v>
      </c>
      <c r="C103" s="28" t="str">
        <f>OfertasEconomicas!C121</f>
        <v>Chaqueta rompevientos | Chaqueta rompevientos en tela impermeable antifluido, vendaval, náutico, cerro sport. Hilos e hilazas:  poliéster 100% o poliéster algodón. Con capota y guarda capota; 2 bolsillos laterales, con forro en mállatela. | Incluir costos directos e indirectos (impuestos si aplica) y entrega. - Ver Anexo tecnico</v>
      </c>
      <c r="D103" s="29" t="str">
        <f>OfertasEconomicas!D121</f>
        <v>UN</v>
      </c>
      <c r="E103" s="30">
        <v>108675</v>
      </c>
      <c r="F103" s="31">
        <f t="shared" si="3"/>
        <v>1</v>
      </c>
      <c r="G103" s="32">
        <f t="shared" si="4"/>
        <v>108675</v>
      </c>
      <c r="H103" s="33"/>
      <c r="I103" s="34" t="str">
        <f>IF(H103&lt;OfertasEconomicas!AQ121,"Aclaración Recibida - Cumple.","")</f>
        <v>Aclaración Recibida - Cumple.</v>
      </c>
    </row>
    <row r="104" spans="2:9" x14ac:dyDescent="0.25">
      <c r="B104" s="35">
        <v>90</v>
      </c>
      <c r="C104" s="28" t="str">
        <f>OfertasEconomicas!C122</f>
        <v>Kit de protección | Coderas, muñequeras y rodilleras: con norma europea 14120, armadura abs envolventes con refuerzo de espuma, tela flexible con cubrimiento y con pieza de malla ventilada ajustable con bandas de velcro elástico y tela extensible. | Incluir costos directos e indirectos (impuestos si aplica) y entrega. - Ver Anexo tecnico</v>
      </c>
      <c r="D104" s="29" t="str">
        <f>OfertasEconomicas!D122</f>
        <v>UN</v>
      </c>
      <c r="E104" s="30">
        <v>146475</v>
      </c>
      <c r="F104" s="31">
        <f t="shared" si="3"/>
        <v>1</v>
      </c>
      <c r="G104" s="32">
        <f t="shared" si="4"/>
        <v>146475</v>
      </c>
      <c r="H104" s="33"/>
      <c r="I104" s="34" t="str">
        <f>IF(H104&lt;OfertasEconomicas!AQ122,"Aclaración Recibida - Cumple.","")</f>
        <v>Aclaración Recibida - Cumple.</v>
      </c>
    </row>
    <row r="105" spans="2:9" x14ac:dyDescent="0.25">
      <c r="B105" s="35">
        <v>91</v>
      </c>
      <c r="C105" s="28" t="str">
        <f>OfertasEconomicas!C123</f>
        <v>Casco 1 | Casco de patinaje de carreras aerodinámico en policarbonato, con almohadilla interno y ajuste en poliestireno expandido. | Incluir costos directos e indirectos (impuestos si aplica) y entrega. - Ver Anexo tecnico</v>
      </c>
      <c r="D105" s="29" t="str">
        <f>OfertasEconomicas!D123</f>
        <v>UN</v>
      </c>
      <c r="E105" s="30">
        <v>167737</v>
      </c>
      <c r="F105" s="31">
        <f t="shared" si="3"/>
        <v>1</v>
      </c>
      <c r="G105" s="32">
        <f t="shared" si="4"/>
        <v>167737</v>
      </c>
      <c r="H105" s="33"/>
      <c r="I105" s="34" t="str">
        <f>IF(H105&lt;OfertasEconomicas!AQ123,"Aclaración Recibida - Cumple.","")</f>
        <v>Aclaración Recibida - Cumple.</v>
      </c>
    </row>
    <row r="106" spans="2:9" x14ac:dyDescent="0.25">
      <c r="B106" s="35">
        <v>92</v>
      </c>
      <c r="C106" s="28" t="str">
        <f>OfertasEconomicas!C124</f>
        <v>Patines | Patines en línea con llanta de goma, bota anatómica ajustable, chasis en aluminio, alta resistencia a los golpes, rodamientos de velocidad abec 11 | Incluir costos directos e indirectos (impuestos si aplica) y entrega. - Ver Anexo tecnico</v>
      </c>
      <c r="D106" s="29" t="str">
        <f>OfertasEconomicas!D124</f>
        <v>UN</v>
      </c>
      <c r="E106" s="30">
        <v>245690</v>
      </c>
      <c r="F106" s="31">
        <f t="shared" si="3"/>
        <v>1</v>
      </c>
      <c r="G106" s="32">
        <f t="shared" si="4"/>
        <v>245690</v>
      </c>
      <c r="H106" s="33"/>
      <c r="I106" s="34" t="str">
        <f>IF(H106&lt;OfertasEconomicas!AQ124,"Aclaración Recibida - Cumple.","")</f>
        <v>Aclaración Recibida - Cumple.</v>
      </c>
    </row>
    <row r="107" spans="2:9" x14ac:dyDescent="0.25">
      <c r="B107" s="35">
        <v>93</v>
      </c>
      <c r="C107" s="28" t="str">
        <f>OfertasEconomicas!C125</f>
        <v>Maletín para patines | Capacidad 20l, en material lona, resistente a la fricción del chasis del patín | Incluir costos directos e indirectos (impuestos si aplica) y entrega. - Ver Anexo tecnico</v>
      </c>
      <c r="D107" s="29" t="str">
        <f>OfertasEconomicas!D125</f>
        <v>UN</v>
      </c>
      <c r="E107" s="30">
        <v>189000</v>
      </c>
      <c r="F107" s="31">
        <f t="shared" si="3"/>
        <v>1</v>
      </c>
      <c r="G107" s="32">
        <f t="shared" si="4"/>
        <v>189000</v>
      </c>
      <c r="H107" s="33"/>
      <c r="I107" s="34" t="str">
        <f>IF(H107&lt;OfertasEconomicas!AQ125,"Aclaración Recibida - Cumple.","")</f>
        <v>Aclaración Recibida - Cumple.</v>
      </c>
    </row>
    <row r="108" spans="2:9" x14ac:dyDescent="0.25">
      <c r="B108" s="35">
        <v>94</v>
      </c>
      <c r="C108" s="28" t="str">
        <f>OfertasEconomicas!C126</f>
        <v>Gorro | Gorro de silicona 100% impermeable de color variado teniendo en cuenta las edades establecidas entre los 6 a los 17 | Incluir costos directos e indirectos (impuestos si aplica) y entrega. - Ver Anexo tecnico</v>
      </c>
      <c r="D108" s="29" t="str">
        <f>OfertasEconomicas!D126</f>
        <v>UN</v>
      </c>
      <c r="E108" s="30">
        <v>59062</v>
      </c>
      <c r="F108" s="31">
        <f t="shared" si="3"/>
        <v>1</v>
      </c>
      <c r="G108" s="32">
        <f t="shared" si="4"/>
        <v>59062</v>
      </c>
      <c r="H108" s="33"/>
      <c r="I108" s="34" t="str">
        <f>IF(H108&lt;OfertasEconomicas!AQ126,"Aclaración Recibida - Cumple.","")</f>
        <v>Aclaración Recibida - Cumple.</v>
      </c>
    </row>
    <row r="109" spans="2:9" x14ac:dyDescent="0.25">
      <c r="B109" s="35">
        <v>95</v>
      </c>
      <c r="C109" s="28" t="str">
        <f>OfertasEconomicas!C127</f>
        <v>Chanclas | Chancla para natación lisa con recubriendo en la zona del empine con suela antideslizante en tallas desde la 30 a la 41, con peso aproximado 160gr en material de goma o caucho natural. Único color (negro) | Incluir costos directos e indirectos (impuestos si aplica) y entrega. - Ver Anexo tecnico</v>
      </c>
      <c r="D109" s="29" t="str">
        <f>OfertasEconomicas!D127</f>
        <v>UN</v>
      </c>
      <c r="E109" s="30">
        <v>63787</v>
      </c>
      <c r="F109" s="31">
        <f t="shared" si="3"/>
        <v>1</v>
      </c>
      <c r="G109" s="32">
        <f t="shared" si="4"/>
        <v>63787</v>
      </c>
      <c r="H109" s="33"/>
      <c r="I109" s="34" t="str">
        <f>IF(H109&lt;OfertasEconomicas!AQ127,"Aclaración Recibida - Cumple.","")</f>
        <v>Aclaración Recibida - Cumple.</v>
      </c>
    </row>
    <row r="110" spans="2:9" x14ac:dyDescent="0.25">
      <c r="B110" s="35">
        <v>96</v>
      </c>
      <c r="C110" s="28" t="str">
        <f>OfertasEconomicas!C128</f>
        <v>Gafas | Gafas de natación para uso interno o externo con protección ocular que no permitan el paso de agua hacia el ojo, con correa (caucho) ajustable teniendo en cuenta las edades entre los 6 a los 17 años. | Incluir costos directos e indirectos (impuestos si aplica) y entrega. - Ver Anexo tecnico</v>
      </c>
      <c r="D110" s="29" t="str">
        <f>OfertasEconomicas!D128</f>
        <v>UN</v>
      </c>
      <c r="E110" s="30">
        <v>174825</v>
      </c>
      <c r="F110" s="31">
        <f t="shared" si="3"/>
        <v>1</v>
      </c>
      <c r="G110" s="32">
        <f t="shared" si="4"/>
        <v>174825</v>
      </c>
      <c r="H110" s="33"/>
      <c r="I110" s="34" t="str">
        <f>IF(H110&lt;OfertasEconomicas!AQ128,"Aclaración Recibida - Cumple.","")</f>
        <v>Aclaración Recibida - Cumple.</v>
      </c>
    </row>
    <row r="111" spans="2:9" x14ac:dyDescent="0.25">
      <c r="B111" s="35">
        <v>97</v>
      </c>
      <c r="C111" s="28" t="str">
        <f>OfertasEconomicas!C129</f>
        <v>Toalla en microfibra (caneo) | Toalla en materia de microfibra absorbente de medias de 80 por 1,30 cm en colores variados con un peso de 160 gr | Incluir costos directos e indirectos (impuestos si aplica) y entrega. - Ver Anexo tecnico</v>
      </c>
      <c r="D111" s="29" t="str">
        <f>OfertasEconomicas!D129</f>
        <v>UN</v>
      </c>
      <c r="E111" s="30">
        <v>59062</v>
      </c>
      <c r="F111" s="31">
        <f t="shared" si="3"/>
        <v>1</v>
      </c>
      <c r="G111" s="32">
        <f t="shared" si="4"/>
        <v>59062</v>
      </c>
      <c r="H111" s="33"/>
      <c r="I111" s="34" t="str">
        <f>IF(H111&lt;OfertasEconomicas!AQ129,"Aclaración Recibida - Cumple.","")</f>
        <v>Aclaración Recibida - Cumple.</v>
      </c>
    </row>
    <row r="112" spans="2:9" x14ac:dyDescent="0.25">
      <c r="B112" s="35">
        <v>98</v>
      </c>
      <c r="C112" s="28" t="str">
        <f>OfertasEconomicas!C130</f>
        <v>Tula de natación swimmbag | Tula con cordón doble para cierre ajustable en material impermeable repelente al agua 100 % poliéster con medidas aprox de 46 x 35 cm | Incluir costos directos e indirectos (impuestos si aplica) y entrega. - Ver Anexo tecnico</v>
      </c>
      <c r="D112" s="29" t="str">
        <f>OfertasEconomicas!D130</f>
        <v>UN</v>
      </c>
      <c r="E112" s="30">
        <v>63787</v>
      </c>
      <c r="F112" s="31">
        <f t="shared" si="3"/>
        <v>1</v>
      </c>
      <c r="G112" s="32">
        <f t="shared" si="4"/>
        <v>63787</v>
      </c>
      <c r="H112" s="33"/>
      <c r="I112" s="34" t="str">
        <f>IF(H112&lt;OfertasEconomicas!AQ130,"Aclaración Recibida - Cumple.","")</f>
        <v>Aclaración Recibida - Cumple.</v>
      </c>
    </row>
    <row r="113" spans="2:9" x14ac:dyDescent="0.25">
      <c r="B113" s="35">
        <v>99</v>
      </c>
      <c r="C113" s="28" t="str">
        <f>OfertasEconomicas!C131</f>
        <v>Tapete de ejercicio | Espuma de nbr de alta calidad tamaño: 173 cm. De largo x 61 cm. De ancho espesor 1.5 cm. Libre de látex y componentes tóxicos antibacteriano material nbr de alta calidad ideal para hacer ejercicios y aeróbicos fácil de limpiar base de estabilidad resistente alfombra antideslizante ecológica enrollable para almacenamiento y fácil transporte evita la adherencia de malos olores. | Incluir costos directos e indirectos (impuestos si aplica) y entrega. - Ver Anexo tecnico</v>
      </c>
      <c r="D113" s="29" t="str">
        <f>OfertasEconomicas!D131</f>
        <v>UN</v>
      </c>
      <c r="E113" s="30">
        <v>148837</v>
      </c>
      <c r="F113" s="31">
        <f t="shared" si="3"/>
        <v>1</v>
      </c>
      <c r="G113" s="32">
        <f t="shared" si="4"/>
        <v>148837</v>
      </c>
      <c r="H113" s="33"/>
      <c r="I113" s="34" t="str">
        <f>IF(H113&lt;OfertasEconomicas!AQ131,"Aclaración Recibida - Cumple.","")</f>
        <v>Aclaración Recibida - Cumple.</v>
      </c>
    </row>
    <row r="114" spans="2:9" x14ac:dyDescent="0.25">
      <c r="B114" s="35">
        <v>100</v>
      </c>
      <c r="C114" s="28" t="str">
        <f>OfertasEconomicas!C132</f>
        <v>Balón Pilates | Balón de Pilates de 75 cms, fabricado con un material texturizado, antideslizante para mayor confort y en material antiexplosivo. | Incluir costos directos e indirectos (impuestos si aplica) y entrega. - Ver Anexo tecnico</v>
      </c>
      <c r="D114" s="29" t="str">
        <f>OfertasEconomicas!D132</f>
        <v>UN</v>
      </c>
      <c r="E114" s="30">
        <v>61425</v>
      </c>
      <c r="F114" s="31">
        <f t="shared" si="3"/>
        <v>1</v>
      </c>
      <c r="G114" s="32">
        <f t="shared" si="4"/>
        <v>61425</v>
      </c>
      <c r="H114" s="33"/>
      <c r="I114" s="34" t="str">
        <f>IF(H114&lt;OfertasEconomicas!AQ132,"Aclaración Recibida - Cumple.","")</f>
        <v>Aclaración Recibida - Cumple.</v>
      </c>
    </row>
    <row r="115" spans="2:9" x14ac:dyDescent="0.25">
      <c r="B115" s="35">
        <v>101</v>
      </c>
      <c r="C115" s="28" t="str">
        <f>OfertasEconomicas!C133</f>
        <v>Mancuernas hexagonales de 2Kg | Mancuernas con forma hexagonal evita que rueden o se muevan. Están formadas por una barra de acero y una pesa en cada extremo, fabricada de goma de alta calidad comprimida | Incluir costos directos e indirectos (impuestos si aplica) y entrega. - Ver Anexo tecnico</v>
      </c>
      <c r="D115" s="29" t="str">
        <f>OfertasEconomicas!D133</f>
        <v>UN</v>
      </c>
      <c r="E115" s="30">
        <v>113400</v>
      </c>
      <c r="F115" s="31">
        <f t="shared" si="3"/>
        <v>1</v>
      </c>
      <c r="G115" s="32">
        <f t="shared" si="4"/>
        <v>113400</v>
      </c>
      <c r="H115" s="33"/>
      <c r="I115" s="34" t="str">
        <f>IF(H115&lt;OfertasEconomicas!AQ133,"Aclaración Recibida - Cumple.","")</f>
        <v>Aclaración Recibida - Cumple.</v>
      </c>
    </row>
    <row r="116" spans="2:9" x14ac:dyDescent="0.25">
      <c r="B116" s="35">
        <v>102</v>
      </c>
      <c r="C116" s="28" t="str">
        <f>OfertasEconomicas!C134</f>
        <v>Manga de compresión | Par de mangas con protección uv para diversas actividades al aire libre como: camping, golf, tenis, pesca, ciclismo, futbol, basketball, beisbol, conduccion, entre otras, talla única. Material: composición: 45% elastodieno 29% microfibra 26% spandex. (ideales para niños y adultos) | Incluir costos directos e indirectos (impuestos si aplica) y entrega. - Ver Anexo tecnico</v>
      </c>
      <c r="D116" s="29" t="str">
        <f>OfertasEconomicas!D134</f>
        <v>UN</v>
      </c>
      <c r="E116" s="30">
        <v>87412</v>
      </c>
      <c r="F116" s="31">
        <f t="shared" si="3"/>
        <v>1</v>
      </c>
      <c r="G116" s="32">
        <f t="shared" si="4"/>
        <v>87412</v>
      </c>
      <c r="H116" s="33"/>
      <c r="I116" s="34" t="str">
        <f>IF(H116&lt;OfertasEconomicas!AQ134,"Aclaración Recibida - Cumple.","")</f>
        <v>Aclaración Recibida - Cumple.</v>
      </c>
    </row>
    <row r="117" spans="2:9" x14ac:dyDescent="0.25">
      <c r="B117" s="35">
        <v>103</v>
      </c>
      <c r="C117" s="28" t="str">
        <f>OfertasEconomicas!C135</f>
        <v>Toalla deportiva | Material microfibra, 40cm x 60cm | Incluir costos directos e indirectos (impuestos si aplica) y entrega. - Ver Anexo tecnico</v>
      </c>
      <c r="D117" s="29" t="str">
        <f>OfertasEconomicas!D135</f>
        <v>UN</v>
      </c>
      <c r="E117" s="30">
        <v>61425</v>
      </c>
      <c r="F117" s="31">
        <f t="shared" si="3"/>
        <v>1</v>
      </c>
      <c r="G117" s="32">
        <f t="shared" si="4"/>
        <v>61425</v>
      </c>
      <c r="H117" s="33"/>
      <c r="I117" s="34" t="str">
        <f>IF(H117&lt;OfertasEconomicas!AQ135,"Aclaración Recibida - Cumple.","")</f>
        <v>Aclaración Recibida - Cumple.</v>
      </c>
    </row>
    <row r="118" spans="2:9" x14ac:dyDescent="0.25">
      <c r="B118" s="35">
        <v>104</v>
      </c>
      <c r="C118" s="28" t="str">
        <f>OfertasEconomicas!C136</f>
        <v>Gorras cachucha | Gorras con parte frontal en poliéster blanco o el color requerido - cascos en malla en la parte trasera, cierre plástico. | Incluir costos directos e indirectos (impuestos si aplica) y entrega. - Ver Anexo tecnico</v>
      </c>
      <c r="D118" s="29" t="str">
        <f>OfertasEconomicas!D136</f>
        <v>UN</v>
      </c>
      <c r="E118" s="30">
        <v>35437</v>
      </c>
      <c r="F118" s="31">
        <f t="shared" si="3"/>
        <v>1</v>
      </c>
      <c r="G118" s="32">
        <f t="shared" si="4"/>
        <v>35437</v>
      </c>
      <c r="H118" s="33"/>
      <c r="I118" s="34" t="str">
        <f>IF(H118&lt;OfertasEconomicas!AQ136,"Aclaración Recibida - Cumple.","")</f>
        <v>Aclaración Recibida - Cumple.</v>
      </c>
    </row>
    <row r="119" spans="2:9" x14ac:dyDescent="0.25">
      <c r="B119" s="35">
        <v>105</v>
      </c>
      <c r="C119" s="28" t="str">
        <f>OfertasEconomicas!C137</f>
        <v>Tula deportiva pequeña | Tula 33x45 estampada, tela antifluidos, impermeable. | Incluir costos directos e indirectos (impuestos si aplica) y entrega. - Ver Anexo tecnico</v>
      </c>
      <c r="D119" s="29" t="str">
        <f>OfertasEconomicas!D137</f>
        <v>UN</v>
      </c>
      <c r="E119" s="30">
        <v>44887</v>
      </c>
      <c r="F119" s="31">
        <f t="shared" si="3"/>
        <v>1</v>
      </c>
      <c r="G119" s="32">
        <f t="shared" si="4"/>
        <v>44887</v>
      </c>
      <c r="H119" s="33"/>
      <c r="I119" s="34" t="str">
        <f>IF(H119&lt;OfertasEconomicas!AQ137,"Aclaración Recibida - Cumple.","")</f>
        <v>Aclaración Recibida - Cumple.</v>
      </c>
    </row>
    <row r="120" spans="2:9" x14ac:dyDescent="0.25">
      <c r="B120" s="35">
        <v>106</v>
      </c>
      <c r="C120" s="28" t="str">
        <f>OfertasEconomicas!C138</f>
        <v>Botilito | Botilito de 630 ml, con tapa de rosca y pitillo. Medidas: 22,5 cm X 6,3 cm de diámetro. | Incluir costos directos e indirectos (impuestos si aplica) y entrega. - Ver Anexo tecnico</v>
      </c>
      <c r="D120" s="29" t="str">
        <f>OfertasEconomicas!D138</f>
        <v>UN</v>
      </c>
      <c r="E120" s="30">
        <v>30712</v>
      </c>
      <c r="F120" s="31">
        <f t="shared" si="3"/>
        <v>1</v>
      </c>
      <c r="G120" s="32">
        <f t="shared" si="4"/>
        <v>30712</v>
      </c>
      <c r="H120" s="33"/>
      <c r="I120" s="34" t="str">
        <f>IF(H120&lt;OfertasEconomicas!AQ138,"Aclaración Recibida - Cumple.","")</f>
        <v>Aclaración Recibida - Cumple.</v>
      </c>
    </row>
    <row r="121" spans="2:9" x14ac:dyDescent="0.25">
      <c r="B121" s="35">
        <v>107</v>
      </c>
      <c r="C121" s="28" t="str">
        <f>OfertasEconomicas!C139</f>
        <v>Camiseta | Camiseta Tipo polo, tela piket de punto o lacoste, cuello tejido en lana o hilo, botones y manga corta. | Incluir costos directos e indirectos (impuestos si aplica) y entrega. - Ver Anexo tecnico</v>
      </c>
      <c r="D121" s="29" t="str">
        <f>OfertasEconomicas!D139</f>
        <v>UN</v>
      </c>
      <c r="E121" s="30">
        <v>61425</v>
      </c>
      <c r="F121" s="31">
        <f t="shared" si="3"/>
        <v>1</v>
      </c>
      <c r="G121" s="32">
        <f t="shared" si="4"/>
        <v>61425</v>
      </c>
      <c r="H121" s="33"/>
      <c r="I121" s="34" t="str">
        <f>IF(H121&lt;OfertasEconomicas!AQ139,"Aclaración Recibida - Cumple.","")</f>
        <v>Aclaración Recibida - Cumple.</v>
      </c>
    </row>
    <row r="122" spans="2:9" x14ac:dyDescent="0.25">
      <c r="B122" s="35">
        <v>108</v>
      </c>
      <c r="C122" s="28" t="str">
        <f>OfertasEconomicas!C140</f>
        <v>Casco 2 | Casco para Deporte Extremo que protege hasta la Nuca, en Poliestireno-Policarbonato con Salidas de aire, Perilla de ajuste, Correas graduables e Interior acolchonado | Incluir costos directos e indirectos (impuestos si aplica) y entrega. - Ver Anexo tecnico</v>
      </c>
      <c r="D122" s="29" t="str">
        <f>OfertasEconomicas!D140</f>
        <v>UN</v>
      </c>
      <c r="E122" s="30">
        <v>288225</v>
      </c>
      <c r="F122" s="31">
        <f t="shared" si="3"/>
        <v>1</v>
      </c>
      <c r="G122" s="32">
        <f t="shared" si="4"/>
        <v>288225</v>
      </c>
      <c r="H122" s="33"/>
      <c r="I122" s="34" t="str">
        <f>IF(H122&lt;OfertasEconomicas!AQ140,"Aclaración Recibida - Cumple.","")</f>
        <v>Aclaración Recibida - Cumple.</v>
      </c>
    </row>
    <row r="123" spans="2:9" x14ac:dyDescent="0.25">
      <c r="B123" s="35">
        <v>109</v>
      </c>
      <c r="C123" s="28" t="str">
        <f>OfertasEconomicas!C141</f>
        <v>Parqués | Parques magnéticos de marco doble cara 6 puestos 50x50 | Incluir costos directos e indirectos (impuestos si aplica) y entrega. - Ver Anexo tecnico</v>
      </c>
      <c r="D123" s="29" t="str">
        <f>OfertasEconomicas!D141</f>
        <v>UN</v>
      </c>
      <c r="E123" s="30">
        <v>87412</v>
      </c>
      <c r="F123" s="31">
        <f t="shared" si="3"/>
        <v>1</v>
      </c>
      <c r="G123" s="32">
        <f t="shared" si="4"/>
        <v>87412</v>
      </c>
      <c r="H123" s="33"/>
      <c r="I123" s="34" t="str">
        <f>IF(H123&lt;OfertasEconomicas!AQ141,"Aclaración Recibida - Cumple.","")</f>
        <v>Aclaración Recibida - Cumple.</v>
      </c>
    </row>
    <row r="124" spans="2:9" x14ac:dyDescent="0.25">
      <c r="B124" s="35">
        <v>110</v>
      </c>
      <c r="C124" s="28" t="str">
        <f>OfertasEconomicas!C142</f>
        <v>Domino | Domino Profesional 28 Piezas Juego Doble 6 Estuche Metálico | Incluir costos directos e indirectos (impuestos si aplica) y entrega. - Ver Anexo tecnico</v>
      </c>
      <c r="D124" s="29" t="str">
        <f>OfertasEconomicas!D142</f>
        <v>UN</v>
      </c>
      <c r="E124" s="30">
        <v>40162</v>
      </c>
      <c r="F124" s="31">
        <f t="shared" si="3"/>
        <v>1</v>
      </c>
      <c r="G124" s="32">
        <f t="shared" si="4"/>
        <v>40162</v>
      </c>
      <c r="H124" s="33"/>
      <c r="I124" s="34" t="str">
        <f>IF(H124&lt;OfertasEconomicas!AQ142,"Aclaración Recibida - Cumple.","")</f>
        <v>Aclaración Recibida - Cumple.</v>
      </c>
    </row>
    <row r="125" spans="2:9" x14ac:dyDescent="0.25">
      <c r="B125" s="35">
        <v>111</v>
      </c>
      <c r="C125" s="28" t="str">
        <f>OfertasEconomicas!C143</f>
        <v>Kit bicicleta | Bolsa tula mochila (Con marca 1 tinta), Bomba mini inflador para bicicletas, Luces para bicicleta, Tubo de solución de despinche. | Incluir costos directos e indirectos (impuestos si aplica) y entrega. - Ver Anexo tecnico</v>
      </c>
      <c r="D125" s="29" t="str">
        <f>OfertasEconomicas!D143</f>
        <v>UN</v>
      </c>
      <c r="E125" s="30">
        <v>96862</v>
      </c>
      <c r="F125" s="31">
        <f t="shared" si="3"/>
        <v>1</v>
      </c>
      <c r="G125" s="32">
        <f t="shared" si="4"/>
        <v>96862</v>
      </c>
      <c r="H125" s="33"/>
      <c r="I125" s="34" t="str">
        <f>IF(H125&lt;OfertasEconomicas!AQ143,"Aclaración Recibida - Cumple.","")</f>
        <v>Aclaración Recibida - Cumple.</v>
      </c>
    </row>
    <row r="126" spans="2:9" x14ac:dyDescent="0.25">
      <c r="B126" s="35">
        <v>112</v>
      </c>
      <c r="C126" s="28" t="str">
        <f>OfertasEconomicas!C144</f>
        <v>Numero impreso | Números Dorsales Para Camisetas Participantes: impresos en tela banner 4 tintas tamaño media carta. | Incluir costos directos e indirectos (impuestos si aplica) y entrega. - Ver Anexo tecnico</v>
      </c>
      <c r="D126" s="29" t="str">
        <f>OfertasEconomicas!D144</f>
        <v>UN</v>
      </c>
      <c r="E126" s="30">
        <v>10395</v>
      </c>
      <c r="F126" s="31">
        <f t="shared" si="3"/>
        <v>1</v>
      </c>
      <c r="G126" s="32">
        <f t="shared" si="4"/>
        <v>10395</v>
      </c>
      <c r="H126" s="33"/>
      <c r="I126" s="34" t="str">
        <f>IF(H126&lt;OfertasEconomicas!AQ144,"Aclaración Recibida - Cumple.","")</f>
        <v>Aclaración Recibida - Cumple.</v>
      </c>
    </row>
    <row r="128" spans="2:9" ht="75.599999999999994" customHeight="1" x14ac:dyDescent="0.25">
      <c r="B128" s="49" t="s">
        <v>25</v>
      </c>
      <c r="C128" s="93"/>
      <c r="D128" s="93"/>
      <c r="E128" s="93"/>
      <c r="F128" s="93"/>
      <c r="G128" s="93"/>
      <c r="H128" s="93"/>
      <c r="I128" s="93"/>
    </row>
    <row r="135" spans="2:3" x14ac:dyDescent="0.25">
      <c r="B135" s="94" t="s">
        <v>31</v>
      </c>
      <c r="C135" s="94"/>
    </row>
    <row r="136" spans="2:3" x14ac:dyDescent="0.25">
      <c r="B136" s="6" t="s">
        <v>8</v>
      </c>
    </row>
    <row r="138" spans="2:3" x14ac:dyDescent="0.25">
      <c r="B138" s="6"/>
    </row>
    <row r="141" spans="2:3" x14ac:dyDescent="0.25">
      <c r="B141" s="94" t="s">
        <v>31</v>
      </c>
      <c r="C141" s="94"/>
    </row>
    <row r="142" spans="2:3" x14ac:dyDescent="0.25">
      <c r="B142" s="6" t="s">
        <v>183</v>
      </c>
    </row>
    <row r="144" spans="2:3" x14ac:dyDescent="0.25">
      <c r="B144" s="6"/>
    </row>
  </sheetData>
  <mergeCells count="17">
    <mergeCell ref="B8:C8"/>
    <mergeCell ref="H8:I8"/>
    <mergeCell ref="B10:C10"/>
    <mergeCell ref="D10:F10"/>
    <mergeCell ref="B2:J2"/>
    <mergeCell ref="B3:I4"/>
    <mergeCell ref="B5:J5"/>
    <mergeCell ref="B7:C7"/>
    <mergeCell ref="D7:F7"/>
    <mergeCell ref="H7:I7"/>
    <mergeCell ref="B11:C11"/>
    <mergeCell ref="D11:F11"/>
    <mergeCell ref="C128:I128"/>
    <mergeCell ref="B135:C135"/>
    <mergeCell ref="B141:C141"/>
    <mergeCell ref="I13:I14"/>
    <mergeCell ref="B14:D14"/>
  </mergeCells>
  <pageMargins left="0.7" right="0.7" top="0.75" bottom="0.75" header="0.3" footer="0.3"/>
  <pageSetup scale="42"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OfertasEconomicas</vt:lpstr>
      <vt:lpstr>MatrizCostos_Subasta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Viviana Perez</dc:creator>
  <cp:lastModifiedBy>Cristian Leandro Cortes Guarnizo</cp:lastModifiedBy>
  <cp:lastPrinted>2022-06-08T20:53:21Z</cp:lastPrinted>
  <dcterms:created xsi:type="dcterms:W3CDTF">2022-04-11T12:33:15Z</dcterms:created>
  <dcterms:modified xsi:type="dcterms:W3CDTF">2022-06-28T15:47:35Z</dcterms:modified>
</cp:coreProperties>
</file>