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https://gobiernobogota-my.sharepoint.com/personal/nelson_arguellez_gobiernobogota_gov_co/Documents/01 - Procesos/28 - 2022 - Abril/FDLB-SIP-C-024-2022 (Deportes 2022)/Subasta/"/>
    </mc:Choice>
  </mc:AlternateContent>
  <xr:revisionPtr revIDLastSave="140" documentId="8_{A0B54899-5927-43D4-8DDA-1853E888B833}" xr6:coauthVersionLast="47" xr6:coauthVersionMax="47" xr10:uidLastSave="{8E1C0EBA-D320-4DBA-BF94-B1703E417D2D}"/>
  <bookViews>
    <workbookView xWindow="-108" yWindow="-108" windowWidth="23256" windowHeight="12456" activeTab="1" xr2:uid="{C7121A4E-FD97-43D3-8198-044E20BCE11F}"/>
  </bookViews>
  <sheets>
    <sheet name="OfertasEconomicas" sheetId="1" r:id="rId1"/>
    <sheet name="MatrizCostos_Subasta" sheetId="2" r:id="rId2"/>
    <sheet name="Configuración" sheetId="3" r:id="rId3"/>
    <sheet name="Proveedores online" sheetId="4" r:id="rId4"/>
    <sheet name="Último Lance" sheetId="5" r:id="rId5"/>
    <sheet name="Registro de lances" sheetId="6" r:id="rId6"/>
    <sheet name="Mensajes" sheetId="7" r:id="rId7"/>
  </sheets>
  <definedNames>
    <definedName name="_xlnm._FilterDatabase" localSheetId="0" hidden="1">OfertasEconomicas!$B$32:$AS$44</definedName>
    <definedName name="tdRepliesUniqueIdentifierCol_lnkRepliesUniqueIdentifierViewLink_0" localSheetId="1">MatrizCostos_Subasta!#REF!</definedName>
    <definedName name="tdRepliesUniqueIdentifierCol_lnkRepliesUniqueIdentifierViewLink_1" localSheetId="1">MatrizCostos_Subasta!#REF!</definedName>
    <definedName name="tdRepliesUniqueIdentifierCol_lnkRepliesUniqueIdentifierViewLink_2" localSheetId="1">MatrizCostos_Subasta!#REF!</definedName>
    <definedName name="tdRepliesUniqueIdentifierCol_lnkRepliesUniqueIdentifierViewLink_3" localSheetId="1">MatrizCostos_Subasta!#REF!</definedName>
    <definedName name="tdRepliesUniqueIdentifierCol_lnkRepliesUniqueIdentifierViewLink_4" localSheetId="1">MatrizCostos_Subasta!#REF!</definedName>
    <definedName name="tdRepliesUniqueIdentifierCol_lnkRepliesUniqueIdentifierViewLink_5" localSheetId="1">MatrizCostos_Subasta!#REF!</definedName>
    <definedName name="tdRepliesUniqueIdentifierCol_lnkRepliesUniqueIdentifierViewLink_6" localSheetId="1">MatrizCostos_Subasta!#REF!</definedName>
    <definedName name="tdRepliesUniqueIdentifierCol_lnkRepliesUniqueIdentifierViewLink_7" localSheetId="1">MatrizCostos_Subasta!#REF!</definedName>
    <definedName name="tdRepliesUniqueIdentifierCol_lnkRepliesUniqueIdentifierViewLink_8" localSheetId="1">MatrizCostos_Subasta!#REF!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 i="2" l="1"/>
  <c r="I17" i="2"/>
  <c r="I18" i="2"/>
  <c r="I19" i="2"/>
  <c r="I20" i="2"/>
  <c r="I21" i="2"/>
  <c r="I22" i="2"/>
  <c r="I23" i="2"/>
  <c r="I24" i="2"/>
  <c r="I25"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5" i="2"/>
  <c r="D14" i="1"/>
  <c r="W29" i="1"/>
  <c r="W32" i="1"/>
  <c r="W146" i="1" s="1"/>
  <c r="K29" i="1"/>
  <c r="K32" i="1"/>
  <c r="O5" i="1"/>
  <c r="F15" i="2"/>
  <c r="F32" i="1"/>
  <c r="H14" i="2"/>
  <c r="G18" i="2"/>
  <c r="G19" i="2"/>
  <c r="F25" i="2"/>
  <c r="G29" i="2"/>
  <c r="F31" i="2"/>
  <c r="F37" i="2"/>
  <c r="G41" i="2"/>
  <c r="F43" i="2"/>
  <c r="F49" i="2"/>
  <c r="G53" i="2"/>
  <c r="F55" i="2"/>
  <c r="G56" i="2"/>
  <c r="F61" i="2"/>
  <c r="G65" i="2"/>
  <c r="F67" i="2"/>
  <c r="G68" i="2"/>
  <c r="F73" i="2"/>
  <c r="G77" i="2"/>
  <c r="F79" i="2"/>
  <c r="G80" i="2"/>
  <c r="F85" i="2"/>
  <c r="G86" i="2"/>
  <c r="G89" i="2"/>
  <c r="F91" i="2"/>
  <c r="G92" i="2"/>
  <c r="F95" i="2"/>
  <c r="F97" i="2"/>
  <c r="G98" i="2"/>
  <c r="F99" i="2"/>
  <c r="G101" i="2"/>
  <c r="F103" i="2"/>
  <c r="G104" i="2"/>
  <c r="G107" i="2"/>
  <c r="F109" i="2"/>
  <c r="G110" i="2"/>
  <c r="F111" i="2"/>
  <c r="G113" i="2"/>
  <c r="G115" i="2"/>
  <c r="G116" i="2"/>
  <c r="G119" i="2"/>
  <c r="F121" i="2"/>
  <c r="G122" i="2"/>
  <c r="G123" i="2"/>
  <c r="G125" i="2"/>
  <c r="F126" i="2"/>
  <c r="F16" i="2"/>
  <c r="AR144" i="1"/>
  <c r="AQ144" i="1"/>
  <c r="AR143" i="1"/>
  <c r="AQ143" i="1"/>
  <c r="AR142" i="1"/>
  <c r="AQ142" i="1"/>
  <c r="AR141" i="1"/>
  <c r="AQ141" i="1"/>
  <c r="AR140" i="1"/>
  <c r="AQ140" i="1"/>
  <c r="AP140" i="1" s="1"/>
  <c r="AR139" i="1"/>
  <c r="AQ139" i="1"/>
  <c r="H139" i="1" s="1"/>
  <c r="AR138" i="1"/>
  <c r="AQ138" i="1"/>
  <c r="AR137" i="1"/>
  <c r="AQ137" i="1"/>
  <c r="AR136" i="1"/>
  <c r="AQ136" i="1"/>
  <c r="AR135" i="1"/>
  <c r="AQ135" i="1"/>
  <c r="AR134" i="1"/>
  <c r="AQ134" i="1"/>
  <c r="AR133" i="1"/>
  <c r="AQ133" i="1"/>
  <c r="H133" i="1" s="1"/>
  <c r="AR132" i="1"/>
  <c r="AQ132" i="1"/>
  <c r="AR131" i="1"/>
  <c r="AQ131" i="1"/>
  <c r="AP131" i="1" s="1"/>
  <c r="AR130" i="1"/>
  <c r="AQ130" i="1"/>
  <c r="AP130" i="1" s="1"/>
  <c r="AR129" i="1"/>
  <c r="AQ129" i="1"/>
  <c r="AR128" i="1"/>
  <c r="AQ128" i="1"/>
  <c r="H128" i="1" s="1"/>
  <c r="AR127" i="1"/>
  <c r="AQ127" i="1"/>
  <c r="H127" i="1" s="1"/>
  <c r="AR126" i="1"/>
  <c r="AQ126" i="1"/>
  <c r="AR125" i="1"/>
  <c r="AQ125" i="1"/>
  <c r="AR124" i="1"/>
  <c r="AQ124" i="1"/>
  <c r="AR123" i="1"/>
  <c r="AQ123" i="1"/>
  <c r="AJ123" i="1" s="1"/>
  <c r="AR122" i="1"/>
  <c r="AQ122" i="1"/>
  <c r="AP122" i="1" s="1"/>
  <c r="AR121" i="1"/>
  <c r="AQ121" i="1"/>
  <c r="AN121" i="1" s="1"/>
  <c r="AR120" i="1"/>
  <c r="AQ120" i="1"/>
  <c r="AR119" i="1"/>
  <c r="AQ119" i="1"/>
  <c r="H119" i="1" s="1"/>
  <c r="AR118" i="1"/>
  <c r="AQ118" i="1"/>
  <c r="AR117" i="1"/>
  <c r="AQ117" i="1"/>
  <c r="AR116" i="1"/>
  <c r="AQ116" i="1"/>
  <c r="AR115" i="1"/>
  <c r="AQ115" i="1"/>
  <c r="H115" i="1" s="1"/>
  <c r="AR114" i="1"/>
  <c r="AQ114" i="1"/>
  <c r="AR113" i="1"/>
  <c r="AQ113" i="1"/>
  <c r="AP113" i="1" s="1"/>
  <c r="AR112" i="1"/>
  <c r="AQ112" i="1"/>
  <c r="AR111" i="1"/>
  <c r="AQ111" i="1"/>
  <c r="AR110" i="1"/>
  <c r="AQ110" i="1"/>
  <c r="AR109" i="1"/>
  <c r="AQ109" i="1"/>
  <c r="AR108" i="1"/>
  <c r="AQ108" i="1"/>
  <c r="AR107" i="1"/>
  <c r="AQ107" i="1"/>
  <c r="AR106" i="1"/>
  <c r="AQ106" i="1"/>
  <c r="AR105" i="1"/>
  <c r="AQ105" i="1"/>
  <c r="AR104" i="1"/>
  <c r="AQ104" i="1"/>
  <c r="AR103" i="1"/>
  <c r="AQ103" i="1"/>
  <c r="H103" i="1" s="1"/>
  <c r="AR102" i="1"/>
  <c r="AQ102" i="1"/>
  <c r="AR101" i="1"/>
  <c r="AQ101" i="1"/>
  <c r="AR100" i="1"/>
  <c r="AQ100" i="1"/>
  <c r="AR99" i="1"/>
  <c r="AQ99" i="1"/>
  <c r="AR98" i="1"/>
  <c r="AQ98" i="1"/>
  <c r="AR97" i="1"/>
  <c r="AQ97" i="1"/>
  <c r="AP97" i="1" s="1"/>
  <c r="AR96" i="1"/>
  <c r="AQ96" i="1"/>
  <c r="AR95" i="1"/>
  <c r="AQ95" i="1"/>
  <c r="AP95" i="1" s="1"/>
  <c r="AR94" i="1"/>
  <c r="AQ94" i="1"/>
  <c r="AP94" i="1" s="1"/>
  <c r="AR93" i="1"/>
  <c r="AQ93" i="1"/>
  <c r="AR92" i="1"/>
  <c r="AQ92" i="1"/>
  <c r="H92" i="1" s="1"/>
  <c r="AR91" i="1"/>
  <c r="AQ91" i="1"/>
  <c r="AP91" i="1" s="1"/>
  <c r="AR90" i="1"/>
  <c r="AQ90" i="1"/>
  <c r="AR89" i="1"/>
  <c r="AQ89" i="1"/>
  <c r="AR88" i="1"/>
  <c r="AQ88" i="1"/>
  <c r="AR87" i="1"/>
  <c r="AQ87" i="1"/>
  <c r="AP87" i="1" s="1"/>
  <c r="AR86" i="1"/>
  <c r="AQ86" i="1"/>
  <c r="AR85" i="1"/>
  <c r="AQ85" i="1"/>
  <c r="H85" i="1" s="1"/>
  <c r="AR84" i="1"/>
  <c r="AQ84" i="1"/>
  <c r="AR83" i="1"/>
  <c r="AQ83" i="1"/>
  <c r="AR82" i="1"/>
  <c r="AQ82" i="1"/>
  <c r="H82" i="1" s="1"/>
  <c r="AR81" i="1"/>
  <c r="AQ81" i="1"/>
  <c r="AP81" i="1" s="1"/>
  <c r="AR80" i="1"/>
  <c r="AQ80" i="1"/>
  <c r="AR79" i="1"/>
  <c r="AQ79" i="1"/>
  <c r="AP79" i="1" s="1"/>
  <c r="AR78" i="1"/>
  <c r="AQ78" i="1"/>
  <c r="AR77" i="1"/>
  <c r="AQ77" i="1"/>
  <c r="AR76" i="1"/>
  <c r="AQ76" i="1"/>
  <c r="AR75" i="1"/>
  <c r="AQ75" i="1"/>
  <c r="AR74" i="1"/>
  <c r="AQ74" i="1"/>
  <c r="AR73" i="1"/>
  <c r="AQ73" i="1"/>
  <c r="H73" i="1" s="1"/>
  <c r="AR72" i="1"/>
  <c r="AQ72" i="1"/>
  <c r="AR71" i="1"/>
  <c r="AQ71" i="1"/>
  <c r="H71" i="1" s="1"/>
  <c r="AR70" i="1"/>
  <c r="AQ70" i="1"/>
  <c r="AP70" i="1" s="1"/>
  <c r="AR69" i="1"/>
  <c r="AQ69" i="1"/>
  <c r="AR68" i="1"/>
  <c r="AQ68" i="1"/>
  <c r="H68" i="1" s="1"/>
  <c r="AR67" i="1"/>
  <c r="AQ67" i="1"/>
  <c r="AR66" i="1"/>
  <c r="AQ66" i="1"/>
  <c r="AR65" i="1"/>
  <c r="AQ65" i="1"/>
  <c r="AR64" i="1"/>
  <c r="AQ64" i="1"/>
  <c r="AP64" i="1" s="1"/>
  <c r="AR63" i="1"/>
  <c r="AQ63" i="1"/>
  <c r="AR62" i="1"/>
  <c r="AQ62" i="1"/>
  <c r="AP62" i="1" s="1"/>
  <c r="AR61" i="1"/>
  <c r="AQ61" i="1"/>
  <c r="AP61" i="1" s="1"/>
  <c r="AR60" i="1"/>
  <c r="AQ60" i="1"/>
  <c r="AR59" i="1"/>
  <c r="AQ59" i="1"/>
  <c r="AR58" i="1"/>
  <c r="AQ58" i="1"/>
  <c r="AR57" i="1"/>
  <c r="AQ57" i="1"/>
  <c r="AR56" i="1"/>
  <c r="AQ56" i="1"/>
  <c r="H56" i="1" s="1"/>
  <c r="AR55" i="1"/>
  <c r="AQ55" i="1"/>
  <c r="AL55" i="1" s="1"/>
  <c r="AR54" i="1"/>
  <c r="AQ54" i="1"/>
  <c r="AR53" i="1"/>
  <c r="AQ53" i="1"/>
  <c r="AR52" i="1"/>
  <c r="AQ52" i="1"/>
  <c r="AP52" i="1" s="1"/>
  <c r="AR51" i="1"/>
  <c r="AQ51" i="1"/>
  <c r="AP51" i="1" s="1"/>
  <c r="AR50" i="1"/>
  <c r="AQ50" i="1"/>
  <c r="AN50" i="1" s="1"/>
  <c r="AR49" i="1"/>
  <c r="AQ49" i="1"/>
  <c r="H49" i="1" s="1"/>
  <c r="AR48" i="1"/>
  <c r="AQ48" i="1"/>
  <c r="AR47" i="1"/>
  <c r="AQ47" i="1"/>
  <c r="AR46" i="1"/>
  <c r="AQ46" i="1"/>
  <c r="AR45" i="1"/>
  <c r="AQ45" i="1"/>
  <c r="AP45" i="1" s="1"/>
  <c r="AR44" i="1"/>
  <c r="AQ44" i="1"/>
  <c r="AR43" i="1"/>
  <c r="AQ43" i="1"/>
  <c r="H43" i="1" s="1"/>
  <c r="AR42" i="1"/>
  <c r="AQ42" i="1"/>
  <c r="AR41" i="1"/>
  <c r="AQ41" i="1"/>
  <c r="AR40" i="1"/>
  <c r="AQ40" i="1"/>
  <c r="AP40" i="1" s="1"/>
  <c r="AR39" i="1"/>
  <c r="AQ39" i="1"/>
  <c r="AR38" i="1"/>
  <c r="AQ38" i="1"/>
  <c r="AR37" i="1"/>
  <c r="AQ37" i="1"/>
  <c r="AP37" i="1" s="1"/>
  <c r="AR36" i="1"/>
  <c r="AQ36" i="1"/>
  <c r="AR35" i="1"/>
  <c r="AQ35" i="1"/>
  <c r="AR34" i="1"/>
  <c r="AQ34" i="1"/>
  <c r="H34" i="1" s="1"/>
  <c r="AR33" i="1"/>
  <c r="AQ33" i="1"/>
  <c r="AP38" i="1"/>
  <c r="AN44" i="1"/>
  <c r="AP74" i="1"/>
  <c r="AP75" i="1"/>
  <c r="H80" i="1"/>
  <c r="AP102" i="1"/>
  <c r="H104" i="1"/>
  <c r="AL109" i="1"/>
  <c r="AN132" i="1"/>
  <c r="AP53" i="1"/>
  <c r="AH63" i="1"/>
  <c r="AN67" i="1"/>
  <c r="AP72" i="1"/>
  <c r="AP114" i="1"/>
  <c r="H116" i="1"/>
  <c r="AH134" i="1"/>
  <c r="AP65" i="1"/>
  <c r="AN77" i="1"/>
  <c r="AP101" i="1"/>
  <c r="AN138" i="1"/>
  <c r="AP33" i="1"/>
  <c r="H23" i="1"/>
  <c r="H22" i="1"/>
  <c r="H21" i="1"/>
  <c r="H20" i="1"/>
  <c r="H19" i="1"/>
  <c r="H18" i="1"/>
  <c r="H17" i="1"/>
  <c r="H16" i="1"/>
  <c r="H15" i="1"/>
  <c r="H13" i="1"/>
  <c r="H12" i="1"/>
  <c r="H11" i="1"/>
  <c r="H10" i="1"/>
  <c r="H9" i="1"/>
  <c r="H7" i="1"/>
  <c r="H6" i="1"/>
  <c r="G12" i="1"/>
  <c r="AO32" i="1"/>
  <c r="AM32" i="1"/>
  <c r="AK32" i="1"/>
  <c r="AK29" i="1" s="1"/>
  <c r="G21" i="1" s="1"/>
  <c r="AI32" i="1"/>
  <c r="AG32" i="1"/>
  <c r="AG146" i="1" s="1"/>
  <c r="AE32" i="1"/>
  <c r="AE146" i="1" s="1"/>
  <c r="AC32" i="1"/>
  <c r="AA32" i="1"/>
  <c r="Y32" i="1"/>
  <c r="Y146" i="1" s="1"/>
  <c r="U32" i="1"/>
  <c r="U29" i="1" s="1"/>
  <c r="G13" i="1" s="1"/>
  <c r="S32" i="1"/>
  <c r="S29" i="1" s="1"/>
  <c r="Q32" i="1"/>
  <c r="O32" i="1"/>
  <c r="O29" i="1" s="1"/>
  <c r="G10" i="1" s="1"/>
  <c r="M32" i="1"/>
  <c r="M29" i="1" s="1"/>
  <c r="G9" i="1" s="1"/>
  <c r="I32" i="1"/>
  <c r="I29" i="1" s="1"/>
  <c r="G7" i="1" s="1"/>
  <c r="Y29" i="1"/>
  <c r="G15" i="1" s="1"/>
  <c r="AA29" i="1"/>
  <c r="G16" i="1" s="1"/>
  <c r="AC29" i="1"/>
  <c r="G17" i="1" s="1"/>
  <c r="AG29" i="1"/>
  <c r="G19" i="1" s="1"/>
  <c r="AI29" i="1"/>
  <c r="G20" i="1" s="1"/>
  <c r="AM29" i="1"/>
  <c r="G22" i="1" s="1"/>
  <c r="AO29" i="1"/>
  <c r="G23" i="1" s="1"/>
  <c r="G29" i="1"/>
  <c r="G6" i="1" s="1"/>
  <c r="G146" i="1"/>
  <c r="I146" i="1"/>
  <c r="O146" i="1"/>
  <c r="Q146" i="1"/>
  <c r="U146" i="1"/>
  <c r="AC146" i="1"/>
  <c r="AI146" i="1"/>
  <c r="AM146" i="1"/>
  <c r="AO146" i="1"/>
  <c r="AN40" i="1"/>
  <c r="AN66" i="1"/>
  <c r="AP120" i="1"/>
  <c r="E14" i="2"/>
  <c r="D10" i="2" s="1"/>
  <c r="G10" i="2" s="1"/>
  <c r="C16" i="2"/>
  <c r="D16" i="2"/>
  <c r="C17" i="2"/>
  <c r="D17" i="2"/>
  <c r="F17" i="2"/>
  <c r="G17" i="2"/>
  <c r="C18" i="2"/>
  <c r="D18" i="2"/>
  <c r="F18" i="2"/>
  <c r="C19" i="2"/>
  <c r="D19" i="2"/>
  <c r="C20" i="2"/>
  <c r="D20" i="2"/>
  <c r="F20" i="2"/>
  <c r="G20" i="2"/>
  <c r="C21" i="2"/>
  <c r="D21" i="2"/>
  <c r="F21" i="2"/>
  <c r="G21" i="2"/>
  <c r="C22" i="2"/>
  <c r="D22" i="2"/>
  <c r="F22" i="2"/>
  <c r="G22" i="2"/>
  <c r="C23" i="2"/>
  <c r="D23" i="2"/>
  <c r="F23" i="2"/>
  <c r="G23" i="2"/>
  <c r="C24" i="2"/>
  <c r="D24" i="2"/>
  <c r="F24" i="2"/>
  <c r="G24" i="2"/>
  <c r="C25" i="2"/>
  <c r="D25" i="2"/>
  <c r="C26" i="2"/>
  <c r="D26" i="2"/>
  <c r="F26" i="2"/>
  <c r="G26" i="2"/>
  <c r="C27" i="2"/>
  <c r="D27" i="2"/>
  <c r="F27" i="2"/>
  <c r="G27" i="2"/>
  <c r="C28" i="2"/>
  <c r="D28" i="2"/>
  <c r="F28" i="2"/>
  <c r="G28" i="2"/>
  <c r="C29" i="2"/>
  <c r="D29" i="2"/>
  <c r="F29" i="2"/>
  <c r="C30" i="2"/>
  <c r="D30" i="2"/>
  <c r="F30" i="2"/>
  <c r="G30" i="2"/>
  <c r="C31" i="2"/>
  <c r="D31" i="2"/>
  <c r="C32" i="2"/>
  <c r="D32" i="2"/>
  <c r="F32" i="2"/>
  <c r="G32" i="2"/>
  <c r="C33" i="2"/>
  <c r="D33" i="2"/>
  <c r="F33" i="2"/>
  <c r="G33" i="2"/>
  <c r="C34" i="2"/>
  <c r="D34" i="2"/>
  <c r="F34" i="2"/>
  <c r="G34" i="2"/>
  <c r="C35" i="2"/>
  <c r="D35" i="2"/>
  <c r="F35" i="2"/>
  <c r="G35" i="2"/>
  <c r="C36" i="2"/>
  <c r="D36" i="2"/>
  <c r="F36" i="2"/>
  <c r="G36" i="2"/>
  <c r="C37" i="2"/>
  <c r="D37" i="2"/>
  <c r="G37" i="2"/>
  <c r="C38" i="2"/>
  <c r="D38" i="2"/>
  <c r="F38" i="2"/>
  <c r="G38" i="2"/>
  <c r="C39" i="2"/>
  <c r="D39" i="2"/>
  <c r="F39" i="2"/>
  <c r="G39" i="2"/>
  <c r="C40" i="2"/>
  <c r="D40" i="2"/>
  <c r="F40" i="2"/>
  <c r="G40" i="2"/>
  <c r="C41" i="2"/>
  <c r="D41" i="2"/>
  <c r="F41" i="2"/>
  <c r="C42" i="2"/>
  <c r="D42" i="2"/>
  <c r="F42" i="2"/>
  <c r="G42" i="2"/>
  <c r="C43" i="2"/>
  <c r="D43" i="2"/>
  <c r="C44" i="2"/>
  <c r="D44" i="2"/>
  <c r="F44" i="2"/>
  <c r="C45" i="2"/>
  <c r="D45" i="2"/>
  <c r="F45" i="2"/>
  <c r="G45" i="2"/>
  <c r="C46" i="2"/>
  <c r="D46" i="2"/>
  <c r="F46" i="2"/>
  <c r="G46" i="2"/>
  <c r="C47" i="2"/>
  <c r="D47" i="2"/>
  <c r="F47" i="2"/>
  <c r="G47" i="2"/>
  <c r="C48" i="2"/>
  <c r="D48" i="2"/>
  <c r="F48" i="2"/>
  <c r="G48" i="2"/>
  <c r="C49" i="2"/>
  <c r="D49" i="2"/>
  <c r="G49" i="2"/>
  <c r="C50" i="2"/>
  <c r="D50" i="2"/>
  <c r="F50" i="2"/>
  <c r="G50" i="2"/>
  <c r="C51" i="2"/>
  <c r="D51" i="2"/>
  <c r="F51" i="2"/>
  <c r="G51" i="2"/>
  <c r="C52" i="2"/>
  <c r="D52" i="2"/>
  <c r="F52" i="2"/>
  <c r="G52" i="2"/>
  <c r="C53" i="2"/>
  <c r="D53" i="2"/>
  <c r="F53" i="2"/>
  <c r="C54" i="2"/>
  <c r="D54" i="2"/>
  <c r="F54" i="2"/>
  <c r="G54" i="2"/>
  <c r="C55" i="2"/>
  <c r="D55" i="2"/>
  <c r="C56" i="2"/>
  <c r="D56" i="2"/>
  <c r="F56" i="2"/>
  <c r="C57" i="2"/>
  <c r="D57" i="2"/>
  <c r="F57" i="2"/>
  <c r="G57" i="2"/>
  <c r="C58" i="2"/>
  <c r="D58" i="2"/>
  <c r="F58" i="2"/>
  <c r="G58" i="2"/>
  <c r="C59" i="2"/>
  <c r="D59" i="2"/>
  <c r="F59" i="2"/>
  <c r="G59" i="2"/>
  <c r="C60" i="2"/>
  <c r="D60" i="2"/>
  <c r="F60" i="2"/>
  <c r="G60" i="2"/>
  <c r="C61" i="2"/>
  <c r="D61" i="2"/>
  <c r="G61" i="2"/>
  <c r="C62" i="2"/>
  <c r="D62" i="2"/>
  <c r="F62" i="2"/>
  <c r="G62" i="2"/>
  <c r="C63" i="2"/>
  <c r="D63" i="2"/>
  <c r="F63" i="2"/>
  <c r="G63" i="2"/>
  <c r="C64" i="2"/>
  <c r="D64" i="2"/>
  <c r="F64" i="2"/>
  <c r="G64" i="2"/>
  <c r="C65" i="2"/>
  <c r="D65" i="2"/>
  <c r="F65" i="2"/>
  <c r="C66" i="2"/>
  <c r="D66" i="2"/>
  <c r="F66" i="2"/>
  <c r="G66" i="2"/>
  <c r="C67" i="2"/>
  <c r="D67" i="2"/>
  <c r="C68" i="2"/>
  <c r="D68" i="2"/>
  <c r="F68" i="2"/>
  <c r="C69" i="2"/>
  <c r="D69" i="2"/>
  <c r="F69" i="2"/>
  <c r="G69" i="2"/>
  <c r="C70" i="2"/>
  <c r="D70" i="2"/>
  <c r="F70" i="2"/>
  <c r="G70" i="2"/>
  <c r="C71" i="2"/>
  <c r="D71" i="2"/>
  <c r="F71" i="2"/>
  <c r="G71" i="2"/>
  <c r="C72" i="2"/>
  <c r="D72" i="2"/>
  <c r="F72" i="2"/>
  <c r="G72" i="2"/>
  <c r="C73" i="2"/>
  <c r="D73" i="2"/>
  <c r="G73" i="2"/>
  <c r="C74" i="2"/>
  <c r="D74" i="2"/>
  <c r="F74" i="2"/>
  <c r="G74" i="2"/>
  <c r="C75" i="2"/>
  <c r="D75" i="2"/>
  <c r="F75" i="2"/>
  <c r="G75" i="2"/>
  <c r="C76" i="2"/>
  <c r="D76" i="2"/>
  <c r="F76" i="2"/>
  <c r="G76" i="2"/>
  <c r="C77" i="2"/>
  <c r="D77" i="2"/>
  <c r="F77" i="2"/>
  <c r="C78" i="2"/>
  <c r="D78" i="2"/>
  <c r="F78" i="2"/>
  <c r="G78" i="2"/>
  <c r="C79" i="2"/>
  <c r="D79" i="2"/>
  <c r="C80" i="2"/>
  <c r="D80" i="2"/>
  <c r="F80" i="2"/>
  <c r="C81" i="2"/>
  <c r="D81" i="2"/>
  <c r="F81" i="2"/>
  <c r="G81" i="2"/>
  <c r="C82" i="2"/>
  <c r="D82" i="2"/>
  <c r="F82" i="2"/>
  <c r="G82" i="2"/>
  <c r="C83" i="2"/>
  <c r="D83" i="2"/>
  <c r="F83" i="2"/>
  <c r="G83" i="2"/>
  <c r="C84" i="2"/>
  <c r="D84" i="2"/>
  <c r="F84" i="2"/>
  <c r="G84" i="2"/>
  <c r="C85" i="2"/>
  <c r="D85" i="2"/>
  <c r="G85" i="2"/>
  <c r="C86" i="2"/>
  <c r="D86" i="2"/>
  <c r="F86" i="2"/>
  <c r="C87" i="2"/>
  <c r="D87" i="2"/>
  <c r="G87" i="2"/>
  <c r="C88" i="2"/>
  <c r="D88" i="2"/>
  <c r="F88" i="2"/>
  <c r="G88" i="2"/>
  <c r="C89" i="2"/>
  <c r="D89" i="2"/>
  <c r="F89" i="2"/>
  <c r="C90" i="2"/>
  <c r="D90" i="2"/>
  <c r="F90" i="2"/>
  <c r="G90" i="2"/>
  <c r="C91" i="2"/>
  <c r="D91" i="2"/>
  <c r="C92" i="2"/>
  <c r="D92" i="2"/>
  <c r="F92" i="2"/>
  <c r="C93" i="2"/>
  <c r="D93" i="2"/>
  <c r="F93" i="2"/>
  <c r="G93" i="2"/>
  <c r="C94" i="2"/>
  <c r="D94" i="2"/>
  <c r="F94" i="2"/>
  <c r="G94" i="2"/>
  <c r="C95" i="2"/>
  <c r="D95" i="2"/>
  <c r="C96" i="2"/>
  <c r="D96" i="2"/>
  <c r="F96" i="2"/>
  <c r="G96" i="2"/>
  <c r="C97" i="2"/>
  <c r="D97" i="2"/>
  <c r="G97" i="2"/>
  <c r="C98" i="2"/>
  <c r="D98" i="2"/>
  <c r="F98" i="2"/>
  <c r="C99" i="2"/>
  <c r="D99" i="2"/>
  <c r="G99" i="2"/>
  <c r="C100" i="2"/>
  <c r="D100" i="2"/>
  <c r="F100" i="2"/>
  <c r="G100" i="2"/>
  <c r="C101" i="2"/>
  <c r="D101" i="2"/>
  <c r="F101" i="2"/>
  <c r="C102" i="2"/>
  <c r="D102" i="2"/>
  <c r="F102" i="2"/>
  <c r="G102" i="2"/>
  <c r="C103" i="2"/>
  <c r="D103" i="2"/>
  <c r="C104" i="2"/>
  <c r="D104" i="2"/>
  <c r="F104" i="2"/>
  <c r="C105" i="2"/>
  <c r="D105" i="2"/>
  <c r="F105" i="2"/>
  <c r="G105" i="2"/>
  <c r="C106" i="2"/>
  <c r="D106" i="2"/>
  <c r="F106" i="2"/>
  <c r="G106" i="2"/>
  <c r="C107" i="2"/>
  <c r="D107" i="2"/>
  <c r="F107" i="2"/>
  <c r="C108" i="2"/>
  <c r="D108" i="2"/>
  <c r="F108" i="2"/>
  <c r="G108" i="2"/>
  <c r="C109" i="2"/>
  <c r="D109" i="2"/>
  <c r="G109" i="2"/>
  <c r="C110" i="2"/>
  <c r="D110" i="2"/>
  <c r="F110" i="2"/>
  <c r="C111" i="2"/>
  <c r="D111" i="2"/>
  <c r="G111" i="2"/>
  <c r="C112" i="2"/>
  <c r="D112" i="2"/>
  <c r="F112" i="2"/>
  <c r="G112" i="2"/>
  <c r="C113" i="2"/>
  <c r="D113" i="2"/>
  <c r="F113" i="2"/>
  <c r="C114" i="2"/>
  <c r="D114" i="2"/>
  <c r="F114" i="2"/>
  <c r="G114" i="2"/>
  <c r="C115" i="2"/>
  <c r="D115" i="2"/>
  <c r="C116" i="2"/>
  <c r="D116" i="2"/>
  <c r="F116" i="2"/>
  <c r="C117" i="2"/>
  <c r="D117" i="2"/>
  <c r="F117" i="2"/>
  <c r="G117" i="2"/>
  <c r="C118" i="2"/>
  <c r="D118" i="2"/>
  <c r="F118" i="2"/>
  <c r="G118" i="2"/>
  <c r="C119" i="2"/>
  <c r="D119" i="2"/>
  <c r="F119" i="2"/>
  <c r="C120" i="2"/>
  <c r="D120" i="2"/>
  <c r="F120" i="2"/>
  <c r="G120" i="2"/>
  <c r="C121" i="2"/>
  <c r="D121" i="2"/>
  <c r="G121" i="2"/>
  <c r="C122" i="2"/>
  <c r="D122" i="2"/>
  <c r="F122" i="2"/>
  <c r="C123" i="2"/>
  <c r="D123" i="2"/>
  <c r="C124" i="2"/>
  <c r="D124" i="2"/>
  <c r="F124" i="2"/>
  <c r="G124" i="2"/>
  <c r="C125" i="2"/>
  <c r="D125" i="2"/>
  <c r="F125" i="2"/>
  <c r="C126" i="2"/>
  <c r="D126" i="2"/>
  <c r="G126" i="2"/>
  <c r="AP144" i="1"/>
  <c r="AP143" i="1"/>
  <c r="AN143" i="1"/>
  <c r="AP142" i="1"/>
  <c r="AP132" i="1"/>
  <c r="AL132" i="1"/>
  <c r="AP119" i="1"/>
  <c r="AP118" i="1"/>
  <c r="AP108" i="1"/>
  <c r="AP107" i="1"/>
  <c r="AN107" i="1"/>
  <c r="AP106" i="1"/>
  <c r="Z104" i="1"/>
  <c r="AP100" i="1"/>
  <c r="AP96" i="1"/>
  <c r="AP89" i="1"/>
  <c r="AP84" i="1"/>
  <c r="AN84" i="1"/>
  <c r="AL84" i="1"/>
  <c r="AP83" i="1"/>
  <c r="AP82" i="1"/>
  <c r="AP77" i="1"/>
  <c r="AN72" i="1"/>
  <c r="AP71" i="1"/>
  <c r="AP60" i="1"/>
  <c r="AN60" i="1"/>
  <c r="AP59" i="1"/>
  <c r="AP58" i="1"/>
  <c r="AP48" i="1"/>
  <c r="AP47" i="1"/>
  <c r="AP46" i="1"/>
  <c r="AL42" i="1"/>
  <c r="AP41" i="1"/>
  <c r="AP36" i="1"/>
  <c r="AL36" i="1"/>
  <c r="AP35" i="1"/>
  <c r="AN35" i="1"/>
  <c r="AP34" i="1"/>
  <c r="AO31" i="1"/>
  <c r="AM31" i="1"/>
  <c r="AK31" i="1"/>
  <c r="AI31" i="1"/>
  <c r="AG31" i="1"/>
  <c r="AE31" i="1"/>
  <c r="AC31" i="1"/>
  <c r="AA31" i="1"/>
  <c r="Y31" i="1"/>
  <c r="W31" i="1"/>
  <c r="U31" i="1"/>
  <c r="S31" i="1"/>
  <c r="Q31" i="1"/>
  <c r="O31" i="1"/>
  <c r="M31" i="1"/>
  <c r="L144" i="1"/>
  <c r="L143" i="1"/>
  <c r="L142" i="1"/>
  <c r="L141" i="1"/>
  <c r="L140" i="1"/>
  <c r="L139" i="1"/>
  <c r="L138" i="1"/>
  <c r="L137" i="1"/>
  <c r="L136" i="1"/>
  <c r="L135" i="1"/>
  <c r="L134"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6" i="1"/>
  <c r="L105" i="1"/>
  <c r="L104" i="1"/>
  <c r="L103" i="1"/>
  <c r="L102" i="1"/>
  <c r="L101" i="1"/>
  <c r="L100" i="1"/>
  <c r="L99" i="1"/>
  <c r="L98" i="1"/>
  <c r="L97" i="1"/>
  <c r="L96" i="1"/>
  <c r="L95" i="1"/>
  <c r="L94" i="1"/>
  <c r="L93" i="1"/>
  <c r="L92" i="1"/>
  <c r="L91" i="1"/>
  <c r="L90" i="1"/>
  <c r="L89" i="1"/>
  <c r="L88" i="1"/>
  <c r="L87" i="1"/>
  <c r="L86" i="1"/>
  <c r="L85" i="1"/>
  <c r="L84" i="1"/>
  <c r="L83" i="1"/>
  <c r="L82" i="1"/>
  <c r="L81" i="1"/>
  <c r="L80" i="1"/>
  <c r="L79" i="1"/>
  <c r="L78" i="1"/>
  <c r="L77" i="1"/>
  <c r="L76" i="1"/>
  <c r="L75" i="1"/>
  <c r="L74" i="1"/>
  <c r="L73" i="1"/>
  <c r="L72" i="1"/>
  <c r="L71" i="1"/>
  <c r="L70" i="1"/>
  <c r="L69" i="1"/>
  <c r="L68" i="1"/>
  <c r="L67" i="1"/>
  <c r="L66" i="1"/>
  <c r="L65" i="1"/>
  <c r="L64" i="1"/>
  <c r="L63" i="1"/>
  <c r="L62" i="1"/>
  <c r="L61" i="1"/>
  <c r="L60" i="1"/>
  <c r="L59" i="1"/>
  <c r="L58" i="1"/>
  <c r="L57" i="1"/>
  <c r="L56" i="1"/>
  <c r="L55" i="1"/>
  <c r="L54" i="1"/>
  <c r="L53" i="1"/>
  <c r="L52" i="1"/>
  <c r="L51" i="1"/>
  <c r="L50" i="1"/>
  <c r="L49" i="1"/>
  <c r="L48" i="1"/>
  <c r="L47" i="1"/>
  <c r="L46" i="1"/>
  <c r="L45" i="1"/>
  <c r="L44" i="1"/>
  <c r="L43" i="1"/>
  <c r="L42" i="1"/>
  <c r="L41" i="1"/>
  <c r="L40" i="1"/>
  <c r="L39" i="1"/>
  <c r="L38" i="1"/>
  <c r="L37" i="1"/>
  <c r="L36" i="1"/>
  <c r="L35" i="1"/>
  <c r="L34" i="1"/>
  <c r="L33" i="1"/>
  <c r="K31" i="1"/>
  <c r="I31" i="1"/>
  <c r="H35" i="1"/>
  <c r="H46" i="1"/>
  <c r="H47" i="1"/>
  <c r="H58" i="1"/>
  <c r="H59" i="1"/>
  <c r="H70" i="1"/>
  <c r="H83" i="1"/>
  <c r="H94" i="1"/>
  <c r="H95" i="1"/>
  <c r="H106" i="1"/>
  <c r="H107" i="1"/>
  <c r="H118" i="1"/>
  <c r="H131" i="1"/>
  <c r="H142" i="1"/>
  <c r="H143" i="1"/>
  <c r="J33" i="1"/>
  <c r="G31" i="1"/>
  <c r="G32" i="1"/>
  <c r="L5" i="1" l="1"/>
  <c r="F123" i="2"/>
  <c r="G95" i="2"/>
  <c r="G44" i="2"/>
  <c r="F87" i="2"/>
  <c r="F19" i="2"/>
  <c r="G103" i="2"/>
  <c r="G91" i="2"/>
  <c r="G79" i="2"/>
  <c r="G43" i="2"/>
  <c r="G31" i="2"/>
  <c r="G25" i="2"/>
  <c r="F115" i="2"/>
  <c r="F8" i="2" s="1"/>
  <c r="G67" i="2"/>
  <c r="G55" i="2"/>
  <c r="G16" i="2"/>
  <c r="AP73" i="1"/>
  <c r="H61" i="1"/>
  <c r="AP121" i="1"/>
  <c r="AP85" i="1"/>
  <c r="H130" i="1"/>
  <c r="H121" i="1"/>
  <c r="H37" i="1"/>
  <c r="AP49" i="1"/>
  <c r="AL49" i="1"/>
  <c r="AN37" i="1"/>
  <c r="AP39" i="1"/>
  <c r="AP109" i="1"/>
  <c r="H97" i="1"/>
  <c r="AP50" i="1"/>
  <c r="AH74" i="1"/>
  <c r="AP134" i="1"/>
  <c r="AP98" i="1"/>
  <c r="AP123" i="1"/>
  <c r="AP63" i="1"/>
  <c r="AN97" i="1"/>
  <c r="AP133" i="1"/>
  <c r="AP86" i="1"/>
  <c r="AN74" i="1"/>
  <c r="AP125" i="1"/>
  <c r="AL123" i="1"/>
  <c r="AP124" i="1"/>
  <c r="AN51" i="1"/>
  <c r="S146" i="1"/>
  <c r="AE29" i="1"/>
  <c r="G18" i="1" s="1"/>
  <c r="AK146" i="1"/>
  <c r="M146" i="1"/>
  <c r="AA146" i="1"/>
  <c r="Q29" i="1"/>
  <c r="G11" i="1" s="1"/>
  <c r="H140" i="1"/>
  <c r="AP66" i="1"/>
  <c r="AP90" i="1"/>
  <c r="AP54" i="1"/>
  <c r="AP110" i="1"/>
  <c r="AN53" i="1"/>
  <c r="AP42" i="1"/>
  <c r="AP43" i="1"/>
  <c r="AP78" i="1"/>
  <c r="AN79" i="1"/>
  <c r="AJ38" i="1"/>
  <c r="AN49" i="1"/>
  <c r="AL73" i="1"/>
  <c r="AP111" i="1"/>
  <c r="H91" i="1"/>
  <c r="H109" i="1"/>
  <c r="AP44" i="1"/>
  <c r="AP92" i="1"/>
  <c r="AP103" i="1"/>
  <c r="AP112" i="1"/>
  <c r="AP93" i="1"/>
  <c r="AP104" i="1"/>
  <c r="AP141" i="1"/>
  <c r="AP80" i="1"/>
  <c r="AN55" i="1"/>
  <c r="AP55" i="1"/>
  <c r="AP105" i="1"/>
  <c r="AP115" i="1"/>
  <c r="AP56" i="1"/>
  <c r="AP116" i="1"/>
  <c r="AP126" i="1"/>
  <c r="AP135" i="1"/>
  <c r="AP57" i="1"/>
  <c r="AP67" i="1"/>
  <c r="AP117" i="1"/>
  <c r="AP127" i="1"/>
  <c r="AP136" i="1"/>
  <c r="AP68" i="1"/>
  <c r="AP76" i="1"/>
  <c r="AP128" i="1"/>
  <c r="AP137" i="1"/>
  <c r="AP138" i="1"/>
  <c r="AP69" i="1"/>
  <c r="AL99" i="1"/>
  <c r="AP129" i="1"/>
  <c r="AP88" i="1"/>
  <c r="AP99" i="1"/>
  <c r="AP139" i="1"/>
  <c r="AN116" i="1"/>
  <c r="AN57" i="1"/>
  <c r="H44" i="1"/>
  <c r="AL102" i="1"/>
  <c r="H67" i="1"/>
  <c r="AN111" i="1"/>
  <c r="AJ54" i="1"/>
  <c r="AN91" i="1"/>
  <c r="AN126" i="1"/>
  <c r="AN136" i="1"/>
  <c r="AL111" i="1"/>
  <c r="AJ49" i="1"/>
  <c r="AL87" i="1"/>
  <c r="AL97" i="1"/>
  <c r="H79" i="1"/>
  <c r="H55" i="1"/>
  <c r="AN141" i="1"/>
  <c r="AN58" i="1"/>
  <c r="AJ63" i="1"/>
  <c r="AL78" i="1"/>
  <c r="AN87" i="1"/>
  <c r="AN92" i="1"/>
  <c r="AN102" i="1"/>
  <c r="AL122" i="1"/>
  <c r="AN36" i="1"/>
  <c r="AL41" i="1"/>
  <c r="AL45" i="1"/>
  <c r="AN54" i="1"/>
  <c r="AL63" i="1"/>
  <c r="AN73" i="1"/>
  <c r="AN78" i="1"/>
  <c r="AN83" i="1"/>
  <c r="AJ98" i="1"/>
  <c r="AN112" i="1"/>
  <c r="AN117" i="1"/>
  <c r="AN122" i="1"/>
  <c r="AN127" i="1"/>
  <c r="AN137" i="1"/>
  <c r="AL142" i="1"/>
  <c r="AN82" i="1"/>
  <c r="AN41" i="1"/>
  <c r="AN45" i="1"/>
  <c r="AN59" i="1"/>
  <c r="AN63" i="1"/>
  <c r="AN68" i="1"/>
  <c r="AN88" i="1"/>
  <c r="AN93" i="1"/>
  <c r="AN98" i="1"/>
  <c r="AN103" i="1"/>
  <c r="AN108" i="1"/>
  <c r="AN133" i="1"/>
  <c r="AN142" i="1"/>
  <c r="AN33" i="1"/>
  <c r="AN42" i="1"/>
  <c r="AJ80" i="1"/>
  <c r="AN99" i="1"/>
  <c r="AL104" i="1"/>
  <c r="AN109" i="1"/>
  <c r="AL114" i="1"/>
  <c r="AN119" i="1"/>
  <c r="AN123" i="1"/>
  <c r="AN129" i="1"/>
  <c r="AJ134" i="1"/>
  <c r="AL139" i="1"/>
  <c r="AN46" i="1"/>
  <c r="AL38" i="1"/>
  <c r="AN47" i="1"/>
  <c r="AH52" i="1"/>
  <c r="AL56" i="1"/>
  <c r="AL61" i="1"/>
  <c r="AN65" i="1"/>
  <c r="AN70" i="1"/>
  <c r="AN75" i="1"/>
  <c r="AL80" i="1"/>
  <c r="AL85" i="1"/>
  <c r="AL90" i="1"/>
  <c r="AN95" i="1"/>
  <c r="AN104" i="1"/>
  <c r="AN114" i="1"/>
  <c r="AN134" i="1"/>
  <c r="AN139" i="1"/>
  <c r="AN144" i="1"/>
  <c r="AN64" i="1"/>
  <c r="AL34" i="1"/>
  <c r="AN38" i="1"/>
  <c r="AJ43" i="1"/>
  <c r="AL52" i="1"/>
  <c r="AN56" i="1"/>
  <c r="AN61" i="1"/>
  <c r="AN80" i="1"/>
  <c r="AN85" i="1"/>
  <c r="AN90" i="1"/>
  <c r="AN100" i="1"/>
  <c r="AN110" i="1"/>
  <c r="AN120" i="1"/>
  <c r="AN124" i="1"/>
  <c r="AN130" i="1"/>
  <c r="AN106" i="1"/>
  <c r="AN113" i="1"/>
  <c r="AN118" i="1"/>
  <c r="AN128" i="1"/>
  <c r="AN89" i="1"/>
  <c r="AN34" i="1"/>
  <c r="AL43" i="1"/>
  <c r="AN48" i="1"/>
  <c r="AN52" i="1"/>
  <c r="AJ66" i="1"/>
  <c r="AN71" i="1"/>
  <c r="AN76" i="1"/>
  <c r="AN96" i="1"/>
  <c r="AN105" i="1"/>
  <c r="AJ115" i="1"/>
  <c r="AL135" i="1"/>
  <c r="AL140" i="1"/>
  <c r="AN69" i="1"/>
  <c r="AN94" i="1"/>
  <c r="AN39" i="1"/>
  <c r="AN43" i="1"/>
  <c r="AL57" i="1"/>
  <c r="AN62" i="1"/>
  <c r="AL66" i="1"/>
  <c r="AN81" i="1"/>
  <c r="AN86" i="1"/>
  <c r="AJ91" i="1"/>
  <c r="AN101" i="1"/>
  <c r="AJ111" i="1"/>
  <c r="AN115" i="1"/>
  <c r="AL121" i="1"/>
  <c r="AN125" i="1"/>
  <c r="AN131" i="1"/>
  <c r="AN135" i="1"/>
  <c r="AN140" i="1"/>
  <c r="AJ34" i="1"/>
  <c r="AL69" i="1"/>
  <c r="AL76" i="1"/>
  <c r="AL83" i="1"/>
  <c r="AJ97" i="1"/>
  <c r="AL100" i="1"/>
  <c r="AL107" i="1"/>
  <c r="AJ114" i="1"/>
  <c r="AL117" i="1"/>
  <c r="AH121" i="1"/>
  <c r="AL128" i="1"/>
  <c r="AJ135" i="1"/>
  <c r="AL138" i="1"/>
  <c r="AL125" i="1"/>
  <c r="AL70" i="1"/>
  <c r="AH101" i="1"/>
  <c r="AL118" i="1"/>
  <c r="AJ129" i="1"/>
  <c r="AL35" i="1"/>
  <c r="AL133" i="1"/>
  <c r="AL46" i="1"/>
  <c r="AL53" i="1"/>
  <c r="AL67" i="1"/>
  <c r="AJ74" i="1"/>
  <c r="AL81" i="1"/>
  <c r="AJ88" i="1"/>
  <c r="AL91" i="1"/>
  <c r="AL98" i="1"/>
  <c r="AJ112" i="1"/>
  <c r="AL115" i="1"/>
  <c r="AJ126" i="1"/>
  <c r="AJ94" i="1"/>
  <c r="AJ77" i="1"/>
  <c r="AL94" i="1"/>
  <c r="AL108" i="1"/>
  <c r="AL60" i="1"/>
  <c r="AL77" i="1"/>
  <c r="AL101" i="1"/>
  <c r="AL129" i="1"/>
  <c r="AL136" i="1"/>
  <c r="AL143" i="1"/>
  <c r="AL39" i="1"/>
  <c r="AL50" i="1"/>
  <c r="AJ57" i="1"/>
  <c r="AL64" i="1"/>
  <c r="AJ71" i="1"/>
  <c r="AL74" i="1"/>
  <c r="AJ85" i="1"/>
  <c r="AL88" i="1"/>
  <c r="AL95" i="1"/>
  <c r="AL105" i="1"/>
  <c r="AJ109" i="1"/>
  <c r="AL112" i="1"/>
  <c r="AL119" i="1"/>
  <c r="AL126" i="1"/>
  <c r="AJ140" i="1"/>
  <c r="AL59" i="1"/>
  <c r="AL33" i="1"/>
  <c r="AJ40" i="1"/>
  <c r="AJ51" i="1"/>
  <c r="AL54" i="1"/>
  <c r="AJ65" i="1"/>
  <c r="AL68" i="1"/>
  <c r="AL75" i="1"/>
  <c r="AL82" i="1"/>
  <c r="AJ89" i="1"/>
  <c r="AL96" i="1"/>
  <c r="AL106" i="1"/>
  <c r="AL113" i="1"/>
  <c r="AL120" i="1"/>
  <c r="AL127" i="1"/>
  <c r="AL134" i="1"/>
  <c r="AL71" i="1"/>
  <c r="AL130" i="1"/>
  <c r="AJ137" i="1"/>
  <c r="AL144" i="1"/>
  <c r="AL47" i="1"/>
  <c r="AJ68" i="1"/>
  <c r="AJ82" i="1"/>
  <c r="AL92" i="1"/>
  <c r="AL116" i="1"/>
  <c r="AL137" i="1"/>
  <c r="AJ37" i="1"/>
  <c r="AL40" i="1"/>
  <c r="AL51" i="1"/>
  <c r="AL58" i="1"/>
  <c r="AL62" i="1"/>
  <c r="AL65" i="1"/>
  <c r="AL72" i="1"/>
  <c r="AL79" i="1"/>
  <c r="AJ86" i="1"/>
  <c r="AL89" i="1"/>
  <c r="AJ103" i="1"/>
  <c r="AL110" i="1"/>
  <c r="AL131" i="1"/>
  <c r="AL141" i="1"/>
  <c r="AL37" i="1"/>
  <c r="AL44" i="1"/>
  <c r="AL48" i="1"/>
  <c r="AL86" i="1"/>
  <c r="AL93" i="1"/>
  <c r="AJ100" i="1"/>
  <c r="AL103" i="1"/>
  <c r="AJ117" i="1"/>
  <c r="AL124" i="1"/>
  <c r="AJ138" i="1"/>
  <c r="AF132" i="1"/>
  <c r="AJ143" i="1"/>
  <c r="AJ69" i="1"/>
  <c r="AJ95" i="1"/>
  <c r="AJ35" i="1"/>
  <c r="AH141" i="1"/>
  <c r="AJ41" i="1"/>
  <c r="AJ44" i="1"/>
  <c r="AJ47" i="1"/>
  <c r="AJ52" i="1"/>
  <c r="AJ55" i="1"/>
  <c r="AJ58" i="1"/>
  <c r="AH61" i="1"/>
  <c r="AJ72" i="1"/>
  <c r="AJ101" i="1"/>
  <c r="AJ121" i="1"/>
  <c r="AJ124" i="1"/>
  <c r="AJ127" i="1"/>
  <c r="AJ130" i="1"/>
  <c r="AJ141" i="1"/>
  <c r="AJ144" i="1"/>
  <c r="AJ46" i="1"/>
  <c r="AJ106" i="1"/>
  <c r="AJ83" i="1"/>
  <c r="AJ92" i="1"/>
  <c r="AJ118" i="1"/>
  <c r="AH72" i="1"/>
  <c r="AF50" i="1"/>
  <c r="AJ61" i="1"/>
  <c r="AJ75" i="1"/>
  <c r="AJ78" i="1"/>
  <c r="AH81" i="1"/>
  <c r="AJ104" i="1"/>
  <c r="AJ107" i="1"/>
  <c r="AH110" i="1"/>
  <c r="AJ132" i="1"/>
  <c r="AH50" i="1"/>
  <c r="AJ64" i="1"/>
  <c r="AJ67" i="1"/>
  <c r="AJ70" i="1"/>
  <c r="AJ81" i="1"/>
  <c r="AJ84" i="1"/>
  <c r="AJ87" i="1"/>
  <c r="AJ90" i="1"/>
  <c r="AJ93" i="1"/>
  <c r="AH96" i="1"/>
  <c r="AJ110" i="1"/>
  <c r="AJ113" i="1"/>
  <c r="AJ116" i="1"/>
  <c r="AH119" i="1"/>
  <c r="AJ133" i="1"/>
  <c r="AF72" i="1"/>
  <c r="AJ33" i="1"/>
  <c r="AJ36" i="1"/>
  <c r="AH39" i="1"/>
  <c r="AJ50" i="1"/>
  <c r="AJ96" i="1"/>
  <c r="AJ99" i="1"/>
  <c r="AJ119" i="1"/>
  <c r="AJ136" i="1"/>
  <c r="AJ139" i="1"/>
  <c r="AJ60" i="1"/>
  <c r="AH132" i="1"/>
  <c r="AJ39" i="1"/>
  <c r="AJ42" i="1"/>
  <c r="AJ45" i="1"/>
  <c r="AF48" i="1"/>
  <c r="AJ53" i="1"/>
  <c r="AJ56" i="1"/>
  <c r="AJ59" i="1"/>
  <c r="AJ73" i="1"/>
  <c r="AJ102" i="1"/>
  <c r="AJ122" i="1"/>
  <c r="AJ125" i="1"/>
  <c r="AJ128" i="1"/>
  <c r="AJ131" i="1"/>
  <c r="AJ142" i="1"/>
  <c r="AJ120" i="1"/>
  <c r="AJ48" i="1"/>
  <c r="AJ62" i="1"/>
  <c r="AJ76" i="1"/>
  <c r="AJ79" i="1"/>
  <c r="AJ105" i="1"/>
  <c r="AJ108" i="1"/>
  <c r="AH34" i="1"/>
  <c r="AH41" i="1"/>
  <c r="AF52" i="1"/>
  <c r="AF74" i="1"/>
  <c r="AH83" i="1"/>
  <c r="AH103" i="1"/>
  <c r="AH105" i="1"/>
  <c r="AH112" i="1"/>
  <c r="AH123" i="1"/>
  <c r="AD132" i="1"/>
  <c r="AF134" i="1"/>
  <c r="AH143" i="1"/>
  <c r="AD68" i="1"/>
  <c r="AF128" i="1"/>
  <c r="AH139" i="1"/>
  <c r="AF46" i="1"/>
  <c r="AH48" i="1"/>
  <c r="AH57" i="1"/>
  <c r="AH59" i="1"/>
  <c r="AF68" i="1"/>
  <c r="AH70" i="1"/>
  <c r="AH90" i="1"/>
  <c r="AD115" i="1"/>
  <c r="AH117" i="1"/>
  <c r="AH128" i="1"/>
  <c r="AF130" i="1"/>
  <c r="AH37" i="1"/>
  <c r="AF44" i="1"/>
  <c r="AH46" i="1"/>
  <c r="AH55" i="1"/>
  <c r="AH66" i="1"/>
  <c r="AH68" i="1"/>
  <c r="AH77" i="1"/>
  <c r="AF86" i="1"/>
  <c r="AH88" i="1"/>
  <c r="AH99" i="1"/>
  <c r="AH108" i="1"/>
  <c r="AH115" i="1"/>
  <c r="AH126" i="1"/>
  <c r="AH137" i="1"/>
  <c r="R35" i="1"/>
  <c r="AH42" i="1"/>
  <c r="AH44" i="1"/>
  <c r="AF84" i="1"/>
  <c r="AH86" i="1"/>
  <c r="AH106" i="1"/>
  <c r="AH113" i="1"/>
  <c r="AH144" i="1"/>
  <c r="AF33" i="1"/>
  <c r="AH35" i="1"/>
  <c r="AH53" i="1"/>
  <c r="AH64" i="1"/>
  <c r="AH75" i="1"/>
  <c r="AF82" i="1"/>
  <c r="AH84" i="1"/>
  <c r="AD95" i="1"/>
  <c r="AH97" i="1"/>
  <c r="AH104" i="1"/>
  <c r="AF122" i="1"/>
  <c r="AH124" i="1"/>
  <c r="AH135" i="1"/>
  <c r="AD142" i="1"/>
  <c r="AF70" i="1"/>
  <c r="AH33" i="1"/>
  <c r="AH40" i="1"/>
  <c r="AH51" i="1"/>
  <c r="AF62" i="1"/>
  <c r="AH73" i="1"/>
  <c r="AF80" i="1"/>
  <c r="AH82" i="1"/>
  <c r="AF93" i="1"/>
  <c r="AF95" i="1"/>
  <c r="AH102" i="1"/>
  <c r="AH111" i="1"/>
  <c r="AF120" i="1"/>
  <c r="AH122" i="1"/>
  <c r="AH131" i="1"/>
  <c r="AH133" i="1"/>
  <c r="AF140" i="1"/>
  <c r="AH142" i="1"/>
  <c r="AH79" i="1"/>
  <c r="AH49" i="1"/>
  <c r="AD58" i="1"/>
  <c r="AF60" i="1"/>
  <c r="AH62" i="1"/>
  <c r="AH71" i="1"/>
  <c r="AH80" i="1"/>
  <c r="AF91" i="1"/>
  <c r="AH93" i="1"/>
  <c r="AH95" i="1"/>
  <c r="AF118" i="1"/>
  <c r="AH120" i="1"/>
  <c r="AH129" i="1"/>
  <c r="AH140" i="1"/>
  <c r="AH94" i="1"/>
  <c r="AH92" i="1"/>
  <c r="AH130" i="1"/>
  <c r="AH38" i="1"/>
  <c r="AH47" i="1"/>
  <c r="AF56" i="1"/>
  <c r="AF58" i="1"/>
  <c r="AH60" i="1"/>
  <c r="AH67" i="1"/>
  <c r="AH69" i="1"/>
  <c r="AH78" i="1"/>
  <c r="AF89" i="1"/>
  <c r="AH91" i="1"/>
  <c r="AH100" i="1"/>
  <c r="AH109" i="1"/>
  <c r="AF116" i="1"/>
  <c r="AH118" i="1"/>
  <c r="AH127" i="1"/>
  <c r="AH138" i="1"/>
  <c r="AD43" i="1"/>
  <c r="AH45" i="1"/>
  <c r="AH56" i="1"/>
  <c r="AH58" i="1"/>
  <c r="AF87" i="1"/>
  <c r="AH89" i="1"/>
  <c r="AF107" i="1"/>
  <c r="AH114" i="1"/>
  <c r="AH116" i="1"/>
  <c r="AH36" i="1"/>
  <c r="AH43" i="1"/>
  <c r="AH54" i="1"/>
  <c r="AH65" i="1"/>
  <c r="AH76" i="1"/>
  <c r="AH85" i="1"/>
  <c r="AH87" i="1"/>
  <c r="AH98" i="1"/>
  <c r="AF105" i="1"/>
  <c r="AH107" i="1"/>
  <c r="AH125" i="1"/>
  <c r="AH136" i="1"/>
  <c r="AF66" i="1"/>
  <c r="AF136" i="1"/>
  <c r="AF97" i="1"/>
  <c r="AF99" i="1"/>
  <c r="AF101" i="1"/>
  <c r="AF138" i="1"/>
  <c r="AF35" i="1"/>
  <c r="AF37" i="1"/>
  <c r="AF76" i="1"/>
  <c r="AF78" i="1"/>
  <c r="AD80" i="1"/>
  <c r="AF103" i="1"/>
  <c r="AF142" i="1"/>
  <c r="AF144" i="1"/>
  <c r="AF43" i="1"/>
  <c r="AF45" i="1"/>
  <c r="AF47" i="1"/>
  <c r="AF49" i="1"/>
  <c r="AF51" i="1"/>
  <c r="AF53" i="1"/>
  <c r="AF55" i="1"/>
  <c r="AF57" i="1"/>
  <c r="AF88" i="1"/>
  <c r="AB90" i="1"/>
  <c r="AF115" i="1"/>
  <c r="AF117" i="1"/>
  <c r="AF119" i="1"/>
  <c r="AF121" i="1"/>
  <c r="AF123" i="1"/>
  <c r="AF125" i="1"/>
  <c r="AD127" i="1"/>
  <c r="AF41" i="1"/>
  <c r="AF59" i="1"/>
  <c r="AF61" i="1"/>
  <c r="AD63" i="1"/>
  <c r="AD90" i="1"/>
  <c r="AF127" i="1"/>
  <c r="AF129" i="1"/>
  <c r="AF131" i="1"/>
  <c r="AF109" i="1"/>
  <c r="AF63" i="1"/>
  <c r="AF65" i="1"/>
  <c r="AF67" i="1"/>
  <c r="AF90" i="1"/>
  <c r="AF92" i="1"/>
  <c r="AF94" i="1"/>
  <c r="AF133" i="1"/>
  <c r="AF135" i="1"/>
  <c r="AB137" i="1"/>
  <c r="AF34" i="1"/>
  <c r="AF69" i="1"/>
  <c r="AF71" i="1"/>
  <c r="AF73" i="1"/>
  <c r="AD75" i="1"/>
  <c r="AF96" i="1"/>
  <c r="AF98" i="1"/>
  <c r="AF100" i="1"/>
  <c r="AD102" i="1"/>
  <c r="AF137" i="1"/>
  <c r="AF139" i="1"/>
  <c r="AF141" i="1"/>
  <c r="AF54" i="1"/>
  <c r="AF111" i="1"/>
  <c r="AF36" i="1"/>
  <c r="AD38" i="1"/>
  <c r="AF75" i="1"/>
  <c r="AF77" i="1"/>
  <c r="AF79" i="1"/>
  <c r="AF102" i="1"/>
  <c r="AF143" i="1"/>
  <c r="AF126" i="1"/>
  <c r="AF64" i="1"/>
  <c r="AF39" i="1"/>
  <c r="AF113" i="1"/>
  <c r="AF38" i="1"/>
  <c r="AF40" i="1"/>
  <c r="AF42" i="1"/>
  <c r="AF81" i="1"/>
  <c r="AF83" i="1"/>
  <c r="AF85" i="1"/>
  <c r="Z87" i="1"/>
  <c r="AF104" i="1"/>
  <c r="AF106" i="1"/>
  <c r="AF108" i="1"/>
  <c r="AF110" i="1"/>
  <c r="AF112" i="1"/>
  <c r="AF114" i="1"/>
  <c r="AD110" i="1"/>
  <c r="AD122" i="1"/>
  <c r="AD137" i="1"/>
  <c r="AD35" i="1"/>
  <c r="AD53" i="1"/>
  <c r="AB65" i="1"/>
  <c r="AD70" i="1"/>
  <c r="AD82" i="1"/>
  <c r="AB87" i="1"/>
  <c r="AD97" i="1"/>
  <c r="AD117" i="1"/>
  <c r="AD129" i="1"/>
  <c r="AB134" i="1"/>
  <c r="Z144" i="1"/>
  <c r="AD45" i="1"/>
  <c r="AD60" i="1"/>
  <c r="AD65" i="1"/>
  <c r="AD77" i="1"/>
  <c r="AD87" i="1"/>
  <c r="AD92" i="1"/>
  <c r="AD107" i="1"/>
  <c r="AD112" i="1"/>
  <c r="AD124" i="1"/>
  <c r="AD134" i="1"/>
  <c r="AD139" i="1"/>
  <c r="AD144" i="1"/>
  <c r="AD40" i="1"/>
  <c r="AD50" i="1"/>
  <c r="AD55" i="1"/>
  <c r="AD72" i="1"/>
  <c r="AD84" i="1"/>
  <c r="AD99" i="1"/>
  <c r="AD104" i="1"/>
  <c r="AD119" i="1"/>
  <c r="AB131" i="1"/>
  <c r="T34" i="1"/>
  <c r="AD62" i="1"/>
  <c r="AD67" i="1"/>
  <c r="AD79" i="1"/>
  <c r="AD89" i="1"/>
  <c r="AD94" i="1"/>
  <c r="AB109" i="1"/>
  <c r="AD114" i="1"/>
  <c r="AD126" i="1"/>
  <c r="AD131" i="1"/>
  <c r="AD136" i="1"/>
  <c r="AD141" i="1"/>
  <c r="AD34" i="1"/>
  <c r="AD37" i="1"/>
  <c r="AD42" i="1"/>
  <c r="AD47" i="1"/>
  <c r="AB52" i="1"/>
  <c r="AD57" i="1"/>
  <c r="AD74" i="1"/>
  <c r="AD86" i="1"/>
  <c r="AD101" i="1"/>
  <c r="Z106" i="1"/>
  <c r="AD109" i="1"/>
  <c r="AD121" i="1"/>
  <c r="AD52" i="1"/>
  <c r="AD64" i="1"/>
  <c r="AD69" i="1"/>
  <c r="AD81" i="1"/>
  <c r="AD96" i="1"/>
  <c r="AB106" i="1"/>
  <c r="AD116" i="1"/>
  <c r="AD128" i="1"/>
  <c r="AD133" i="1"/>
  <c r="AD143" i="1"/>
  <c r="AB39" i="1"/>
  <c r="AD44" i="1"/>
  <c r="AB49" i="1"/>
  <c r="AD59" i="1"/>
  <c r="AD76" i="1"/>
  <c r="AD91" i="1"/>
  <c r="AD103" i="1"/>
  <c r="AD106" i="1"/>
  <c r="AD111" i="1"/>
  <c r="AD123" i="1"/>
  <c r="AD138" i="1"/>
  <c r="Z36" i="1"/>
  <c r="AD39" i="1"/>
  <c r="AD49" i="1"/>
  <c r="AD54" i="1"/>
  <c r="AD71" i="1"/>
  <c r="AD83" i="1"/>
  <c r="AD98" i="1"/>
  <c r="AD118" i="1"/>
  <c r="AD130" i="1"/>
  <c r="AD48" i="1"/>
  <c r="AD33" i="1"/>
  <c r="AB36" i="1"/>
  <c r="AB46" i="1"/>
  <c r="AD61" i="1"/>
  <c r="AD66" i="1"/>
  <c r="AD78" i="1"/>
  <c r="AD88" i="1"/>
  <c r="AD93" i="1"/>
  <c r="AD108" i="1"/>
  <c r="AD113" i="1"/>
  <c r="AD125" i="1"/>
  <c r="AD135" i="1"/>
  <c r="AD140" i="1"/>
  <c r="AD36" i="1"/>
  <c r="AD41" i="1"/>
  <c r="AD46" i="1"/>
  <c r="AD51" i="1"/>
  <c r="AD56" i="1"/>
  <c r="AD73" i="1"/>
  <c r="AD85" i="1"/>
  <c r="AD100" i="1"/>
  <c r="AD105" i="1"/>
  <c r="AD120" i="1"/>
  <c r="AB59" i="1"/>
  <c r="AB62" i="1"/>
  <c r="X87" i="1"/>
  <c r="X106" i="1"/>
  <c r="AB122" i="1"/>
  <c r="AB125" i="1"/>
  <c r="AB128" i="1"/>
  <c r="X144" i="1"/>
  <c r="V34" i="1"/>
  <c r="X35" i="1"/>
  <c r="AB42" i="1"/>
  <c r="Z58" i="1"/>
  <c r="AB68" i="1"/>
  <c r="AB71" i="1"/>
  <c r="AB74" i="1"/>
  <c r="AB77" i="1"/>
  <c r="AB80" i="1"/>
  <c r="AB83" i="1"/>
  <c r="X86" i="1"/>
  <c r="AB93" i="1"/>
  <c r="AB96" i="1"/>
  <c r="AB99" i="1"/>
  <c r="AB102" i="1"/>
  <c r="AB112" i="1"/>
  <c r="AB115" i="1"/>
  <c r="AB118" i="1"/>
  <c r="Z121" i="1"/>
  <c r="AB140" i="1"/>
  <c r="V143" i="1"/>
  <c r="X34" i="1"/>
  <c r="Z35" i="1"/>
  <c r="AB58" i="1"/>
  <c r="AB61" i="1"/>
  <c r="AB86" i="1"/>
  <c r="AB105" i="1"/>
  <c r="AB121" i="1"/>
  <c r="AB124" i="1"/>
  <c r="AB127" i="1"/>
  <c r="AB143" i="1"/>
  <c r="Z34" i="1"/>
  <c r="AB35" i="1"/>
  <c r="X45" i="1"/>
  <c r="AB64" i="1"/>
  <c r="Z67" i="1"/>
  <c r="AB130" i="1"/>
  <c r="Z133" i="1"/>
  <c r="AB55" i="1"/>
  <c r="Z68" i="1"/>
  <c r="AB144" i="1"/>
  <c r="AB33" i="1"/>
  <c r="AB34" i="1"/>
  <c r="AB38" i="1"/>
  <c r="AB45" i="1"/>
  <c r="AB48" i="1"/>
  <c r="AB51" i="1"/>
  <c r="AB54" i="1"/>
  <c r="Z57" i="1"/>
  <c r="AB67" i="1"/>
  <c r="AB89" i="1"/>
  <c r="Z92" i="1"/>
  <c r="AB108" i="1"/>
  <c r="AB133" i="1"/>
  <c r="AB136" i="1"/>
  <c r="AB41" i="1"/>
  <c r="X44" i="1"/>
  <c r="AB57" i="1"/>
  <c r="AB70" i="1"/>
  <c r="AB73" i="1"/>
  <c r="AB76" i="1"/>
  <c r="AB79" i="1"/>
  <c r="AB82" i="1"/>
  <c r="AB85" i="1"/>
  <c r="AB92" i="1"/>
  <c r="AB95" i="1"/>
  <c r="AB98" i="1"/>
  <c r="AB101" i="1"/>
  <c r="AB111" i="1"/>
  <c r="AB114" i="1"/>
  <c r="AB117" i="1"/>
  <c r="AB120" i="1"/>
  <c r="AB139" i="1"/>
  <c r="AB142" i="1"/>
  <c r="Z44" i="1"/>
  <c r="AB60" i="1"/>
  <c r="Z63" i="1"/>
  <c r="AB104" i="1"/>
  <c r="AB123" i="1"/>
  <c r="AB126" i="1"/>
  <c r="Z129" i="1"/>
  <c r="AB44" i="1"/>
  <c r="AB63" i="1"/>
  <c r="AB66" i="1"/>
  <c r="AB129" i="1"/>
  <c r="AB132" i="1"/>
  <c r="AB37" i="1"/>
  <c r="Z40" i="1"/>
  <c r="AB47" i="1"/>
  <c r="AB50" i="1"/>
  <c r="AB53" i="1"/>
  <c r="AB56" i="1"/>
  <c r="AB88" i="1"/>
  <c r="AB91" i="1"/>
  <c r="AB107" i="1"/>
  <c r="Z110" i="1"/>
  <c r="AB135" i="1"/>
  <c r="Z138" i="1"/>
  <c r="AB40" i="1"/>
  <c r="AB43" i="1"/>
  <c r="AB69" i="1"/>
  <c r="AB72" i="1"/>
  <c r="AB75" i="1"/>
  <c r="AB78" i="1"/>
  <c r="AB81" i="1"/>
  <c r="AB84" i="1"/>
  <c r="AB94" i="1"/>
  <c r="AB97" i="1"/>
  <c r="AB100" i="1"/>
  <c r="AB103" i="1"/>
  <c r="AB110" i="1"/>
  <c r="AB113" i="1"/>
  <c r="AB116" i="1"/>
  <c r="AB119" i="1"/>
  <c r="AB138" i="1"/>
  <c r="AB141" i="1"/>
  <c r="Z101" i="1"/>
  <c r="X33" i="1"/>
  <c r="Z48" i="1"/>
  <c r="Z53" i="1"/>
  <c r="Z73" i="1"/>
  <c r="Z77" i="1"/>
  <c r="Z81" i="1"/>
  <c r="Z86" i="1"/>
  <c r="Z91" i="1"/>
  <c r="Z96" i="1"/>
  <c r="X105" i="1"/>
  <c r="Z115" i="1"/>
  <c r="X120" i="1"/>
  <c r="V142" i="1"/>
  <c r="X143" i="1"/>
  <c r="Z33" i="1"/>
  <c r="Z39" i="1"/>
  <c r="Z43" i="1"/>
  <c r="X52" i="1"/>
  <c r="X62" i="1"/>
  <c r="X85" i="1"/>
  <c r="Z100" i="1"/>
  <c r="V104" i="1"/>
  <c r="Z105" i="1"/>
  <c r="Z120" i="1"/>
  <c r="Z124" i="1"/>
  <c r="Z128" i="1"/>
  <c r="Z132" i="1"/>
  <c r="Z137" i="1"/>
  <c r="X142" i="1"/>
  <c r="Z143" i="1"/>
  <c r="Z52" i="1"/>
  <c r="Z62" i="1"/>
  <c r="Z66" i="1"/>
  <c r="Z85" i="1"/>
  <c r="X104" i="1"/>
  <c r="Z109" i="1"/>
  <c r="X114" i="1"/>
  <c r="X119" i="1"/>
  <c r="X141" i="1"/>
  <c r="Z142" i="1"/>
  <c r="Z47" i="1"/>
  <c r="X51" i="1"/>
  <c r="Z56" i="1"/>
  <c r="X61" i="1"/>
  <c r="Z72" i="1"/>
  <c r="Z76" i="1"/>
  <c r="Z80" i="1"/>
  <c r="X84" i="1"/>
  <c r="Z90" i="1"/>
  <c r="Z95" i="1"/>
  <c r="T99" i="1"/>
  <c r="Z114" i="1"/>
  <c r="Z119" i="1"/>
  <c r="X136" i="1"/>
  <c r="Z141" i="1"/>
  <c r="Z38" i="1"/>
  <c r="Z42" i="1"/>
  <c r="Z51" i="1"/>
  <c r="Z61" i="1"/>
  <c r="Z84" i="1"/>
  <c r="Z99" i="1"/>
  <c r="Z103" i="1"/>
  <c r="V113" i="1"/>
  <c r="X118" i="1"/>
  <c r="Z123" i="1"/>
  <c r="Z127" i="1"/>
  <c r="Z131" i="1"/>
  <c r="Z136" i="1"/>
  <c r="X140" i="1"/>
  <c r="X60" i="1"/>
  <c r="Z65" i="1"/>
  <c r="X71" i="1"/>
  <c r="X94" i="1"/>
  <c r="Z108" i="1"/>
  <c r="Z113" i="1"/>
  <c r="Z118" i="1"/>
  <c r="X135" i="1"/>
  <c r="Z140" i="1"/>
  <c r="Z125" i="1"/>
  <c r="X53" i="1"/>
  <c r="Z46" i="1"/>
  <c r="Z50" i="1"/>
  <c r="Z55" i="1"/>
  <c r="Z60" i="1"/>
  <c r="V70" i="1"/>
  <c r="Z71" i="1"/>
  <c r="Z75" i="1"/>
  <c r="Z79" i="1"/>
  <c r="Z83" i="1"/>
  <c r="Z89" i="1"/>
  <c r="Z94" i="1"/>
  <c r="Z98" i="1"/>
  <c r="V112" i="1"/>
  <c r="X117" i="1"/>
  <c r="Z135" i="1"/>
  <c r="Z37" i="1"/>
  <c r="Z41" i="1"/>
  <c r="X59" i="1"/>
  <c r="V69" i="1"/>
  <c r="X70" i="1"/>
  <c r="X93" i="1"/>
  <c r="Z102" i="1"/>
  <c r="Z112" i="1"/>
  <c r="Z117" i="1"/>
  <c r="Z122" i="1"/>
  <c r="Z126" i="1"/>
  <c r="Z130" i="1"/>
  <c r="X134" i="1"/>
  <c r="Z139" i="1"/>
  <c r="Z59" i="1"/>
  <c r="Z64" i="1"/>
  <c r="V68" i="1"/>
  <c r="X69" i="1"/>
  <c r="Z70" i="1"/>
  <c r="X88" i="1"/>
  <c r="Z93" i="1"/>
  <c r="Z107" i="1"/>
  <c r="V111" i="1"/>
  <c r="Z134" i="1"/>
  <c r="X36" i="1"/>
  <c r="Z45" i="1"/>
  <c r="Z49" i="1"/>
  <c r="Z54" i="1"/>
  <c r="T58" i="1"/>
  <c r="X68" i="1"/>
  <c r="Z69" i="1"/>
  <c r="Z74" i="1"/>
  <c r="Z78" i="1"/>
  <c r="Z82" i="1"/>
  <c r="V87" i="1"/>
  <c r="Z88" i="1"/>
  <c r="X92" i="1"/>
  <c r="Z97" i="1"/>
  <c r="Z111" i="1"/>
  <c r="Z116" i="1"/>
  <c r="T100" i="1"/>
  <c r="X112" i="1"/>
  <c r="V99" i="1"/>
  <c r="X111" i="1"/>
  <c r="X50" i="1"/>
  <c r="X75" i="1"/>
  <c r="X98" i="1"/>
  <c r="X102" i="1"/>
  <c r="X110" i="1"/>
  <c r="V124" i="1"/>
  <c r="V40" i="1"/>
  <c r="X124" i="1"/>
  <c r="V39" i="1"/>
  <c r="X40" i="1"/>
  <c r="X49" i="1"/>
  <c r="V58" i="1"/>
  <c r="X66" i="1"/>
  <c r="X74" i="1"/>
  <c r="T82" i="1"/>
  <c r="R83" i="1"/>
  <c r="X91" i="1"/>
  <c r="X97" i="1"/>
  <c r="X109" i="1"/>
  <c r="X123" i="1"/>
  <c r="X78" i="1"/>
  <c r="R102" i="1"/>
  <c r="X113" i="1"/>
  <c r="X126" i="1"/>
  <c r="X101" i="1"/>
  <c r="X41" i="1"/>
  <c r="V67" i="1"/>
  <c r="X39" i="1"/>
  <c r="V48" i="1"/>
  <c r="X57" i="1"/>
  <c r="X58" i="1"/>
  <c r="V65" i="1"/>
  <c r="P81" i="1"/>
  <c r="V82" i="1"/>
  <c r="X83" i="1"/>
  <c r="X116" i="1"/>
  <c r="X122" i="1"/>
  <c r="X132" i="1"/>
  <c r="X139" i="1"/>
  <c r="X127" i="1"/>
  <c r="V77" i="1"/>
  <c r="R42" i="1"/>
  <c r="V76" i="1"/>
  <c r="T102" i="1"/>
  <c r="V100" i="1"/>
  <c r="X38" i="1"/>
  <c r="V47" i="1"/>
  <c r="X48" i="1"/>
  <c r="T55" i="1"/>
  <c r="R56" i="1"/>
  <c r="V64" i="1"/>
  <c r="X65" i="1"/>
  <c r="X73" i="1"/>
  <c r="T80" i="1"/>
  <c r="X81" i="1"/>
  <c r="X82" i="1"/>
  <c r="X90" i="1"/>
  <c r="X96" i="1"/>
  <c r="X108" i="1"/>
  <c r="T129" i="1"/>
  <c r="R130" i="1"/>
  <c r="V131" i="1"/>
  <c r="V138" i="1"/>
  <c r="V43" i="1"/>
  <c r="X77" i="1"/>
  <c r="R103" i="1"/>
  <c r="X43" i="1"/>
  <c r="X76" i="1"/>
  <c r="X103" i="1"/>
  <c r="V125" i="1"/>
  <c r="X42" i="1"/>
  <c r="X99" i="1"/>
  <c r="X125" i="1"/>
  <c r="X67" i="1"/>
  <c r="X133" i="1"/>
  <c r="V46" i="1"/>
  <c r="X47" i="1"/>
  <c r="V54" i="1"/>
  <c r="V55" i="1"/>
  <c r="X56" i="1"/>
  <c r="V63" i="1"/>
  <c r="X64" i="1"/>
  <c r="X80" i="1"/>
  <c r="V89" i="1"/>
  <c r="V107" i="1"/>
  <c r="X115" i="1"/>
  <c r="X121" i="1"/>
  <c r="V129" i="1"/>
  <c r="V130" i="1"/>
  <c r="X131" i="1"/>
  <c r="V137" i="1"/>
  <c r="X138" i="1"/>
  <c r="V101" i="1"/>
  <c r="V42" i="1"/>
  <c r="V102" i="1"/>
  <c r="X100" i="1"/>
  <c r="V123" i="1"/>
  <c r="X37" i="1"/>
  <c r="X46" i="1"/>
  <c r="V53" i="1"/>
  <c r="X54" i="1"/>
  <c r="X55" i="1"/>
  <c r="X63" i="1"/>
  <c r="X72" i="1"/>
  <c r="X79" i="1"/>
  <c r="V88" i="1"/>
  <c r="X89" i="1"/>
  <c r="X95" i="1"/>
  <c r="V106" i="1"/>
  <c r="X107" i="1"/>
  <c r="X128" i="1"/>
  <c r="X129" i="1"/>
  <c r="X130" i="1"/>
  <c r="X137" i="1"/>
  <c r="V141" i="1"/>
  <c r="V45" i="1"/>
  <c r="V79" i="1"/>
  <c r="V80" i="1"/>
  <c r="R81" i="1"/>
  <c r="V86" i="1"/>
  <c r="V98" i="1"/>
  <c r="T103" i="1"/>
  <c r="R104" i="1"/>
  <c r="V110" i="1"/>
  <c r="V122" i="1"/>
  <c r="V140" i="1"/>
  <c r="T33" i="1"/>
  <c r="R34" i="1"/>
  <c r="V41" i="1"/>
  <c r="T42" i="1"/>
  <c r="R43" i="1"/>
  <c r="V44" i="1"/>
  <c r="V66" i="1"/>
  <c r="V78" i="1"/>
  <c r="T81" i="1"/>
  <c r="R82" i="1"/>
  <c r="V85" i="1"/>
  <c r="V97" i="1"/>
  <c r="V103" i="1"/>
  <c r="T104" i="1"/>
  <c r="T105" i="1"/>
  <c r="T106" i="1"/>
  <c r="T107" i="1"/>
  <c r="R108" i="1"/>
  <c r="V109" i="1"/>
  <c r="V121" i="1"/>
  <c r="V139" i="1"/>
  <c r="V38" i="1"/>
  <c r="V56" i="1"/>
  <c r="V57" i="1"/>
  <c r="V59" i="1"/>
  <c r="T60" i="1"/>
  <c r="R61" i="1"/>
  <c r="V75" i="1"/>
  <c r="V94" i="1"/>
  <c r="V118" i="1"/>
  <c r="V136" i="1"/>
  <c r="V96" i="1"/>
  <c r="T37" i="1"/>
  <c r="V83" i="1"/>
  <c r="N56" i="1"/>
  <c r="V37" i="1"/>
  <c r="N79" i="1"/>
  <c r="V52" i="1"/>
  <c r="V60" i="1"/>
  <c r="T61" i="1"/>
  <c r="V62" i="1"/>
  <c r="V74" i="1"/>
  <c r="V93" i="1"/>
  <c r="V117" i="1"/>
  <c r="V135" i="1"/>
  <c r="V81" i="1"/>
  <c r="V105" i="1"/>
  <c r="T56" i="1"/>
  <c r="R60" i="1"/>
  <c r="V119" i="1"/>
  <c r="N80" i="1"/>
  <c r="V51" i="1"/>
  <c r="V61" i="1"/>
  <c r="V73" i="1"/>
  <c r="V92" i="1"/>
  <c r="V116" i="1"/>
  <c r="R128" i="1"/>
  <c r="V134" i="1"/>
  <c r="V33" i="1"/>
  <c r="V108" i="1"/>
  <c r="V120" i="1"/>
  <c r="T35" i="1"/>
  <c r="T38" i="1"/>
  <c r="T57" i="1"/>
  <c r="V35" i="1"/>
  <c r="V36" i="1"/>
  <c r="N102" i="1"/>
  <c r="V50" i="1"/>
  <c r="V72" i="1"/>
  <c r="V91" i="1"/>
  <c r="V115" i="1"/>
  <c r="V127" i="1"/>
  <c r="T128" i="1"/>
  <c r="P129" i="1"/>
  <c r="V133" i="1"/>
  <c r="V84" i="1"/>
  <c r="T36" i="1"/>
  <c r="T59" i="1"/>
  <c r="V95" i="1"/>
  <c r="N103" i="1"/>
  <c r="V49" i="1"/>
  <c r="V71" i="1"/>
  <c r="V90" i="1"/>
  <c r="V114" i="1"/>
  <c r="V126" i="1"/>
  <c r="V128" i="1"/>
  <c r="R129" i="1"/>
  <c r="V132" i="1"/>
  <c r="V144" i="1"/>
  <c r="T41" i="1"/>
  <c r="N78" i="1"/>
  <c r="R33" i="1"/>
  <c r="T54" i="1"/>
  <c r="R55" i="1"/>
  <c r="R80" i="1"/>
  <c r="T98" i="1"/>
  <c r="R99" i="1"/>
  <c r="T120" i="1"/>
  <c r="T121" i="1"/>
  <c r="T122" i="1"/>
  <c r="T123" i="1"/>
  <c r="T124" i="1"/>
  <c r="T125" i="1"/>
  <c r="T126" i="1"/>
  <c r="T127" i="1"/>
  <c r="P128" i="1"/>
  <c r="N126" i="1"/>
  <c r="T43" i="1"/>
  <c r="P44" i="1"/>
  <c r="T62" i="1"/>
  <c r="T63" i="1"/>
  <c r="T64" i="1"/>
  <c r="T65" i="1"/>
  <c r="R66" i="1"/>
  <c r="T83" i="1"/>
  <c r="T84" i="1"/>
  <c r="T85" i="1"/>
  <c r="T86" i="1"/>
  <c r="T87" i="1"/>
  <c r="T88" i="1"/>
  <c r="T89" i="1"/>
  <c r="R90" i="1"/>
  <c r="T108" i="1"/>
  <c r="R109" i="1"/>
  <c r="T130" i="1"/>
  <c r="R131" i="1"/>
  <c r="T101" i="1"/>
  <c r="N127" i="1"/>
  <c r="R44" i="1"/>
  <c r="T66" i="1"/>
  <c r="R67" i="1"/>
  <c r="T90" i="1"/>
  <c r="R91" i="1"/>
  <c r="T109" i="1"/>
  <c r="P110" i="1"/>
  <c r="T131" i="1"/>
  <c r="T132" i="1"/>
  <c r="T133" i="1"/>
  <c r="T134" i="1"/>
  <c r="T135" i="1"/>
  <c r="T136" i="1"/>
  <c r="T137" i="1"/>
  <c r="R138" i="1"/>
  <c r="T44" i="1"/>
  <c r="P45" i="1"/>
  <c r="T67" i="1"/>
  <c r="T68" i="1"/>
  <c r="R69" i="1"/>
  <c r="T91" i="1"/>
  <c r="P92" i="1"/>
  <c r="T110" i="1"/>
  <c r="T111" i="1"/>
  <c r="T112" i="1"/>
  <c r="T113" i="1"/>
  <c r="R114" i="1"/>
  <c r="T138" i="1"/>
  <c r="R139" i="1"/>
  <c r="T40" i="1"/>
  <c r="T45" i="1"/>
  <c r="T46" i="1"/>
  <c r="R47" i="1"/>
  <c r="T69" i="1"/>
  <c r="R70" i="1"/>
  <c r="R92" i="1"/>
  <c r="T114" i="1"/>
  <c r="T115" i="1"/>
  <c r="T116" i="1"/>
  <c r="R117" i="1"/>
  <c r="T139" i="1"/>
  <c r="P140" i="1"/>
  <c r="P62" i="1"/>
  <c r="T47" i="1"/>
  <c r="T48" i="1"/>
  <c r="T49" i="1"/>
  <c r="R50" i="1"/>
  <c r="T70" i="1"/>
  <c r="R71" i="1"/>
  <c r="T92" i="1"/>
  <c r="P93" i="1"/>
  <c r="T117" i="1"/>
  <c r="R118" i="1"/>
  <c r="R140" i="1"/>
  <c r="T50" i="1"/>
  <c r="R51" i="1"/>
  <c r="T71" i="1"/>
  <c r="R72" i="1"/>
  <c r="T93" i="1"/>
  <c r="T94" i="1"/>
  <c r="R95" i="1"/>
  <c r="T118" i="1"/>
  <c r="R119" i="1"/>
  <c r="T140" i="1"/>
  <c r="T141" i="1"/>
  <c r="T142" i="1"/>
  <c r="T143" i="1"/>
  <c r="T144" i="1"/>
  <c r="T39" i="1"/>
  <c r="P33" i="1"/>
  <c r="T51" i="1"/>
  <c r="T52" i="1"/>
  <c r="T53" i="1"/>
  <c r="R54" i="1"/>
  <c r="T72" i="1"/>
  <c r="T73" i="1"/>
  <c r="T74" i="1"/>
  <c r="T75" i="1"/>
  <c r="T76" i="1"/>
  <c r="T77" i="1"/>
  <c r="T78" i="1"/>
  <c r="T79" i="1"/>
  <c r="P80" i="1"/>
  <c r="T95" i="1"/>
  <c r="T96" i="1"/>
  <c r="T97" i="1"/>
  <c r="R98" i="1"/>
  <c r="T119" i="1"/>
  <c r="R120" i="1"/>
  <c r="R89" i="1"/>
  <c r="R137" i="1"/>
  <c r="R64" i="1"/>
  <c r="P74" i="1"/>
  <c r="R112" i="1"/>
  <c r="P122" i="1"/>
  <c r="P141" i="1"/>
  <c r="N104" i="1"/>
  <c r="R36" i="1"/>
  <c r="R45" i="1"/>
  <c r="P56" i="1"/>
  <c r="R65" i="1"/>
  <c r="R74" i="1"/>
  <c r="R84" i="1"/>
  <c r="R93" i="1"/>
  <c r="P104" i="1"/>
  <c r="R113" i="1"/>
  <c r="R132" i="1"/>
  <c r="R141" i="1"/>
  <c r="R41" i="1"/>
  <c r="R52" i="1"/>
  <c r="R46" i="1"/>
  <c r="P57" i="1"/>
  <c r="P86" i="1"/>
  <c r="P105" i="1"/>
  <c r="R115" i="1"/>
  <c r="R124" i="1"/>
  <c r="P134" i="1"/>
  <c r="R143" i="1"/>
  <c r="R37" i="1"/>
  <c r="R133" i="1"/>
  <c r="R142" i="1"/>
  <c r="N128" i="1"/>
  <c r="R38" i="1"/>
  <c r="R48" i="1"/>
  <c r="R57" i="1"/>
  <c r="P68" i="1"/>
  <c r="R77" i="1"/>
  <c r="R86" i="1"/>
  <c r="R96" i="1"/>
  <c r="R105" i="1"/>
  <c r="P116" i="1"/>
  <c r="R125" i="1"/>
  <c r="R134" i="1"/>
  <c r="R144" i="1"/>
  <c r="R53" i="1"/>
  <c r="R62" i="1"/>
  <c r="R101" i="1"/>
  <c r="R63" i="1"/>
  <c r="R73" i="1"/>
  <c r="R121" i="1"/>
  <c r="R94" i="1"/>
  <c r="R123" i="1"/>
  <c r="P38" i="1"/>
  <c r="N54" i="1"/>
  <c r="R39" i="1"/>
  <c r="R49" i="1"/>
  <c r="R58" i="1"/>
  <c r="R68" i="1"/>
  <c r="R78" i="1"/>
  <c r="R87" i="1"/>
  <c r="R97" i="1"/>
  <c r="R106" i="1"/>
  <c r="R116" i="1"/>
  <c r="R126" i="1"/>
  <c r="R135" i="1"/>
  <c r="R100" i="1"/>
  <c r="R110" i="1"/>
  <c r="R111" i="1"/>
  <c r="R75" i="1"/>
  <c r="R85" i="1"/>
  <c r="R76" i="1"/>
  <c r="N55" i="1"/>
  <c r="R40" i="1"/>
  <c r="P50" i="1"/>
  <c r="R59" i="1"/>
  <c r="P69" i="1"/>
  <c r="R79" i="1"/>
  <c r="R88" i="1"/>
  <c r="P98" i="1"/>
  <c r="R107" i="1"/>
  <c r="P117" i="1"/>
  <c r="R127" i="1"/>
  <c r="R136" i="1"/>
  <c r="J40" i="1"/>
  <c r="P87" i="1"/>
  <c r="J41" i="1"/>
  <c r="J42" i="1"/>
  <c r="N38" i="1"/>
  <c r="N62" i="1"/>
  <c r="N86" i="1"/>
  <c r="N110" i="1"/>
  <c r="N134" i="1"/>
  <c r="P34" i="1"/>
  <c r="P40" i="1"/>
  <c r="P46" i="1"/>
  <c r="P52" i="1"/>
  <c r="P58" i="1"/>
  <c r="P64" i="1"/>
  <c r="P70" i="1"/>
  <c r="P76" i="1"/>
  <c r="P82" i="1"/>
  <c r="P88" i="1"/>
  <c r="P94" i="1"/>
  <c r="P100" i="1"/>
  <c r="P106" i="1"/>
  <c r="P112" i="1"/>
  <c r="P118" i="1"/>
  <c r="P124" i="1"/>
  <c r="P130" i="1"/>
  <c r="P136" i="1"/>
  <c r="P142" i="1"/>
  <c r="N77" i="1"/>
  <c r="P99" i="1"/>
  <c r="P123" i="1"/>
  <c r="N112" i="1"/>
  <c r="N113" i="1"/>
  <c r="J100" i="1"/>
  <c r="N42" i="1"/>
  <c r="N66" i="1"/>
  <c r="N90" i="1"/>
  <c r="N114" i="1"/>
  <c r="N138" i="1"/>
  <c r="N125" i="1"/>
  <c r="N136" i="1"/>
  <c r="N65" i="1"/>
  <c r="P35" i="1"/>
  <c r="P53" i="1"/>
  <c r="P101" i="1"/>
  <c r="P113" i="1"/>
  <c r="P125" i="1"/>
  <c r="N43" i="1"/>
  <c r="N67" i="1"/>
  <c r="N91" i="1"/>
  <c r="N115" i="1"/>
  <c r="N139" i="1"/>
  <c r="P36" i="1"/>
  <c r="P42" i="1"/>
  <c r="P48" i="1"/>
  <c r="P54" i="1"/>
  <c r="P60" i="1"/>
  <c r="P66" i="1"/>
  <c r="P72" i="1"/>
  <c r="P78" i="1"/>
  <c r="P84" i="1"/>
  <c r="P90" i="1"/>
  <c r="P96" i="1"/>
  <c r="P102" i="1"/>
  <c r="P108" i="1"/>
  <c r="P114" i="1"/>
  <c r="P120" i="1"/>
  <c r="P126" i="1"/>
  <c r="P132" i="1"/>
  <c r="P138" i="1"/>
  <c r="P144" i="1"/>
  <c r="P51" i="1"/>
  <c r="P75" i="1"/>
  <c r="N88" i="1"/>
  <c r="P47" i="1"/>
  <c r="P59" i="1"/>
  <c r="P65" i="1"/>
  <c r="P95" i="1"/>
  <c r="P119" i="1"/>
  <c r="N44" i="1"/>
  <c r="N68" i="1"/>
  <c r="N92" i="1"/>
  <c r="N116" i="1"/>
  <c r="N140" i="1"/>
  <c r="P63" i="1"/>
  <c r="P111" i="1"/>
  <c r="P135" i="1"/>
  <c r="N40" i="1"/>
  <c r="N64" i="1"/>
  <c r="J99" i="1"/>
  <c r="N41" i="1"/>
  <c r="N89" i="1"/>
  <c r="N137" i="1"/>
  <c r="P41" i="1"/>
  <c r="P71" i="1"/>
  <c r="P77" i="1"/>
  <c r="P83" i="1"/>
  <c r="P89" i="1"/>
  <c r="P107" i="1"/>
  <c r="P131" i="1"/>
  <c r="P137" i="1"/>
  <c r="P143" i="1"/>
  <c r="N50" i="1"/>
  <c r="N74" i="1"/>
  <c r="N98" i="1"/>
  <c r="N122" i="1"/>
  <c r="P37" i="1"/>
  <c r="P43" i="1"/>
  <c r="P49" i="1"/>
  <c r="P55" i="1"/>
  <c r="P61" i="1"/>
  <c r="P67" i="1"/>
  <c r="P73" i="1"/>
  <c r="P79" i="1"/>
  <c r="P85" i="1"/>
  <c r="P91" i="1"/>
  <c r="P97" i="1"/>
  <c r="P103" i="1"/>
  <c r="P109" i="1"/>
  <c r="P115" i="1"/>
  <c r="P121" i="1"/>
  <c r="P127" i="1"/>
  <c r="P133" i="1"/>
  <c r="P139" i="1"/>
  <c r="N53" i="1"/>
  <c r="N101" i="1"/>
  <c r="P39" i="1"/>
  <c r="J88" i="1"/>
  <c r="N52" i="1"/>
  <c r="N76" i="1"/>
  <c r="N100" i="1"/>
  <c r="N124" i="1"/>
  <c r="J36" i="1"/>
  <c r="J76" i="1"/>
  <c r="J39" i="1"/>
  <c r="J87" i="1"/>
  <c r="N39" i="1"/>
  <c r="N51" i="1"/>
  <c r="N63" i="1"/>
  <c r="N75" i="1"/>
  <c r="N87" i="1"/>
  <c r="N99" i="1"/>
  <c r="N111" i="1"/>
  <c r="N123" i="1"/>
  <c r="N135" i="1"/>
  <c r="J48" i="1"/>
  <c r="J111" i="1"/>
  <c r="J112" i="1"/>
  <c r="N57" i="1"/>
  <c r="J54" i="1"/>
  <c r="J124" i="1"/>
  <c r="N34" i="1"/>
  <c r="N46" i="1"/>
  <c r="N58" i="1"/>
  <c r="N70" i="1"/>
  <c r="N82" i="1"/>
  <c r="N94" i="1"/>
  <c r="N106" i="1"/>
  <c r="N118" i="1"/>
  <c r="N130" i="1"/>
  <c r="N142" i="1"/>
  <c r="J51" i="1"/>
  <c r="J52" i="1"/>
  <c r="N45" i="1"/>
  <c r="N81" i="1"/>
  <c r="N105" i="1"/>
  <c r="N117" i="1"/>
  <c r="N141" i="1"/>
  <c r="J63" i="1"/>
  <c r="J135" i="1"/>
  <c r="N35" i="1"/>
  <c r="N47" i="1"/>
  <c r="N59" i="1"/>
  <c r="N71" i="1"/>
  <c r="N83" i="1"/>
  <c r="N95" i="1"/>
  <c r="N107" i="1"/>
  <c r="N119" i="1"/>
  <c r="N131" i="1"/>
  <c r="N143" i="1"/>
  <c r="J123" i="1"/>
  <c r="N33" i="1"/>
  <c r="N69" i="1"/>
  <c r="N93" i="1"/>
  <c r="N129" i="1"/>
  <c r="J64" i="1"/>
  <c r="J136" i="1"/>
  <c r="N36" i="1"/>
  <c r="N48" i="1"/>
  <c r="N60" i="1"/>
  <c r="N72" i="1"/>
  <c r="N84" i="1"/>
  <c r="N96" i="1"/>
  <c r="N108" i="1"/>
  <c r="N120" i="1"/>
  <c r="N132" i="1"/>
  <c r="N144" i="1"/>
  <c r="J75" i="1"/>
  <c r="N37" i="1"/>
  <c r="N49" i="1"/>
  <c r="N61" i="1"/>
  <c r="N73" i="1"/>
  <c r="N85" i="1"/>
  <c r="N97" i="1"/>
  <c r="N109" i="1"/>
  <c r="N121" i="1"/>
  <c r="N133" i="1"/>
  <c r="J53" i="1"/>
  <c r="J65" i="1"/>
  <c r="J77" i="1"/>
  <c r="J89" i="1"/>
  <c r="J101" i="1"/>
  <c r="J113" i="1"/>
  <c r="J125" i="1"/>
  <c r="J137" i="1"/>
  <c r="J66" i="1"/>
  <c r="J78" i="1"/>
  <c r="J90" i="1"/>
  <c r="J102" i="1"/>
  <c r="J114" i="1"/>
  <c r="J126" i="1"/>
  <c r="J138" i="1"/>
  <c r="J43" i="1"/>
  <c r="J55" i="1"/>
  <c r="J67" i="1"/>
  <c r="J79" i="1"/>
  <c r="J91" i="1"/>
  <c r="J103" i="1"/>
  <c r="J115" i="1"/>
  <c r="J127" i="1"/>
  <c r="J139" i="1"/>
  <c r="J44" i="1"/>
  <c r="J56" i="1"/>
  <c r="J68" i="1"/>
  <c r="J80" i="1"/>
  <c r="J92" i="1"/>
  <c r="J104" i="1"/>
  <c r="J116" i="1"/>
  <c r="J128" i="1"/>
  <c r="J140" i="1"/>
  <c r="J45" i="1"/>
  <c r="J57" i="1"/>
  <c r="J69" i="1"/>
  <c r="J81" i="1"/>
  <c r="J93" i="1"/>
  <c r="J105" i="1"/>
  <c r="J117" i="1"/>
  <c r="J129" i="1"/>
  <c r="J141" i="1"/>
  <c r="J34" i="1"/>
  <c r="J46" i="1"/>
  <c r="J58" i="1"/>
  <c r="J70" i="1"/>
  <c r="J82" i="1"/>
  <c r="J94" i="1"/>
  <c r="J106" i="1"/>
  <c r="J118" i="1"/>
  <c r="J130" i="1"/>
  <c r="J142" i="1"/>
  <c r="J35" i="1"/>
  <c r="J47" i="1"/>
  <c r="J59" i="1"/>
  <c r="J71" i="1"/>
  <c r="J83" i="1"/>
  <c r="J95" i="1"/>
  <c r="J107" i="1"/>
  <c r="J119" i="1"/>
  <c r="J131" i="1"/>
  <c r="J143" i="1"/>
  <c r="J60" i="1"/>
  <c r="J72" i="1"/>
  <c r="J84" i="1"/>
  <c r="J96" i="1"/>
  <c r="J108" i="1"/>
  <c r="J120" i="1"/>
  <c r="J132" i="1"/>
  <c r="J144" i="1"/>
  <c r="J37" i="1"/>
  <c r="J49" i="1"/>
  <c r="J61" i="1"/>
  <c r="J73" i="1"/>
  <c r="J85" i="1"/>
  <c r="J97" i="1"/>
  <c r="J109" i="1"/>
  <c r="J121" i="1"/>
  <c r="J133" i="1"/>
  <c r="J38" i="1"/>
  <c r="J50" i="1"/>
  <c r="J62" i="1"/>
  <c r="J74" i="1"/>
  <c r="J86" i="1"/>
  <c r="J98" i="1"/>
  <c r="J110" i="1"/>
  <c r="J122" i="1"/>
  <c r="J134" i="1"/>
  <c r="H138" i="1"/>
  <c r="H126" i="1"/>
  <c r="H114" i="1"/>
  <c r="H102" i="1"/>
  <c r="H90" i="1"/>
  <c r="H78" i="1"/>
  <c r="H66" i="1"/>
  <c r="H54" i="1"/>
  <c r="H42" i="1"/>
  <c r="H137" i="1"/>
  <c r="H125" i="1"/>
  <c r="H113" i="1"/>
  <c r="H101" i="1"/>
  <c r="H89" i="1"/>
  <c r="H77" i="1"/>
  <c r="H65" i="1"/>
  <c r="H53" i="1"/>
  <c r="H41" i="1"/>
  <c r="H136" i="1"/>
  <c r="H124" i="1"/>
  <c r="H112" i="1"/>
  <c r="H100" i="1"/>
  <c r="H88" i="1"/>
  <c r="H76" i="1"/>
  <c r="H64" i="1"/>
  <c r="H52" i="1"/>
  <c r="H40" i="1"/>
  <c r="H135" i="1"/>
  <c r="H123" i="1"/>
  <c r="H111" i="1"/>
  <c r="H99" i="1"/>
  <c r="H87" i="1"/>
  <c r="H75" i="1"/>
  <c r="H63" i="1"/>
  <c r="H51" i="1"/>
  <c r="H39" i="1"/>
  <c r="H134" i="1"/>
  <c r="H122" i="1"/>
  <c r="H110" i="1"/>
  <c r="H98" i="1"/>
  <c r="H86" i="1"/>
  <c r="H74" i="1"/>
  <c r="H62" i="1"/>
  <c r="H50" i="1"/>
  <c r="H38" i="1"/>
  <c r="H144" i="1"/>
  <c r="H132" i="1"/>
  <c r="H120" i="1"/>
  <c r="H108" i="1"/>
  <c r="H96" i="1"/>
  <c r="H84" i="1"/>
  <c r="H72" i="1"/>
  <c r="H60" i="1"/>
  <c r="H48" i="1"/>
  <c r="H36" i="1"/>
  <c r="H141" i="1"/>
  <c r="H129" i="1"/>
  <c r="H117" i="1"/>
  <c r="H105" i="1"/>
  <c r="H93" i="1"/>
  <c r="H81" i="1"/>
  <c r="H69" i="1"/>
  <c r="H57" i="1"/>
  <c r="H45" i="1"/>
  <c r="H33" i="1"/>
  <c r="D15" i="2"/>
  <c r="C15" i="2"/>
  <c r="G15" i="2"/>
  <c r="AL32" i="1" l="1"/>
  <c r="D21" i="1" s="1"/>
  <c r="J32" i="1"/>
  <c r="AP32" i="1"/>
  <c r="P32" i="1"/>
  <c r="H32" i="1"/>
  <c r="AH32" i="1"/>
  <c r="D19" i="1" s="1"/>
  <c r="AJ32" i="1"/>
  <c r="D20" i="1" s="1"/>
  <c r="AN32" i="1"/>
  <c r="D22" i="1" s="1"/>
  <c r="V32" i="1"/>
  <c r="D13" i="1" s="1"/>
  <c r="R32" i="1"/>
  <c r="T32" i="1"/>
  <c r="D12" i="1" s="1"/>
  <c r="N32" i="1"/>
  <c r="Z32" i="1"/>
  <c r="D15" i="1" s="1"/>
  <c r="AF32" i="1"/>
  <c r="D18" i="1" s="1"/>
  <c r="AB32" i="1"/>
  <c r="D16" i="1" s="1"/>
  <c r="AD32" i="1"/>
  <c r="D17" i="1" s="1"/>
  <c r="D23" i="1"/>
  <c r="AQ32" i="1"/>
  <c r="D8" i="2" l="1"/>
  <c r="D11" i="2"/>
  <c r="G11" i="2" s="1"/>
  <c r="H8" i="2"/>
  <c r="G14" i="2"/>
  <c r="F14" i="2"/>
  <c r="D10" i="1"/>
  <c r="D7" i="1" l="1"/>
  <c r="D8" i="1"/>
  <c r="D11" i="1"/>
  <c r="D6" i="1"/>
  <c r="D9" i="1"/>
  <c r="AR32" i="1" l="1"/>
</calcChain>
</file>

<file path=xl/sharedStrings.xml><?xml version="1.0" encoding="utf-8"?>
<sst xmlns="http://schemas.openxmlformats.org/spreadsheetml/2006/main" count="2086" uniqueCount="467">
  <si>
    <t>ITEM</t>
  </si>
  <si>
    <t>PRODUCTO O SERVICIO</t>
  </si>
  <si>
    <t>UNIDAD DE MEDIDA A COTIZAR</t>
  </si>
  <si>
    <t>CANTIDAD A COTIZAR</t>
  </si>
  <si>
    <t>ESTUDIO DE MERCADO</t>
  </si>
  <si>
    <t>No. Proponente</t>
  </si>
  <si>
    <t>Nombre Proponente</t>
  </si>
  <si>
    <t>Oferta Menor Valor</t>
  </si>
  <si>
    <t>Nelson Javier Arguellez Palacios</t>
  </si>
  <si>
    <t>Contratista Alcaldía Local de Bosa</t>
  </si>
  <si>
    <t>Proponente Mejor Lance o Propuesta mas favorable - Resultado Lance</t>
  </si>
  <si>
    <t>Ultimo Lance</t>
  </si>
  <si>
    <t>Lance Total Oferta</t>
  </si>
  <si>
    <t>Promedio</t>
  </si>
  <si>
    <t>Mediana</t>
  </si>
  <si>
    <t>Ahorro en Subasta</t>
  </si>
  <si>
    <t>Ahorro General</t>
  </si>
  <si>
    <t>Ref. Artículo</t>
  </si>
  <si>
    <t>Descripción</t>
  </si>
  <si>
    <t>Unidad de Medida</t>
  </si>
  <si>
    <t>Precio Inicio Subasta</t>
  </si>
  <si>
    <t>Ahorro Lance</t>
  </si>
  <si>
    <t>Ahorro $</t>
  </si>
  <si>
    <t>Precio Final Unitario Subasta</t>
  </si>
  <si>
    <t>TOTALES</t>
  </si>
  <si>
    <t xml:space="preserve">Nota: </t>
  </si>
  <si>
    <t>Proponente inicio Subasta</t>
  </si>
  <si>
    <t>Valor Oferta Sumatoria</t>
  </si>
  <si>
    <t>Resultado</t>
  </si>
  <si>
    <t>Cumple</t>
  </si>
  <si>
    <t>Observaciones</t>
  </si>
  <si>
    <t>Firmado en Original</t>
  </si>
  <si>
    <t>Requiere Aclaración por precios bajos</t>
  </si>
  <si>
    <t>Balón de voleibol no. 4 | Debe cumplir como mínimo con los requisitos establecidos en la presente ficha técnica. Federación internacional de voleibol. Fivb. Especificaciones del reglamento técnico del juego.
El material de fabricación de la cubierta del balón de voleibol en cuero sintético o poliuretano
(pu)
número 4: infantil.
Circunferencia: 62 - 64 cm.
Peso: 210 - 243 g.
El balón de voleibol al ser lanzado desde una altura de 2 m. Deberá alcanzaren el primer rebote una distancia de 105a 115cm. | Incluir costos directos e indirectos (impuestos si aplica) y entrega. - Ver Ficha Tecnica Deportes 2022.pdf</t>
  </si>
  <si>
    <t>Balón de voleibol no. 5 | Debe cumplir como mínimo con los requisitos establecidos en la presente ficha técnica. Federación internacional de voleibol. Fivb. Especificaciones del reglamento técnico del juego.
El material de fabricación de la cubierta del balón de voleibol en cuero sintético o poliuretano
(pu).
Número 5 para adultos.
Circunferencia: 65 - 67 cm.
Peso: 260 - 280 g.
El balón de voleibol al ser lanzado desde una altura de 2 m. Deberá alcanzaren el primer rebote una distancia de 105a 115cm. | Incluir costos directos e indirectos (impuestos si aplica) y entrega. - Ver Anexo tecnico</t>
  </si>
  <si>
    <t>Balón de futbol no. 3 | Debe cumplir como mínimo con los requisitos establecidos en la presente ficha técnica. Federación internacional de fútbol. Fifa. Especificaciones del reglamento técnico.
Balones fútbol:
número 3: junior. Niños hasta 8 años.
Circunferencia: 58 - 60.9 cm
peso: mín. 300 - 340 g | Incluir costos directos e indirectos (impuestos si aplica) y entrega. - Ver Anexo tecnico</t>
  </si>
  <si>
    <t>Balón de futbol no. 4 | Debe cumplir como mínimo con los requisitos establecidos en la presente ficha técnica. Federación internacional de fútbol. Fifa. Especificaciones del reglamento técnico.
Balones fútbol:
número 4: infantil. Niños entre 8 y 12 años.
Circunferencia: 63.5 - 66 cm
peso: 350 - 390 g | Incluir costos directos e indirectos (impuestos si aplica) y entrega. - Ver Anexo tecnico</t>
  </si>
  <si>
    <t>Balón de futbol no. 5 | Debe cumplir como mínimo con los requisitos establecidos en la presente ficha técnica. Federación internacional de fútbol. Fifa. Especificaciones del reglamento técnico.
Balones fútbol:
número 5: adulto. Personas de más de 13 años.
Circunferencia: 68 - 70 cm.
Peso: 410 - 450 g | Incluir costos directos e indirectos (impuestos si aplica) y entrega. - Ver Anexo tecnico</t>
  </si>
  <si>
    <t>Balón de baloncesto no. 3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3:
circunferencia: 55 - 58 cm
peso: 300 - 350 g
el balón de baloncesto al ser lanzado desde una altura de 1,80 m. Deberá alcanzar en el primer rebote una distancia de 1,20 a 1,40 m. | Incluir costos directos e indirectos (impuestos si aplica) y entrega. - Ver Anexo tecnico</t>
  </si>
  <si>
    <t>Balón de baloncesto no. 5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5:
circunferencia: 69 - 70 cm
peso: 470 - 510 g.
El balón de baloncesto al ser lanzado desde una altura de 1,80 m. Deberá alcanzar en el primer rebote una distancia de 1,20 a 1,40 m. | Incluir costos directos e indirectos (impuestos si aplica) y entrega. - Ver Anexo tecnico</t>
  </si>
  <si>
    <t>Balón de baloncesto no. 6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6:
circunferencia: 72 - 74 cm
peso: 510 - 567 g
el balón de baloncesto al ser lanzado desde una altura de 1,80 m. Deberá alcanzar en el primer rebote una distancia de 1,20 a 1,40 m. | Incluir costos directos e indirectos (impuestos si aplica) y entrega. - Ver Anexo tecnico</t>
  </si>
  <si>
    <t>Balón de baloncesto no. 7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7:
circunferencia: 74.9 -  78 cm
peso: 567 - 650 g
el balón de baloncesto al ser lanzado desde una altura de 1,80 m. Deberá alcanzar en el primer rebote una distancia de 1,20 a 1,40 m. | Incluir costos directos e indirectos (impuestos si aplica) y entrega. - Ver Anexo tecnico</t>
  </si>
  <si>
    <t>Balón de futbol de salón | Debe cumplir como mínimo con los requisitos establecidos en la presente ficha técnica. Federación internacional de fútbol de salón. Amf. Especificaciones del reglamento técnico.
Balones micro fútbol o fútbol de salón cuero pvc laminado tamaño 3/5 peso 440 a 450g circunferencia 60 a 62 cm rebote 25 a 35cm | Incluir costos directos e indirectos (impuestos si aplica) y entrega. - Ver Anexo tecnico</t>
  </si>
  <si>
    <t>Balón inestable en goma | Debe cumplir como mínimo con los requisitos establecidos en la presente ficha técnica.
Textura granulosa que proporciona retroalimentación sensorial a las terminaciones nerviosas de los pies a la vez que provee la sensación de masaje, superficie antideslizante, diámetro base: 35 cm | Incluir costos directos e indirectos (impuestos si aplica) y entrega. - Ver Anexo tecnico</t>
  </si>
  <si>
    <t>Balón medicinal | Debe cumplir como mínimo con los requisitos establecidos en la presente ficha técnica.
Es un balón esférico de cuero, goma o plástico, de diámetro variable (aproximadamente el diámetro de los hombros) con pesos diferentes. | Incluir costos directos e indirectos (impuestos si aplica) y entrega. - Ver Anexo tecnico</t>
  </si>
  <si>
    <t>Balón yoga y/o pilates | Balón en material goma diámetro: 55 cm, 65 cm o 75 cm resistente, peso máximo: 100 kilos, construido en material anti-explosión. | Incluir costos directos e indirectos (impuestos si aplica) y entrega. - Ver Anexo tecnico</t>
  </si>
  <si>
    <t>Set pelota de tenis x 3 | Pelotas de tenis de 56 a 58 gramos con tela compuesta de nylon y lana de color amarillo o verde fluorescente (set de tres (3) bolas) | Incluir costos directos e indirectos (impuestos si aplica) y entrega. - Ver Anexo tecnico</t>
  </si>
  <si>
    <t>Ajedrez | Ajedrez para enseñanza (tablero y fichas # 5). Conjunto de tablero y piezas plástico pvc, lavable y de tamaño reglamentario de competición. | Incluir costos directos e indirectos (impuestos si aplica) y entrega. - Ver Anexo tecnico</t>
  </si>
  <si>
    <t>Ajedrez adaptado visual | Ajedrez para enseñanza (tablero y fichas #5). Conjunto de tablero y piezas madera con hoyos para incrustar fichas y reconocer movimientos de tamaño reglamentario de competición. | Incluir costos directos e indirectos (impuestos si aplica) y entrega. - Ver Anexo tecnico</t>
  </si>
  <si>
    <t>Set bolas bocce | Set de 13 bolas para la práctica de boccia con maleta en lona para superficies lisas. | Incluir costos directos e indirectos (impuestos si aplica) y entrega. - Ver Anexo tecnico</t>
  </si>
  <si>
    <t>Kit patines deportivos enseñanza | Patines en línea con sistema de cierre: hebilla, velcro y speed lacing rueda / rodamientos: 70 mm / 3 chasis: compuesto, tamaño ajustable, incluye un par de coderas y par de rodilleras con casco de protección ajustable con hebilla. | Incluir costos directos e indirectos (impuestos si aplica) y entrega. - Ver Anexo tecnico</t>
  </si>
  <si>
    <t>Tula balonera | Tula balonera en lona con candado capacidad 15 balones inflados | Incluir costos directos e indirectos (impuestos si aplica) y entrega. - Ver Anexo tecnico</t>
  </si>
  <si>
    <t>Malla de fútbol tipo cabaña | Mallas deportivas en nylon #5 tipo cabaña para futbol 11 mínimo 2.10mts de alto por 7.30mts de ancho y 1.30 mts de profundidad, incluyen amarres (unidad 1 par) | Incluir costos directos e indirectos (impuestos si aplica) y entrega. - Ver Anexo tecnico</t>
  </si>
  <si>
    <t>Malla de fútbol de salón tipo cabaña | Mallas deportivas en nylon #5 tipo cabaña para futbol de salón mínimo 2 mts de alto por 3mts de ancho y 0.75 mts de profundidad, incluyen amarres (unidad 1 par) | Incluir costos directos e indirectos (impuestos si aplica) y entrega. - Ver Anexo tecnico</t>
  </si>
  <si>
    <t>Malla baloncesto | Mallas deportivas en nylon #5 tipo para baloncesto color blanco 12 aros x 12 nudos x 21 pulgadas de longitud. (unidad 1 par) | Incluir costos directos e indirectos (impuestos si aplica) y entrega. - Ver Anexo tecnico</t>
  </si>
  <si>
    <t>Platillo entrenamiento (pvc y/o goma) | Platillo entrenamiento (pvc y/o goma) | Incluir costos directos e indirectos (impuestos si aplica) y entrega. - Ver Anexo tecnico</t>
  </si>
  <si>
    <t>Estaca pvc + base de soporte en pvc | Estacas en pvc práctica deportiva (agility stick) altura mínima 1 mt. | Incluir costos directos e indirectos (impuestos si aplica) y entrega. - Ver Anexo tecnico</t>
  </si>
  <si>
    <t>Conos en pvc con huecos | Conos en pvc en colores fluorescentes mínimo de 15 cms de altura con huecos | Incluir costos directos e indirectos (impuestos si aplica) y entrega. - Ver Anexo tecnico</t>
  </si>
  <si>
    <t>Escalera de entrenamiento | Escaleras tácticas futbol en material sintético correa 100% poliéster; estructura 100% polietileno mínimo 1mt de largo. | Incluir costos directos e indirectos (impuestos si aplica) y entrega. - Ver Anexo tecnico</t>
  </si>
  <si>
    <t>Colchoneta de gimnasia | Debe cumplir como mínimo con los requisitos establecidos en la presente ficha técnica.
Colchoneta de espuma, el forro de la colchoneta en materiales como tela de tejido plano, tela de tejido de punto, tela impermeable, cuerina, entre otros. Longitud: mínima 190 cm. Altura: mínima 8 cm. Ancho mínimo: 90 cm. Tolerancia de ancho y longitud: + 0 - 2 | Incluir costos directos e indirectos (impuestos si aplica) y entrega. - Ver Anexo tecnico</t>
  </si>
  <si>
    <t>Pao de golpe | Pao de golpe con refuerzos en cuero o material sintético, 41cm de alto x 18 de ancho y 9 d3 profundidad mínimo en la parte de atrás tiene tres ajustes en reatas con velcro | Incluir costos directos e indirectos (impuestos si aplica) y entrega. - Ver Anexo tecnico</t>
  </si>
  <si>
    <t>Sección de tatami | Tatamis 60x60 cms (colchonetas de alta densidad 80% aproximadamente y forradas al vacio aptas para la práctica deportiva de taekwondo, hapkido, judo, lucha olímpica, gimnasia) | Incluir costos directos e indirectos (impuestos si aplica) y entrega. - Ver Anexo tecnico</t>
  </si>
  <si>
    <t>Slide board | Slide board tabla deslizante patinaje enrollable. Superficie plana deslizante. Base antideslizante. Incluye topes finales, incluye maleta para guardarlos en lona o material sintético medidas mínimo 60 cm x 245 cm. | Incluir costos directos e indirectos (impuestos si aplica) y entrega. - Ver Anexo tecnico</t>
  </si>
  <si>
    <t>Cuerdas deportivas | Lazos mínimos 40 cms de largo en material sintético trenzado, manilla con agarraderas en plástico o madera | Incluir costos directos e indirectos (impuestos si aplica) y entrega. - Ver Anexo tecnico</t>
  </si>
  <si>
    <t>Hula hula (aro pvc) | Hula hula en material en materiales plástico, pvc o polietileno de alta densidad mínimo de 70 cms de diámetro. | Incluir costos directos e indirectos (impuestos si aplica) y entrega. - Ver Anexo tecnico</t>
  </si>
  <si>
    <t>Fideo de espuma (natación) | Gusanitos o fideos de flotación 10 a 40 cms de diámetro, material espuma en diferentes colores | Incluir costos directos e indirectos (impuestos si aplica) y entrega. - Ver Anexo tecnico</t>
  </si>
  <si>
    <t>Tablas de flotación en espuma o pvc | Tabla de natación fabricada en espuma de célula cerrada de 50kg de densidad.
 Con agujeros. Medidas mínimas: 47x28x3 cm | Incluir costos directos e indirectos (impuestos si aplica) y entrega. - Ver Anexo tecnico</t>
  </si>
  <si>
    <t>Paracaídas entrenamiento deportivo | Cierre de velcro ajustable a la cintura, bolsa de transporte medidas: 100x100cm | Incluir costos directos e indirectos (impuestos si aplica) y entrega. - Ver Anexo tecnico</t>
  </si>
  <si>
    <t>Silbato | Debe ser elaborado en plástico (polioximetileno, poliacetal), no reciclado, con alta resistencia al impacto y cuerda mínimo de 20 cms | Incluir costos directos e indirectos (impuestos si aplica) y entrega. - Ver Anexo tecnico</t>
  </si>
  <si>
    <t>Trofeo 40 cm | Trofeos base en madera y/o plástico, figura alusiva al deporte y placas fotograbadas, con logos institucionales aprobados según el manual de agencia en casa dimensiones dependiendo de altura.
40 cm de altura | Incluir costos directos e indirectos (impuestos si aplica) y entrega. - Ver Anexo tecnico</t>
  </si>
  <si>
    <t>Trofeo 50 cm | Trofeos base en madera y/o plástico, figura alusiva al deporte y placas fotograbadas, con logos institucionales aprobados según el manual de agencia en casa dimensiones dependiendo de altura.
50 cm de altura | Incluir costos directos e indirectos (impuestos si aplica) y entrega. - Ver Anexo tecnico</t>
  </si>
  <si>
    <t>Trofeo 70 cm | Trofeos base en madera y/o plástico, figura alusiva al deporte y placas fotograbadas, con logos institucionales aprobados según el manual de agencia en casa dimensiones dependiendo de altura.
70 cm de altura | Incluir costos directos e indirectos (impuestos si aplica) y entrega. - Ver Anexo tecnico</t>
  </si>
  <si>
    <t>Medalla | Medalla elaborada en, aleación de bronce y/o aluminio y/o magnesio; material no toxico, fundido troquel a dos caras altos y bajos relieves, cinta al cuello de 85 cms y 2 cms de ancho, terminación en baños de oro, plata, y broce. Con logos institucionales aprobados según el manual de agencia en casa | Incluir costos directos e indirectos (impuestos si aplica) y entrega. - Ver Anexo tecnico</t>
  </si>
  <si>
    <t>Placas conmemorativas | La superficie no puede tener ningún tipo de irregularidad o defecto de fabricación.  El texto puede estar hendido en la placa o con letras superpuestas en relieve. Si la placa es ubicada en exteriores, el material de fabricación debe ser el adecuado o estar tratado para resistir las condiciones ambientales. Los materiales de fabricación de la placa podrán ser entre otros: piedra mármol, granito, pizarra; hierro, bronce o metacrilato.
Placa fotograbada con logos y mensaje personalizada tamaño 35 x 25 cms base en madera, incluye estuche. | Incluir costos directos e indirectos (impuestos si aplica) y entrega. - Ver Anexo tecnico</t>
  </si>
  <si>
    <t>Silla de ruedas deportiva (quad rugby) | Sillas de ruedas para la práctica de quad rugby:
*marco rígido en tubo de aluminio reforzado, acabado en pintura electrostática.
*ruedas traseras de 24"x1", 26"x1", 700x23,  manzanas  de aluminio importado  y balineras de 1/2". Tenedores de aluminio.
*ruedas delanteras en goma de 100, 110 o 120 mm con balineras.
*sistema antivuelco de una o dos ruedas en goma con tenedor de aluminio.
*aros impulsores en aluminio con 6 puntos de agarre a la rueda. Con recubrimiento en caucho.
*ejes de desmonte rápido de 1/2" en acero inoxidable (ruedas traseras).
*inclinación de asiento especial según se requiera.
*tapizado en lona reforzado.
*sistema de amarre del deportista mediante correas en cintura, pelvis, muslos y pies según se requieran
*sistema de camber rueda trasera.  Camber a elegir: 12, 15, 18 grados
*defensas especiales, en frontal y laterales según se defina.
*protectores de radios en fibra de vidrio. | Incluir costos directos e indirectos (impuestos si aplica) y entrega. - Ver Anexo tecnico</t>
  </si>
  <si>
    <t>Silla de ruedas deportiva (baloncesto) | Sillas adaptadas para la práctica de baloncesto:
* marco rígido en tubo de aluminio reforzado, tenedores importados especiales para uso de ruedas traseras de 25, 26 o 27 pulgadas con 24 radios, tapizado en lona con correas graduables de alta resistencia.
* cinturones importados de competencia (2), pintura electrostática al
Horno. Castores (ruedas delanteras) en goma 64 mm.
* corazas número 25, 26 o 27 para silla de ruedas con sus respectivos neumáticos, radios para ruedas de silla de ruedas calibre grueso o delgado en diferentes medidas ejes de acero de diámetro de 1/2 pulgada. | Incluir costos directos e indirectos (impuestos si aplica) y entrega. - Ver Anexo tecnico</t>
  </si>
  <si>
    <t>Silla de ruedas deportiva (handcycle) | Sillas adaptadas para la práctica de handcycle:
*estructura en tubo de aluminio, con acabado en pintura electrostática.
*rueda delantera de 26"x1" inflable, manzana y rin de aluminio, sistema de puntilla.
*ruedas traseras de 26"x1", 24"x1", rin   doble pared y manzanas de aluminio importada de aleta grande con rodamientos de 1/2".
*ejes de desmonte rápido para las ruedas traseras.
*sistema de 18 velocidades, con biplato shimano tiagra. Pacha de 8 piñones shimano.
*sistema de graduación de alineación de las ruedas traseras.
*estabilizador de la dirección mediante amortiguador de caucho.
*posición ergonómica graduable en profundidad y reclinación espaldar.
*manilares   ergonómicos, con extensores de las bielas para   mejor ergonomía en la propulsión.
*doble sistema de frenos de carrera shimano tiagra, de carraza y zapata.
*cinturones de protección | Incluir costos directos e indirectos (impuestos si aplica) y entrega. - Ver Anexo tecnico</t>
  </si>
  <si>
    <t>Uniforme deportivo (atletismo, fútbol, baloncesto y voleibol) | Ver especificaciones técnicas en 06 - ficha técnica uniformes.pdf | Incluir costos directos e indirectos (impuestos si aplica) y entrega. - Ver Anexo tecnico</t>
  </si>
  <si>
    <t>Uniforme deportivo (patinaje) | Ver especificaciones técnicas en 06 - ficha técnica uniformes.pdf | Incluir costos directos e indirectos (impuestos si aplica) y entrega. - Ver Anexo tecnico</t>
  </si>
  <si>
    <t>Uniforme deportivo (artes marciales hapkido) | Ver especificaciones técnicas en 06 - ficha técnica uniformes.pdf | Incluir costos directos e indirectos (impuestos si aplica) y entrega. - Ver Anexo tecnico</t>
  </si>
  <si>
    <t>Uniforme deportivo (artes marciales taekwondo) | Ver especificaciones técnicas en 06 - ficha técnica uniformes.pdf | Incluir costos directos e indirectos (impuestos si aplica) y entrega. - Ver Anexo tecnico</t>
  </si>
  <si>
    <t>Uniforme deportivo (vestido de baño femenino) | Ver especificaciones técnicas en 06 - ficha técnica uniformes.pdf | Incluir costos directos e indirectos (impuestos si aplica) y entrega. - Ver Anexo tecnico</t>
  </si>
  <si>
    <t>Uniforme deportivo (vestido de baño masculino) | Ver especificaciones técnicas en 06 - ficha técnica uniformes.pdf | Incluir costos directos e indirectos (impuestos si aplica) y entrega. - Ver Anexo tecnico</t>
  </si>
  <si>
    <t>Peto deportivo | Ver especificaciones técnicas en 06 - ficha técnica uniformes.pdf | Incluir costos directos e indirectos (impuestos si aplica) y entrega. - Ver Anexo tecnico</t>
  </si>
  <si>
    <t>Sudadera deportiva instructor deportivo | Confeccionada en tela orión, forrada en malla 2x2 chaqueta con bordado y logo bordado, bolsillos laterales con cremallera y cierre frontal. Pantalón con logo bordado y forrado con malla 2x2 hasta la rodilla. | Incluir costos directos e indirectos (impuestos si aplica) y entrega. - Ver Anexo tecnico</t>
  </si>
  <si>
    <t>Sudadera en algodón poliéster | "chaqueta con cremallera y logo de la alcaldía (1 tinta o bordado)
Pantalón con bolsillos y escudo de la alcaldía en pierna (1 tinta o bordado)." | Incluir costos directos e indirectos (impuestos si aplica) y entrega. - Ver Anexo tecnico</t>
  </si>
  <si>
    <t>Balón de goalball | Pelota de goma, con diametro 0,76 m, dureza determinada para no deformarce; peso de 1,250 kg. Perímetro de 76 cm. Cascabeles internos y 8 agujeros de 1cm de diámetro para que emita el sonido. | Incluir costos directos e indirectos (impuestos si aplica) y entrega. - Ver Anexo tecnico</t>
  </si>
  <si>
    <t>Coderas | Coderas de voleibol x 2 material: 60% poliéster y 40% espuma.
Hecho del material suave de la esponja y algodón, transpirable, durable, absorbe el sudor y cómodo. | Incluir costos directos e indirectos (impuestos si aplica) y entrega. - Ver Anexo tecnico</t>
  </si>
  <si>
    <t>Antifaz goalball | Antifaz opaco de goma, ajustable al rostro. | Incluir costos directos e indirectos (impuestos si aplica) y entrega. - Ver Anexo tecnico</t>
  </si>
  <si>
    <t>Rodilleras | Rodilleras de voleibol x 2 material: 60% poliéster y 40% espuma.
Hecho del material suave de la esponja y algodón, transpirable, durable, absorbe el sudor y cómodo. | Incluir costos directos e indirectos (impuestos si aplica) y entrega. - Ver Anexo tecnico</t>
  </si>
  <si>
    <t>Protector inguinal (masculino) | Elaborado con cintas elásticas súper resistentes y suaves con bolsa porta coquilla de tejido de algodón, contiene coquilla plástica anatómica de gran capacidad de absorción a los golpes, cómodo de fácil colocación. | Incluir costos directos e indirectos (impuestos si aplica) y entrega. - Ver Anexo tecnico</t>
  </si>
  <si>
    <t>Zapatillas de marcha atlética | Zapatillas livianas con peso menor a 180 gr, confección exterior en malla, con refuerzo para crear estabilidad, orma ligeramente ancha para mayor libertad de movimiento de los dedos y suela que mejore la adherencia al asfalto | Incluir costos directos e indirectos (impuestos si aplica) y entrega. - Ver Anexo tecnico</t>
  </si>
  <si>
    <t>Pantaloneta para runnig | El poliéster y el spandex -más conocido como elastano- suelen ser las fibras sintéticas estrella para la confección de los pantalones y las mallas. Todos y cada uno de ellos confeccionados con tecnologías y fibras que regulan la temperatura y mantienen la transpirabilidad.  Según el gusto de cada corredor las hay pantalonetas cortas o mallas largas ajustadas. | Incluir costos directos e indirectos (impuestos si aplica) y entrega. - Ver Anexo tecnico</t>
  </si>
  <si>
    <t>Camiseta para runnig | Están hechas con tejidos sintéticos, como el poliéster, que ofrecen transpirabilidad, confort y ligereza, elementos clave para correr mejor; con tecnologías que regulan la humedad y la temperatura corporal para mejorar el rendimiento, y favorecen la ventilación con el objetivo de mantener al corredor fresco y seco a cualquier temperatura. | Incluir costos directos e indirectos (impuestos si aplica) y entrega. - Ver Anexo tecnico</t>
  </si>
  <si>
    <t>Esqueleto para runnig | Prenda de corte entallado y tecnología speedwick que disipa el sudor y mantiene la piel fresca y seca, ideal que tengan paneles de malla para ventilación y transpirabilidad y detalles reflectivos para mejor visibilidad. | Incluir costos directos e indirectos (impuestos si aplica) y entrega. - Ver Anexo tecnico</t>
  </si>
  <si>
    <t>Guayos | El guayo suela torretin, elaborado en punta redonda, lengüeta delgada con recubrimiento de espuma con bordes reforzados y forrado en materiales sintéticos; con suela en caucho y multitaco para mayor tracción en suelo sintético. | Incluir costos directos e indirectos (impuestos si aplica) y entrega. - Ver Anexo tecnico</t>
  </si>
  <si>
    <t>Canilleras | Canilleras para fútbol, ajustable en la zona medial, confeccionada en plástico de pasta dura y con protección de tobillo. | Incluir costos directos e indirectos (impuestos si aplica) y entrega. - Ver Anexo tecnico</t>
  </si>
  <si>
    <t>Tenis para trote | Zapato deportivo para hombre, modelo tenis suela de goma bulganizado, plantilla tipo profesional, cámara de aire, en textil urbana, con forro en 100% algodón, cuero y refuerzo puntera-talón termopoliuretano tpu. | Incluir costos directos e indirectos (impuestos si aplica) y entrega. - Ver Anexo tecnico</t>
  </si>
  <si>
    <t>Licra deportiva | Pantalón deportivo, tecnología antibacterial body fresh composición: poliamida 79.00%, elastano 17.00%, poliéster 4.00% parte frontal en doble tela de gran capacidad con costuras ergonómicas. Malla en la parte trasera de las rodillas que permite el paso del aire. | Incluir costos directos e indirectos (impuestos si aplica) y entrega. - Ver Anexo tecnico</t>
  </si>
  <si>
    <t>Maleta deportiva | Maleta deportiva, material exterior: poliéster = 100%. Forro: poliamida = 100%, dimensiones 69x33x27, con capacidad de 61,48 litros, cremallera superior, correa larga ajustable, peso max 0,908 kg | Incluir costos directos e indirectos (impuestos si aplica) y entrega. - Ver Anexo tecnico</t>
  </si>
  <si>
    <t>Cinturón pélvico para rugby | Cinturón en fibra de plástico amarrable con correas dobles graduables a cada lado de la cadera | Incluir costos directos e indirectos (impuestos si aplica) y entrega. - Ver Anexo tecnico</t>
  </si>
  <si>
    <t>Guantes para rugby paralímpico | Recubrimiento adicional de nitrilo Sandy en palma y falanges, alta resistencia a la abrasión y químicos, ajuste total a la mano, lavable, ultraliviano, permite realizar trabajos de motricidad fina. | Incluir costos directos e indirectos (impuestos si aplica) y entrega. - Ver Anexo tecnico</t>
  </si>
  <si>
    <t>Botas de lucha | Botas de lucha que cubran pie y parte del tobillo con punta puntiaguda o semipuntiaguda, principal material cuero o goma (el peso de este elemento dependerá del material) pero ambos tendrán la finalidad de protección. | Incluir costos directos e indirectos (impuestos si aplica) y entrega. - Ver Anexo tecnico</t>
  </si>
  <si>
    <t>Trx | Cinta de nilón de alta resistencia hasta 680kg, que se compone de un mosquetón con diente de seguridad para su anclaje o enganche, buce estabilizador que da simetría a los extremos, hebillas metálicas antideslizantes, empuñaduras de neopreno antideslizantes con soportes para los pies ubicados en las mismas bandas o agarres. Este elemento se puede ajustar desde 180 cm hasta 360cm dependiendo la estatura de la persona que la use. El elemento no supera 1kg de peso en su totalidad. | Incluir costos directos e indirectos (impuestos si aplica) y entrega. - Ver Anexo tecnico</t>
  </si>
  <si>
    <t>Kit de bandas abiertas diferentes calibres | Kit de bandas elásticas (x3) hechas de látex con textura antideslizante con diferentes resistencias; amarillo 0.35mm x 1.20m (suave), verde 0.45 mm x 120m (mediana) y 0.55mm x 120m (fuerte). | Incluir costos directos e indirectos (impuestos si aplica) y entrega. - Ver Anexo tecnico</t>
  </si>
  <si>
    <t>Kit bandas cerradas en tela | Kit de bandas elásticas cerradas en tela (x3) con diferentes tensiones; rosada 120lb, amarilla 240lb y azul 350lb. | Incluir costos directos e indirectos (impuestos si aplica) y entrega. - Ver Anexo tecnico</t>
  </si>
  <si>
    <t>Mascara esgrima | Máscara de sable de esgrima ce standard 350n, estable con carcasa de alta resistencia y forro interior impermeable fijo. Los acolchados en la frente y la barbilla son compactos y brindan la mejor protección | Incluir costos directos e indirectos (impuestos si aplica) y entrega. - Ver Anexo tecnico</t>
  </si>
  <si>
    <t>Florete | Aliasion de metales, con un diámetro de 110 centímetros con punta roma y alambrado desde la punta hasta la empuñadura y capsoleta, para el puntaje electrónico. | Incluir costos directos e indirectos (impuestos si aplica) y entrega. - Ver Anexo tecnico</t>
  </si>
  <si>
    <t>Protector de axila | Chaquetilla en material queblan de 800 newton resistentes a golpes o puntadas, esta chaquetilla cubre el brazo axila y puño del deportista, se debe tener en cuenta si es derecho o izquierdo. | Incluir costos directos e indirectos (impuestos si aplica) y entrega. - Ver Anexo tecnico</t>
  </si>
  <si>
    <t>Zapatillas para esgrima | Zapatilla adaptable con cámara de aire para amortiguar las caídas del deportista, que sea antideslizante en las plataformas metálicas. | Incluir costos directos e indirectos (impuestos si aplica) y entrega. - Ver Anexo tecnico</t>
  </si>
  <si>
    <t>Silla de ruedas deportiva (tenis de campo) | Marco monobloque en aluminio con acabado en pintura electrostática, ruedas traseras de 24", 26" o 700 semitubulares, manzanas de aluminio* aros impulsores aluminio con 6 puntos de agarre a la rueda. Ejes de desmonte rápido de 1/2" en acero especial (ruedas traseras). Ruedas delanteras de silicona 100 mm, 110 mm. quinta rueda antivuelco con tenedor. Desmontable. Tapizado en lona reforzado. Sistema de camber fijo: 12, 15 o 18 grados. Correas de sujeción torácica, pélvica y en miembros inferiores. | Incluir costos directos e indirectos (impuestos si aplica) y entrega. - Ver Anexo tecnico</t>
  </si>
  <si>
    <t>Raqueta de tenis | Raqueta de tenis de campo con medidas exactas: 81,3 centímetros de longitud máxima desde el extremo del mango al bastidor, y una superficie cordada de 39,4 centímetros de largo por 29,2 de ancho, hecha en grafito. | Incluir costos directos e indirectos (impuestos si aplica) y entrega. - Ver Anexo tecnico</t>
  </si>
  <si>
    <t>Zapatillas  baloncesto | Zapatillas de 330 gramos ligeras y estables, cuello acanalado flexible con altura que permita proteger el tobillo a la vez que se ajusta cómodamente al pie. Capa sintética sin costuras de gran resistencia que evite torceduras. Goma eva en la plantilla y la entresuela, así como un refuerzo exterior en el talón. | Incluir costos directos e indirectos (impuestos si aplica) y entrega. - Ver Anexo tecnico</t>
  </si>
  <si>
    <t>Sumergibles | Juegos didácticos sumergibles, diseños varios: discos, aros, caballito de mar, material plástico, paquetes x 4 y 6 unidades.          Material peso con sticks figuras ballenas y pingüinos impresión digital.  Paquete x 2 unidades | Incluir costos directos e indirectos (impuestos si aplica) y entrega. - Ver Anexo tecnico</t>
  </si>
  <si>
    <t>Pull buoys | Juegos didácticos sumergibles, diseños varios: discos, aros, caballito de mar, material plástico, paquetes x 4 y 6 unidades.          Material peso con sticks figuras ballenas y pingüinos impresión digital.  Paquete x 2 unidades | Incluir costos directos e indirectos (impuestos si aplica) y entrega. - Ver Anexo tecnico</t>
  </si>
  <si>
    <t>Pelota plástica tamaños variables | Pelotas de tamaños desde 10 a 20 cms de diámetro, colores surtidos, en material resistente vinílico | Incluir costos directos e indirectos (impuestos si aplica) y entrega. - Ver Anexo tecnico</t>
  </si>
  <si>
    <t>Colchoneta en célula cerrada. | Colchoneta acuática, material eva, anti hongos, antideslizantes, capacidad para mantenerse a flote en el agua. Dimensiones 130 cms x 120 cms x 30 cms. | Incluir costos directos e indirectos (impuestos si aplica) y entrega. - Ver Anexo tecnico</t>
  </si>
  <si>
    <t>Pelotas de letras | Pelotas de letras, tamaños desde 10 a 20 cms de diámetro, colores surtidos, en material de caucho | Incluir costos directos e indirectos (impuestos si aplica) y entrega. - Ver Anexo tecnico</t>
  </si>
  <si>
    <t>Zapatilla futsal | Tenis boto pu y textil para mayor durabilidad con costura, suela de goma para el agarre en las diferentes superficies, plantilla tipo eva para proteger la planta del pie de impactos. | Incluir costos directos e indirectos (impuestos si aplica) y entrega. - Ver Anexo tecnico</t>
  </si>
  <si>
    <t>Balón futsal | Balón futsal en neumático butilo 55 % dos capas nylon dúcil 100% preforma en caucho natural látex esponjoso vulcanizado impermeable, cubierta en cuero pvc laminada y termo sellado ref. 58-60 y 60-62, peso 430 -450 gr. | Incluir costos directos e indirectos (impuestos si aplica) y entrega. - Ver Anexo tecnico</t>
  </si>
  <si>
    <t>Tula maletín guayera | Tula maletín guayera en material poliéster impermeable, alto 41 cm, ancho 31 cm aproximado, con costuras fuertes en hilo y cremallera gruesa. Recubrimiento de TPE en el fondo para una máxima resistencia al desgaste. | Incluir costos directos e indirectos (impuestos si aplica) y entrega. - Ver Anexo tecnico</t>
  </si>
  <si>
    <t>Chaqueta rompevientos | Chaqueta rompevientos en tela impermeable antifluido, vendaval, náutico, cerro sport. Hilos e hilazas:  poliéster 100% o poliéster algodón. Con capota y guarda capota; 2 bolsillos laterales, con forro en mállatela. | Incluir costos directos e indirectos (impuestos si aplica) y entrega. - Ver Anexo tecnico</t>
  </si>
  <si>
    <t>Kit de protección | Coderas, muñequeras y rodilleras: con norma europea 14120, armadura abs envolventes con refuerzo de espuma, tela flexible con cubrimiento y con pieza de malla ventilada ajustable con bandas de velcro elástico y tela extensible. | Incluir costos directos e indirectos (impuestos si aplica) y entrega. - Ver Anexo tecnico</t>
  </si>
  <si>
    <t>Casco 1 | Casco de patinaje de carreras aerodinámico en policarbonato, con almohadilla interno y ajuste en poliestireno expandido. | Incluir costos directos e indirectos (impuestos si aplica) y entrega. - Ver Anexo tecnico</t>
  </si>
  <si>
    <t>Patines | Patines en línea con llanta de goma, bota anatómica ajustable, chasis en aluminio, alta resistencia a los golpes, rodamientos de velocidad abec 11 | Incluir costos directos e indirectos (impuestos si aplica) y entrega. - Ver Anexo tecnico</t>
  </si>
  <si>
    <t>Maletín para patines | Capacidad 20l, en material lona, resistente a la fricción del chasis del patín | Incluir costos directos e indirectos (impuestos si aplica) y entrega. - Ver Anexo tecnico</t>
  </si>
  <si>
    <t>Gorro | Gorro de silicona 100% impermeable de color variado teniendo en cuenta las edades establecidas entre los 6 a los 17 | Incluir costos directos e indirectos (impuestos si aplica) y entrega. - Ver Anexo tecnico</t>
  </si>
  <si>
    <t>Chanclas | Chancla para natación lisa con recubriendo en la zona del empine con suela antideslizante en tallas desde la 30 a la 41, con peso aproximado 160gr en material de goma o caucho natural. Único color (negro) | Incluir costos directos e indirectos (impuestos si aplica) y entrega. - Ver Anexo tecnico</t>
  </si>
  <si>
    <t>Gafas | Gafas de natación para uso interno o externo con protección ocular que no permitan el paso de agua hacia el ojo, con correa (caucho) ajustable teniendo en cuenta las edades entre los 6 a los 17 años. | Incluir costos directos e indirectos (impuestos si aplica) y entrega. - Ver Anexo tecnico</t>
  </si>
  <si>
    <t>Toalla en microfibra (caneo) | Toalla en materia de microfibra absorbente de medias de 80 por 1,30 cm en colores variados con un peso de 160 gr | Incluir costos directos e indirectos (impuestos si aplica) y entrega. - Ver Anexo tecnico</t>
  </si>
  <si>
    <t>Tula de natación swimmbag | Tula con cordón doble para cierre ajustable en material impermeable repelente al agua 100 % poliéster con medidas aprox de 46 x 35 cm | Incluir costos directos e indirectos (impuestos si aplica) y entrega. - Ver Anexo tecnico</t>
  </si>
  <si>
    <t>Tapete de ejercicio | Espuma de nbr de alta calidad tamaño: 173 cm. De largo x 61 cm. De ancho espesor 1.5 cm. Libre de látex y componentes tóxicos antibacteriano material nbr de alta calidad ideal para hacer ejercicios y aeróbicos fácil de limpiar base de estabilidad resistente alfombra antideslizante ecológica enrollable para almacenamiento y fácil transporte evita la adherencia de malos olores. | Incluir costos directos e indirectos (impuestos si aplica) y entrega. - Ver Anexo tecnico</t>
  </si>
  <si>
    <t>Balón Pilates | Balón de Pilates de 75 cms, fabricado con un material texturizado, antideslizante para mayor confort y en material antiexplosivo. | Incluir costos directos e indirectos (impuestos si aplica) y entrega. - Ver Anexo tecnico</t>
  </si>
  <si>
    <t>Mancuernas hexagonales de 2Kg | Mancuernas con forma hexagonal evita que rueden o se muevan. Están formadas por una barra de acero y una pesa en cada extremo, fabricada de goma de alta calidad comprimida | Incluir costos directos e indirectos (impuestos si aplica) y entrega. - Ver Anexo tecnico</t>
  </si>
  <si>
    <t>Manga de compresión | Par de mangas con protección uv para diversas actividades al aire libre como: camping, golf, tenis, pesca, ciclismo, futbol, basketball, beisbol, conduccion, entre otras, talla única. Material: composición: 45% elastodieno 29% microfibra 26% spandex. (ideales para niños y adultos) | Incluir costos directos e indirectos (impuestos si aplica) y entrega. - Ver Anexo tecnico</t>
  </si>
  <si>
    <t>Toalla deportiva | Material microfibra, 40cm x 60cm | Incluir costos directos e indirectos (impuestos si aplica) y entrega. - Ver Anexo tecnico</t>
  </si>
  <si>
    <t>Gorras cachucha | Gorras con parte frontal en poliéster blanco o el color requerido - cascos en malla en la parte trasera, cierre plástico. | Incluir costos directos e indirectos (impuestos si aplica) y entrega. - Ver Anexo tecnico</t>
  </si>
  <si>
    <t>Tula deportiva pequeña | Tula 33x45 estampada, tela antifluidos, impermeable. | Incluir costos directos e indirectos (impuestos si aplica) y entrega. - Ver Anexo tecnico</t>
  </si>
  <si>
    <t>Botilito | Botilito de 630 ml, con tapa de rosca y pitillo. Medidas: 22,5 cm X 6,3 cm de diámetro. | Incluir costos directos e indirectos (impuestos si aplica) y entrega. - Ver Anexo tecnico</t>
  </si>
  <si>
    <t>Camiseta | Camiseta Tipo polo, tela piket de punto o lacoste, cuello tejido en lana o hilo, botones y manga corta. | Incluir costos directos e indirectos (impuestos si aplica) y entrega. - Ver Anexo tecnico</t>
  </si>
  <si>
    <t>Casco 2 | Casco para Deporte Extremo que protege hasta la Nuca, en Poliestireno-Policarbonato con Salidas de aire, Perilla de ajuste, Correas graduables e Interior acolchonado | Incluir costos directos e indirectos (impuestos si aplica) y entrega. - Ver Anexo tecnico</t>
  </si>
  <si>
    <t>Parqués | Parques magnéticos de marco doble cara 6 puestos 50x50 | Incluir costos directos e indirectos (impuestos si aplica) y entrega. - Ver Anexo tecnico</t>
  </si>
  <si>
    <t>Domino | Domino Profesional 28 Piezas Juego Doble 6 Estuche Metálico | Incluir costos directos e indirectos (impuestos si aplica) y entrega. - Ver Anexo tecnico</t>
  </si>
  <si>
    <t>Kit bicicleta | Bolsa tula mochila (Con marca 1 tinta), Bomba mini inflador para bicicletas, Luces para bicicleta, Tubo de solución de despinche. | Incluir costos directos e indirectos (impuestos si aplica) y entrega. - Ver Anexo tecnico</t>
  </si>
  <si>
    <t>Numero impreso | Números Dorsales Para Camisetas Participantes: impresos en tela banner 4 tintas tamaño media carta. | Incluir costos directos e indirectos (impuestos si aplica) y entrega. - Ver Anexo tecnico</t>
  </si>
  <si>
    <t>UN</t>
  </si>
  <si>
    <t>C I WARRIORS COMPANY SAS</t>
  </si>
  <si>
    <t>INVERSIONES BLUCHER SAS</t>
  </si>
  <si>
    <t>FACOMED SAS</t>
  </si>
  <si>
    <t>PEDRO JESUS BLANCO FORERO</t>
  </si>
  <si>
    <t>MUNDIAL DE SUMINISTROS Y CONTRATOS S.A.S</t>
  </si>
  <si>
    <t>EFFORT COLOMBIA</t>
  </si>
  <si>
    <t>ACTIVA-T</t>
  </si>
  <si>
    <t>Lilia Fanny Guevara Parrado</t>
  </si>
  <si>
    <t>TEMPOEFECTIVA SAS</t>
  </si>
  <si>
    <t>Insudeportes SAS</t>
  </si>
  <si>
    <t>TRACTOPESADOS SAS</t>
  </si>
  <si>
    <t>E&amp;T SAS</t>
  </si>
  <si>
    <t>COLCONDI SAS</t>
  </si>
  <si>
    <t>DISTRIBUIDORA Y COMERCIALIZADORA E W EL TRIANGULO SAS</t>
  </si>
  <si>
    <t>EL DEPORTISTA</t>
  </si>
  <si>
    <t>C.I. MORASU SAS</t>
  </si>
  <si>
    <t>Y YO SAS</t>
  </si>
  <si>
    <t>INDUSTRIAS HCM SAS</t>
  </si>
  <si>
    <t>VALIDACIÓN OFERTAS ECONOMICAS PROCESO FDLBOSASASI 003-2022 (72195)</t>
  </si>
  <si>
    <t xml:space="preserve">MATRIZ DE COSTOS - FDLBOSASASI 003-2022 (72195) </t>
  </si>
  <si>
    <t>REALIZAR LA ADQUISICION DE ELEMENTOS E IMPLEMENTOS DEPORTIVOS, RECREATIVOS Y DE ACTIVIDAD FÍSICA PARA EL FORTALECIMIENTO DEL PROYECTO 1804 BOSA SE LA JUEGA POR EL DEPORTE.
https://community.secop.gov.co/Public/Tendering/ContractNoticePhases/View?PPI=CO1.PPI.18417278&amp;isFromPublicArea=True&amp;isModal=False</t>
  </si>
  <si>
    <t>Se requiere aclaración de precios</t>
  </si>
  <si>
    <t>Oferta Rechazada</t>
  </si>
  <si>
    <t>Lance</t>
  </si>
  <si>
    <t>% Descuento inicial</t>
  </si>
  <si>
    <t>Requisitos habilitantes</t>
  </si>
  <si>
    <t>No cumple</t>
  </si>
  <si>
    <t>Minimo Permitido Formula 1 (80%)</t>
  </si>
  <si>
    <t>Minimo Permitido Formula 2 (mediana-desviación)</t>
  </si>
  <si>
    <t>De acuerdo con la recomendación de la guia de Colombia Compra para menos de  ofertas, el proponente cumple con los valores ofertados dentro de los rangos permitidos.</t>
  </si>
  <si>
    <t>Porcentaje inicial de descuento no cumple lo estipulado en pliego de condiciones.</t>
  </si>
  <si>
    <t>Oferta Rechazada por superar un precio unitario</t>
  </si>
  <si>
    <t>Porcentaje inicial de descuento no cumple lo estipulado en pliego de condiciones</t>
  </si>
  <si>
    <r>
      <rPr>
        <b/>
        <sz val="14"/>
        <color theme="1"/>
        <rFont val="Calibri"/>
        <family val="2"/>
        <scheme val="minor"/>
      </rPr>
      <t>Nota 1:</t>
    </r>
    <r>
      <rPr>
        <sz val="14"/>
        <color theme="1"/>
        <rFont val="Calibri"/>
        <family val="2"/>
        <scheme val="minor"/>
      </rPr>
      <t xml:space="preserve"> Conforme lo recomienda la guia de Colombia Compra G-MOAB-01, se procede a validar que los precios ofertados no encuentren por debajo de los minimos permitidos tomando como margen minimo el 80% como se señala en la guia, una vez verificadas las ofertas habilitadas se determina que las mismas cumplen con sus valores ofertados y estos se encuentran por encima del minimo permitido. </t>
    </r>
  </si>
  <si>
    <t>Valor supera porcentaje del mínimo permitido para presuntamente bajo, no se pide aclaración por encontrarse rechazado</t>
  </si>
  <si>
    <r>
      <rPr>
        <b/>
        <sz val="14"/>
        <color theme="1"/>
        <rFont val="Calibri"/>
        <family val="2"/>
        <scheme val="minor"/>
      </rPr>
      <t>Nota 2:</t>
    </r>
    <r>
      <rPr>
        <sz val="14"/>
        <color theme="1"/>
        <rFont val="Calibri"/>
        <family val="2"/>
        <scheme val="minor"/>
      </rPr>
      <t xml:space="preserve"> Los proponentes a los cuales se les observa "Porcentaje inicial de descuento no cumple lo estipulado en pliego de condiciones", incurren en causal de rechazo conforme lo cita el Pliego de Condiciones al indicar: " </t>
    </r>
    <r>
      <rPr>
        <i/>
        <sz val="14"/>
        <color theme="1"/>
        <rFont val="Calibri"/>
        <family val="2"/>
        <scheme val="minor"/>
      </rPr>
      <t>El valor ofertado por el total de los ÍTEMS, no podrá ser inferior al cinco (5) %, so pena de generar el rechazo de la oferta. La adjudicación del presente proceso de selección se hará a quien oferte el mayor descuento. El porcentaje inicial de descuento no podrá ser inferior a cinco (5) %, so pena de generar el rechazo de la oferta</t>
    </r>
    <r>
      <rPr>
        <sz val="14"/>
        <color theme="1"/>
        <rFont val="Calibri"/>
        <family val="2"/>
        <scheme val="minor"/>
      </rPr>
      <t>."</t>
    </r>
  </si>
  <si>
    <t>DETALLE OFERTAS ECONOMICAS</t>
  </si>
  <si>
    <t>Cristian Leandro Cortes Guarnizo</t>
  </si>
  <si>
    <t>No cumple requisitos habilitantes de Experiencia</t>
  </si>
  <si>
    <t>Subasta</t>
  </si>
  <si>
    <t>FDLBOSASASI 003-2022 (72195) (Presentación de oferta)_Subasta electrónica</t>
  </si>
  <si>
    <t>Entidad Estatal</t>
  </si>
  <si>
    <t>ALCALDIA LOCAL DE BOSA</t>
  </si>
  <si>
    <t>Código de mercado</t>
  </si>
  <si>
    <t>GovCo</t>
  </si>
  <si>
    <t>Código de idioma</t>
  </si>
  <si>
    <t>es-CO</t>
  </si>
  <si>
    <t>Fecha de inicio</t>
  </si>
  <si>
    <t>28/06/2022 15:00:00 (UTC -05:00:00)</t>
  </si>
  <si>
    <t>Fecha fin</t>
  </si>
  <si>
    <t>28/06/2022 15:30:00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</si>
  <si>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</si>
  <si>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</si>
  <si>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</si>
  <si>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</si>
  <si>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</si>
  <si>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</si>
  <si>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</si>
  <si>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</si>
  <si>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</si>
  <si>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</si>
  <si>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</si>
  <si>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</si>
  <si>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</si>
  <si>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</si>
  <si>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</si>
  <si>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</si>
  <si>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</si>
  <si>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</si>
  <si>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</si>
  <si>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</si>
  <si>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</si>
  <si>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</si>
  <si>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</si>
  <si>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</si>
  <si>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</si>
  <si>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</si>
  <si>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</si>
  <si>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4489066</t>
  </si>
  <si>
    <t>eldeportista61@gmail.com</t>
  </si>
  <si>
    <t>811005267</t>
  </si>
  <si>
    <t>https://www.secop.gov.co/PRODCCEDirectory/Profile/702391517</t>
  </si>
  <si>
    <t>3172446401</t>
  </si>
  <si>
    <t>tempoefectivasas@gmail.com</t>
  </si>
  <si>
    <t>900995679</t>
  </si>
  <si>
    <t>https://www.secop.gov.co/PRODCCEDirectory/Profile/709729123</t>
  </si>
  <si>
    <t>3208504448</t>
  </si>
  <si>
    <t>mundialsycsecop2@gmail.com</t>
  </si>
  <si>
    <t>901266959</t>
  </si>
  <si>
    <t>https://www.secop.gov.co/PRODCCEDirectory/Profile/712742428</t>
  </si>
  <si>
    <t>Lote/ Linea</t>
  </si>
  <si>
    <t>Unidad</t>
  </si>
  <si>
    <t>Cantidades</t>
  </si>
  <si>
    <t>Valor Inicial</t>
  </si>
  <si>
    <t>Mejor Lance</t>
  </si>
  <si>
    <t>Proveedor</t>
  </si>
  <si>
    <t>Ahorros Valor Inicial/ Valor Final</t>
  </si>
  <si>
    <t>Ahorros % Valor Inicial/ Valor Final</t>
  </si>
  <si>
    <t>Referencia</t>
  </si>
  <si>
    <t>Proveedor (Usuario)</t>
  </si>
  <si>
    <t>Fecha</t>
  </si>
  <si>
    <t>Ahorros (Unidad)</t>
  </si>
  <si>
    <t>Ahorros (Total)</t>
  </si>
  <si>
    <t>Ahorros (%)</t>
  </si>
  <si>
    <t>Primer Lance</t>
  </si>
  <si>
    <t>Delta Primer Lance/ Último Lance</t>
  </si>
  <si>
    <t>Delta Primer Lance/ Último Lance (Total)</t>
  </si>
  <si>
    <t>Delta % Primer Lance/ Último Lance</t>
  </si>
  <si>
    <t>1.22</t>
  </si>
  <si>
    <t>55.344,00 COP</t>
  </si>
  <si>
    <t>1.4</t>
  </si>
  <si>
    <t>77.567,00 COP</t>
  </si>
  <si>
    <t>1.72</t>
  </si>
  <si>
    <t>40.162,00 COP</t>
  </si>
  <si>
    <t>1.83</t>
  </si>
  <si>
    <t>14.175,00 COP</t>
  </si>
  <si>
    <t>1.41</t>
  </si>
  <si>
    <t>96.966,00 COP</t>
  </si>
  <si>
    <t>1.51</t>
  </si>
  <si>
    <t>16.535,00 COP</t>
  </si>
  <si>
    <t>1.11</t>
  </si>
  <si>
    <t>50.014,00 COP</t>
  </si>
  <si>
    <t>1.45</t>
  </si>
  <si>
    <t>62.960,00 COP</t>
  </si>
  <si>
    <t>1.42</t>
  </si>
  <si>
    <t>4.573.006,00 COP</t>
  </si>
  <si>
    <t>1.58</t>
  </si>
  <si>
    <t>61.425,00 COP</t>
  </si>
  <si>
    <t>1.77</t>
  </si>
  <si>
    <t>392.175,00 COP</t>
  </si>
  <si>
    <t>1.48</t>
  </si>
  <si>
    <t>125.885,00 COP</t>
  </si>
  <si>
    <t>1.31</t>
  </si>
  <si>
    <t>12.452,00 COP</t>
  </si>
  <si>
    <t>1.59</t>
  </si>
  <si>
    <t>822.150,00 COP</t>
  </si>
  <si>
    <t>1.29</t>
  </si>
  <si>
    <t>213.794,00 COP</t>
  </si>
  <si>
    <t>1.103</t>
  </si>
  <si>
    <t>1.13</t>
  </si>
  <si>
    <t>50.932,00 COP</t>
  </si>
  <si>
    <t>1.73</t>
  </si>
  <si>
    <t>44.887,00 COP</t>
  </si>
  <si>
    <t>1.20</t>
  </si>
  <si>
    <t>316.415,00 COP</t>
  </si>
  <si>
    <t>1.78</t>
  </si>
  <si>
    <t>7.180.110,00 COP</t>
  </si>
  <si>
    <t>1.90</t>
  </si>
  <si>
    <t>146.475,00 COP</t>
  </si>
  <si>
    <t>1.36</t>
  </si>
  <si>
    <t>37.765,00 COP</t>
  </si>
  <si>
    <t>1.2</t>
  </si>
  <si>
    <t>95.842,00 COP</t>
  </si>
  <si>
    <t>1.57</t>
  </si>
  <si>
    <t>56.700,00 COP</t>
  </si>
  <si>
    <t>1.67</t>
  </si>
  <si>
    <t>127.575,00 COP</t>
  </si>
  <si>
    <t>1.62</t>
  </si>
  <si>
    <t>96.862,00 COP</t>
  </si>
  <si>
    <t>1.108</t>
  </si>
  <si>
    <t>288.225,00 COP</t>
  </si>
  <si>
    <t>1.24</t>
  </si>
  <si>
    <t>35.243,00 COP</t>
  </si>
  <si>
    <t>1.100</t>
  </si>
  <si>
    <t>1.6</t>
  </si>
  <si>
    <t>15.759,00 COP</t>
  </si>
  <si>
    <t>1.92</t>
  </si>
  <si>
    <t>245.690,00 COP</t>
  </si>
  <si>
    <t>1.99</t>
  </si>
  <si>
    <t>148.837,00 COP</t>
  </si>
  <si>
    <t>1.61</t>
  </si>
  <si>
    <t>1.66</t>
  </si>
  <si>
    <t>101.587,00 COP</t>
  </si>
  <si>
    <t>1.34</t>
  </si>
  <si>
    <t>30.620,00 COP</t>
  </si>
  <si>
    <t>1.14</t>
  </si>
  <si>
    <t>35.724,00 COP</t>
  </si>
  <si>
    <t>1.30</t>
  </si>
  <si>
    <t>173.518,00 COP</t>
  </si>
  <si>
    <t>1.16</t>
  </si>
  <si>
    <t>244.966,00 COP</t>
  </si>
  <si>
    <t>1.110</t>
  </si>
  <si>
    <t>1.7</t>
  </si>
  <si>
    <t>123.038,00 COP</t>
  </si>
  <si>
    <t>1.12</t>
  </si>
  <si>
    <t>95.944,00 COP</t>
  </si>
  <si>
    <t>1.3</t>
  </si>
  <si>
    <t>80.532,00 COP</t>
  </si>
  <si>
    <t>1.98</t>
  </si>
  <si>
    <t>63.787,00 COP</t>
  </si>
  <si>
    <t>1.55</t>
  </si>
  <si>
    <t>70.875,00 COP</t>
  </si>
  <si>
    <t>1.10</t>
  </si>
  <si>
    <t>116.170,00 COP</t>
  </si>
  <si>
    <t>1.28</t>
  </si>
  <si>
    <t>76.552,00 COP</t>
  </si>
  <si>
    <t>1.94</t>
  </si>
  <si>
    <t>59.062,00 COP</t>
  </si>
  <si>
    <t>1.60</t>
  </si>
  <si>
    <t>78.435,00 COP</t>
  </si>
  <si>
    <t>1.88</t>
  </si>
  <si>
    <t>1.75</t>
  </si>
  <si>
    <t>1.393.875,00 COP</t>
  </si>
  <si>
    <t>1.53</t>
  </si>
  <si>
    <t>97.987,00 COP</t>
  </si>
  <si>
    <t>1.80</t>
  </si>
  <si>
    <t>236.155,00 COP</t>
  </si>
  <si>
    <t>1.47</t>
  </si>
  <si>
    <t>157.548,00 COP</t>
  </si>
  <si>
    <t>1.9</t>
  </si>
  <si>
    <t>88.239,00 COP</t>
  </si>
  <si>
    <t>1.79</t>
  </si>
  <si>
    <t>1.19</t>
  </si>
  <si>
    <t>86.816,00 COP</t>
  </si>
  <si>
    <t>1.39</t>
  </si>
  <si>
    <t>213.325,00 COP</t>
  </si>
  <si>
    <t>1.85</t>
  </si>
  <si>
    <t>21.735,00 COP</t>
  </si>
  <si>
    <t>1.21</t>
  </si>
  <si>
    <t>188.828,00 COP</t>
  </si>
  <si>
    <t>1.104</t>
  </si>
  <si>
    <t>35.437,00 COP</t>
  </si>
  <si>
    <t>1.82</t>
  </si>
  <si>
    <t>47.250,00 COP</t>
  </si>
  <si>
    <t>1.37</t>
  </si>
  <si>
    <t>55.163,00 COP</t>
  </si>
  <si>
    <t>1.63</t>
  </si>
  <si>
    <t>240.975,00 COP</t>
  </si>
  <si>
    <t>1.102</t>
  </si>
  <si>
    <t>87.412,00 COP</t>
  </si>
  <si>
    <t>1.40</t>
  </si>
  <si>
    <t>3.604,00 COP</t>
  </si>
  <si>
    <t>1.84</t>
  </si>
  <si>
    <t>250.425,00 COP</t>
  </si>
  <si>
    <t>1.32</t>
  </si>
  <si>
    <t>11.340,00 COP</t>
  </si>
  <si>
    <t>1.65</t>
  </si>
  <si>
    <t>472.500,00 COP</t>
  </si>
  <si>
    <t>1.18</t>
  </si>
  <si>
    <t>157.186,00 COP</t>
  </si>
  <si>
    <t>1.33</t>
  </si>
  <si>
    <t>13.472,00 COP</t>
  </si>
  <si>
    <t>1.64</t>
  </si>
  <si>
    <t>1.70</t>
  </si>
  <si>
    <t>798.525,00 COP</t>
  </si>
  <si>
    <t>1.96</t>
  </si>
  <si>
    <t>174.825,00 COP</t>
  </si>
  <si>
    <t>1.76</t>
  </si>
  <si>
    <t>439.425,00 COP</t>
  </si>
  <si>
    <t>1.50</t>
  </si>
  <si>
    <t>86.645,00 COP</t>
  </si>
  <si>
    <t>1.95</t>
  </si>
  <si>
    <t>1.109</t>
  </si>
  <si>
    <t>1.27</t>
  </si>
  <si>
    <t>80.060,00 COP</t>
  </si>
  <si>
    <t>1.8</t>
  </si>
  <si>
    <t>86.759,00 COP</t>
  </si>
  <si>
    <t>1.111</t>
  </si>
  <si>
    <t>1.44</t>
  </si>
  <si>
    <t>3.954.958,00 COP</t>
  </si>
  <si>
    <t>1.17</t>
  </si>
  <si>
    <t>295.991,00 COP</t>
  </si>
  <si>
    <t>1.106</t>
  </si>
  <si>
    <t>30.712,00 COP</t>
  </si>
  <si>
    <t>1.1</t>
  </si>
  <si>
    <t>1.97</t>
  </si>
  <si>
    <t>1.43</t>
  </si>
  <si>
    <t>2.905.577,00 COP</t>
  </si>
  <si>
    <t>1.38</t>
  </si>
  <si>
    <t>1.71</t>
  </si>
  <si>
    <t>165.375,00 COP</t>
  </si>
  <si>
    <t>1.35</t>
  </si>
  <si>
    <t>121.462,00 COP</t>
  </si>
  <si>
    <t>1.69</t>
  </si>
  <si>
    <t>203.175,00 COP</t>
  </si>
  <si>
    <t>1.91</t>
  </si>
  <si>
    <t>167.737,00 COP</t>
  </si>
  <si>
    <t>1.81</t>
  </si>
  <si>
    <t>80.325,00 COP</t>
  </si>
  <si>
    <t>1.23</t>
  </si>
  <si>
    <t>1.692,00 COP</t>
  </si>
  <si>
    <t>1.56</t>
  </si>
  <si>
    <t>384.525,00 COP</t>
  </si>
  <si>
    <t>1.87</t>
  </si>
  <si>
    <t>1.74</t>
  </si>
  <si>
    <t>595.350,00 COP</t>
  </si>
  <si>
    <t>1.101</t>
  </si>
  <si>
    <t>113.400,00 COP</t>
  </si>
  <si>
    <t>1.49</t>
  </si>
  <si>
    <t>92.678,00 COP</t>
  </si>
  <si>
    <t>1.26</t>
  </si>
  <si>
    <t>47.972,00 COP</t>
  </si>
  <si>
    <t>1.5</t>
  </si>
  <si>
    <t>90.841,00 COP</t>
  </si>
  <si>
    <t>1.107</t>
  </si>
  <si>
    <t>1.46</t>
  </si>
  <si>
    <t>92.074,00 COP</t>
  </si>
  <si>
    <t>1.105</t>
  </si>
  <si>
    <t>1.15</t>
  </si>
  <si>
    <t>99.007,00 COP</t>
  </si>
  <si>
    <t>1.25</t>
  </si>
  <si>
    <t>12.707,00 COP</t>
  </si>
  <si>
    <t>1.68</t>
  </si>
  <si>
    <t>259.875,00 COP</t>
  </si>
  <si>
    <t>1.112</t>
  </si>
  <si>
    <t>10.395,00 COP</t>
  </si>
  <si>
    <t>1.86</t>
  </si>
  <si>
    <t>160.650,00 COP</t>
  </si>
  <si>
    <t>1.52</t>
  </si>
  <si>
    <t>166.628,00 COP</t>
  </si>
  <si>
    <t>1.54</t>
  </si>
  <si>
    <t>453.600,00 COP</t>
  </si>
  <si>
    <t>1.89</t>
  </si>
  <si>
    <t>108.675,00 COP</t>
  </si>
  <si>
    <t>1.93</t>
  </si>
  <si>
    <t>189.000,00 COP</t>
  </si>
  <si>
    <t>Remitente</t>
  </si>
  <si>
    <t>Destinatario</t>
  </si>
  <si>
    <t>Mensaje</t>
  </si>
  <si>
    <t>NO SE REALIZARON LANCES EN LA SUBASTA</t>
  </si>
  <si>
    <t>Los valores presentados dentro de la oferta cumplen con los rangos establecidos minimo aceptado (80% del estudio de mercado) y maximo aceptado (valor estudio de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</si>
</sst>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6" formatCode="&quot;$&quot;\ #,##0;[Red]\-&quot;$&quot;\ #,##0"/>
    <numFmt numFmtId="8" formatCode="&quot;$&quot;\ #,##0.00;[Red]\-&quot;$&quot;\ #,##0.00"/>
    <numFmt numFmtId="44" formatCode="_-&quot;$&quot;\ * #,##0.00_-;\-&quot;$&quot;\ * #,##0.00_-;_-&quot;$&quot;\ * &quot;-&quot;??_-;_-@_-"/>
    <numFmt numFmtId="164" formatCode="&quot;$&quot;\ #,##0.00"/>
    <numFmt numFmtId="165" formatCode="&quot;$&quot;\ #,##0"/>
    <numFmt numFmtId="166" formatCode="0.000000000%"/>
    <numFmt numFmtId="167" formatCode="0.0000000000000%"/>
    <numFmt numFmtId="168" formatCode="&quot;Proponente &quot;#"/>
    <numFmt numFmtId="169" formatCode="0.000"/>
    <numFmt numFmtId="170" formatCode="0.0%"/>
    <numFmt numFmtId="171" formatCode="dd/mm/yyyy\ h:mm\ AM/PM"/>
    <numFmt numFmtId="172" formatCode="0.0000%"/>
  </numFmts>
  <fonts count="30"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u/>
      <sz val="11"/>
      <color theme="10"/>
      <name val="Calibri"/>
      <family val="2"/>
      <scheme val="minor"/>
    </font>
    <font>
      <sz val="8"/>
      <name val="Calibri"/>
      <family val="2"/>
      <scheme val="minor"/>
    </font>
    <font>
      <b/>
      <sz val="26"/>
      <color theme="1"/>
      <name val="Calibri"/>
      <family val="2"/>
      <scheme val="minor"/>
    </font>
    <font>
      <b/>
      <i/>
      <sz val="12"/>
      <color theme="1"/>
      <name val="Arial"/>
      <family val="2"/>
    </font>
    <font>
      <b/>
      <sz val="10"/>
      <color theme="1"/>
      <name val="Verdana"/>
      <family val="2"/>
    </font>
    <font>
      <sz val="10"/>
      <color theme="0"/>
      <name val="Verdana"/>
      <family val="2"/>
    </font>
    <font>
      <b/>
      <sz val="10"/>
      <color theme="1"/>
      <name val="Arial"/>
      <family val="2"/>
    </font>
    <font>
      <sz val="10"/>
      <color theme="0"/>
      <name val="Arial"/>
      <family val="2"/>
    </font>
    <font>
      <sz val="10"/>
      <name val="Arial"/>
      <family val="2"/>
    </font>
    <font>
      <b/>
      <sz val="10"/>
      <color theme="0"/>
      <name val="Verdana"/>
      <family val="2"/>
    </font>
    <font>
      <b/>
      <sz val="10"/>
      <name val="Verdana"/>
      <family val="2"/>
    </font>
    <font>
      <b/>
      <sz val="9"/>
      <name val="Verdana"/>
      <family val="2"/>
    </font>
    <font>
      <sz val="10"/>
      <color theme="1"/>
      <name val="Verdana"/>
      <family val="2"/>
    </font>
    <font>
      <sz val="14"/>
      <color theme="1"/>
      <name val="Calibri"/>
      <family val="2"/>
      <scheme val="minor"/>
    </font>
    <font>
      <sz val="8"/>
      <color theme="1"/>
      <name val="Calibri"/>
      <family val="2"/>
      <scheme val="minor"/>
    </font>
    <font>
      <b/>
      <sz val="18"/>
      <color theme="1"/>
      <name val="Calibri"/>
      <family val="2"/>
      <scheme val="minor"/>
    </font>
    <font>
      <sz val="11"/>
      <name val="Calibri"/>
      <family val="2"/>
    </font>
    <font>
      <sz val="11"/>
      <name val="Calibri"/>
      <family val="2"/>
      <scheme val="minor"/>
    </font>
    <font>
      <sz val="12"/>
      <color theme="1"/>
      <name val="Calibri"/>
      <family val="2"/>
      <scheme val="minor"/>
    </font>
    <font>
      <b/>
      <sz val="14"/>
      <color theme="1"/>
      <name val="Calibri"/>
      <family val="2"/>
      <scheme val="minor"/>
    </font>
    <font>
      <i/>
      <sz val="14"/>
      <color theme="1"/>
      <name val="Calibri"/>
      <family val="2"/>
      <scheme val="minor"/>
    </font>
    <font>
      <sz val="11"/>
      <name val="Calibri"/>
      <family val="2"/>
    </font>
    <font>
      <b/>
      <sz val="11"/>
      <color rgb="FF000000"/>
      <name val="Calibri"/>
      <family val="2"/>
    </font>
    <font>
      <sz val="11"/>
      <color rgb="FF000000"/>
      <name val="Calibri"/>
      <family val="2"/>
    </font>
  </fonts>
  <fills count="20">
    <fill>
      <patternFill patternType="none"/>
    </fill>
    <fill>
      <patternFill patternType="gray125"/>
    </fill>
    <fill>
      <patternFill patternType="solid">
        <fgColor theme="3"/>
        <bgColor indexed="64"/>
      </patternFill>
    </fill>
    <fill>
      <patternFill patternType="solid">
        <fgColor theme="2" tint="-0.499984740745262"/>
        <bgColor indexed="64"/>
      </patternFill>
    </fill>
    <fill>
      <patternFill patternType="solid">
        <fgColor rgb="FFFFC000"/>
        <bgColor indexed="64"/>
      </patternFill>
    </fill>
    <fill>
      <patternFill patternType="solid">
        <fgColor theme="1"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DBE5F1"/>
        <bgColor indexed="64"/>
      </patternFill>
    </fill>
    <fill>
      <patternFill patternType="solid">
        <fgColor theme="3" tint="-0.249977111117893"/>
        <bgColor indexed="64"/>
      </patternFill>
    </fill>
    <fill>
      <patternFill patternType="solid">
        <fgColor theme="7" tint="0.39997558519241921"/>
        <bgColor indexed="64"/>
      </patternFill>
    </fill>
    <fill>
      <patternFill patternType="solid">
        <fgColor theme="4" tint="0.59999389629810485"/>
        <bgColor indexed="64"/>
      </patternFill>
    </fill>
    <fill>
      <patternFill patternType="solid">
        <fgColor rgb="FFFFFF66"/>
        <bgColor indexed="64"/>
      </patternFill>
    </fill>
    <fill>
      <patternFill patternType="solid">
        <fgColor rgb="FF92D050"/>
        <bgColor indexed="64"/>
      </patternFill>
    </fill>
    <fill>
      <patternFill patternType="solid">
        <fgColor rgb="FF00B050"/>
        <bgColor indexed="64"/>
      </patternFill>
    </fill>
    <fill>
      <patternFill patternType="solid">
        <fgColor theme="2" tint="-0.749992370372631"/>
        <bgColor indexed="64"/>
      </patternFill>
    </fill>
    <fill>
      <patternFill patternType="solid">
        <fgColor theme="3" tint="-0.499984740745262"/>
        <bgColor indexed="64"/>
      </patternFill>
    </fill>
    <fill>
      <patternFill patternType="solid">
        <fgColor rgb="FFFF0000"/>
        <bgColor indexed="64"/>
      </patternFill>
    </fill>
    <fill>
      <patternFill patternType="solid">
        <fgColor rgb="FFA9A9A9"/>
      </patternFill>
    </fill>
    <fill>
      <patternFill patternType="solid">
        <fgColor rgb="FF92D050"/>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rgb="FF000000"/>
      </left>
      <right style="thin">
        <color auto="1"/>
      </right>
      <top style="thin">
        <color rgb="FF000000"/>
      </top>
      <bottom style="thin">
        <color auto="1"/>
      </bottom>
      <diagonal/>
    </border>
    <border>
      <left style="thin">
        <color auto="1"/>
      </left>
      <right style="thin">
        <color rgb="FF000000"/>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rgb="FF000000"/>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8">
    <xf numFmtId="0" fontId="0" fillId="0" borderId="0"/>
    <xf numFmtId="44" fontId="1" fillId="0" borderId="0" applyFont="0" applyFill="0" applyBorder="0" applyAlignment="0" applyProtection="0"/>
    <xf numFmtId="9" fontId="1" fillId="0" borderId="0" applyFont="0" applyFill="0" applyBorder="0" applyAlignment="0" applyProtection="0"/>
    <xf numFmtId="0" fontId="6" fillId="0" borderId="0" applyNumberFormat="0" applyFill="0" applyBorder="0" applyAlignment="0" applyProtection="0"/>
    <xf numFmtId="0" fontId="10" fillId="8" borderId="0" applyNumberFormat="0" applyBorder="0" applyProtection="0">
      <alignment horizontal="center" vertical="center"/>
    </xf>
    <xf numFmtId="49" fontId="18" fillId="0" borderId="0" applyFill="0" applyBorder="0" applyProtection="0">
      <alignment horizontal="left" vertical="center"/>
    </xf>
    <xf numFmtId="0" fontId="22" fillId="0" borderId="0"/>
    <xf numFmtId="0" fontId="27" fillId="0" borderId="0"/>
  </cellStyleXfs>
  <cellXfs count="142">
    <xf numFmtId="0" fontId="0" fillId="0" borderId="0" xfId="0"/>
    <xf numFmtId="0" fontId="4" fillId="0" borderId="0" xfId="0" applyFont="1" applyAlignment="1">
      <alignment horizontal="center" vertical="center" wrapText="1"/>
    </xf>
    <xf numFmtId="0" fontId="5" fillId="2" borderId="1" xfId="0" applyFont="1" applyFill="1" applyBorder="1" applyAlignment="1">
      <alignment horizontal="center" vertical="center" wrapText="1"/>
    </xf>
    <xf numFmtId="6" fontId="5" fillId="2" borderId="1" xfId="0" applyNumberFormat="1" applyFont="1" applyFill="1" applyBorder="1" applyAlignment="1">
      <alignment horizontal="center" vertical="center" wrapText="1"/>
    </xf>
    <xf numFmtId="6" fontId="3" fillId="0" borderId="1" xfId="0" applyNumberFormat="1" applyFont="1" applyBorder="1" applyAlignment="1">
      <alignment horizontal="center"/>
    </xf>
    <xf numFmtId="0" fontId="0" fillId="0" borderId="0" xfId="0" applyAlignment="1">
      <alignment horizontal="center" vertical="center" wrapText="1"/>
    </xf>
    <xf numFmtId="0" fontId="3" fillId="0" borderId="0" xfId="0" applyFont="1"/>
    <xf numFmtId="0" fontId="3" fillId="0" borderId="0" xfId="0" applyFont="1" applyAlignment="1">
      <alignment horizontal="center"/>
    </xf>
    <xf numFmtId="6" fontId="0" fillId="6" borderId="1" xfId="0" applyNumberFormat="1" applyFill="1" applyBorder="1"/>
    <xf numFmtId="0" fontId="0" fillId="7" borderId="1" xfId="0" applyFill="1" applyBorder="1"/>
    <xf numFmtId="6" fontId="0" fillId="7" borderId="1" xfId="0" applyNumberFormat="1" applyFill="1" applyBorder="1"/>
    <xf numFmtId="2" fontId="0" fillId="0" borderId="0" xfId="0" applyNumberFormat="1"/>
    <xf numFmtId="0" fontId="13" fillId="2" borderId="1" xfId="0" applyFont="1" applyFill="1" applyBorder="1" applyAlignment="1">
      <alignment horizontal="center"/>
    </xf>
    <xf numFmtId="44" fontId="14" fillId="0" borderId="0" xfId="1" applyFont="1" applyFill="1" applyBorder="1" applyAlignment="1">
      <alignment horizontal="center"/>
    </xf>
    <xf numFmtId="10" fontId="0" fillId="0" borderId="1" xfId="2" applyNumberFormat="1" applyFont="1" applyBorder="1" applyAlignment="1">
      <alignment vertical="center"/>
    </xf>
    <xf numFmtId="10" fontId="13" fillId="2" borderId="1" xfId="2" applyNumberFormat="1" applyFont="1" applyFill="1" applyBorder="1" applyAlignment="1">
      <alignment horizontal="right" vertical="center"/>
    </xf>
    <xf numFmtId="10" fontId="13" fillId="2" borderId="1" xfId="2" applyNumberFormat="1" applyFont="1" applyFill="1" applyBorder="1" applyAlignment="1">
      <alignment horizontal="center" vertical="center"/>
    </xf>
    <xf numFmtId="10" fontId="0" fillId="0" borderId="0" xfId="2" applyNumberFormat="1" applyFont="1" applyBorder="1" applyAlignment="1">
      <alignment horizontal="center" vertical="center"/>
    </xf>
    <xf numFmtId="2" fontId="11" fillId="0" borderId="0" xfId="4" applyNumberFormat="1" applyFont="1" applyFill="1" applyBorder="1" applyAlignment="1" applyProtection="1">
      <alignment horizontal="left" vertical="center" wrapText="1"/>
    </xf>
    <xf numFmtId="10" fontId="0" fillId="0" borderId="0" xfId="2" applyNumberFormat="1" applyFont="1" applyFill="1" applyBorder="1" applyAlignment="1">
      <alignment vertical="center"/>
    </xf>
    <xf numFmtId="10" fontId="13" fillId="0" borderId="0" xfId="2" applyNumberFormat="1" applyFont="1" applyFill="1" applyBorder="1" applyAlignment="1">
      <alignment horizontal="right" vertical="center"/>
    </xf>
    <xf numFmtId="10" fontId="13" fillId="0" borderId="0" xfId="2" applyNumberFormat="1" applyFont="1" applyFill="1" applyBorder="1" applyAlignment="1">
      <alignment horizontal="center" vertical="center"/>
    </xf>
    <xf numFmtId="10" fontId="0" fillId="0" borderId="0" xfId="2" applyNumberFormat="1" applyFont="1" applyFill="1" applyBorder="1" applyAlignment="1">
      <alignment horizontal="center" vertical="center"/>
    </xf>
    <xf numFmtId="2" fontId="15" fillId="9" borderId="1" xfId="4" applyNumberFormat="1" applyFont="1" applyFill="1" applyBorder="1" applyAlignment="1" applyProtection="1">
      <alignment horizontal="center" vertical="center" wrapText="1"/>
    </xf>
    <xf numFmtId="2" fontId="16" fillId="10" borderId="1" xfId="4" applyNumberFormat="1" applyFont="1" applyFill="1" applyBorder="1" applyAlignment="1" applyProtection="1">
      <alignment horizontal="center" vertical="center" wrapText="1"/>
    </xf>
    <xf numFmtId="165" fontId="15" fillId="9" borderId="1" xfId="1" applyNumberFormat="1" applyFont="1" applyFill="1" applyBorder="1" applyAlignment="1" applyProtection="1">
      <alignment horizontal="center" vertical="center" wrapText="1"/>
    </xf>
    <xf numFmtId="10" fontId="17" fillId="10" borderId="1" xfId="2" applyNumberFormat="1" applyFont="1" applyFill="1" applyBorder="1" applyAlignment="1" applyProtection="1">
      <alignment horizontal="center" vertical="center" wrapText="1"/>
    </xf>
    <xf numFmtId="164" fontId="17" fillId="10" borderId="1" xfId="1" applyNumberFormat="1" applyFont="1" applyFill="1" applyBorder="1" applyAlignment="1" applyProtection="1">
      <alignment horizontal="center" vertical="center" wrapText="1"/>
    </xf>
    <xf numFmtId="2" fontId="14" fillId="0" borderId="1" xfId="0" applyNumberFormat="1" applyFont="1" applyBorder="1" applyAlignment="1">
      <alignment horizontal="left" vertical="center"/>
    </xf>
    <xf numFmtId="2" fontId="18" fillId="0" borderId="1" xfId="5" applyNumberFormat="1" applyBorder="1" applyAlignment="1">
      <alignment horizontal="center" vertical="center"/>
    </xf>
    <xf numFmtId="164" fontId="0" fillId="11" borderId="1" xfId="1" applyNumberFormat="1" applyFont="1" applyFill="1" applyBorder="1" applyAlignment="1" applyProtection="1">
      <alignment horizontal="right" vertical="center"/>
      <protection locked="0"/>
    </xf>
    <xf numFmtId="10" fontId="0" fillId="12" borderId="1" xfId="2" applyNumberFormat="1" applyFont="1" applyFill="1" applyBorder="1" applyAlignment="1">
      <alignment horizontal="right" vertical="center"/>
    </xf>
    <xf numFmtId="164" fontId="0" fillId="12" borderId="1" xfId="1" applyNumberFormat="1" applyFont="1" applyFill="1" applyBorder="1" applyAlignment="1">
      <alignment horizontal="right" vertical="center"/>
    </xf>
    <xf numFmtId="164" fontId="0" fillId="13" borderId="1" xfId="1" applyNumberFormat="1" applyFont="1" applyFill="1" applyBorder="1" applyAlignment="1">
      <alignment horizontal="right" vertical="center"/>
    </xf>
    <xf numFmtId="10" fontId="0" fillId="0" borderId="1" xfId="2" applyNumberFormat="1" applyFont="1" applyBorder="1" applyAlignment="1">
      <alignment horizontal="center" vertical="center"/>
    </xf>
    <xf numFmtId="1" fontId="0" fillId="0" borderId="1" xfId="0" applyNumberFormat="1" applyBorder="1" applyAlignment="1" applyProtection="1">
      <alignment horizontal="center" vertical="center"/>
      <protection locked="0"/>
    </xf>
    <xf numFmtId="6" fontId="0" fillId="0" borderId="0" xfId="0" applyNumberFormat="1"/>
    <xf numFmtId="0" fontId="0" fillId="0" borderId="0" xfId="0" applyBorder="1"/>
    <xf numFmtId="0" fontId="0" fillId="0" borderId="0" xfId="0" applyBorder="1" applyAlignment="1"/>
    <xf numFmtId="6" fontId="0" fillId="0" borderId="0" xfId="0" applyNumberFormat="1" applyBorder="1" applyAlignment="1">
      <alignment horizontal="center" wrapText="1"/>
    </xf>
    <xf numFmtId="0" fontId="0" fillId="14" borderId="1" xfId="0" applyFill="1" applyBorder="1"/>
    <xf numFmtId="0" fontId="0" fillId="4" borderId="1" xfId="0" applyFill="1" applyBorder="1"/>
    <xf numFmtId="0" fontId="0" fillId="0" borderId="4" xfId="0" applyBorder="1" applyAlignment="1">
      <alignment horizontal="center"/>
    </xf>
    <xf numFmtId="0" fontId="0" fillId="0" borderId="1" xfId="0" applyBorder="1" applyAlignment="1">
      <alignment horizontal="left" vertical="center"/>
    </xf>
    <xf numFmtId="9" fontId="0" fillId="0" borderId="0" xfId="2" applyFont="1"/>
    <xf numFmtId="0" fontId="0" fillId="0" borderId="1" xfId="0" applyBorder="1" applyAlignment="1">
      <alignment horizontal="center" vertical="center"/>
    </xf>
    <xf numFmtId="8" fontId="0" fillId="0" borderId="1" xfId="0" applyNumberFormat="1" applyBorder="1"/>
    <xf numFmtId="3" fontId="0" fillId="0" borderId="0" xfId="0" applyNumberFormat="1"/>
    <xf numFmtId="166" fontId="0" fillId="0" borderId="0" xfId="2" applyNumberFormat="1" applyFont="1"/>
    <xf numFmtId="0" fontId="3" fillId="0" borderId="1" xfId="0" applyFont="1" applyBorder="1" applyAlignment="1">
      <alignment horizontal="center" vertical="center"/>
    </xf>
    <xf numFmtId="0" fontId="5" fillId="2" borderId="1" xfId="0" applyFont="1" applyFill="1" applyBorder="1" applyAlignment="1">
      <alignment horizontal="center" vertical="center" wrapText="1"/>
    </xf>
    <xf numFmtId="6" fontId="0" fillId="0" borderId="1" xfId="0" applyNumberFormat="1" applyFill="1" applyBorder="1" applyAlignment="1">
      <alignment horizontal="right" vertical="center"/>
    </xf>
    <xf numFmtId="6" fontId="23" fillId="3" borderId="1" xfId="0" applyNumberFormat="1" applyFont="1" applyFill="1" applyBorder="1" applyAlignment="1">
      <alignment horizontal="center"/>
    </xf>
    <xf numFmtId="0" fontId="0" fillId="7" borderId="1" xfId="0" applyFill="1" applyBorder="1" applyAlignment="1"/>
    <xf numFmtId="6" fontId="23" fillId="0" borderId="1" xfId="0" applyNumberFormat="1" applyFont="1" applyFill="1" applyBorder="1" applyAlignment="1">
      <alignment horizontal="center"/>
    </xf>
    <xf numFmtId="6" fontId="0" fillId="0" borderId="1" xfId="0" quotePrefix="1" applyNumberFormat="1" applyFill="1" applyBorder="1" applyAlignment="1">
      <alignment horizontal="right"/>
    </xf>
    <xf numFmtId="0" fontId="5" fillId="16" borderId="1" xfId="0" applyFont="1" applyFill="1" applyBorder="1" applyAlignment="1">
      <alignment horizontal="center" vertical="center" wrapText="1"/>
    </xf>
    <xf numFmtId="6" fontId="5" fillId="16" borderId="1" xfId="0" applyNumberFormat="1" applyFont="1" applyFill="1" applyBorder="1" applyAlignment="1">
      <alignment horizontal="center" vertical="center" wrapText="1"/>
    </xf>
    <xf numFmtId="0" fontId="0" fillId="17" borderId="1" xfId="0" applyFill="1" applyBorder="1"/>
    <xf numFmtId="6" fontId="3" fillId="17" borderId="1" xfId="0" applyNumberFormat="1" applyFont="1" applyFill="1" applyBorder="1" applyAlignment="1">
      <alignment horizontal="center"/>
    </xf>
    <xf numFmtId="0" fontId="5" fillId="2" borderId="1" xfId="0" applyFont="1" applyFill="1" applyBorder="1" applyAlignment="1">
      <alignment horizontal="center" vertical="center" wrapText="1"/>
    </xf>
    <xf numFmtId="169" fontId="0" fillId="0" borderId="0" xfId="0" applyNumberFormat="1"/>
    <xf numFmtId="170" fontId="0" fillId="0" borderId="0" xfId="2" applyNumberFormat="1" applyFont="1"/>
    <xf numFmtId="10" fontId="0" fillId="0" borderId="1" xfId="0" applyNumberFormat="1" applyFill="1" applyBorder="1" applyAlignment="1">
      <alignment horizontal="right" vertical="center"/>
    </xf>
    <xf numFmtId="6" fontId="0" fillId="14" borderId="1" xfId="0" applyNumberFormat="1" applyFill="1" applyBorder="1" applyAlignment="1">
      <alignment horizontal="right" vertical="center"/>
    </xf>
    <xf numFmtId="6" fontId="0" fillId="4" borderId="1" xfId="0" applyNumberFormat="1" applyFill="1" applyBorder="1" applyAlignment="1">
      <alignment wrapText="1"/>
    </xf>
    <xf numFmtId="164" fontId="15" fillId="9" borderId="1" xfId="1" applyNumberFormat="1" applyFont="1" applyFill="1" applyBorder="1" applyAlignment="1" applyProtection="1">
      <alignment horizontal="center" vertical="center" wrapText="1"/>
    </xf>
    <xf numFmtId="10" fontId="0" fillId="0" borderId="1" xfId="2" applyNumberFormat="1" applyFont="1" applyBorder="1"/>
    <xf numFmtId="172" fontId="0" fillId="0" borderId="0" xfId="2" applyNumberFormat="1" applyFont="1"/>
    <xf numFmtId="6" fontId="0" fillId="17" borderId="1" xfId="0" applyNumberFormat="1" applyFont="1" applyFill="1" applyBorder="1" applyAlignment="1">
      <alignment horizontal="center" vertical="center"/>
    </xf>
    <xf numFmtId="6" fontId="0" fillId="0" borderId="1" xfId="0" applyNumberFormat="1" applyFont="1" applyBorder="1" applyAlignment="1">
      <alignment horizontal="center" vertical="center"/>
    </xf>
    <xf numFmtId="0" fontId="19" fillId="0" borderId="0" xfId="0" applyFont="1" applyAlignment="1">
      <alignment horizontal="left" vertical="top" wrapText="1"/>
    </xf>
    <xf numFmtId="10" fontId="0" fillId="17" borderId="1" xfId="2" applyNumberFormat="1" applyFont="1" applyFill="1" applyBorder="1" applyAlignment="1">
      <alignment horizontal="center"/>
    </xf>
    <xf numFmtId="0" fontId="0" fillId="0" borderId="1" xfId="0" applyBorder="1" applyAlignment="1">
      <alignment horizontal="left"/>
    </xf>
    <xf numFmtId="10" fontId="0" fillId="14" borderId="1" xfId="2" applyNumberFormat="1" applyFont="1" applyFill="1" applyBorder="1" applyAlignment="1">
      <alignment horizontal="center"/>
    </xf>
    <xf numFmtId="168" fontId="2" fillId="15" borderId="1" xfId="0" applyNumberFormat="1" applyFont="1" applyFill="1" applyBorder="1" applyAlignment="1">
      <alignment horizontal="center"/>
    </xf>
    <xf numFmtId="0" fontId="5" fillId="5" borderId="2"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9" fontId="24" fillId="0" borderId="1" xfId="0" applyNumberFormat="1" applyFont="1" applyBorder="1" applyAlignment="1">
      <alignment horizontal="center" vertical="center"/>
    </xf>
    <xf numFmtId="0" fontId="24" fillId="0" borderId="1" xfId="0" applyFont="1" applyBorder="1" applyAlignment="1">
      <alignment horizontal="center" vertical="center"/>
    </xf>
    <xf numFmtId="168" fontId="2" fillId="3" borderId="1" xfId="0" applyNumberFormat="1" applyFont="1" applyFill="1" applyBorder="1" applyAlignment="1">
      <alignment horizontal="center"/>
    </xf>
    <xf numFmtId="6" fontId="20" fillId="0" borderId="2" xfId="0" applyNumberFormat="1" applyFont="1" applyFill="1" applyBorder="1" applyAlignment="1">
      <alignment horizontal="left" vertical="center" wrapText="1"/>
    </xf>
    <xf numFmtId="6" fontId="20" fillId="0" borderId="3" xfId="0" applyNumberFormat="1" applyFont="1" applyFill="1" applyBorder="1" applyAlignment="1">
      <alignment horizontal="left" vertical="center" wrapText="1"/>
    </xf>
    <xf numFmtId="6" fontId="19" fillId="0" borderId="1" xfId="0" applyNumberFormat="1" applyFont="1" applyBorder="1" applyAlignment="1">
      <alignment horizontal="right" vertical="center" wrapText="1"/>
    </xf>
    <xf numFmtId="6" fontId="19" fillId="0" borderId="1" xfId="0" applyNumberFormat="1" applyFont="1" applyBorder="1" applyAlignment="1">
      <alignment horizontal="left" vertical="center" wrapText="1"/>
    </xf>
    <xf numFmtId="0" fontId="5" fillId="2" borderId="1" xfId="0" applyFont="1" applyFill="1" applyBorder="1" applyAlignment="1">
      <alignment horizontal="center" vertical="center" wrapText="1"/>
    </xf>
    <xf numFmtId="0" fontId="8" fillId="0" borderId="0" xfId="0" applyFont="1" applyAlignment="1">
      <alignment horizontal="center" vertical="center"/>
    </xf>
    <xf numFmtId="0" fontId="21" fillId="0" borderId="0" xfId="0" applyFont="1" applyAlignment="1">
      <alignment horizontal="center" vertical="center"/>
    </xf>
    <xf numFmtId="2" fontId="11" fillId="9" borderId="1" xfId="4" applyNumberFormat="1" applyFont="1" applyFill="1" applyBorder="1" applyAlignment="1" applyProtection="1">
      <alignment horizontal="left" vertical="center" wrapText="1"/>
    </xf>
    <xf numFmtId="164" fontId="0" fillId="0" borderId="1" xfId="1" applyNumberFormat="1" applyFont="1" applyBorder="1" applyAlignment="1">
      <alignment horizontal="right"/>
    </xf>
    <xf numFmtId="44" fontId="0" fillId="0" borderId="1" xfId="1" applyFont="1" applyBorder="1" applyAlignment="1">
      <alignment horizontal="right"/>
    </xf>
    <xf numFmtId="0" fontId="0" fillId="0" borderId="0" xfId="0" applyBorder="1" applyAlignment="1">
      <alignment horizontal="left"/>
    </xf>
    <xf numFmtId="2" fontId="10" fillId="4" borderId="5" xfId="4" applyNumberFormat="1" applyFill="1" applyBorder="1" applyAlignment="1" applyProtection="1">
      <alignment horizontal="center" vertical="center" wrapText="1"/>
    </xf>
    <xf numFmtId="2" fontId="10" fillId="4" borderId="7" xfId="4" applyNumberFormat="1" applyFill="1" applyBorder="1" applyAlignment="1" applyProtection="1">
      <alignment horizontal="center" vertical="center" wrapText="1"/>
    </xf>
    <xf numFmtId="2" fontId="15" fillId="9" borderId="2" xfId="4" applyNumberFormat="1" applyFont="1" applyFill="1" applyBorder="1" applyAlignment="1" applyProtection="1">
      <alignment horizontal="center" vertical="center" wrapText="1"/>
    </xf>
    <xf numFmtId="2" fontId="15" fillId="9" borderId="6" xfId="4" applyNumberFormat="1" applyFont="1" applyFill="1" applyBorder="1" applyAlignment="1" applyProtection="1">
      <alignment horizontal="center" vertical="center" wrapText="1"/>
    </xf>
    <xf numFmtId="2" fontId="15" fillId="9" borderId="3" xfId="4" applyNumberFormat="1" applyFont="1" applyFill="1" applyBorder="1" applyAlignment="1" applyProtection="1">
      <alignment horizontal="center" vertical="center" wrapText="1"/>
    </xf>
    <xf numFmtId="167" fontId="0" fillId="0" borderId="1" xfId="2" applyNumberFormat="1" applyFont="1" applyBorder="1" applyAlignment="1">
      <alignment horizontal="center" vertical="center"/>
    </xf>
    <xf numFmtId="2" fontId="9" fillId="0" borderId="0" xfId="0" applyNumberFormat="1" applyFont="1" applyAlignment="1">
      <alignment horizontal="center"/>
    </xf>
    <xf numFmtId="2" fontId="0" fillId="0" borderId="0" xfId="0" applyNumberFormat="1" applyAlignment="1">
      <alignment horizontal="center" wrapText="1"/>
    </xf>
    <xf numFmtId="2" fontId="6" fillId="0" borderId="0" xfId="3" applyNumberFormat="1" applyFill="1" applyAlignment="1">
      <alignment horizontal="center"/>
    </xf>
    <xf numFmtId="2" fontId="12" fillId="0" borderId="1" xfId="0" applyNumberFormat="1" applyFont="1" applyBorder="1" applyAlignment="1">
      <alignment horizontal="center"/>
    </xf>
    <xf numFmtId="171" fontId="0" fillId="0" borderId="1" xfId="2" applyNumberFormat="1" applyFont="1" applyBorder="1" applyAlignment="1">
      <alignment horizontal="center" vertical="center"/>
    </xf>
    <xf numFmtId="0" fontId="28" fillId="18" borderId="8" xfId="6" applyFont="1" applyFill="1" applyBorder="1"/>
    <xf numFmtId="0" fontId="22" fillId="0" borderId="9" xfId="6" applyBorder="1" applyAlignment="1">
      <alignment horizontal="left"/>
    </xf>
    <xf numFmtId="0" fontId="22" fillId="0" borderId="0" xfId="6"/>
    <xf numFmtId="0" fontId="28" fillId="18" borderId="10" xfId="6" applyFont="1" applyFill="1" applyBorder="1"/>
    <xf numFmtId="0" fontId="22" fillId="0" borderId="11" xfId="6" applyBorder="1" applyAlignment="1">
      <alignment horizontal="left"/>
    </xf>
    <xf numFmtId="0" fontId="28" fillId="18" borderId="11" xfId="6" applyFont="1" applyFill="1" applyBorder="1" applyAlignment="1">
      <alignment horizontal="left"/>
    </xf>
    <xf numFmtId="0" fontId="28" fillId="18" borderId="12" xfId="6" applyFont="1" applyFill="1" applyBorder="1"/>
    <xf numFmtId="0" fontId="22" fillId="0" borderId="13" xfId="6" applyBorder="1" applyAlignment="1">
      <alignment horizontal="left"/>
    </xf>
    <xf numFmtId="0" fontId="28" fillId="18" borderId="14" xfId="6" applyFont="1" applyFill="1" applyBorder="1"/>
    <xf numFmtId="0" fontId="28" fillId="18" borderId="15" xfId="6" applyFont="1" applyFill="1" applyBorder="1"/>
    <xf numFmtId="0" fontId="28" fillId="18" borderId="16" xfId="6" applyFont="1" applyFill="1" applyBorder="1"/>
    <xf numFmtId="0" fontId="22" fillId="0" borderId="8" xfId="6" applyBorder="1"/>
    <xf numFmtId="0" fontId="22" fillId="0" borderId="17" xfId="6" applyBorder="1"/>
    <xf numFmtId="0" fontId="22" fillId="0" borderId="9" xfId="6" applyBorder="1"/>
    <xf numFmtId="0" fontId="22" fillId="0" borderId="10" xfId="6" applyBorder="1"/>
    <xf numFmtId="0" fontId="22" fillId="0" borderId="1" xfId="6" applyBorder="1"/>
    <xf numFmtId="0" fontId="22" fillId="0" borderId="11" xfId="6" applyBorder="1"/>
    <xf numFmtId="0" fontId="22" fillId="0" borderId="12" xfId="6" applyBorder="1"/>
    <xf numFmtId="0" fontId="22" fillId="0" borderId="18" xfId="6" applyBorder="1"/>
    <xf numFmtId="0" fontId="22" fillId="0" borderId="13" xfId="6" applyBorder="1"/>
    <xf numFmtId="0" fontId="28" fillId="18" borderId="14" xfId="6" applyFont="1" applyFill="1" applyBorder="1" applyAlignment="1">
      <alignment wrapText="1"/>
    </xf>
    <xf numFmtId="0" fontId="28" fillId="18" borderId="15" xfId="6" applyFont="1" applyFill="1" applyBorder="1" applyAlignment="1">
      <alignment wrapText="1"/>
    </xf>
    <xf numFmtId="0" fontId="28" fillId="18" borderId="16" xfId="6" applyFont="1" applyFill="1" applyBorder="1" applyAlignment="1">
      <alignment wrapText="1"/>
    </xf>
    <xf numFmtId="0" fontId="28" fillId="18" borderId="19" xfId="6" applyFont="1" applyFill="1" applyBorder="1" applyAlignment="1">
      <alignment wrapText="1"/>
    </xf>
    <xf numFmtId="0" fontId="29" fillId="19" borderId="8" xfId="6" applyFont="1" applyFill="1" applyBorder="1"/>
    <xf numFmtId="0" fontId="29" fillId="19" borderId="17" xfId="6" applyFont="1" applyFill="1" applyBorder="1"/>
    <xf numFmtId="0" fontId="29" fillId="19" borderId="20" xfId="6" applyFont="1" applyFill="1" applyBorder="1"/>
    <xf numFmtId="0" fontId="29" fillId="19" borderId="9" xfId="6" applyFont="1" applyFill="1" applyBorder="1"/>
    <xf numFmtId="0" fontId="29" fillId="19" borderId="10" xfId="6" applyFont="1" applyFill="1" applyBorder="1"/>
    <xf numFmtId="0" fontId="29" fillId="19" borderId="1" xfId="6" applyFont="1" applyFill="1" applyBorder="1"/>
    <xf numFmtId="0" fontId="29" fillId="19" borderId="21" xfId="6" applyFont="1" applyFill="1" applyBorder="1"/>
    <xf numFmtId="0" fontId="29" fillId="19" borderId="11" xfId="6" applyFont="1" applyFill="1" applyBorder="1"/>
    <xf numFmtId="0" fontId="29" fillId="19" borderId="12" xfId="6" applyFont="1" applyFill="1" applyBorder="1"/>
    <xf numFmtId="0" fontId="29" fillId="19" borderId="18" xfId="6" applyFont="1" applyFill="1" applyBorder="1"/>
    <xf numFmtId="0" fontId="29" fillId="19" borderId="22" xfId="6" applyFont="1" applyFill="1" applyBorder="1"/>
    <xf numFmtId="0" fontId="29" fillId="19" borderId="13" xfId="6" applyFont="1" applyFill="1" applyBorder="1"/>
    <xf numFmtId="2" fontId="14" fillId="0" borderId="1" xfId="0" applyNumberFormat="1" applyFont="1" applyFill="1" applyBorder="1" applyAlignment="1">
      <alignment horizontal="left" vertical="top" wrapText="1"/>
    </xf>
  </cellXfs>
  <cellStyles count="8">
    <cellStyle name="BodyStyle" xfId="5" xr:uid="{31C749F2-F00A-4CD3-9E07-2BEB1F053BC8}"/>
    <cellStyle name="HeaderStyle" xfId="4" xr:uid="{BF642C9B-277A-476B-B612-489816747266}"/>
    <cellStyle name="Hipervínculo" xfId="3" builtinId="8"/>
    <cellStyle name="Moneda" xfId="1" builtinId="4"/>
    <cellStyle name="Normal" xfId="0" builtinId="0"/>
    <cellStyle name="Normal 2" xfId="6" xr:uid="{1A004B70-0F24-4937-937E-34C1295DB440}"/>
    <cellStyle name="Normal 3" xfId="7" xr:uid="{18D68D29-4807-49AE-9D03-E2888A190B10}"/>
    <cellStyle name="Porcentaje" xfId="2" builtinId="5"/>
  </cellStyles>
  <dxfs count="63">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
      <fill>
        <patternFill>
          <bgColor rgb="FF00B050"/>
        </patternFill>
      </fill>
    </dxf>
    <dxf>
      <fill>
        <patternFill>
          <bgColor rgb="FFFF0000"/>
        </patternFill>
      </fill>
    </dxf>
    <dxf>
      <fill>
        <patternFill>
          <bgColor rgb="FFFFC000"/>
        </patternFill>
      </fill>
    </dxf>
    <dxf>
      <fill>
        <patternFill>
          <bgColor rgb="FF00B050"/>
        </patternFill>
      </fill>
    </dxf>
    <dxf>
      <fill>
        <patternFill>
          <bgColor rgb="FFFF0000"/>
        </patternFill>
      </fill>
    </dxf>
    <dxf>
      <fill>
        <patternFill>
          <bgColor rgb="FFFFC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8F92C-7F6F-4CEB-8040-59A51629C59A}">
  <sheetPr>
    <pageSetUpPr fitToPage="1"/>
  </sheetPr>
  <dimension ref="B2:AT156"/>
  <sheetViews>
    <sheetView showGridLines="0" topLeftCell="A3" zoomScale="60" zoomScaleNormal="60" workbookViewId="0">
      <selection activeCell="A21" sqref="A21"/>
    </sheetView>
  </sheetViews>
  <sheetFormatPr baseColWidth="10" defaultRowHeight="14.4" x14ac:dyDescent="0.3"/>
  <cols>
    <col min="1" max="1" width="4.33203125" customWidth="1"/>
    <col min="2" max="2" width="10" customWidth="1"/>
    <col min="3" max="3" width="51.33203125" customWidth="1"/>
    <col min="4" max="4" width="22.6640625" customWidth="1"/>
    <col min="5" max="5" width="16.5546875" bestFit="1" customWidth="1"/>
    <col min="6" max="6" width="27.44140625" customWidth="1"/>
    <col min="7" max="7" width="15.6640625" bestFit="1" customWidth="1"/>
    <col min="8" max="8" width="20" bestFit="1" customWidth="1"/>
    <col min="9" max="9" width="19.88671875" bestFit="1" customWidth="1"/>
    <col min="10" max="10" width="20" bestFit="1" customWidth="1"/>
    <col min="11" max="11" width="9.33203125" customWidth="1"/>
    <col min="12" max="12" width="20" bestFit="1" customWidth="1"/>
    <col min="13" max="13" width="19.88671875" bestFit="1" customWidth="1"/>
    <col min="14" max="14" width="20.88671875" customWidth="1"/>
    <col min="15" max="15" width="20.33203125" bestFit="1" customWidth="1"/>
    <col min="16" max="16" width="17.109375" bestFit="1" customWidth="1"/>
    <col min="17" max="17" width="20.33203125" bestFit="1" customWidth="1"/>
    <col min="18" max="18" width="14.6640625" customWidth="1"/>
    <col min="19" max="19" width="25.6640625" customWidth="1"/>
    <col min="20" max="42" width="14.6640625" customWidth="1"/>
    <col min="43" max="43" width="19.6640625" customWidth="1"/>
    <col min="44" max="44" width="15" bestFit="1" customWidth="1"/>
  </cols>
  <sheetData>
    <row r="2" spans="2:43" ht="34.200000000000003" customHeight="1" x14ac:dyDescent="0.3">
      <c r="B2" s="88" t="s">
        <v>164</v>
      </c>
      <c r="C2" s="88"/>
      <c r="D2" s="88"/>
      <c r="E2" s="88"/>
      <c r="F2" s="88"/>
      <c r="G2" s="88"/>
      <c r="H2" s="88"/>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row>
    <row r="5" spans="2:43" s="5" customFormat="1" ht="24" x14ac:dyDescent="0.3">
      <c r="B5" s="50" t="s">
        <v>5</v>
      </c>
      <c r="C5" s="50" t="s">
        <v>6</v>
      </c>
      <c r="D5" s="50" t="s">
        <v>28</v>
      </c>
      <c r="E5" s="87" t="s">
        <v>30</v>
      </c>
      <c r="F5" s="87"/>
      <c r="G5" s="60" t="s">
        <v>170</v>
      </c>
      <c r="H5" s="50" t="s">
        <v>27</v>
      </c>
      <c r="K5" s="2" t="s">
        <v>7</v>
      </c>
      <c r="L5" s="85">
        <f>MIN(H6:H23)</f>
        <v>34596846</v>
      </c>
      <c r="M5" s="85"/>
      <c r="N5" s="2" t="s">
        <v>26</v>
      </c>
      <c r="O5" s="86" t="str">
        <f>C10</f>
        <v>EL DEPORTISTA</v>
      </c>
      <c r="P5" s="86"/>
    </row>
    <row r="6" spans="2:43" ht="25.2" customHeight="1" x14ac:dyDescent="0.3">
      <c r="B6" s="45">
        <v>1</v>
      </c>
      <c r="C6" s="43" t="s">
        <v>146</v>
      </c>
      <c r="D6" s="70" t="str">
        <f>H32</f>
        <v>No Cumple</v>
      </c>
      <c r="E6" s="83" t="s">
        <v>178</v>
      </c>
      <c r="F6" s="84"/>
      <c r="G6" s="63">
        <f>$G29</f>
        <v>3.291409157146763E-5</v>
      </c>
      <c r="H6" s="51">
        <f>$G32</f>
        <v>36609254</v>
      </c>
      <c r="K6" s="60" t="s">
        <v>169</v>
      </c>
      <c r="L6" s="80">
        <v>0.05</v>
      </c>
      <c r="M6" s="81"/>
    </row>
    <row r="7" spans="2:43" ht="25.2" customHeight="1" x14ac:dyDescent="0.3">
      <c r="B7" s="45">
        <v>2</v>
      </c>
      <c r="C7" s="43" t="s">
        <v>163</v>
      </c>
      <c r="D7" s="70" t="str">
        <f>J32</f>
        <v>No Cumple</v>
      </c>
      <c r="E7" s="83" t="s">
        <v>176</v>
      </c>
      <c r="F7" s="84"/>
      <c r="G7" s="63">
        <f>$I29</f>
        <v>0</v>
      </c>
      <c r="H7" s="51">
        <f>$I32</f>
        <v>36610459</v>
      </c>
    </row>
    <row r="8" spans="2:43" ht="25.2" customHeight="1" x14ac:dyDescent="0.3">
      <c r="B8" s="45">
        <v>3</v>
      </c>
      <c r="C8" s="43" t="s">
        <v>162</v>
      </c>
      <c r="D8" s="69" t="str">
        <f>L32</f>
        <v>Oferta Rechazada</v>
      </c>
      <c r="E8" s="83" t="s">
        <v>171</v>
      </c>
      <c r="F8" s="84"/>
      <c r="G8" s="63"/>
      <c r="H8" s="63"/>
    </row>
    <row r="9" spans="2:43" ht="25.2" customHeight="1" x14ac:dyDescent="0.3">
      <c r="B9" s="45">
        <v>4</v>
      </c>
      <c r="C9" s="43" t="s">
        <v>161</v>
      </c>
      <c r="D9" s="70" t="str">
        <f>N32</f>
        <v>No Cumple</v>
      </c>
      <c r="E9" s="83" t="s">
        <v>176</v>
      </c>
      <c r="F9" s="84"/>
      <c r="G9" s="63">
        <f>$M29</f>
        <v>0</v>
      </c>
      <c r="H9" s="51">
        <f>$M32</f>
        <v>36610459</v>
      </c>
    </row>
    <row r="10" spans="2:43" ht="25.2" customHeight="1" x14ac:dyDescent="0.3">
      <c r="B10" s="45">
        <v>5</v>
      </c>
      <c r="C10" s="43" t="s">
        <v>160</v>
      </c>
      <c r="D10" s="70" t="str">
        <f>P32</f>
        <v>Cumple</v>
      </c>
      <c r="E10" s="83" t="s">
        <v>175</v>
      </c>
      <c r="F10" s="84"/>
      <c r="G10" s="63">
        <f>$O29</f>
        <v>5.5001031262678191E-2</v>
      </c>
      <c r="H10" s="64">
        <f>$O32</f>
        <v>34596846</v>
      </c>
    </row>
    <row r="11" spans="2:43" ht="25.2" customHeight="1" x14ac:dyDescent="0.3">
      <c r="B11" s="45">
        <v>6</v>
      </c>
      <c r="C11" s="43" t="s">
        <v>159</v>
      </c>
      <c r="D11" s="70" t="str">
        <f>R32</f>
        <v>No Cumple</v>
      </c>
      <c r="E11" s="83" t="s">
        <v>176</v>
      </c>
      <c r="F11" s="84"/>
      <c r="G11" s="63">
        <f>$Q29</f>
        <v>1.0925839525802727E-3</v>
      </c>
      <c r="H11" s="51">
        <f>$Q32</f>
        <v>36570459</v>
      </c>
    </row>
    <row r="12" spans="2:43" ht="25.2" customHeight="1" x14ac:dyDescent="0.3">
      <c r="B12" s="45">
        <v>7</v>
      </c>
      <c r="C12" s="43" t="s">
        <v>158</v>
      </c>
      <c r="D12" s="70" t="str">
        <f>T32</f>
        <v>No Cumple</v>
      </c>
      <c r="E12" s="83" t="s">
        <v>176</v>
      </c>
      <c r="F12" s="84"/>
      <c r="G12" s="63">
        <f>$S29</f>
        <v>6.1184701344307868E-6</v>
      </c>
      <c r="H12" s="51">
        <f>$S32</f>
        <v>36610235</v>
      </c>
    </row>
    <row r="13" spans="2:43" ht="25.2" customHeight="1" x14ac:dyDescent="0.3">
      <c r="B13" s="45">
        <v>8</v>
      </c>
      <c r="C13" s="43" t="s">
        <v>157</v>
      </c>
      <c r="D13" s="70" t="str">
        <f>V32</f>
        <v>No Cumple</v>
      </c>
      <c r="E13" s="83" t="s">
        <v>176</v>
      </c>
      <c r="F13" s="84"/>
      <c r="G13" s="63">
        <f>$U29</f>
        <v>0</v>
      </c>
      <c r="H13" s="51">
        <f>$U32</f>
        <v>36610459</v>
      </c>
    </row>
    <row r="14" spans="2:43" ht="25.2" customHeight="1" x14ac:dyDescent="0.3">
      <c r="B14" s="45">
        <v>9</v>
      </c>
      <c r="C14" s="43" t="s">
        <v>156</v>
      </c>
      <c r="D14" s="69" t="str">
        <f>X32</f>
        <v>Oferta Rechazada</v>
      </c>
      <c r="E14" s="83" t="s">
        <v>184</v>
      </c>
      <c r="F14" s="84"/>
      <c r="G14" s="63"/>
      <c r="H14" s="51"/>
    </row>
    <row r="15" spans="2:43" ht="25.2" customHeight="1" x14ac:dyDescent="0.3">
      <c r="B15" s="45">
        <v>10</v>
      </c>
      <c r="C15" s="43" t="s">
        <v>155</v>
      </c>
      <c r="D15" s="70" t="str">
        <f>Z32</f>
        <v>No Cumple</v>
      </c>
      <c r="E15" s="83" t="s">
        <v>177</v>
      </c>
      <c r="F15" s="84"/>
      <c r="G15" s="63">
        <f>$Y29</f>
        <v>-1.0447779417351644E-2</v>
      </c>
      <c r="H15" s="51">
        <f>$Y32</f>
        <v>36992957</v>
      </c>
    </row>
    <row r="16" spans="2:43" ht="25.2" customHeight="1" x14ac:dyDescent="0.3">
      <c r="B16" s="45">
        <v>11</v>
      </c>
      <c r="C16" s="43" t="s">
        <v>154</v>
      </c>
      <c r="D16" s="70" t="str">
        <f>AB32</f>
        <v>Cumple</v>
      </c>
      <c r="E16" s="83" t="s">
        <v>175</v>
      </c>
      <c r="F16" s="84"/>
      <c r="G16" s="63">
        <f>$AA29</f>
        <v>5.0000000000000044E-2</v>
      </c>
      <c r="H16" s="64">
        <f>$AA32</f>
        <v>34779936.049999997</v>
      </c>
    </row>
    <row r="17" spans="2:44" ht="25.2" customHeight="1" x14ac:dyDescent="0.3">
      <c r="B17" s="45">
        <v>12</v>
      </c>
      <c r="C17" s="43" t="s">
        <v>153</v>
      </c>
      <c r="D17" s="70" t="str">
        <f>AD32</f>
        <v>No Cumple</v>
      </c>
      <c r="E17" s="83" t="s">
        <v>176</v>
      </c>
      <c r="F17" s="84"/>
      <c r="G17" s="63">
        <f>$AC29</f>
        <v>0</v>
      </c>
      <c r="H17" s="51">
        <f>$AC32</f>
        <v>36610459</v>
      </c>
    </row>
    <row r="18" spans="2:44" ht="25.2" customHeight="1" x14ac:dyDescent="0.3">
      <c r="B18" s="45">
        <v>13</v>
      </c>
      <c r="C18" s="43" t="s">
        <v>152</v>
      </c>
      <c r="D18" s="70" t="str">
        <f>AF32</f>
        <v>No Cumple</v>
      </c>
      <c r="E18" s="83" t="s">
        <v>176</v>
      </c>
      <c r="F18" s="84"/>
      <c r="G18" s="63">
        <f>$AE29</f>
        <v>6.3916707517925886E-3</v>
      </c>
      <c r="H18" s="51">
        <f>$AE32</f>
        <v>36376457</v>
      </c>
    </row>
    <row r="19" spans="2:44" ht="25.2" customHeight="1" x14ac:dyDescent="0.3">
      <c r="B19" s="45">
        <v>14</v>
      </c>
      <c r="C19" s="43" t="s">
        <v>151</v>
      </c>
      <c r="D19" s="70" t="str">
        <f>AH32</f>
        <v>No Cumple</v>
      </c>
      <c r="E19" s="83" t="s">
        <v>176</v>
      </c>
      <c r="F19" s="84"/>
      <c r="G19" s="63">
        <f>$AG29</f>
        <v>0</v>
      </c>
      <c r="H19" s="51">
        <f>$AG32</f>
        <v>36610459</v>
      </c>
    </row>
    <row r="20" spans="2:44" ht="25.2" customHeight="1" x14ac:dyDescent="0.3">
      <c r="B20" s="45">
        <v>15</v>
      </c>
      <c r="C20" s="43" t="s">
        <v>150</v>
      </c>
      <c r="D20" s="70" t="str">
        <f>AJ32</f>
        <v>Cumple</v>
      </c>
      <c r="E20" s="83" t="s">
        <v>175</v>
      </c>
      <c r="F20" s="84"/>
      <c r="G20" s="63">
        <f>$AI29</f>
        <v>5.0002978657000763E-2</v>
      </c>
      <c r="H20" s="64">
        <f>$AI32</f>
        <v>34779827</v>
      </c>
    </row>
    <row r="21" spans="2:44" ht="25.2" customHeight="1" x14ac:dyDescent="0.3">
      <c r="B21" s="45">
        <v>16</v>
      </c>
      <c r="C21" s="43" t="s">
        <v>149</v>
      </c>
      <c r="D21" s="70" t="str">
        <f>AL32</f>
        <v>No Cumple</v>
      </c>
      <c r="E21" s="83" t="s">
        <v>176</v>
      </c>
      <c r="F21" s="84"/>
      <c r="G21" s="63">
        <f>$AK29</f>
        <v>0</v>
      </c>
      <c r="H21" s="51">
        <f>$AK32</f>
        <v>36610459</v>
      </c>
    </row>
    <row r="22" spans="2:44" ht="25.2" customHeight="1" x14ac:dyDescent="0.3">
      <c r="B22" s="45">
        <v>17</v>
      </c>
      <c r="C22" s="43" t="s">
        <v>148</v>
      </c>
      <c r="D22" s="70" t="str">
        <f>AN32</f>
        <v>No Cumple</v>
      </c>
      <c r="E22" s="83" t="s">
        <v>176</v>
      </c>
      <c r="F22" s="84"/>
      <c r="G22" s="63">
        <f>$AM29</f>
        <v>4.761904241626691E-2</v>
      </c>
      <c r="H22" s="51">
        <f>$AM32</f>
        <v>34867104</v>
      </c>
    </row>
    <row r="23" spans="2:44" ht="25.2" customHeight="1" x14ac:dyDescent="0.3">
      <c r="B23" s="45">
        <v>18</v>
      </c>
      <c r="C23" s="43" t="s">
        <v>147</v>
      </c>
      <c r="D23" s="70" t="str">
        <f>AP32</f>
        <v>No Cumple</v>
      </c>
      <c r="E23" s="83" t="s">
        <v>176</v>
      </c>
      <c r="F23" s="84"/>
      <c r="G23" s="63">
        <f>$AO29</f>
        <v>0</v>
      </c>
      <c r="H23" s="51">
        <f>$AO32</f>
        <v>36610459</v>
      </c>
    </row>
    <row r="24" spans="2:44" x14ac:dyDescent="0.3">
      <c r="B24" s="37"/>
      <c r="C24" s="37"/>
      <c r="D24" s="38"/>
      <c r="E24" s="39"/>
      <c r="F24" s="39"/>
    </row>
    <row r="25" spans="2:44" x14ac:dyDescent="0.3">
      <c r="B25" s="40"/>
      <c r="C25" s="73" t="s">
        <v>29</v>
      </c>
      <c r="D25" s="73"/>
      <c r="E25" s="39"/>
      <c r="F25" s="39"/>
    </row>
    <row r="26" spans="2:44" x14ac:dyDescent="0.3">
      <c r="B26" s="41"/>
      <c r="C26" s="73" t="s">
        <v>167</v>
      </c>
      <c r="D26" s="73"/>
      <c r="AB26" s="11"/>
    </row>
    <row r="27" spans="2:44" x14ac:dyDescent="0.3">
      <c r="B27" s="58"/>
      <c r="C27" s="73" t="s">
        <v>172</v>
      </c>
      <c r="D27" s="73"/>
    </row>
    <row r="28" spans="2:44" ht="23.4" x14ac:dyDescent="0.3">
      <c r="B28" s="89" t="s">
        <v>182</v>
      </c>
      <c r="C28" s="89"/>
      <c r="D28" s="89"/>
      <c r="E28" s="89"/>
      <c r="F28" s="89"/>
      <c r="G28" s="89"/>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row>
    <row r="29" spans="2:44" x14ac:dyDescent="0.3">
      <c r="E29" s="44"/>
      <c r="G29" s="72">
        <f>1-(G32/$F$32)</f>
        <v>3.291409157146763E-5</v>
      </c>
      <c r="H29" s="72"/>
      <c r="I29" s="72">
        <f>1-(I32/$F$32)</f>
        <v>0</v>
      </c>
      <c r="J29" s="72"/>
      <c r="K29" s="72" t="str">
        <f>IFERROR(1-(K32/$F$32),"")</f>
        <v/>
      </c>
      <c r="L29" s="72"/>
      <c r="M29" s="72">
        <f t="shared" ref="M29" si="0">1-(M32/$F$32)</f>
        <v>0</v>
      </c>
      <c r="N29" s="72"/>
      <c r="O29" s="74">
        <f t="shared" ref="O29" si="1">1-(O32/$F$32)</f>
        <v>5.5001031262678191E-2</v>
      </c>
      <c r="P29" s="74"/>
      <c r="Q29" s="72">
        <f t="shared" ref="Q29" si="2">1-(Q32/$F$32)</f>
        <v>1.0925839525802727E-3</v>
      </c>
      <c r="R29" s="72"/>
      <c r="S29" s="72">
        <f t="shared" ref="S29" si="3">1-(S32/$F$32)</f>
        <v>6.1184701344307868E-6</v>
      </c>
      <c r="T29" s="72"/>
      <c r="U29" s="72">
        <f t="shared" ref="U29" si="4">1-(U32/$F$32)</f>
        <v>0</v>
      </c>
      <c r="V29" s="72"/>
      <c r="W29" s="72" t="str">
        <f>IFERROR(1-(W32/$F$32),"")</f>
        <v/>
      </c>
      <c r="X29" s="72"/>
      <c r="Y29" s="72">
        <f t="shared" ref="Y29" si="5">1-(Y32/$F$32)</f>
        <v>-1.0447779417351644E-2</v>
      </c>
      <c r="Z29" s="72"/>
      <c r="AA29" s="74">
        <f t="shared" ref="AA29" si="6">1-(AA32/$F$32)</f>
        <v>5.0000000000000044E-2</v>
      </c>
      <c r="AB29" s="74"/>
      <c r="AC29" s="72">
        <f t="shared" ref="AC29" si="7">1-(AC32/$F$32)</f>
        <v>0</v>
      </c>
      <c r="AD29" s="72"/>
      <c r="AE29" s="72">
        <f t="shared" ref="AE29" si="8">1-(AE32/$F$32)</f>
        <v>6.3916707517925886E-3</v>
      </c>
      <c r="AF29" s="72"/>
      <c r="AG29" s="72">
        <f t="shared" ref="AG29" si="9">1-(AG32/$F$32)</f>
        <v>0</v>
      </c>
      <c r="AH29" s="72"/>
      <c r="AI29" s="74">
        <f t="shared" ref="AI29" si="10">1-(AI32/$F$32)</f>
        <v>5.0002978657000763E-2</v>
      </c>
      <c r="AJ29" s="74"/>
      <c r="AK29" s="72">
        <f t="shared" ref="AK29" si="11">1-(AK32/$F$32)</f>
        <v>0</v>
      </c>
      <c r="AL29" s="72"/>
      <c r="AM29" s="72">
        <f t="shared" ref="AM29" si="12">1-(AM32/$F$32)</f>
        <v>4.761904241626691E-2</v>
      </c>
      <c r="AN29" s="72"/>
      <c r="AO29" s="72">
        <f t="shared" ref="AO29" si="13">1-(AO32/$F$32)</f>
        <v>0</v>
      </c>
      <c r="AP29" s="72"/>
    </row>
    <row r="30" spans="2:44" x14ac:dyDescent="0.3">
      <c r="G30" s="82">
        <v>1</v>
      </c>
      <c r="H30" s="82"/>
      <c r="I30" s="75">
        <v>2</v>
      </c>
      <c r="J30" s="75"/>
      <c r="K30" s="82">
        <v>3</v>
      </c>
      <c r="L30" s="82"/>
      <c r="M30" s="75">
        <v>4</v>
      </c>
      <c r="N30" s="75"/>
      <c r="O30" s="82">
        <v>5</v>
      </c>
      <c r="P30" s="82"/>
      <c r="Q30" s="75">
        <v>6</v>
      </c>
      <c r="R30" s="75"/>
      <c r="S30" s="82">
        <v>7</v>
      </c>
      <c r="T30" s="82"/>
      <c r="U30" s="75">
        <v>8</v>
      </c>
      <c r="V30" s="75"/>
      <c r="W30" s="82">
        <v>9</v>
      </c>
      <c r="X30" s="82"/>
      <c r="Y30" s="75">
        <v>10</v>
      </c>
      <c r="Z30" s="75"/>
      <c r="AA30" s="82">
        <v>11</v>
      </c>
      <c r="AB30" s="82"/>
      <c r="AC30" s="75">
        <v>12</v>
      </c>
      <c r="AD30" s="75"/>
      <c r="AE30" s="82">
        <v>13</v>
      </c>
      <c r="AF30" s="82"/>
      <c r="AG30" s="75">
        <v>14</v>
      </c>
      <c r="AH30" s="75"/>
      <c r="AI30" s="82">
        <v>15</v>
      </c>
      <c r="AJ30" s="82"/>
      <c r="AK30" s="75">
        <v>16</v>
      </c>
      <c r="AL30" s="75"/>
      <c r="AM30" s="82">
        <v>17</v>
      </c>
      <c r="AN30" s="82"/>
      <c r="AO30" s="75">
        <v>18</v>
      </c>
      <c r="AP30" s="75"/>
    </row>
    <row r="31" spans="2:44" s="1" customFormat="1" ht="36" customHeight="1" x14ac:dyDescent="0.3">
      <c r="B31" s="2" t="s">
        <v>0</v>
      </c>
      <c r="C31" s="2" t="s">
        <v>1</v>
      </c>
      <c r="D31" s="2" t="s">
        <v>2</v>
      </c>
      <c r="E31" s="2" t="s">
        <v>3</v>
      </c>
      <c r="F31" s="2" t="s">
        <v>4</v>
      </c>
      <c r="G31" s="78" t="str">
        <f>VLOOKUP(G30,$B$6:$C$23,2,0)</f>
        <v>C I WARRIORS COMPANY SAS</v>
      </c>
      <c r="H31" s="79"/>
      <c r="I31" s="76" t="str">
        <f>VLOOKUP(I30,$B$6:$C$23,2,0)</f>
        <v>INDUSTRIAS HCM SAS</v>
      </c>
      <c r="J31" s="77"/>
      <c r="K31" s="78" t="str">
        <f>VLOOKUP(K30,$B$6:$C$23,2,0)</f>
        <v>Y YO SAS</v>
      </c>
      <c r="L31" s="79"/>
      <c r="M31" s="76" t="str">
        <f>VLOOKUP(M30,$B$6:$C$23,2,0)</f>
        <v>C.I. MORASU SAS</v>
      </c>
      <c r="N31" s="77"/>
      <c r="O31" s="78" t="str">
        <f t="shared" ref="O31" si="14">VLOOKUP(O30,$B$6:$C$23,2,0)</f>
        <v>EL DEPORTISTA</v>
      </c>
      <c r="P31" s="79"/>
      <c r="Q31" s="76" t="str">
        <f t="shared" ref="Q31" si="15">VLOOKUP(Q30,$B$6:$C$23,2,0)</f>
        <v>DISTRIBUIDORA Y COMERCIALIZADORA E W EL TRIANGULO SAS</v>
      </c>
      <c r="R31" s="77"/>
      <c r="S31" s="78" t="str">
        <f t="shared" ref="S31" si="16">VLOOKUP(S30,$B$6:$C$23,2,0)</f>
        <v>COLCONDI SAS</v>
      </c>
      <c r="T31" s="79"/>
      <c r="U31" s="76" t="str">
        <f t="shared" ref="U31" si="17">VLOOKUP(U30,$B$6:$C$23,2,0)</f>
        <v>E&amp;T SAS</v>
      </c>
      <c r="V31" s="77"/>
      <c r="W31" s="78" t="str">
        <f t="shared" ref="W31" si="18">VLOOKUP(W30,$B$6:$C$23,2,0)</f>
        <v>TRACTOPESADOS SAS</v>
      </c>
      <c r="X31" s="79"/>
      <c r="Y31" s="76" t="str">
        <f t="shared" ref="Y31" si="19">VLOOKUP(Y30,$B$6:$C$23,2,0)</f>
        <v>Insudeportes SAS</v>
      </c>
      <c r="Z31" s="77"/>
      <c r="AA31" s="78" t="str">
        <f t="shared" ref="AA31" si="20">VLOOKUP(AA30,$B$6:$C$23,2,0)</f>
        <v>TEMPOEFECTIVA SAS</v>
      </c>
      <c r="AB31" s="79"/>
      <c r="AC31" s="76" t="str">
        <f t="shared" ref="AC31" si="21">VLOOKUP(AC30,$B$6:$C$23,2,0)</f>
        <v>Lilia Fanny Guevara Parrado</v>
      </c>
      <c r="AD31" s="77"/>
      <c r="AE31" s="78" t="str">
        <f t="shared" ref="AE31" si="22">VLOOKUP(AE30,$B$6:$C$23,2,0)</f>
        <v>ACTIVA-T</v>
      </c>
      <c r="AF31" s="79"/>
      <c r="AG31" s="76" t="str">
        <f t="shared" ref="AG31" si="23">VLOOKUP(AG30,$B$6:$C$23,2,0)</f>
        <v>EFFORT COLOMBIA</v>
      </c>
      <c r="AH31" s="77"/>
      <c r="AI31" s="78" t="str">
        <f t="shared" ref="AI31" si="24">VLOOKUP(AI30,$B$6:$C$23,2,0)</f>
        <v>MUNDIAL DE SUMINISTROS Y CONTRATOS S.A.S</v>
      </c>
      <c r="AJ31" s="79"/>
      <c r="AK31" s="76" t="str">
        <f t="shared" ref="AK31" si="25">VLOOKUP(AK30,$B$6:$C$23,2,0)</f>
        <v>PEDRO JESUS BLANCO FORERO</v>
      </c>
      <c r="AL31" s="77"/>
      <c r="AM31" s="78" t="str">
        <f t="shared" ref="AM31" si="26">VLOOKUP(AM30,$B$6:$C$23,2,0)</f>
        <v>FACOMED SAS</v>
      </c>
      <c r="AN31" s="79"/>
      <c r="AO31" s="76" t="str">
        <f t="shared" ref="AO31" si="27">VLOOKUP(AO30,$B$6:$C$23,2,0)</f>
        <v>INVERSIONES BLUCHER SAS</v>
      </c>
      <c r="AP31" s="77"/>
      <c r="AQ31" s="2" t="s">
        <v>173</v>
      </c>
      <c r="AR31" s="56" t="s">
        <v>174</v>
      </c>
    </row>
    <row r="32" spans="2:44" s="1" customFormat="1" x14ac:dyDescent="0.3">
      <c r="B32" s="2"/>
      <c r="C32" s="2"/>
      <c r="D32" s="2"/>
      <c r="E32" s="2"/>
      <c r="F32" s="3">
        <f>SUM(F33:F144)</f>
        <v>36610459</v>
      </c>
      <c r="G32" s="54">
        <f>SUM(G33:G144)</f>
        <v>36609254</v>
      </c>
      <c r="H32" s="4" t="str">
        <f>IF(G32=0,"",IF(OR(COUNTIF(H33:H144,"No Cumple")&gt;0,G29&lt;$L$6),"No Cumple",IF(COUNTIF(H33:H144,"Aclarar Valor")&gt;0,"Aclarar Valores","Cumple")))</f>
        <v>No Cumple</v>
      </c>
      <c r="I32" s="52">
        <f t="shared" ref="I32" si="28">SUM(I33:I144)</f>
        <v>36610459</v>
      </c>
      <c r="J32" s="4" t="str">
        <f t="shared" ref="J32" si="29">IF(I32=0,"",IF(OR(COUNTIF(J33:J144,"No Cumple")&gt;0,I29&lt;$L$6),"No Cumple",IF(COUNTIF(J33:J144,"Aclarar Valor")&gt;0,"Aclarar Valores","Cumple")))</f>
        <v>No Cumple</v>
      </c>
      <c r="K32" s="52" t="str">
        <f>IF(SUM(K33:K144)=0,"",SUM(K33:K144))</f>
        <v/>
      </c>
      <c r="L32" s="59" t="s">
        <v>168</v>
      </c>
      <c r="M32" s="52">
        <f t="shared" ref="M32" si="30">SUM(M33:M144)</f>
        <v>36610459</v>
      </c>
      <c r="N32" s="4" t="str">
        <f t="shared" ref="N32" si="31">IF(M32=0,"",IF(OR(COUNTIF(N33:N144,"No Cumple")&gt;0,M29&lt;$L$6),"No Cumple",IF(COUNTIF(N33:N144,"Aclarar Valor")&gt;0,"Aclarar Valores","Cumple")))</f>
        <v>No Cumple</v>
      </c>
      <c r="O32" s="52">
        <f t="shared" ref="O32" si="32">SUM(O33:O144)</f>
        <v>34596846</v>
      </c>
      <c r="P32" s="4" t="str">
        <f t="shared" ref="P32" si="33">IF(O32=0,"",IF(OR(COUNTIF(P33:P144,"No Cumple")&gt;0,O29&lt;$L$6),"No Cumple",IF(COUNTIF(P33:P144,"Aclarar Valor")&gt;0,"Aclarar Valores","Cumple")))</f>
        <v>Cumple</v>
      </c>
      <c r="Q32" s="52">
        <f t="shared" ref="Q32" si="34">SUM(Q33:Q144)</f>
        <v>36570459</v>
      </c>
      <c r="R32" s="4" t="str">
        <f t="shared" ref="R32" si="35">IF(Q32=0,"",IF(OR(COUNTIF(R33:R144,"No Cumple")&gt;0,Q29&lt;$L$6),"No Cumple",IF(COUNTIF(R33:R144,"Aclarar Valor")&gt;0,"Aclarar Valores","Cumple")))</f>
        <v>No Cumple</v>
      </c>
      <c r="S32" s="52">
        <f t="shared" ref="S32" si="36">SUM(S33:S144)</f>
        <v>36610235</v>
      </c>
      <c r="T32" s="4" t="str">
        <f t="shared" ref="T32" si="37">IF(S32=0,"",IF(OR(COUNTIF(T33:T144,"No Cumple")&gt;0,S29&lt;$L$6),"No Cumple",IF(COUNTIF(T33:T144,"Aclarar Valor")&gt;0,"Aclarar Valores","Cumple")))</f>
        <v>No Cumple</v>
      </c>
      <c r="U32" s="52">
        <f t="shared" ref="U32" si="38">SUM(U33:U144)</f>
        <v>36610459</v>
      </c>
      <c r="V32" s="4" t="str">
        <f t="shared" ref="V32" si="39">IF(U32=0,"",IF(OR(COUNTIF(V33:V144,"No Cumple")&gt;0,U29&lt;$L$6),"No Cumple",IF(COUNTIF(V33:V144,"Aclarar Valor")&gt;0,"Aclarar Valores","Cumple")))</f>
        <v>No Cumple</v>
      </c>
      <c r="W32" s="52" t="str">
        <f>IF(SUM(W33:W144)=0,"",SUM(W33:W144))</f>
        <v/>
      </c>
      <c r="X32" s="59" t="s">
        <v>168</v>
      </c>
      <c r="Y32" s="52">
        <f t="shared" ref="Y32" si="40">SUM(Y33:Y144)</f>
        <v>36992957</v>
      </c>
      <c r="Z32" s="4" t="str">
        <f t="shared" ref="Z32" si="41">IF(Y32=0,"",IF(OR(COUNTIF(Z33:Z144,"No Cumple")&gt;0,Y29&lt;$L$6),"No Cumple",IF(COUNTIF(Z33:Z144,"Aclarar Valor")&gt;0,"Aclarar Valores","Cumple")))</f>
        <v>No Cumple</v>
      </c>
      <c r="AA32" s="52">
        <f t="shared" ref="AA32" si="42">SUM(AA33:AA144)</f>
        <v>34779936.049999997</v>
      </c>
      <c r="AB32" s="4" t="str">
        <f t="shared" ref="AB32" si="43">IF(AA32=0,"",IF(OR(COUNTIF(AB33:AB144,"No Cumple")&gt;0,AA29&lt;$L$6),"No Cumple",IF(COUNTIF(AB33:AB144,"Aclarar Valor")&gt;0,"Aclarar Valores","Cumple")))</f>
        <v>Cumple</v>
      </c>
      <c r="AC32" s="52">
        <f t="shared" ref="AC32" si="44">SUM(AC33:AC144)</f>
        <v>36610459</v>
      </c>
      <c r="AD32" s="4" t="str">
        <f t="shared" ref="AD32" si="45">IF(AC32=0,"",IF(OR(COUNTIF(AD33:AD144,"No Cumple")&gt;0,AC29&lt;$L$6),"No Cumple",IF(COUNTIF(AD33:AD144,"Aclarar Valor")&gt;0,"Aclarar Valores","Cumple")))</f>
        <v>No Cumple</v>
      </c>
      <c r="AE32" s="52">
        <f t="shared" ref="AE32" si="46">SUM(AE33:AE144)</f>
        <v>36376457</v>
      </c>
      <c r="AF32" s="4" t="str">
        <f t="shared" ref="AF32" si="47">IF(AE32=0,"",IF(OR(COUNTIF(AF33:AF144,"No Cumple")&gt;0,AE29&lt;$L$6),"No Cumple",IF(COUNTIF(AF33:AF144,"Aclarar Valor")&gt;0,"Aclarar Valores","Cumple")))</f>
        <v>No Cumple</v>
      </c>
      <c r="AG32" s="52">
        <f t="shared" ref="AG32" si="48">SUM(AG33:AG144)</f>
        <v>36610459</v>
      </c>
      <c r="AH32" s="4" t="str">
        <f t="shared" ref="AH32" si="49">IF(AG32=0,"",IF(OR(COUNTIF(AH33:AH144,"No Cumple")&gt;0,AG29&lt;$L$6),"No Cumple",IF(COUNTIF(AH33:AH144,"Aclarar Valor")&gt;0,"Aclarar Valores","Cumple")))</f>
        <v>No Cumple</v>
      </c>
      <c r="AI32" s="52">
        <f t="shared" ref="AI32" si="50">SUM(AI33:AI144)</f>
        <v>34779827</v>
      </c>
      <c r="AJ32" s="4" t="str">
        <f t="shared" ref="AJ32" si="51">IF(AI32=0,"",IF(OR(COUNTIF(AJ33:AJ144,"No Cumple")&gt;0,AI29&lt;$L$6),"No Cumple",IF(COUNTIF(AJ33:AJ144,"Aclarar Valor")&gt;0,"Aclarar Valores","Cumple")))</f>
        <v>Cumple</v>
      </c>
      <c r="AK32" s="52">
        <f t="shared" ref="AK32" si="52">SUM(AK33:AK144)</f>
        <v>36610459</v>
      </c>
      <c r="AL32" s="4" t="str">
        <f t="shared" ref="AL32" si="53">IF(AK32=0,"",IF(OR(COUNTIF(AL33:AL144,"No Cumple")&gt;0,AK29&lt;$L$6),"No Cumple",IF(COUNTIF(AL33:AL144,"Aclarar Valor")&gt;0,"Aclarar Valores","Cumple")))</f>
        <v>No Cumple</v>
      </c>
      <c r="AM32" s="52">
        <f t="shared" ref="AM32" si="54">SUM(AM33:AM144)</f>
        <v>34867104</v>
      </c>
      <c r="AN32" s="4" t="str">
        <f t="shared" ref="AN32" si="55">IF(AM32=0,"",IF(OR(COUNTIF(AN33:AN144,"No Cumple")&gt;0,AM29&lt;$L$6),"No Cumple",IF(COUNTIF(AN33:AN144,"Aclarar Valor")&gt;0,"Aclarar Valores","Cumple")))</f>
        <v>No Cumple</v>
      </c>
      <c r="AO32" s="52">
        <f t="shared" ref="AO32" si="56">SUM(AO33:AO144)</f>
        <v>36610459</v>
      </c>
      <c r="AP32" s="4" t="str">
        <f t="shared" ref="AP32" si="57">IF(AO32=0,"",IF(OR(COUNTIF(AP33:AP144,"No Cumple")&gt;0,AO29&lt;$L$6),"No Cumple",IF(COUNTIF(AP33:AP144,"Aclarar Valor")&gt;0,"Aclarar Valores","Cumple")))</f>
        <v>No Cumple</v>
      </c>
      <c r="AQ32" s="3">
        <f>F32*0.8</f>
        <v>29288367.200000003</v>
      </c>
      <c r="AR32" s="57">
        <f>IFERROR(MEDIAN(G32:R32)-STDEV(G32:R32),"")</f>
        <v>35713181.547130086</v>
      </c>
    </row>
    <row r="33" spans="2:46" x14ac:dyDescent="0.3">
      <c r="B33" s="9">
        <v>1</v>
      </c>
      <c r="C33" s="53" t="s">
        <v>33</v>
      </c>
      <c r="D33" s="9" t="s">
        <v>145</v>
      </c>
      <c r="E33" s="9">
        <v>1</v>
      </c>
      <c r="F33" s="10">
        <v>101421</v>
      </c>
      <c r="G33" s="55">
        <v>101420</v>
      </c>
      <c r="H33" s="8" t="str">
        <f t="shared" ref="H33:H96" si="58">IF(G33="","",IF(G33&gt;$F33,"No Cumple",IF(G33&lt;$AQ33,"Aclarar Valor","Cumple")))</f>
        <v>Cumple</v>
      </c>
      <c r="I33" s="55">
        <v>101421</v>
      </c>
      <c r="J33" s="8" t="str">
        <f t="shared" ref="J33:J96" si="59">IF(I33="","",IF(I33&gt;$F33,"No Cumple",IF(I33&lt;$AQ33,"Aclarar Valor","Cumple")))</f>
        <v>Cumple</v>
      </c>
      <c r="K33" s="55"/>
      <c r="L33" s="8" t="str">
        <f t="shared" ref="L33:L96" si="60">IF(K33="","",IF(K33&gt;$F33,"No Cumple",IF(K33&lt;$AQ33,"Aclarar Valor","Cumple")))</f>
        <v/>
      </c>
      <c r="M33" s="55">
        <v>101421</v>
      </c>
      <c r="N33" s="8" t="str">
        <f t="shared" ref="N33:N96" si="61">IF(M33="","",IF(M33&gt;$F33,"No Cumple",IF(M33&lt;$AQ33,"Aclarar Valor","Cumple")))</f>
        <v>Cumple</v>
      </c>
      <c r="O33" s="55">
        <v>95842</v>
      </c>
      <c r="P33" s="8" t="str">
        <f t="shared" ref="P33:P96" si="62">IF(O33="","",IF(O33&gt;$F33,"No Cumple",IF(O33&lt;$AQ33,"Aclarar Valor","Cumple")))</f>
        <v>Cumple</v>
      </c>
      <c r="Q33" s="55">
        <v>101421</v>
      </c>
      <c r="R33" s="8" t="str">
        <f t="shared" ref="R33:R96" si="63">IF(Q33="","",IF(Q33&gt;$F33,"No Cumple",IF(Q33&lt;$AQ33,"Aclarar Valor","Cumple")))</f>
        <v>Cumple</v>
      </c>
      <c r="S33" s="55">
        <v>101419</v>
      </c>
      <c r="T33" s="8" t="str">
        <f t="shared" ref="T33:T96" si="64">IF(S33="","",IF(S33&gt;$F33,"No Cumple",IF(S33&lt;$AQ33,"Aclarar Valor","Cumple")))</f>
        <v>Cumple</v>
      </c>
      <c r="U33" s="8">
        <v>101421</v>
      </c>
      <c r="V33" s="8" t="str">
        <f t="shared" ref="V33:V96" si="65">IF(U33="","",IF(U33&gt;$F33,"No Cumple",IF(U33&lt;$AQ33,"Aclarar Valor","Cumple")))</f>
        <v>Cumple</v>
      </c>
      <c r="W33" s="8"/>
      <c r="X33" s="8" t="str">
        <f t="shared" ref="X33:X96" si="66">IF(W33="","",IF(W33&gt;$F33,"No Cumple",IF(W33&lt;$AQ33,"Aclarar Valor","Cumple")))</f>
        <v/>
      </c>
      <c r="Y33" s="8">
        <v>101420</v>
      </c>
      <c r="Z33" s="8" t="str">
        <f t="shared" ref="Z33:Z96" si="67">IF(Y33="","",IF(Y33&gt;$F33,"No Cumple",IF(Y33&lt;$AQ33,"Aclarar Valor","Cumple")))</f>
        <v>Cumple</v>
      </c>
      <c r="AA33" s="8">
        <v>96349.95</v>
      </c>
      <c r="AB33" s="8" t="str">
        <f t="shared" ref="AB33:AB96" si="68">IF(AA33="","",IF(AA33&gt;$F33,"No Cumple",IF(AA33&lt;$AQ33,"Aclarar Valor","Cumple")))</f>
        <v>Cumple</v>
      </c>
      <c r="AC33" s="8">
        <v>101421</v>
      </c>
      <c r="AD33" s="8" t="str">
        <f t="shared" ref="AD33:AD96" si="69">IF(AC33="","",IF(AC33&gt;$F33,"No Cumple",IF(AC33&lt;$AQ33,"Aclarar Valor","Cumple")))</f>
        <v>Cumple</v>
      </c>
      <c r="AE33" s="8">
        <v>101421</v>
      </c>
      <c r="AF33" s="8" t="str">
        <f t="shared" ref="AF33:AF96" si="70">IF(AE33="","",IF(AE33&gt;$F33,"No Cumple",IF(AE33&lt;$AQ33,"Aclarar Valor","Cumple")))</f>
        <v>Cumple</v>
      </c>
      <c r="AG33" s="8">
        <v>101421</v>
      </c>
      <c r="AH33" s="8" t="str">
        <f t="shared" ref="AH33:AH96" si="71">IF(AG33="","",IF(AG33&gt;$F33,"No Cumple",IF(AG33&lt;$AQ33,"Aclarar Valor","Cumple")))</f>
        <v>Cumple</v>
      </c>
      <c r="AI33" s="8">
        <v>96349</v>
      </c>
      <c r="AJ33" s="8" t="str">
        <f t="shared" ref="AJ33:AJ96" si="72">IF(AI33="","",IF(AI33&gt;$F33,"No Cumple",IF(AI33&lt;$AQ33,"Aclarar Valor","Cumple")))</f>
        <v>Cumple</v>
      </c>
      <c r="AK33" s="8">
        <v>101421</v>
      </c>
      <c r="AL33" s="8" t="str">
        <f t="shared" ref="AL33:AL96" si="73">IF(AK33="","",IF(AK33&gt;$F33,"No Cumple",IF(AK33&lt;$AQ33,"Aclarar Valor","Cumple")))</f>
        <v>Cumple</v>
      </c>
      <c r="AM33" s="8">
        <v>96591</v>
      </c>
      <c r="AN33" s="8" t="str">
        <f t="shared" ref="AN33:AN96" si="74">IF(AM33="","",IF(AM33&gt;$F33,"No Cumple",IF(AM33&lt;$AQ33,"Aclarar Valor","Cumple")))</f>
        <v>Cumple</v>
      </c>
      <c r="AO33" s="8">
        <v>101421</v>
      </c>
      <c r="AP33" s="8" t="str">
        <f t="shared" ref="AP33:AP96" si="75">IF(AO33="","",IF(AO33&gt;$F33,"No Cumple",IF(AO33&lt;$AQ33,"Aclarar Valor","Cumple")))</f>
        <v>Cumple</v>
      </c>
      <c r="AQ33" s="46">
        <f>F33*0.8</f>
        <v>81136.800000000003</v>
      </c>
      <c r="AR33" s="46">
        <f>IFERROR(MEDIAN(AI33,AA33,W33,O33)-STDEV(AI33,AA33,W33,O33),"")</f>
        <v>96056.008787105602</v>
      </c>
      <c r="AS33" s="36"/>
      <c r="AT33" s="44"/>
    </row>
    <row r="34" spans="2:46" x14ac:dyDescent="0.3">
      <c r="B34" s="9">
        <v>2</v>
      </c>
      <c r="C34" s="53" t="s">
        <v>34</v>
      </c>
      <c r="D34" s="9" t="s">
        <v>145</v>
      </c>
      <c r="E34" s="9">
        <v>1</v>
      </c>
      <c r="F34" s="10">
        <v>101421</v>
      </c>
      <c r="G34" s="55">
        <v>101420</v>
      </c>
      <c r="H34" s="8" t="str">
        <f t="shared" si="58"/>
        <v>Cumple</v>
      </c>
      <c r="I34" s="55">
        <v>101421</v>
      </c>
      <c r="J34" s="8" t="str">
        <f t="shared" si="59"/>
        <v>Cumple</v>
      </c>
      <c r="K34" s="55"/>
      <c r="L34" s="8" t="str">
        <f t="shared" si="60"/>
        <v/>
      </c>
      <c r="M34" s="55">
        <v>101421</v>
      </c>
      <c r="N34" s="8" t="str">
        <f t="shared" si="61"/>
        <v>Cumple</v>
      </c>
      <c r="O34" s="55">
        <v>95842</v>
      </c>
      <c r="P34" s="8" t="str">
        <f t="shared" si="62"/>
        <v>Cumple</v>
      </c>
      <c r="Q34" s="55">
        <v>101421</v>
      </c>
      <c r="R34" s="8" t="str">
        <f t="shared" si="63"/>
        <v>Cumple</v>
      </c>
      <c r="S34" s="55">
        <v>101419</v>
      </c>
      <c r="T34" s="8" t="str">
        <f t="shared" si="64"/>
        <v>Cumple</v>
      </c>
      <c r="U34" s="8">
        <v>101421</v>
      </c>
      <c r="V34" s="8" t="str">
        <f t="shared" si="65"/>
        <v>Cumple</v>
      </c>
      <c r="W34" s="8"/>
      <c r="X34" s="8" t="str">
        <f t="shared" si="66"/>
        <v/>
      </c>
      <c r="Y34" s="8">
        <v>101420</v>
      </c>
      <c r="Z34" s="8" t="str">
        <f t="shared" si="67"/>
        <v>Cumple</v>
      </c>
      <c r="AA34" s="8">
        <v>96349.95</v>
      </c>
      <c r="AB34" s="8" t="str">
        <f t="shared" si="68"/>
        <v>Cumple</v>
      </c>
      <c r="AC34" s="8">
        <v>101421</v>
      </c>
      <c r="AD34" s="8" t="str">
        <f t="shared" si="69"/>
        <v>Cumple</v>
      </c>
      <c r="AE34" s="8">
        <v>101421</v>
      </c>
      <c r="AF34" s="8" t="str">
        <f t="shared" si="70"/>
        <v>Cumple</v>
      </c>
      <c r="AG34" s="8">
        <v>101421</v>
      </c>
      <c r="AH34" s="8" t="str">
        <f t="shared" si="71"/>
        <v>Cumple</v>
      </c>
      <c r="AI34" s="8">
        <v>96349</v>
      </c>
      <c r="AJ34" s="8" t="str">
        <f t="shared" si="72"/>
        <v>Cumple</v>
      </c>
      <c r="AK34" s="8">
        <v>101421</v>
      </c>
      <c r="AL34" s="8" t="str">
        <f t="shared" si="73"/>
        <v>Cumple</v>
      </c>
      <c r="AM34" s="8">
        <v>96591</v>
      </c>
      <c r="AN34" s="8" t="str">
        <f t="shared" si="74"/>
        <v>Cumple</v>
      </c>
      <c r="AO34" s="8">
        <v>101421</v>
      </c>
      <c r="AP34" s="8" t="str">
        <f t="shared" si="75"/>
        <v>Cumple</v>
      </c>
      <c r="AQ34" s="46">
        <f t="shared" ref="AQ34:AQ97" si="76">F34*0.8</f>
        <v>81136.800000000003</v>
      </c>
      <c r="AR34" s="46">
        <f t="shared" ref="AR34:AR97" si="77">IFERROR(MEDIAN(AI34,AA34,W34,O34)-STDEV(AI34,AA34,W34,O34),"")</f>
        <v>96056.008787105602</v>
      </c>
      <c r="AS34" s="36"/>
      <c r="AT34" s="61"/>
    </row>
    <row r="35" spans="2:46" x14ac:dyDescent="0.3">
      <c r="B35" s="9">
        <v>3</v>
      </c>
      <c r="C35" s="53" t="s">
        <v>35</v>
      </c>
      <c r="D35" s="9" t="s">
        <v>145</v>
      </c>
      <c r="E35" s="9">
        <v>1</v>
      </c>
      <c r="F35" s="10">
        <v>85220</v>
      </c>
      <c r="G35" s="55">
        <v>85215</v>
      </c>
      <c r="H35" s="8" t="str">
        <f t="shared" si="58"/>
        <v>Cumple</v>
      </c>
      <c r="I35" s="55">
        <v>85220</v>
      </c>
      <c r="J35" s="8" t="str">
        <f t="shared" si="59"/>
        <v>Cumple</v>
      </c>
      <c r="K35" s="55"/>
      <c r="L35" s="8" t="str">
        <f t="shared" si="60"/>
        <v/>
      </c>
      <c r="M35" s="55">
        <v>85220</v>
      </c>
      <c r="N35" s="8" t="str">
        <f t="shared" si="61"/>
        <v>Cumple</v>
      </c>
      <c r="O35" s="55">
        <v>80532</v>
      </c>
      <c r="P35" s="8" t="str">
        <f t="shared" si="62"/>
        <v>Cumple</v>
      </c>
      <c r="Q35" s="55">
        <v>85220</v>
      </c>
      <c r="R35" s="8" t="str">
        <f t="shared" si="63"/>
        <v>Cumple</v>
      </c>
      <c r="S35" s="55">
        <v>85218</v>
      </c>
      <c r="T35" s="8" t="str">
        <f t="shared" si="64"/>
        <v>Cumple</v>
      </c>
      <c r="U35" s="8">
        <v>85220</v>
      </c>
      <c r="V35" s="8" t="str">
        <f t="shared" si="65"/>
        <v>Cumple</v>
      </c>
      <c r="W35" s="8"/>
      <c r="X35" s="8" t="str">
        <f t="shared" si="66"/>
        <v/>
      </c>
      <c r="Y35" s="8">
        <v>85220</v>
      </c>
      <c r="Z35" s="8" t="str">
        <f t="shared" si="67"/>
        <v>Cumple</v>
      </c>
      <c r="AA35" s="8">
        <v>80959</v>
      </c>
      <c r="AB35" s="8" t="str">
        <f t="shared" si="68"/>
        <v>Cumple</v>
      </c>
      <c r="AC35" s="8">
        <v>85220</v>
      </c>
      <c r="AD35" s="8" t="str">
        <f t="shared" si="69"/>
        <v>Cumple</v>
      </c>
      <c r="AE35" s="8">
        <v>85220</v>
      </c>
      <c r="AF35" s="8" t="str">
        <f t="shared" si="70"/>
        <v>Cumple</v>
      </c>
      <c r="AG35" s="8">
        <v>85220</v>
      </c>
      <c r="AH35" s="8" t="str">
        <f t="shared" si="71"/>
        <v>Cumple</v>
      </c>
      <c r="AI35" s="8">
        <v>80958</v>
      </c>
      <c r="AJ35" s="8" t="str">
        <f t="shared" si="72"/>
        <v>Cumple</v>
      </c>
      <c r="AK35" s="8">
        <v>85220</v>
      </c>
      <c r="AL35" s="8" t="str">
        <f t="shared" si="73"/>
        <v>Cumple</v>
      </c>
      <c r="AM35" s="8">
        <v>81162</v>
      </c>
      <c r="AN35" s="8" t="str">
        <f t="shared" si="74"/>
        <v>Cumple</v>
      </c>
      <c r="AO35" s="8">
        <v>85220</v>
      </c>
      <c r="AP35" s="8" t="str">
        <f t="shared" si="75"/>
        <v>Cumple</v>
      </c>
      <c r="AQ35" s="46">
        <f t="shared" si="76"/>
        <v>68176</v>
      </c>
      <c r="AR35" s="46">
        <f t="shared" si="77"/>
        <v>80711.759602556092</v>
      </c>
      <c r="AS35" s="36"/>
      <c r="AT35" s="61"/>
    </row>
    <row r="36" spans="2:46" x14ac:dyDescent="0.3">
      <c r="B36" s="9">
        <v>4</v>
      </c>
      <c r="C36" s="53" t="s">
        <v>36</v>
      </c>
      <c r="D36" s="9" t="s">
        <v>145</v>
      </c>
      <c r="E36" s="9">
        <v>1</v>
      </c>
      <c r="F36" s="10">
        <v>82082</v>
      </c>
      <c r="G36" s="55">
        <v>82080</v>
      </c>
      <c r="H36" s="8" t="str">
        <f t="shared" si="58"/>
        <v>Cumple</v>
      </c>
      <c r="I36" s="55">
        <v>82082</v>
      </c>
      <c r="J36" s="8" t="str">
        <f t="shared" si="59"/>
        <v>Cumple</v>
      </c>
      <c r="K36" s="55"/>
      <c r="L36" s="8" t="str">
        <f t="shared" si="60"/>
        <v/>
      </c>
      <c r="M36" s="55">
        <v>82082</v>
      </c>
      <c r="N36" s="8" t="str">
        <f t="shared" si="61"/>
        <v>Cumple</v>
      </c>
      <c r="O36" s="55">
        <v>77567</v>
      </c>
      <c r="P36" s="8" t="str">
        <f t="shared" si="62"/>
        <v>Cumple</v>
      </c>
      <c r="Q36" s="55">
        <v>82082</v>
      </c>
      <c r="R36" s="8" t="str">
        <f t="shared" si="63"/>
        <v>Cumple</v>
      </c>
      <c r="S36" s="55">
        <v>82080</v>
      </c>
      <c r="T36" s="8" t="str">
        <f t="shared" si="64"/>
        <v>Cumple</v>
      </c>
      <c r="U36" s="8">
        <v>82082</v>
      </c>
      <c r="V36" s="8" t="str">
        <f t="shared" si="65"/>
        <v>Cumple</v>
      </c>
      <c r="W36" s="8"/>
      <c r="X36" s="8" t="str">
        <f t="shared" si="66"/>
        <v/>
      </c>
      <c r="Y36" s="8">
        <v>82082</v>
      </c>
      <c r="Z36" s="8" t="str">
        <f t="shared" si="67"/>
        <v>Cumple</v>
      </c>
      <c r="AA36" s="8">
        <v>77977.899999999994</v>
      </c>
      <c r="AB36" s="8" t="str">
        <f t="shared" si="68"/>
        <v>Cumple</v>
      </c>
      <c r="AC36" s="8">
        <v>82082</v>
      </c>
      <c r="AD36" s="8" t="str">
        <f t="shared" si="69"/>
        <v>Cumple</v>
      </c>
      <c r="AE36" s="8">
        <v>82082</v>
      </c>
      <c r="AF36" s="8" t="str">
        <f t="shared" si="70"/>
        <v>Cumple</v>
      </c>
      <c r="AG36" s="8">
        <v>82082</v>
      </c>
      <c r="AH36" s="8" t="str">
        <f t="shared" si="71"/>
        <v>Cumple</v>
      </c>
      <c r="AI36" s="8">
        <v>77977</v>
      </c>
      <c r="AJ36" s="8" t="str">
        <f t="shared" si="72"/>
        <v>Cumple</v>
      </c>
      <c r="AK36" s="8">
        <v>82082</v>
      </c>
      <c r="AL36" s="8" t="str">
        <f t="shared" si="73"/>
        <v>Cumple</v>
      </c>
      <c r="AM36" s="8">
        <v>78173</v>
      </c>
      <c r="AN36" s="8" t="str">
        <f t="shared" si="74"/>
        <v>Cumple</v>
      </c>
      <c r="AO36" s="8">
        <v>82082</v>
      </c>
      <c r="AP36" s="8" t="str">
        <f t="shared" si="75"/>
        <v>Cumple</v>
      </c>
      <c r="AQ36" s="46">
        <f t="shared" si="76"/>
        <v>65665.600000000006</v>
      </c>
      <c r="AR36" s="46">
        <f t="shared" si="77"/>
        <v>77740.026154748397</v>
      </c>
      <c r="AS36" s="36"/>
      <c r="AT36" s="61"/>
    </row>
    <row r="37" spans="2:46" x14ac:dyDescent="0.3">
      <c r="B37" s="9">
        <v>5</v>
      </c>
      <c r="C37" s="53" t="s">
        <v>37</v>
      </c>
      <c r="D37" s="9" t="s">
        <v>145</v>
      </c>
      <c r="E37" s="9">
        <v>1</v>
      </c>
      <c r="F37" s="10">
        <v>96129</v>
      </c>
      <c r="G37" s="55">
        <v>96125</v>
      </c>
      <c r="H37" s="8" t="str">
        <f t="shared" si="58"/>
        <v>Cumple</v>
      </c>
      <c r="I37" s="55">
        <v>96129</v>
      </c>
      <c r="J37" s="8" t="str">
        <f t="shared" si="59"/>
        <v>Cumple</v>
      </c>
      <c r="K37" s="55"/>
      <c r="L37" s="8" t="str">
        <f t="shared" si="60"/>
        <v/>
      </c>
      <c r="M37" s="55">
        <v>96129</v>
      </c>
      <c r="N37" s="8" t="str">
        <f t="shared" si="61"/>
        <v>Cumple</v>
      </c>
      <c r="O37" s="55">
        <v>90841</v>
      </c>
      <c r="P37" s="8" t="str">
        <f t="shared" si="62"/>
        <v>Cumple</v>
      </c>
      <c r="Q37" s="55">
        <v>96129</v>
      </c>
      <c r="R37" s="8" t="str">
        <f t="shared" si="63"/>
        <v>Cumple</v>
      </c>
      <c r="S37" s="55">
        <v>96127</v>
      </c>
      <c r="T37" s="8" t="str">
        <f t="shared" si="64"/>
        <v>Cumple</v>
      </c>
      <c r="U37" s="8">
        <v>96129</v>
      </c>
      <c r="V37" s="8" t="str">
        <f t="shared" si="65"/>
        <v>Cumple</v>
      </c>
      <c r="W37" s="8"/>
      <c r="X37" s="8" t="str">
        <f t="shared" si="66"/>
        <v/>
      </c>
      <c r="Y37" s="8">
        <v>96129</v>
      </c>
      <c r="Z37" s="8" t="str">
        <f t="shared" si="67"/>
        <v>Cumple</v>
      </c>
      <c r="AA37" s="8">
        <v>91322.55</v>
      </c>
      <c r="AB37" s="8" t="str">
        <f t="shared" si="68"/>
        <v>Cumple</v>
      </c>
      <c r="AC37" s="8">
        <v>96129</v>
      </c>
      <c r="AD37" s="8" t="str">
        <f t="shared" si="69"/>
        <v>Cumple</v>
      </c>
      <c r="AE37" s="8">
        <v>96129</v>
      </c>
      <c r="AF37" s="8" t="str">
        <f t="shared" si="70"/>
        <v>Cumple</v>
      </c>
      <c r="AG37" s="8">
        <v>96129</v>
      </c>
      <c r="AH37" s="8" t="str">
        <f t="shared" si="71"/>
        <v>Cumple</v>
      </c>
      <c r="AI37" s="8">
        <v>91322</v>
      </c>
      <c r="AJ37" s="8" t="str">
        <f t="shared" si="72"/>
        <v>Cumple</v>
      </c>
      <c r="AK37" s="8">
        <v>96129</v>
      </c>
      <c r="AL37" s="8" t="str">
        <f t="shared" si="73"/>
        <v>Cumple</v>
      </c>
      <c r="AM37" s="8">
        <v>91551</v>
      </c>
      <c r="AN37" s="8" t="str">
        <f t="shared" si="74"/>
        <v>Cumple</v>
      </c>
      <c r="AO37" s="8">
        <v>96129</v>
      </c>
      <c r="AP37" s="8" t="str">
        <f t="shared" si="75"/>
        <v>Cumple</v>
      </c>
      <c r="AQ37" s="46">
        <f t="shared" si="76"/>
        <v>76903.199999999997</v>
      </c>
      <c r="AR37" s="46">
        <f t="shared" si="77"/>
        <v>91044.135613113162</v>
      </c>
      <c r="AS37" s="36"/>
      <c r="AT37" s="61"/>
    </row>
    <row r="38" spans="2:46" x14ac:dyDescent="0.3">
      <c r="B38" s="9">
        <v>6</v>
      </c>
      <c r="C38" s="53" t="s">
        <v>38</v>
      </c>
      <c r="D38" s="9" t="s">
        <v>145</v>
      </c>
      <c r="E38" s="9">
        <v>1</v>
      </c>
      <c r="F38" s="10">
        <v>16677</v>
      </c>
      <c r="G38" s="55">
        <v>16675</v>
      </c>
      <c r="H38" s="8" t="str">
        <f t="shared" si="58"/>
        <v>Cumple</v>
      </c>
      <c r="I38" s="55">
        <v>16677</v>
      </c>
      <c r="J38" s="8" t="str">
        <f t="shared" si="59"/>
        <v>Cumple</v>
      </c>
      <c r="K38" s="55"/>
      <c r="L38" s="8" t="str">
        <f t="shared" si="60"/>
        <v/>
      </c>
      <c r="M38" s="55">
        <v>16677</v>
      </c>
      <c r="N38" s="8" t="str">
        <f t="shared" si="61"/>
        <v>Cumple</v>
      </c>
      <c r="O38" s="55">
        <v>15759</v>
      </c>
      <c r="P38" s="8" t="str">
        <f t="shared" si="62"/>
        <v>Cumple</v>
      </c>
      <c r="Q38" s="55">
        <v>16677</v>
      </c>
      <c r="R38" s="8" t="str">
        <f t="shared" si="63"/>
        <v>Cumple</v>
      </c>
      <c r="S38" s="55">
        <v>16675</v>
      </c>
      <c r="T38" s="8" t="str">
        <f t="shared" si="64"/>
        <v>Cumple</v>
      </c>
      <c r="U38" s="8">
        <v>16677</v>
      </c>
      <c r="V38" s="8" t="str">
        <f t="shared" si="65"/>
        <v>Cumple</v>
      </c>
      <c r="W38" s="8"/>
      <c r="X38" s="8" t="str">
        <f t="shared" si="66"/>
        <v/>
      </c>
      <c r="Y38" s="8">
        <v>16677</v>
      </c>
      <c r="Z38" s="8" t="str">
        <f t="shared" si="67"/>
        <v>Cumple</v>
      </c>
      <c r="AA38" s="8">
        <v>15843.15</v>
      </c>
      <c r="AB38" s="8" t="str">
        <f t="shared" si="68"/>
        <v>Cumple</v>
      </c>
      <c r="AC38" s="8">
        <v>16677</v>
      </c>
      <c r="AD38" s="8" t="str">
        <f t="shared" si="69"/>
        <v>Cumple</v>
      </c>
      <c r="AE38" s="8">
        <v>16677</v>
      </c>
      <c r="AF38" s="8" t="str">
        <f t="shared" si="70"/>
        <v>Cumple</v>
      </c>
      <c r="AG38" s="8">
        <v>16677</v>
      </c>
      <c r="AH38" s="8" t="str">
        <f t="shared" si="71"/>
        <v>Cumple</v>
      </c>
      <c r="AI38" s="8">
        <v>15842</v>
      </c>
      <c r="AJ38" s="8" t="str">
        <f t="shared" si="72"/>
        <v>Cumple</v>
      </c>
      <c r="AK38" s="8">
        <v>16677</v>
      </c>
      <c r="AL38" s="8" t="str">
        <f t="shared" si="73"/>
        <v>Cumple</v>
      </c>
      <c r="AM38" s="8">
        <v>15883</v>
      </c>
      <c r="AN38" s="8" t="str">
        <f t="shared" si="74"/>
        <v>Cumple</v>
      </c>
      <c r="AO38" s="8">
        <v>16677</v>
      </c>
      <c r="AP38" s="8" t="str">
        <f t="shared" si="75"/>
        <v>Cumple</v>
      </c>
      <c r="AQ38" s="46">
        <f t="shared" si="76"/>
        <v>13341.6</v>
      </c>
      <c r="AR38" s="46">
        <f t="shared" si="77"/>
        <v>15793.744525353766</v>
      </c>
      <c r="AS38" s="36"/>
      <c r="AT38" s="61"/>
    </row>
    <row r="39" spans="2:46" x14ac:dyDescent="0.3">
      <c r="B39" s="9">
        <v>7</v>
      </c>
      <c r="C39" s="53" t="s">
        <v>39</v>
      </c>
      <c r="D39" s="9" t="s">
        <v>145</v>
      </c>
      <c r="E39" s="9">
        <v>1</v>
      </c>
      <c r="F39" s="10">
        <v>130199</v>
      </c>
      <c r="G39" s="55">
        <v>130195</v>
      </c>
      <c r="H39" s="8" t="str">
        <f t="shared" si="58"/>
        <v>Cumple</v>
      </c>
      <c r="I39" s="55">
        <v>130199</v>
      </c>
      <c r="J39" s="8" t="str">
        <f t="shared" si="59"/>
        <v>Cumple</v>
      </c>
      <c r="K39" s="55"/>
      <c r="L39" s="8" t="str">
        <f t="shared" si="60"/>
        <v/>
      </c>
      <c r="M39" s="55">
        <v>130199</v>
      </c>
      <c r="N39" s="8" t="str">
        <f t="shared" si="61"/>
        <v>Cumple</v>
      </c>
      <c r="O39" s="55">
        <v>123038</v>
      </c>
      <c r="P39" s="8" t="str">
        <f t="shared" si="62"/>
        <v>Cumple</v>
      </c>
      <c r="Q39" s="55">
        <v>130199</v>
      </c>
      <c r="R39" s="8" t="str">
        <f t="shared" si="63"/>
        <v>Cumple</v>
      </c>
      <c r="S39" s="55">
        <v>130197</v>
      </c>
      <c r="T39" s="8" t="str">
        <f t="shared" si="64"/>
        <v>Cumple</v>
      </c>
      <c r="U39" s="8">
        <v>130199</v>
      </c>
      <c r="V39" s="8" t="str">
        <f t="shared" si="65"/>
        <v>Cumple</v>
      </c>
      <c r="W39" s="8"/>
      <c r="X39" s="8" t="str">
        <f t="shared" si="66"/>
        <v/>
      </c>
      <c r="Y39" s="8">
        <v>130199</v>
      </c>
      <c r="Z39" s="8" t="str">
        <f t="shared" si="67"/>
        <v>Cumple</v>
      </c>
      <c r="AA39" s="8">
        <v>123689.05</v>
      </c>
      <c r="AB39" s="8" t="str">
        <f t="shared" si="68"/>
        <v>Cumple</v>
      </c>
      <c r="AC39" s="8">
        <v>130199</v>
      </c>
      <c r="AD39" s="8" t="str">
        <f t="shared" si="69"/>
        <v>Cumple</v>
      </c>
      <c r="AE39" s="8">
        <v>130199</v>
      </c>
      <c r="AF39" s="8" t="str">
        <f t="shared" si="70"/>
        <v>Cumple</v>
      </c>
      <c r="AG39" s="8">
        <v>130199</v>
      </c>
      <c r="AH39" s="8" t="str">
        <f t="shared" si="71"/>
        <v>Cumple</v>
      </c>
      <c r="AI39" s="8">
        <v>123688</v>
      </c>
      <c r="AJ39" s="8" t="str">
        <f t="shared" si="72"/>
        <v>Cumple</v>
      </c>
      <c r="AK39" s="8">
        <v>130199</v>
      </c>
      <c r="AL39" s="8" t="str">
        <f t="shared" si="73"/>
        <v>Cumple</v>
      </c>
      <c r="AM39" s="8">
        <v>123999</v>
      </c>
      <c r="AN39" s="8" t="str">
        <f t="shared" si="74"/>
        <v>Cumple</v>
      </c>
      <c r="AO39" s="8">
        <v>130199</v>
      </c>
      <c r="AP39" s="8" t="str">
        <f t="shared" si="75"/>
        <v>Cumple</v>
      </c>
      <c r="AQ39" s="46">
        <f t="shared" si="76"/>
        <v>104159.20000000001</v>
      </c>
      <c r="AR39" s="46">
        <f t="shared" si="77"/>
        <v>123312.41884920388</v>
      </c>
      <c r="AS39" s="36"/>
      <c r="AT39" s="61"/>
    </row>
    <row r="40" spans="2:46" x14ac:dyDescent="0.3">
      <c r="B40" s="9">
        <v>8</v>
      </c>
      <c r="C40" s="53" t="s">
        <v>40</v>
      </c>
      <c r="D40" s="9" t="s">
        <v>145</v>
      </c>
      <c r="E40" s="9">
        <v>1</v>
      </c>
      <c r="F40" s="10">
        <v>91809</v>
      </c>
      <c r="G40" s="55">
        <v>91805</v>
      </c>
      <c r="H40" s="8" t="str">
        <f t="shared" si="58"/>
        <v>Cumple</v>
      </c>
      <c r="I40" s="55">
        <v>91809</v>
      </c>
      <c r="J40" s="8" t="str">
        <f t="shared" si="59"/>
        <v>Cumple</v>
      </c>
      <c r="K40" s="55"/>
      <c r="L40" s="8" t="str">
        <f t="shared" si="60"/>
        <v/>
      </c>
      <c r="M40" s="55">
        <v>91809</v>
      </c>
      <c r="N40" s="8" t="str">
        <f t="shared" si="61"/>
        <v>Cumple</v>
      </c>
      <c r="O40" s="55">
        <v>86759</v>
      </c>
      <c r="P40" s="8" t="str">
        <f t="shared" si="62"/>
        <v>Cumple</v>
      </c>
      <c r="Q40" s="55">
        <v>91809</v>
      </c>
      <c r="R40" s="8" t="str">
        <f t="shared" si="63"/>
        <v>Cumple</v>
      </c>
      <c r="S40" s="55">
        <v>91807</v>
      </c>
      <c r="T40" s="8" t="str">
        <f t="shared" si="64"/>
        <v>Cumple</v>
      </c>
      <c r="U40" s="8">
        <v>91809</v>
      </c>
      <c r="V40" s="8" t="str">
        <f t="shared" si="65"/>
        <v>Cumple</v>
      </c>
      <c r="W40" s="8"/>
      <c r="X40" s="8" t="str">
        <f t="shared" si="66"/>
        <v/>
      </c>
      <c r="Y40" s="8">
        <v>91809</v>
      </c>
      <c r="Z40" s="8" t="str">
        <f t="shared" si="67"/>
        <v>Cumple</v>
      </c>
      <c r="AA40" s="8">
        <v>87218.55</v>
      </c>
      <c r="AB40" s="8" t="str">
        <f t="shared" si="68"/>
        <v>Cumple</v>
      </c>
      <c r="AC40" s="8">
        <v>91809</v>
      </c>
      <c r="AD40" s="8" t="str">
        <f t="shared" si="69"/>
        <v>Cumple</v>
      </c>
      <c r="AE40" s="8">
        <v>91809</v>
      </c>
      <c r="AF40" s="8" t="str">
        <f t="shared" si="70"/>
        <v>Cumple</v>
      </c>
      <c r="AG40" s="8">
        <v>91809</v>
      </c>
      <c r="AH40" s="8" t="str">
        <f t="shared" si="71"/>
        <v>Cumple</v>
      </c>
      <c r="AI40" s="8">
        <v>87218</v>
      </c>
      <c r="AJ40" s="8" t="str">
        <f t="shared" si="72"/>
        <v>Cumple</v>
      </c>
      <c r="AK40" s="8">
        <v>91809</v>
      </c>
      <c r="AL40" s="8" t="str">
        <f t="shared" si="73"/>
        <v>Cumple</v>
      </c>
      <c r="AM40" s="8">
        <v>87437</v>
      </c>
      <c r="AN40" s="8" t="str">
        <f t="shared" si="74"/>
        <v>Cumple</v>
      </c>
      <c r="AO40" s="8">
        <v>91809</v>
      </c>
      <c r="AP40" s="8" t="str">
        <f t="shared" si="75"/>
        <v>Cumple</v>
      </c>
      <c r="AQ40" s="46">
        <f t="shared" si="76"/>
        <v>73447.199999999997</v>
      </c>
      <c r="AR40" s="46">
        <f t="shared" si="77"/>
        <v>86952.837312516756</v>
      </c>
      <c r="AS40" s="36"/>
      <c r="AT40" s="61"/>
    </row>
    <row r="41" spans="2:46" x14ac:dyDescent="0.3">
      <c r="B41" s="9">
        <v>9</v>
      </c>
      <c r="C41" s="53" t="s">
        <v>41</v>
      </c>
      <c r="D41" s="9" t="s">
        <v>145</v>
      </c>
      <c r="E41" s="9">
        <v>1</v>
      </c>
      <c r="F41" s="10">
        <v>93375</v>
      </c>
      <c r="G41" s="55">
        <v>93370</v>
      </c>
      <c r="H41" s="8" t="str">
        <f t="shared" si="58"/>
        <v>Cumple</v>
      </c>
      <c r="I41" s="55">
        <v>93375</v>
      </c>
      <c r="J41" s="8" t="str">
        <f t="shared" si="59"/>
        <v>Cumple</v>
      </c>
      <c r="K41" s="55"/>
      <c r="L41" s="8" t="str">
        <f t="shared" si="60"/>
        <v/>
      </c>
      <c r="M41" s="55">
        <v>93375</v>
      </c>
      <c r="N41" s="8" t="str">
        <f t="shared" si="61"/>
        <v>Cumple</v>
      </c>
      <c r="O41" s="55">
        <v>88239</v>
      </c>
      <c r="P41" s="8" t="str">
        <f t="shared" si="62"/>
        <v>Cumple</v>
      </c>
      <c r="Q41" s="55">
        <v>93375</v>
      </c>
      <c r="R41" s="8" t="str">
        <f t="shared" si="63"/>
        <v>Cumple</v>
      </c>
      <c r="S41" s="55">
        <v>93373</v>
      </c>
      <c r="T41" s="8" t="str">
        <f t="shared" si="64"/>
        <v>Cumple</v>
      </c>
      <c r="U41" s="8">
        <v>93375</v>
      </c>
      <c r="V41" s="8" t="str">
        <f t="shared" si="65"/>
        <v>Cumple</v>
      </c>
      <c r="W41" s="8"/>
      <c r="X41" s="8" t="str">
        <f t="shared" si="66"/>
        <v/>
      </c>
      <c r="Y41" s="8">
        <v>93375</v>
      </c>
      <c r="Z41" s="8" t="str">
        <f t="shared" si="67"/>
        <v>Cumple</v>
      </c>
      <c r="AA41" s="8">
        <v>88706.25</v>
      </c>
      <c r="AB41" s="8" t="str">
        <f t="shared" si="68"/>
        <v>Cumple</v>
      </c>
      <c r="AC41" s="8">
        <v>93375</v>
      </c>
      <c r="AD41" s="8" t="str">
        <f t="shared" si="69"/>
        <v>Cumple</v>
      </c>
      <c r="AE41" s="8">
        <v>93375</v>
      </c>
      <c r="AF41" s="8" t="str">
        <f t="shared" si="70"/>
        <v>Cumple</v>
      </c>
      <c r="AG41" s="8">
        <v>93375</v>
      </c>
      <c r="AH41" s="8" t="str">
        <f t="shared" si="71"/>
        <v>Cumple</v>
      </c>
      <c r="AI41" s="8">
        <v>88705</v>
      </c>
      <c r="AJ41" s="8" t="str">
        <f t="shared" si="72"/>
        <v>Cumple</v>
      </c>
      <c r="AK41" s="8">
        <v>93375</v>
      </c>
      <c r="AL41" s="8" t="str">
        <f t="shared" si="73"/>
        <v>Cumple</v>
      </c>
      <c r="AM41" s="8">
        <v>88929</v>
      </c>
      <c r="AN41" s="8" t="str">
        <f t="shared" si="74"/>
        <v>Cumple</v>
      </c>
      <c r="AO41" s="8">
        <v>93375</v>
      </c>
      <c r="AP41" s="8" t="str">
        <f t="shared" si="75"/>
        <v>Cumple</v>
      </c>
      <c r="AQ41" s="46">
        <f t="shared" si="76"/>
        <v>74700</v>
      </c>
      <c r="AR41" s="46">
        <f t="shared" si="77"/>
        <v>88435.59320566598</v>
      </c>
      <c r="AS41" s="36"/>
      <c r="AT41" s="61"/>
    </row>
    <row r="42" spans="2:46" x14ac:dyDescent="0.3">
      <c r="B42" s="9">
        <v>10</v>
      </c>
      <c r="C42" s="53" t="s">
        <v>42</v>
      </c>
      <c r="D42" s="9" t="s">
        <v>145</v>
      </c>
      <c r="E42" s="9">
        <v>1</v>
      </c>
      <c r="F42" s="10">
        <v>122932</v>
      </c>
      <c r="G42" s="55">
        <v>122930</v>
      </c>
      <c r="H42" s="8" t="str">
        <f t="shared" si="58"/>
        <v>Cumple</v>
      </c>
      <c r="I42" s="55">
        <v>122932</v>
      </c>
      <c r="J42" s="8" t="str">
        <f t="shared" si="59"/>
        <v>Cumple</v>
      </c>
      <c r="K42" s="55"/>
      <c r="L42" s="8" t="str">
        <f t="shared" si="60"/>
        <v/>
      </c>
      <c r="M42" s="55">
        <v>122932</v>
      </c>
      <c r="N42" s="8" t="str">
        <f t="shared" si="61"/>
        <v>Cumple</v>
      </c>
      <c r="O42" s="55">
        <v>116170</v>
      </c>
      <c r="P42" s="8" t="str">
        <f t="shared" si="62"/>
        <v>Cumple</v>
      </c>
      <c r="Q42" s="55">
        <v>122932</v>
      </c>
      <c r="R42" s="8" t="str">
        <f t="shared" si="63"/>
        <v>Cumple</v>
      </c>
      <c r="S42" s="55">
        <v>122930</v>
      </c>
      <c r="T42" s="8" t="str">
        <f t="shared" si="64"/>
        <v>Cumple</v>
      </c>
      <c r="U42" s="8">
        <v>122932</v>
      </c>
      <c r="V42" s="8" t="str">
        <f t="shared" si="65"/>
        <v>Cumple</v>
      </c>
      <c r="W42" s="8"/>
      <c r="X42" s="8" t="str">
        <f t="shared" si="66"/>
        <v/>
      </c>
      <c r="Y42" s="8">
        <v>122932</v>
      </c>
      <c r="Z42" s="8" t="str">
        <f t="shared" si="67"/>
        <v>Cumple</v>
      </c>
      <c r="AA42" s="8">
        <v>116785.4</v>
      </c>
      <c r="AB42" s="8" t="str">
        <f t="shared" si="68"/>
        <v>Cumple</v>
      </c>
      <c r="AC42" s="8">
        <v>122932</v>
      </c>
      <c r="AD42" s="8" t="str">
        <f t="shared" si="69"/>
        <v>Cumple</v>
      </c>
      <c r="AE42" s="8">
        <v>122932</v>
      </c>
      <c r="AF42" s="8" t="str">
        <f t="shared" si="70"/>
        <v>Cumple</v>
      </c>
      <c r="AG42" s="8">
        <v>122932</v>
      </c>
      <c r="AH42" s="8" t="str">
        <f t="shared" si="71"/>
        <v>Cumple</v>
      </c>
      <c r="AI42" s="8">
        <v>116784</v>
      </c>
      <c r="AJ42" s="8" t="str">
        <f t="shared" si="72"/>
        <v>Cumple</v>
      </c>
      <c r="AK42" s="8">
        <v>122932</v>
      </c>
      <c r="AL42" s="8" t="str">
        <f t="shared" si="73"/>
        <v>Cumple</v>
      </c>
      <c r="AM42" s="8">
        <v>117078</v>
      </c>
      <c r="AN42" s="8" t="str">
        <f t="shared" si="74"/>
        <v>Cumple</v>
      </c>
      <c r="AO42" s="8">
        <v>122932</v>
      </c>
      <c r="AP42" s="8" t="str">
        <f t="shared" si="75"/>
        <v>Cumple</v>
      </c>
      <c r="AQ42" s="46">
        <f t="shared" si="76"/>
        <v>98345.600000000006</v>
      </c>
      <c r="AR42" s="46">
        <f t="shared" si="77"/>
        <v>116429.10209918908</v>
      </c>
      <c r="AS42" s="36"/>
      <c r="AT42" s="61"/>
    </row>
    <row r="43" spans="2:46" x14ac:dyDescent="0.3">
      <c r="B43" s="9">
        <v>11</v>
      </c>
      <c r="C43" s="53" t="s">
        <v>43</v>
      </c>
      <c r="D43" s="9" t="s">
        <v>145</v>
      </c>
      <c r="E43" s="9">
        <v>1</v>
      </c>
      <c r="F43" s="10">
        <v>52925</v>
      </c>
      <c r="G43" s="55">
        <v>52920</v>
      </c>
      <c r="H43" s="8" t="str">
        <f t="shared" si="58"/>
        <v>Cumple</v>
      </c>
      <c r="I43" s="55">
        <v>52925</v>
      </c>
      <c r="J43" s="8" t="str">
        <f t="shared" si="59"/>
        <v>Cumple</v>
      </c>
      <c r="K43" s="55"/>
      <c r="L43" s="8" t="str">
        <f t="shared" si="60"/>
        <v/>
      </c>
      <c r="M43" s="55">
        <v>52925</v>
      </c>
      <c r="N43" s="8" t="str">
        <f t="shared" si="61"/>
        <v>Cumple</v>
      </c>
      <c r="O43" s="55">
        <v>50014</v>
      </c>
      <c r="P43" s="8" t="str">
        <f t="shared" si="62"/>
        <v>Cumple</v>
      </c>
      <c r="Q43" s="55">
        <v>52925</v>
      </c>
      <c r="R43" s="8" t="str">
        <f t="shared" si="63"/>
        <v>Cumple</v>
      </c>
      <c r="S43" s="55">
        <v>52923</v>
      </c>
      <c r="T43" s="8" t="str">
        <f t="shared" si="64"/>
        <v>Cumple</v>
      </c>
      <c r="U43" s="8">
        <v>52925</v>
      </c>
      <c r="V43" s="8" t="str">
        <f t="shared" si="65"/>
        <v>Cumple</v>
      </c>
      <c r="W43" s="8"/>
      <c r="X43" s="8" t="str">
        <f t="shared" si="66"/>
        <v/>
      </c>
      <c r="Y43" s="8">
        <v>52925</v>
      </c>
      <c r="Z43" s="8" t="str">
        <f t="shared" si="67"/>
        <v>Cumple</v>
      </c>
      <c r="AA43" s="8">
        <v>50278.75</v>
      </c>
      <c r="AB43" s="8" t="str">
        <f t="shared" si="68"/>
        <v>Cumple</v>
      </c>
      <c r="AC43" s="8">
        <v>52925</v>
      </c>
      <c r="AD43" s="8" t="str">
        <f t="shared" si="69"/>
        <v>Cumple</v>
      </c>
      <c r="AE43" s="8">
        <v>52925</v>
      </c>
      <c r="AF43" s="8" t="str">
        <f t="shared" si="70"/>
        <v>Cumple</v>
      </c>
      <c r="AG43" s="8">
        <v>52925</v>
      </c>
      <c r="AH43" s="8" t="str">
        <f t="shared" si="71"/>
        <v>Cumple</v>
      </c>
      <c r="AI43" s="8">
        <v>50278</v>
      </c>
      <c r="AJ43" s="8" t="str">
        <f t="shared" si="72"/>
        <v>Cumple</v>
      </c>
      <c r="AK43" s="8">
        <v>52925</v>
      </c>
      <c r="AL43" s="8" t="str">
        <f t="shared" si="73"/>
        <v>Cumple</v>
      </c>
      <c r="AM43" s="8">
        <v>50405</v>
      </c>
      <c r="AN43" s="8" t="str">
        <f t="shared" si="74"/>
        <v>Cumple</v>
      </c>
      <c r="AO43" s="8">
        <v>52925</v>
      </c>
      <c r="AP43" s="8" t="str">
        <f t="shared" si="75"/>
        <v>Cumple</v>
      </c>
      <c r="AQ43" s="46">
        <f t="shared" si="76"/>
        <v>42340</v>
      </c>
      <c r="AR43" s="46">
        <f t="shared" si="77"/>
        <v>50125.362561931877</v>
      </c>
      <c r="AS43" s="36"/>
      <c r="AT43" s="61"/>
    </row>
    <row r="44" spans="2:46" x14ac:dyDescent="0.3">
      <c r="B44" s="9">
        <v>12</v>
      </c>
      <c r="C44" s="53" t="s">
        <v>44</v>
      </c>
      <c r="D44" s="9" t="s">
        <v>145</v>
      </c>
      <c r="E44" s="9">
        <v>1</v>
      </c>
      <c r="F44" s="10">
        <v>101529</v>
      </c>
      <c r="G44" s="55">
        <v>101525</v>
      </c>
      <c r="H44" s="8" t="str">
        <f t="shared" si="58"/>
        <v>Cumple</v>
      </c>
      <c r="I44" s="55">
        <v>101529</v>
      </c>
      <c r="J44" s="8" t="str">
        <f t="shared" si="59"/>
        <v>Cumple</v>
      </c>
      <c r="K44" s="55"/>
      <c r="L44" s="8" t="str">
        <f t="shared" si="60"/>
        <v/>
      </c>
      <c r="M44" s="55">
        <v>101529</v>
      </c>
      <c r="N44" s="8" t="str">
        <f t="shared" si="61"/>
        <v>Cumple</v>
      </c>
      <c r="O44" s="55">
        <v>95944</v>
      </c>
      <c r="P44" s="8" t="str">
        <f t="shared" si="62"/>
        <v>Cumple</v>
      </c>
      <c r="Q44" s="55">
        <v>101529</v>
      </c>
      <c r="R44" s="8" t="str">
        <f t="shared" si="63"/>
        <v>Cumple</v>
      </c>
      <c r="S44" s="55">
        <v>101527</v>
      </c>
      <c r="T44" s="8" t="str">
        <f t="shared" si="64"/>
        <v>Cumple</v>
      </c>
      <c r="U44" s="8">
        <v>101529</v>
      </c>
      <c r="V44" s="8" t="str">
        <f t="shared" si="65"/>
        <v>Cumple</v>
      </c>
      <c r="W44" s="8"/>
      <c r="X44" s="8" t="str">
        <f t="shared" si="66"/>
        <v/>
      </c>
      <c r="Y44" s="8">
        <v>101529</v>
      </c>
      <c r="Z44" s="8" t="str">
        <f t="shared" si="67"/>
        <v>Cumple</v>
      </c>
      <c r="AA44" s="8">
        <v>96452.55</v>
      </c>
      <c r="AB44" s="8" t="str">
        <f t="shared" si="68"/>
        <v>Cumple</v>
      </c>
      <c r="AC44" s="8">
        <v>101529</v>
      </c>
      <c r="AD44" s="8" t="str">
        <f t="shared" si="69"/>
        <v>Cumple</v>
      </c>
      <c r="AE44" s="8">
        <v>101529</v>
      </c>
      <c r="AF44" s="8" t="str">
        <f t="shared" si="70"/>
        <v>Cumple</v>
      </c>
      <c r="AG44" s="8">
        <v>101529</v>
      </c>
      <c r="AH44" s="8" t="str">
        <f t="shared" si="71"/>
        <v>Cumple</v>
      </c>
      <c r="AI44" s="8">
        <v>96452</v>
      </c>
      <c r="AJ44" s="8" t="str">
        <f t="shared" si="72"/>
        <v>Cumple</v>
      </c>
      <c r="AK44" s="8">
        <v>101529</v>
      </c>
      <c r="AL44" s="8" t="str">
        <f t="shared" si="73"/>
        <v>Cumple</v>
      </c>
      <c r="AM44" s="8">
        <v>96694</v>
      </c>
      <c r="AN44" s="8" t="str">
        <f t="shared" si="74"/>
        <v>Cumple</v>
      </c>
      <c r="AO44" s="8">
        <v>101529</v>
      </c>
      <c r="AP44" s="8" t="str">
        <f t="shared" si="75"/>
        <v>Cumple</v>
      </c>
      <c r="AQ44" s="46">
        <f t="shared" si="76"/>
        <v>81223.200000000012</v>
      </c>
      <c r="AR44" s="46">
        <f t="shared" si="77"/>
        <v>96158.547163073861</v>
      </c>
      <c r="AS44" s="36"/>
      <c r="AT44" s="61"/>
    </row>
    <row r="45" spans="2:46" x14ac:dyDescent="0.3">
      <c r="B45" s="9">
        <v>13</v>
      </c>
      <c r="C45" s="53" t="s">
        <v>45</v>
      </c>
      <c r="D45" s="9" t="s">
        <v>145</v>
      </c>
      <c r="E45" s="9">
        <v>1</v>
      </c>
      <c r="F45" s="10">
        <v>53897</v>
      </c>
      <c r="G45" s="55">
        <v>53895</v>
      </c>
      <c r="H45" s="8" t="str">
        <f t="shared" si="58"/>
        <v>Cumple</v>
      </c>
      <c r="I45" s="55">
        <v>53897</v>
      </c>
      <c r="J45" s="8" t="str">
        <f t="shared" si="59"/>
        <v>Cumple</v>
      </c>
      <c r="K45" s="55"/>
      <c r="L45" s="8" t="str">
        <f t="shared" si="60"/>
        <v/>
      </c>
      <c r="M45" s="55">
        <v>53897</v>
      </c>
      <c r="N45" s="8" t="str">
        <f t="shared" si="61"/>
        <v>Cumple</v>
      </c>
      <c r="O45" s="55">
        <v>50932</v>
      </c>
      <c r="P45" s="8" t="str">
        <f t="shared" si="62"/>
        <v>Cumple</v>
      </c>
      <c r="Q45" s="55">
        <v>53897</v>
      </c>
      <c r="R45" s="8" t="str">
        <f t="shared" si="63"/>
        <v>Cumple</v>
      </c>
      <c r="S45" s="55">
        <v>53895</v>
      </c>
      <c r="T45" s="8" t="str">
        <f t="shared" si="64"/>
        <v>Cumple</v>
      </c>
      <c r="U45" s="8">
        <v>53897</v>
      </c>
      <c r="V45" s="8" t="str">
        <f t="shared" si="65"/>
        <v>Cumple</v>
      </c>
      <c r="W45" s="8"/>
      <c r="X45" s="8" t="str">
        <f t="shared" si="66"/>
        <v/>
      </c>
      <c r="Y45" s="8">
        <v>53897</v>
      </c>
      <c r="Z45" s="8" t="str">
        <f t="shared" si="67"/>
        <v>Cumple</v>
      </c>
      <c r="AA45" s="8">
        <v>51202.15</v>
      </c>
      <c r="AB45" s="8" t="str">
        <f t="shared" si="68"/>
        <v>Cumple</v>
      </c>
      <c r="AC45" s="8">
        <v>53897</v>
      </c>
      <c r="AD45" s="8" t="str">
        <f t="shared" si="69"/>
        <v>Cumple</v>
      </c>
      <c r="AE45" s="8">
        <v>53897</v>
      </c>
      <c r="AF45" s="8" t="str">
        <f t="shared" si="70"/>
        <v>Cumple</v>
      </c>
      <c r="AG45" s="8">
        <v>53897</v>
      </c>
      <c r="AH45" s="8" t="str">
        <f t="shared" si="71"/>
        <v>Cumple</v>
      </c>
      <c r="AI45" s="8">
        <v>51201</v>
      </c>
      <c r="AJ45" s="8" t="str">
        <f t="shared" si="72"/>
        <v>Cumple</v>
      </c>
      <c r="AK45" s="8">
        <v>53897</v>
      </c>
      <c r="AL45" s="8" t="str">
        <f t="shared" si="73"/>
        <v>Cumple</v>
      </c>
      <c r="AM45" s="8">
        <v>51330</v>
      </c>
      <c r="AN45" s="8" t="str">
        <f t="shared" si="74"/>
        <v>Cumple</v>
      </c>
      <c r="AO45" s="8">
        <v>53897</v>
      </c>
      <c r="AP45" s="8" t="str">
        <f t="shared" si="75"/>
        <v>Cumple</v>
      </c>
      <c r="AQ45" s="46">
        <f t="shared" si="76"/>
        <v>43117.600000000006</v>
      </c>
      <c r="AR45" s="46">
        <f t="shared" si="77"/>
        <v>51045.359739034742</v>
      </c>
      <c r="AS45" s="36"/>
      <c r="AT45" s="61"/>
    </row>
    <row r="46" spans="2:46" x14ac:dyDescent="0.3">
      <c r="B46" s="9">
        <v>14</v>
      </c>
      <c r="C46" s="53" t="s">
        <v>46</v>
      </c>
      <c r="D46" s="9" t="s">
        <v>145</v>
      </c>
      <c r="E46" s="9">
        <v>1</v>
      </c>
      <c r="F46" s="10">
        <v>37804</v>
      </c>
      <c r="G46" s="55">
        <v>37800</v>
      </c>
      <c r="H46" s="8" t="str">
        <f t="shared" si="58"/>
        <v>Cumple</v>
      </c>
      <c r="I46" s="55">
        <v>37804</v>
      </c>
      <c r="J46" s="8" t="str">
        <f t="shared" si="59"/>
        <v>Cumple</v>
      </c>
      <c r="K46" s="55"/>
      <c r="L46" s="8" t="str">
        <f t="shared" si="60"/>
        <v/>
      </c>
      <c r="M46" s="55">
        <v>37804</v>
      </c>
      <c r="N46" s="8" t="str">
        <f t="shared" si="61"/>
        <v>Cumple</v>
      </c>
      <c r="O46" s="55">
        <v>35724</v>
      </c>
      <c r="P46" s="8" t="str">
        <f t="shared" si="62"/>
        <v>Cumple</v>
      </c>
      <c r="Q46" s="55">
        <v>37804</v>
      </c>
      <c r="R46" s="8" t="str">
        <f t="shared" si="63"/>
        <v>Cumple</v>
      </c>
      <c r="S46" s="55">
        <v>37802</v>
      </c>
      <c r="T46" s="8" t="str">
        <f t="shared" si="64"/>
        <v>Cumple</v>
      </c>
      <c r="U46" s="8">
        <v>37804</v>
      </c>
      <c r="V46" s="8" t="str">
        <f t="shared" si="65"/>
        <v>Cumple</v>
      </c>
      <c r="W46" s="8"/>
      <c r="X46" s="8" t="str">
        <f t="shared" si="66"/>
        <v/>
      </c>
      <c r="Y46" s="8">
        <v>37804</v>
      </c>
      <c r="Z46" s="8" t="str">
        <f t="shared" si="67"/>
        <v>Cumple</v>
      </c>
      <c r="AA46" s="8">
        <v>35913.800000000003</v>
      </c>
      <c r="AB46" s="8" t="str">
        <f t="shared" si="68"/>
        <v>Cumple</v>
      </c>
      <c r="AC46" s="8">
        <v>37804</v>
      </c>
      <c r="AD46" s="8" t="str">
        <f t="shared" si="69"/>
        <v>Cumple</v>
      </c>
      <c r="AE46" s="8">
        <v>37804</v>
      </c>
      <c r="AF46" s="8" t="str">
        <f t="shared" si="70"/>
        <v>Cumple</v>
      </c>
      <c r="AG46" s="8">
        <v>37804</v>
      </c>
      <c r="AH46" s="8" t="str">
        <f t="shared" si="71"/>
        <v>Cumple</v>
      </c>
      <c r="AI46" s="8">
        <v>35913</v>
      </c>
      <c r="AJ46" s="8" t="str">
        <f t="shared" si="72"/>
        <v>Cumple</v>
      </c>
      <c r="AK46" s="8">
        <v>37804</v>
      </c>
      <c r="AL46" s="8" t="str">
        <f t="shared" si="73"/>
        <v>Cumple</v>
      </c>
      <c r="AM46" s="8">
        <v>36004</v>
      </c>
      <c r="AN46" s="8" t="str">
        <f t="shared" si="74"/>
        <v>Cumple</v>
      </c>
      <c r="AO46" s="8">
        <v>37804</v>
      </c>
      <c r="AP46" s="8" t="str">
        <f t="shared" si="75"/>
        <v>Cumple</v>
      </c>
      <c r="AQ46" s="46">
        <f t="shared" si="76"/>
        <v>30243.200000000001</v>
      </c>
      <c r="AR46" s="46">
        <f t="shared" si="77"/>
        <v>35803.649127423079</v>
      </c>
      <c r="AS46" s="36"/>
      <c r="AT46" s="61"/>
    </row>
    <row r="47" spans="2:46" x14ac:dyDescent="0.3">
      <c r="B47" s="9">
        <v>15</v>
      </c>
      <c r="C47" s="53" t="s">
        <v>47</v>
      </c>
      <c r="D47" s="9" t="s">
        <v>145</v>
      </c>
      <c r="E47" s="9">
        <v>1</v>
      </c>
      <c r="F47" s="10">
        <v>104770</v>
      </c>
      <c r="G47" s="55">
        <v>104765</v>
      </c>
      <c r="H47" s="8" t="str">
        <f t="shared" si="58"/>
        <v>Cumple</v>
      </c>
      <c r="I47" s="55">
        <v>104770</v>
      </c>
      <c r="J47" s="8" t="str">
        <f t="shared" si="59"/>
        <v>Cumple</v>
      </c>
      <c r="K47" s="55"/>
      <c r="L47" s="8" t="str">
        <f t="shared" si="60"/>
        <v/>
      </c>
      <c r="M47" s="55">
        <v>104770</v>
      </c>
      <c r="N47" s="8" t="str">
        <f t="shared" si="61"/>
        <v>Cumple</v>
      </c>
      <c r="O47" s="55">
        <v>99007</v>
      </c>
      <c r="P47" s="8" t="str">
        <f t="shared" si="62"/>
        <v>Cumple</v>
      </c>
      <c r="Q47" s="55">
        <v>104770</v>
      </c>
      <c r="R47" s="8" t="str">
        <f t="shared" si="63"/>
        <v>Cumple</v>
      </c>
      <c r="S47" s="55">
        <v>104768</v>
      </c>
      <c r="T47" s="8" t="str">
        <f t="shared" si="64"/>
        <v>Cumple</v>
      </c>
      <c r="U47" s="8">
        <v>104770</v>
      </c>
      <c r="V47" s="8" t="str">
        <f t="shared" si="65"/>
        <v>Cumple</v>
      </c>
      <c r="W47" s="8"/>
      <c r="X47" s="8" t="str">
        <f t="shared" si="66"/>
        <v/>
      </c>
      <c r="Y47" s="8">
        <v>104770</v>
      </c>
      <c r="Z47" s="8" t="str">
        <f t="shared" si="67"/>
        <v>Cumple</v>
      </c>
      <c r="AA47" s="8">
        <v>99531.5</v>
      </c>
      <c r="AB47" s="8" t="str">
        <f t="shared" si="68"/>
        <v>Cumple</v>
      </c>
      <c r="AC47" s="8">
        <v>104770</v>
      </c>
      <c r="AD47" s="8" t="str">
        <f t="shared" si="69"/>
        <v>Cumple</v>
      </c>
      <c r="AE47" s="8">
        <v>104770</v>
      </c>
      <c r="AF47" s="8" t="str">
        <f t="shared" si="70"/>
        <v>Cumple</v>
      </c>
      <c r="AG47" s="8">
        <v>104770</v>
      </c>
      <c r="AH47" s="8" t="str">
        <f t="shared" si="71"/>
        <v>Cumple</v>
      </c>
      <c r="AI47" s="8">
        <v>99531</v>
      </c>
      <c r="AJ47" s="8" t="str">
        <f t="shared" si="72"/>
        <v>Cumple</v>
      </c>
      <c r="AK47" s="8">
        <v>104770</v>
      </c>
      <c r="AL47" s="8" t="str">
        <f t="shared" si="73"/>
        <v>Cumple</v>
      </c>
      <c r="AM47" s="8">
        <v>99781</v>
      </c>
      <c r="AN47" s="8" t="str">
        <f t="shared" si="74"/>
        <v>Cumple</v>
      </c>
      <c r="AO47" s="8">
        <v>104770</v>
      </c>
      <c r="AP47" s="8" t="str">
        <f t="shared" si="75"/>
        <v>Cumple</v>
      </c>
      <c r="AQ47" s="46">
        <f t="shared" si="76"/>
        <v>83816</v>
      </c>
      <c r="AR47" s="46">
        <f t="shared" si="77"/>
        <v>99228.324018131607</v>
      </c>
      <c r="AS47" s="36"/>
      <c r="AT47" s="61"/>
    </row>
    <row r="48" spans="2:46" x14ac:dyDescent="0.3">
      <c r="B48" s="9">
        <v>16</v>
      </c>
      <c r="C48" s="53" t="s">
        <v>48</v>
      </c>
      <c r="D48" s="9" t="s">
        <v>145</v>
      </c>
      <c r="E48" s="9">
        <v>1</v>
      </c>
      <c r="F48" s="10">
        <v>259224</v>
      </c>
      <c r="G48" s="55">
        <v>259220</v>
      </c>
      <c r="H48" s="8" t="str">
        <f t="shared" si="58"/>
        <v>Cumple</v>
      </c>
      <c r="I48" s="55">
        <v>259224</v>
      </c>
      <c r="J48" s="8" t="str">
        <f t="shared" si="59"/>
        <v>Cumple</v>
      </c>
      <c r="K48" s="55"/>
      <c r="L48" s="8" t="str">
        <f t="shared" si="60"/>
        <v/>
      </c>
      <c r="M48" s="55">
        <v>259224</v>
      </c>
      <c r="N48" s="8" t="str">
        <f t="shared" si="61"/>
        <v>Cumple</v>
      </c>
      <c r="O48" s="55">
        <v>244966</v>
      </c>
      <c r="P48" s="8" t="str">
        <f t="shared" si="62"/>
        <v>Cumple</v>
      </c>
      <c r="Q48" s="55">
        <v>259224</v>
      </c>
      <c r="R48" s="8" t="str">
        <f t="shared" si="63"/>
        <v>Cumple</v>
      </c>
      <c r="S48" s="55">
        <v>259222</v>
      </c>
      <c r="T48" s="8" t="str">
        <f t="shared" si="64"/>
        <v>Cumple</v>
      </c>
      <c r="U48" s="8">
        <v>259224</v>
      </c>
      <c r="V48" s="8" t="str">
        <f t="shared" si="65"/>
        <v>Cumple</v>
      </c>
      <c r="W48" s="8"/>
      <c r="X48" s="8" t="str">
        <f t="shared" si="66"/>
        <v/>
      </c>
      <c r="Y48" s="8">
        <v>259224</v>
      </c>
      <c r="Z48" s="8" t="str">
        <f t="shared" si="67"/>
        <v>Cumple</v>
      </c>
      <c r="AA48" s="8">
        <v>246262.8</v>
      </c>
      <c r="AB48" s="8" t="str">
        <f t="shared" si="68"/>
        <v>Cumple</v>
      </c>
      <c r="AC48" s="8">
        <v>259224</v>
      </c>
      <c r="AD48" s="8" t="str">
        <f t="shared" si="69"/>
        <v>Cumple</v>
      </c>
      <c r="AE48" s="8">
        <v>259224</v>
      </c>
      <c r="AF48" s="8" t="str">
        <f t="shared" si="70"/>
        <v>Cumple</v>
      </c>
      <c r="AG48" s="8">
        <v>259224</v>
      </c>
      <c r="AH48" s="8" t="str">
        <f t="shared" si="71"/>
        <v>Cumple</v>
      </c>
      <c r="AI48" s="8">
        <v>246262</v>
      </c>
      <c r="AJ48" s="8" t="str">
        <f t="shared" si="72"/>
        <v>Cumple</v>
      </c>
      <c r="AK48" s="8">
        <v>259224</v>
      </c>
      <c r="AL48" s="8" t="str">
        <f t="shared" si="73"/>
        <v>Cumple</v>
      </c>
      <c r="AM48" s="8">
        <v>246880</v>
      </c>
      <c r="AN48" s="8" t="str">
        <f t="shared" si="74"/>
        <v>Cumple</v>
      </c>
      <c r="AO48" s="8">
        <v>259224</v>
      </c>
      <c r="AP48" s="8" t="str">
        <f t="shared" si="75"/>
        <v>Cumple</v>
      </c>
      <c r="AQ48" s="46">
        <f t="shared" si="76"/>
        <v>207379.20000000001</v>
      </c>
      <c r="AR48" s="46">
        <f t="shared" si="77"/>
        <v>245513.52300413884</v>
      </c>
      <c r="AS48" s="36"/>
      <c r="AT48" s="61"/>
    </row>
    <row r="49" spans="2:46" x14ac:dyDescent="0.3">
      <c r="B49" s="9">
        <v>17</v>
      </c>
      <c r="C49" s="53" t="s">
        <v>49</v>
      </c>
      <c r="D49" s="9" t="s">
        <v>145</v>
      </c>
      <c r="E49" s="9">
        <v>1</v>
      </c>
      <c r="F49" s="10">
        <v>313218</v>
      </c>
      <c r="G49" s="55">
        <v>313215</v>
      </c>
      <c r="H49" s="8" t="str">
        <f t="shared" si="58"/>
        <v>Cumple</v>
      </c>
      <c r="I49" s="55">
        <v>313218</v>
      </c>
      <c r="J49" s="8" t="str">
        <f t="shared" si="59"/>
        <v>Cumple</v>
      </c>
      <c r="K49" s="55"/>
      <c r="L49" s="8" t="str">
        <f t="shared" si="60"/>
        <v/>
      </c>
      <c r="M49" s="55">
        <v>313218</v>
      </c>
      <c r="N49" s="8" t="str">
        <f t="shared" si="61"/>
        <v>Cumple</v>
      </c>
      <c r="O49" s="55">
        <v>295991</v>
      </c>
      <c r="P49" s="8" t="str">
        <f t="shared" si="62"/>
        <v>Cumple</v>
      </c>
      <c r="Q49" s="55">
        <v>313218</v>
      </c>
      <c r="R49" s="8" t="str">
        <f t="shared" si="63"/>
        <v>Cumple</v>
      </c>
      <c r="S49" s="55">
        <v>313216</v>
      </c>
      <c r="T49" s="8" t="str">
        <f t="shared" si="64"/>
        <v>Cumple</v>
      </c>
      <c r="U49" s="8">
        <v>313218</v>
      </c>
      <c r="V49" s="8" t="str">
        <f t="shared" si="65"/>
        <v>Cumple</v>
      </c>
      <c r="W49" s="8"/>
      <c r="X49" s="8" t="str">
        <f t="shared" si="66"/>
        <v/>
      </c>
      <c r="Y49" s="8">
        <v>313218</v>
      </c>
      <c r="Z49" s="8" t="str">
        <f t="shared" si="67"/>
        <v>Cumple</v>
      </c>
      <c r="AA49" s="8">
        <v>297557.09999999998</v>
      </c>
      <c r="AB49" s="8" t="str">
        <f t="shared" si="68"/>
        <v>Cumple</v>
      </c>
      <c r="AC49" s="8">
        <v>313218</v>
      </c>
      <c r="AD49" s="8" t="str">
        <f t="shared" si="69"/>
        <v>Cumple</v>
      </c>
      <c r="AE49" s="8">
        <v>313218</v>
      </c>
      <c r="AF49" s="8" t="str">
        <f t="shared" si="70"/>
        <v>Cumple</v>
      </c>
      <c r="AG49" s="8">
        <v>313218</v>
      </c>
      <c r="AH49" s="8" t="str">
        <f t="shared" si="71"/>
        <v>Cumple</v>
      </c>
      <c r="AI49" s="8">
        <v>297556</v>
      </c>
      <c r="AJ49" s="8" t="str">
        <f t="shared" si="72"/>
        <v>Cumple</v>
      </c>
      <c r="AK49" s="8">
        <v>313218</v>
      </c>
      <c r="AL49" s="8" t="str">
        <f t="shared" si="73"/>
        <v>Cumple</v>
      </c>
      <c r="AM49" s="8">
        <v>298303</v>
      </c>
      <c r="AN49" s="8" t="str">
        <f t="shared" si="74"/>
        <v>Cumple</v>
      </c>
      <c r="AO49" s="8">
        <v>313218</v>
      </c>
      <c r="AP49" s="8" t="str">
        <f t="shared" si="75"/>
        <v>Cumple</v>
      </c>
      <c r="AQ49" s="46">
        <f t="shared" si="76"/>
        <v>250574.40000000002</v>
      </c>
      <c r="AR49" s="46">
        <f t="shared" si="77"/>
        <v>296652.12911873433</v>
      </c>
      <c r="AS49" s="36"/>
      <c r="AT49" s="61"/>
    </row>
    <row r="50" spans="2:46" x14ac:dyDescent="0.3">
      <c r="B50" s="9">
        <v>18</v>
      </c>
      <c r="C50" s="53" t="s">
        <v>50</v>
      </c>
      <c r="D50" s="9" t="s">
        <v>145</v>
      </c>
      <c r="E50" s="9">
        <v>1</v>
      </c>
      <c r="F50" s="10">
        <v>166335</v>
      </c>
      <c r="G50" s="55">
        <v>166330</v>
      </c>
      <c r="H50" s="8" t="str">
        <f t="shared" si="58"/>
        <v>Cumple</v>
      </c>
      <c r="I50" s="55">
        <v>166335</v>
      </c>
      <c r="J50" s="8" t="str">
        <f t="shared" si="59"/>
        <v>Cumple</v>
      </c>
      <c r="K50" s="55"/>
      <c r="L50" s="8" t="str">
        <f t="shared" si="60"/>
        <v/>
      </c>
      <c r="M50" s="55">
        <v>166335</v>
      </c>
      <c r="N50" s="8" t="str">
        <f t="shared" si="61"/>
        <v>Cumple</v>
      </c>
      <c r="O50" s="55">
        <v>157186</v>
      </c>
      <c r="P50" s="8" t="str">
        <f t="shared" si="62"/>
        <v>Cumple</v>
      </c>
      <c r="Q50" s="55">
        <v>166335</v>
      </c>
      <c r="R50" s="8" t="str">
        <f t="shared" si="63"/>
        <v>Cumple</v>
      </c>
      <c r="S50" s="55">
        <v>166333</v>
      </c>
      <c r="T50" s="8" t="str">
        <f t="shared" si="64"/>
        <v>Cumple</v>
      </c>
      <c r="U50" s="8">
        <v>166335</v>
      </c>
      <c r="V50" s="8" t="str">
        <f t="shared" si="65"/>
        <v>Cumple</v>
      </c>
      <c r="W50" s="8"/>
      <c r="X50" s="8" t="str">
        <f t="shared" si="66"/>
        <v/>
      </c>
      <c r="Y50" s="8">
        <v>166335</v>
      </c>
      <c r="Z50" s="8" t="str">
        <f t="shared" si="67"/>
        <v>Cumple</v>
      </c>
      <c r="AA50" s="8">
        <v>158018.25</v>
      </c>
      <c r="AB50" s="8" t="str">
        <f t="shared" si="68"/>
        <v>Cumple</v>
      </c>
      <c r="AC50" s="8">
        <v>166335</v>
      </c>
      <c r="AD50" s="8" t="str">
        <f t="shared" si="69"/>
        <v>Cumple</v>
      </c>
      <c r="AE50" s="8">
        <v>166335</v>
      </c>
      <c r="AF50" s="8" t="str">
        <f t="shared" si="70"/>
        <v>Cumple</v>
      </c>
      <c r="AG50" s="8">
        <v>166335</v>
      </c>
      <c r="AH50" s="8" t="str">
        <f t="shared" si="71"/>
        <v>Cumple</v>
      </c>
      <c r="AI50" s="8">
        <v>158017</v>
      </c>
      <c r="AJ50" s="8" t="str">
        <f t="shared" si="72"/>
        <v>Cumple</v>
      </c>
      <c r="AK50" s="8">
        <v>166335</v>
      </c>
      <c r="AL50" s="8" t="str">
        <f t="shared" si="73"/>
        <v>Cumple</v>
      </c>
      <c r="AM50" s="8">
        <v>158414</v>
      </c>
      <c r="AN50" s="8" t="str">
        <f t="shared" si="74"/>
        <v>Cumple</v>
      </c>
      <c r="AO50" s="8">
        <v>166335</v>
      </c>
      <c r="AP50" s="8" t="str">
        <f t="shared" si="75"/>
        <v>Cumple</v>
      </c>
      <c r="AQ50" s="46">
        <f t="shared" si="76"/>
        <v>133068</v>
      </c>
      <c r="AR50" s="46">
        <f t="shared" si="77"/>
        <v>157536.86067560205</v>
      </c>
      <c r="AS50" s="36"/>
      <c r="AT50" s="61"/>
    </row>
    <row r="51" spans="2:46" x14ac:dyDescent="0.3">
      <c r="B51" s="9">
        <v>19</v>
      </c>
      <c r="C51" s="53" t="s">
        <v>51</v>
      </c>
      <c r="D51" s="9" t="s">
        <v>145</v>
      </c>
      <c r="E51" s="9">
        <v>1</v>
      </c>
      <c r="F51" s="10">
        <v>91869</v>
      </c>
      <c r="G51" s="55">
        <v>91865</v>
      </c>
      <c r="H51" s="8" t="str">
        <f t="shared" si="58"/>
        <v>Cumple</v>
      </c>
      <c r="I51" s="55">
        <v>91869</v>
      </c>
      <c r="J51" s="8" t="str">
        <f t="shared" si="59"/>
        <v>Cumple</v>
      </c>
      <c r="K51" s="55"/>
      <c r="L51" s="8" t="str">
        <f t="shared" si="60"/>
        <v/>
      </c>
      <c r="M51" s="55">
        <v>91869</v>
      </c>
      <c r="N51" s="8" t="str">
        <f t="shared" si="61"/>
        <v>Cumple</v>
      </c>
      <c r="O51" s="55">
        <v>86816</v>
      </c>
      <c r="P51" s="8" t="str">
        <f t="shared" si="62"/>
        <v>Cumple</v>
      </c>
      <c r="Q51" s="55">
        <v>91869</v>
      </c>
      <c r="R51" s="8" t="str">
        <f t="shared" si="63"/>
        <v>Cumple</v>
      </c>
      <c r="S51" s="55">
        <v>91867</v>
      </c>
      <c r="T51" s="8" t="str">
        <f t="shared" si="64"/>
        <v>Cumple</v>
      </c>
      <c r="U51" s="8">
        <v>91869</v>
      </c>
      <c r="V51" s="8" t="str">
        <f t="shared" si="65"/>
        <v>Cumple</v>
      </c>
      <c r="W51" s="8"/>
      <c r="X51" s="8" t="str">
        <f t="shared" si="66"/>
        <v/>
      </c>
      <c r="Y51" s="8">
        <v>91869</v>
      </c>
      <c r="Z51" s="8" t="str">
        <f t="shared" si="67"/>
        <v>Cumple</v>
      </c>
      <c r="AA51" s="8">
        <v>87275.55</v>
      </c>
      <c r="AB51" s="8" t="str">
        <f t="shared" si="68"/>
        <v>Cumple</v>
      </c>
      <c r="AC51" s="8">
        <v>91869</v>
      </c>
      <c r="AD51" s="8" t="str">
        <f t="shared" si="69"/>
        <v>Cumple</v>
      </c>
      <c r="AE51" s="8">
        <v>91869</v>
      </c>
      <c r="AF51" s="8" t="str">
        <f t="shared" si="70"/>
        <v>Cumple</v>
      </c>
      <c r="AG51" s="8">
        <v>91869</v>
      </c>
      <c r="AH51" s="8" t="str">
        <f t="shared" si="71"/>
        <v>Cumple</v>
      </c>
      <c r="AI51" s="8">
        <v>87275</v>
      </c>
      <c r="AJ51" s="8" t="str">
        <f t="shared" si="72"/>
        <v>Cumple</v>
      </c>
      <c r="AK51" s="8">
        <v>91869</v>
      </c>
      <c r="AL51" s="8" t="str">
        <f t="shared" si="73"/>
        <v>Cumple</v>
      </c>
      <c r="AM51" s="8">
        <v>87494</v>
      </c>
      <c r="AN51" s="8" t="str">
        <f t="shared" si="74"/>
        <v>Cumple</v>
      </c>
      <c r="AO51" s="8">
        <v>91869</v>
      </c>
      <c r="AP51" s="8" t="str">
        <f t="shared" si="75"/>
        <v>Cumple</v>
      </c>
      <c r="AQ51" s="46">
        <f t="shared" si="76"/>
        <v>73495.199999999997</v>
      </c>
      <c r="AR51" s="46">
        <f t="shared" si="77"/>
        <v>87009.837312516756</v>
      </c>
      <c r="AS51" s="36"/>
      <c r="AT51" s="61"/>
    </row>
    <row r="52" spans="2:46" x14ac:dyDescent="0.3">
      <c r="B52" s="9">
        <v>20</v>
      </c>
      <c r="C52" s="53" t="s">
        <v>52</v>
      </c>
      <c r="D52" s="9" t="s">
        <v>145</v>
      </c>
      <c r="E52" s="9">
        <v>1</v>
      </c>
      <c r="F52" s="10">
        <v>334831</v>
      </c>
      <c r="G52" s="55">
        <v>334830</v>
      </c>
      <c r="H52" s="8" t="str">
        <f t="shared" si="58"/>
        <v>Cumple</v>
      </c>
      <c r="I52" s="55">
        <v>334831</v>
      </c>
      <c r="J52" s="8" t="str">
        <f t="shared" si="59"/>
        <v>Cumple</v>
      </c>
      <c r="K52" s="55"/>
      <c r="L52" s="8" t="str">
        <f t="shared" si="60"/>
        <v/>
      </c>
      <c r="M52" s="55">
        <v>334831</v>
      </c>
      <c r="N52" s="8" t="str">
        <f t="shared" si="61"/>
        <v>Cumple</v>
      </c>
      <c r="O52" s="55">
        <v>316415</v>
      </c>
      <c r="P52" s="8" t="str">
        <f t="shared" si="62"/>
        <v>Cumple</v>
      </c>
      <c r="Q52" s="55">
        <v>334831</v>
      </c>
      <c r="R52" s="8" t="str">
        <f t="shared" si="63"/>
        <v>Cumple</v>
      </c>
      <c r="S52" s="55">
        <v>334829</v>
      </c>
      <c r="T52" s="8" t="str">
        <f t="shared" si="64"/>
        <v>Cumple</v>
      </c>
      <c r="U52" s="8">
        <v>334831</v>
      </c>
      <c r="V52" s="8" t="str">
        <f t="shared" si="65"/>
        <v>Cumple</v>
      </c>
      <c r="W52" s="8"/>
      <c r="X52" s="8" t="str">
        <f t="shared" si="66"/>
        <v/>
      </c>
      <c r="Y52" s="8">
        <v>334831</v>
      </c>
      <c r="Z52" s="8" t="str">
        <f t="shared" si="67"/>
        <v>Cumple</v>
      </c>
      <c r="AA52" s="8">
        <v>318089.45</v>
      </c>
      <c r="AB52" s="8" t="str">
        <f t="shared" si="68"/>
        <v>Cumple</v>
      </c>
      <c r="AC52" s="8">
        <v>334831</v>
      </c>
      <c r="AD52" s="8" t="str">
        <f t="shared" si="69"/>
        <v>Cumple</v>
      </c>
      <c r="AE52" s="8">
        <v>334831</v>
      </c>
      <c r="AF52" s="8" t="str">
        <f t="shared" si="70"/>
        <v>Cumple</v>
      </c>
      <c r="AG52" s="8">
        <v>334831</v>
      </c>
      <c r="AH52" s="8" t="str">
        <f t="shared" si="71"/>
        <v>Cumple</v>
      </c>
      <c r="AI52" s="8">
        <v>318088</v>
      </c>
      <c r="AJ52" s="8" t="str">
        <f t="shared" si="72"/>
        <v>Cumple</v>
      </c>
      <c r="AK52" s="8">
        <v>334831</v>
      </c>
      <c r="AL52" s="8" t="str">
        <f t="shared" si="73"/>
        <v>Cumple</v>
      </c>
      <c r="AM52" s="8">
        <v>318887</v>
      </c>
      <c r="AN52" s="8" t="str">
        <f t="shared" si="74"/>
        <v>Cumple</v>
      </c>
      <c r="AO52" s="8">
        <v>334831</v>
      </c>
      <c r="AP52" s="8" t="str">
        <f t="shared" si="75"/>
        <v>Cumple</v>
      </c>
      <c r="AQ52" s="46">
        <f t="shared" si="76"/>
        <v>267864.8</v>
      </c>
      <c r="AR52" s="46">
        <f t="shared" si="77"/>
        <v>317121.67414872965</v>
      </c>
      <c r="AS52" s="36"/>
      <c r="AT52" s="61"/>
    </row>
    <row r="53" spans="2:46" x14ac:dyDescent="0.3">
      <c r="B53" s="9">
        <v>21</v>
      </c>
      <c r="C53" s="53" t="s">
        <v>53</v>
      </c>
      <c r="D53" s="9" t="s">
        <v>145</v>
      </c>
      <c r="E53" s="9">
        <v>1</v>
      </c>
      <c r="F53" s="10">
        <v>199819</v>
      </c>
      <c r="G53" s="55">
        <v>199815</v>
      </c>
      <c r="H53" s="8" t="str">
        <f t="shared" si="58"/>
        <v>Cumple</v>
      </c>
      <c r="I53" s="55">
        <v>199819</v>
      </c>
      <c r="J53" s="8" t="str">
        <f t="shared" si="59"/>
        <v>Cumple</v>
      </c>
      <c r="K53" s="55"/>
      <c r="L53" s="8" t="str">
        <f t="shared" si="60"/>
        <v/>
      </c>
      <c r="M53" s="55">
        <v>199819</v>
      </c>
      <c r="N53" s="8" t="str">
        <f t="shared" si="61"/>
        <v>Cumple</v>
      </c>
      <c r="O53" s="55">
        <v>188828</v>
      </c>
      <c r="P53" s="8" t="str">
        <f t="shared" si="62"/>
        <v>Cumple</v>
      </c>
      <c r="Q53" s="55">
        <v>199819</v>
      </c>
      <c r="R53" s="8" t="str">
        <f t="shared" si="63"/>
        <v>Cumple</v>
      </c>
      <c r="S53" s="55">
        <v>199817</v>
      </c>
      <c r="T53" s="8" t="str">
        <f t="shared" si="64"/>
        <v>Cumple</v>
      </c>
      <c r="U53" s="8">
        <v>199819</v>
      </c>
      <c r="V53" s="8" t="str">
        <f t="shared" si="65"/>
        <v>Cumple</v>
      </c>
      <c r="W53" s="8"/>
      <c r="X53" s="8" t="str">
        <f t="shared" si="66"/>
        <v/>
      </c>
      <c r="Y53" s="8">
        <v>199819</v>
      </c>
      <c r="Z53" s="8" t="str">
        <f t="shared" si="67"/>
        <v>Cumple</v>
      </c>
      <c r="AA53" s="8">
        <v>189828.05</v>
      </c>
      <c r="AB53" s="8" t="str">
        <f t="shared" si="68"/>
        <v>Cumple</v>
      </c>
      <c r="AC53" s="8">
        <v>199819</v>
      </c>
      <c r="AD53" s="8" t="str">
        <f t="shared" si="69"/>
        <v>Cumple</v>
      </c>
      <c r="AE53" s="8">
        <v>199819</v>
      </c>
      <c r="AF53" s="8" t="str">
        <f t="shared" si="70"/>
        <v>Cumple</v>
      </c>
      <c r="AG53" s="8">
        <v>199819</v>
      </c>
      <c r="AH53" s="8" t="str">
        <f t="shared" si="71"/>
        <v>Cumple</v>
      </c>
      <c r="AI53" s="8">
        <v>189827</v>
      </c>
      <c r="AJ53" s="8" t="str">
        <f t="shared" si="72"/>
        <v>Cumple</v>
      </c>
      <c r="AK53" s="8">
        <v>199819</v>
      </c>
      <c r="AL53" s="8" t="str">
        <f t="shared" si="73"/>
        <v>Cumple</v>
      </c>
      <c r="AM53" s="8">
        <v>190304</v>
      </c>
      <c r="AN53" s="8" t="str">
        <f t="shared" si="74"/>
        <v>Cumple</v>
      </c>
      <c r="AO53" s="8">
        <v>199819</v>
      </c>
      <c r="AP53" s="8" t="str">
        <f t="shared" si="75"/>
        <v>Cumple</v>
      </c>
      <c r="AQ53" s="46">
        <f t="shared" si="76"/>
        <v>159855.20000000001</v>
      </c>
      <c r="AR53" s="46">
        <f t="shared" si="77"/>
        <v>189249.92373337661</v>
      </c>
      <c r="AS53" s="36"/>
      <c r="AT53" s="61"/>
    </row>
    <row r="54" spans="2:46" x14ac:dyDescent="0.3">
      <c r="B54" s="9">
        <v>22</v>
      </c>
      <c r="C54" s="53" t="s">
        <v>54</v>
      </c>
      <c r="D54" s="9" t="s">
        <v>145</v>
      </c>
      <c r="E54" s="9">
        <v>1</v>
      </c>
      <c r="F54" s="10">
        <v>58566</v>
      </c>
      <c r="G54" s="55">
        <v>58560</v>
      </c>
      <c r="H54" s="8" t="str">
        <f t="shared" si="58"/>
        <v>Cumple</v>
      </c>
      <c r="I54" s="55">
        <v>58566</v>
      </c>
      <c r="J54" s="8" t="str">
        <f t="shared" si="59"/>
        <v>Cumple</v>
      </c>
      <c r="K54" s="55"/>
      <c r="L54" s="8" t="str">
        <f t="shared" si="60"/>
        <v/>
      </c>
      <c r="M54" s="55">
        <v>58566</v>
      </c>
      <c r="N54" s="8" t="str">
        <f t="shared" si="61"/>
        <v>Cumple</v>
      </c>
      <c r="O54" s="55">
        <v>55344</v>
      </c>
      <c r="P54" s="8" t="str">
        <f t="shared" si="62"/>
        <v>Cumple</v>
      </c>
      <c r="Q54" s="55">
        <v>58566</v>
      </c>
      <c r="R54" s="8" t="str">
        <f t="shared" si="63"/>
        <v>Cumple</v>
      </c>
      <c r="S54" s="55">
        <v>58564</v>
      </c>
      <c r="T54" s="8" t="str">
        <f t="shared" si="64"/>
        <v>Cumple</v>
      </c>
      <c r="U54" s="8">
        <v>58566</v>
      </c>
      <c r="V54" s="8" t="str">
        <f t="shared" si="65"/>
        <v>Cumple</v>
      </c>
      <c r="W54" s="8"/>
      <c r="X54" s="8" t="str">
        <f t="shared" si="66"/>
        <v/>
      </c>
      <c r="Y54" s="8">
        <v>58566</v>
      </c>
      <c r="Z54" s="8" t="str">
        <f t="shared" si="67"/>
        <v>Cumple</v>
      </c>
      <c r="AA54" s="8">
        <v>55637.7</v>
      </c>
      <c r="AB54" s="8" t="str">
        <f t="shared" si="68"/>
        <v>Cumple</v>
      </c>
      <c r="AC54" s="8">
        <v>58566</v>
      </c>
      <c r="AD54" s="8" t="str">
        <f t="shared" si="69"/>
        <v>Cumple</v>
      </c>
      <c r="AE54" s="8">
        <v>58566</v>
      </c>
      <c r="AF54" s="8" t="str">
        <f t="shared" si="70"/>
        <v>Cumple</v>
      </c>
      <c r="AG54" s="8">
        <v>58566</v>
      </c>
      <c r="AH54" s="8" t="str">
        <f t="shared" si="71"/>
        <v>Cumple</v>
      </c>
      <c r="AI54" s="8">
        <v>55637</v>
      </c>
      <c r="AJ54" s="8" t="str">
        <f t="shared" si="72"/>
        <v>Cumple</v>
      </c>
      <c r="AK54" s="8">
        <v>58566</v>
      </c>
      <c r="AL54" s="8" t="str">
        <f t="shared" si="73"/>
        <v>Cumple</v>
      </c>
      <c r="AM54" s="8">
        <v>55777</v>
      </c>
      <c r="AN54" s="8" t="str">
        <f t="shared" si="74"/>
        <v>Cumple</v>
      </c>
      <c r="AO54" s="8">
        <v>58566</v>
      </c>
      <c r="AP54" s="8" t="str">
        <f t="shared" si="75"/>
        <v>Cumple</v>
      </c>
      <c r="AQ54" s="46">
        <f t="shared" si="76"/>
        <v>46852.800000000003</v>
      </c>
      <c r="AR54" s="46">
        <f t="shared" si="77"/>
        <v>55467.633936890139</v>
      </c>
      <c r="AS54" s="36"/>
      <c r="AT54" s="61"/>
    </row>
    <row r="55" spans="2:46" x14ac:dyDescent="0.3">
      <c r="B55" s="9">
        <v>23</v>
      </c>
      <c r="C55" s="53" t="s">
        <v>55</v>
      </c>
      <c r="D55" s="9" t="s">
        <v>145</v>
      </c>
      <c r="E55" s="9">
        <v>1</v>
      </c>
      <c r="F55" s="10">
        <v>1791</v>
      </c>
      <c r="G55" s="55">
        <v>1790</v>
      </c>
      <c r="H55" s="8" t="str">
        <f t="shared" si="58"/>
        <v>Cumple</v>
      </c>
      <c r="I55" s="55">
        <v>1791</v>
      </c>
      <c r="J55" s="8" t="str">
        <f t="shared" si="59"/>
        <v>Cumple</v>
      </c>
      <c r="K55" s="55"/>
      <c r="L55" s="8" t="str">
        <f t="shared" si="60"/>
        <v/>
      </c>
      <c r="M55" s="55">
        <v>1791</v>
      </c>
      <c r="N55" s="8" t="str">
        <f t="shared" si="61"/>
        <v>Cumple</v>
      </c>
      <c r="O55" s="55">
        <v>1692</v>
      </c>
      <c r="P55" s="8" t="str">
        <f t="shared" si="62"/>
        <v>Cumple</v>
      </c>
      <c r="Q55" s="55">
        <v>1791</v>
      </c>
      <c r="R55" s="8" t="str">
        <f t="shared" si="63"/>
        <v>Cumple</v>
      </c>
      <c r="S55" s="55">
        <v>1789</v>
      </c>
      <c r="T55" s="8" t="str">
        <f t="shared" si="64"/>
        <v>Cumple</v>
      </c>
      <c r="U55" s="8">
        <v>1791</v>
      </c>
      <c r="V55" s="8" t="str">
        <f t="shared" si="65"/>
        <v>Cumple</v>
      </c>
      <c r="W55" s="8"/>
      <c r="X55" s="8" t="str">
        <f t="shared" si="66"/>
        <v/>
      </c>
      <c r="Y55" s="8">
        <v>1791</v>
      </c>
      <c r="Z55" s="8" t="str">
        <f t="shared" si="67"/>
        <v>Cumple</v>
      </c>
      <c r="AA55" s="8">
        <v>1701.45</v>
      </c>
      <c r="AB55" s="8" t="str">
        <f t="shared" si="68"/>
        <v>Cumple</v>
      </c>
      <c r="AC55" s="8">
        <v>1791</v>
      </c>
      <c r="AD55" s="8" t="str">
        <f t="shared" si="69"/>
        <v>Cumple</v>
      </c>
      <c r="AE55" s="8">
        <v>1791</v>
      </c>
      <c r="AF55" s="8" t="str">
        <f t="shared" si="70"/>
        <v>Cumple</v>
      </c>
      <c r="AG55" s="8">
        <v>1791</v>
      </c>
      <c r="AH55" s="8" t="str">
        <f t="shared" si="71"/>
        <v>Cumple</v>
      </c>
      <c r="AI55" s="8">
        <v>1700</v>
      </c>
      <c r="AJ55" s="8" t="str">
        <f t="shared" si="72"/>
        <v>Cumple</v>
      </c>
      <c r="AK55" s="8">
        <v>1791</v>
      </c>
      <c r="AL55" s="8" t="str">
        <f t="shared" si="73"/>
        <v>Cumple</v>
      </c>
      <c r="AM55" s="8">
        <v>1706</v>
      </c>
      <c r="AN55" s="8" t="str">
        <f t="shared" si="74"/>
        <v>Cumple</v>
      </c>
      <c r="AO55" s="8">
        <v>1791</v>
      </c>
      <c r="AP55" s="8" t="str">
        <f t="shared" si="75"/>
        <v>Cumple</v>
      </c>
      <c r="AQ55" s="46">
        <f t="shared" si="76"/>
        <v>1432.8000000000002</v>
      </c>
      <c r="AR55" s="46">
        <f t="shared" si="77"/>
        <v>1694.9107138680033</v>
      </c>
      <c r="AS55" s="36"/>
      <c r="AT55" s="61"/>
    </row>
    <row r="56" spans="2:46" x14ac:dyDescent="0.3">
      <c r="B56" s="9">
        <v>24</v>
      </c>
      <c r="C56" s="53" t="s">
        <v>56</v>
      </c>
      <c r="D56" s="9" t="s">
        <v>145</v>
      </c>
      <c r="E56" s="9">
        <v>1</v>
      </c>
      <c r="F56" s="10">
        <v>37295</v>
      </c>
      <c r="G56" s="55">
        <v>37290</v>
      </c>
      <c r="H56" s="8" t="str">
        <f t="shared" si="58"/>
        <v>Cumple</v>
      </c>
      <c r="I56" s="55">
        <v>37295</v>
      </c>
      <c r="J56" s="8" t="str">
        <f t="shared" si="59"/>
        <v>Cumple</v>
      </c>
      <c r="K56" s="55"/>
      <c r="L56" s="8" t="str">
        <f t="shared" si="60"/>
        <v/>
      </c>
      <c r="M56" s="55">
        <v>37295</v>
      </c>
      <c r="N56" s="8" t="str">
        <f t="shared" si="61"/>
        <v>Cumple</v>
      </c>
      <c r="O56" s="55">
        <v>35243</v>
      </c>
      <c r="P56" s="8" t="str">
        <f t="shared" si="62"/>
        <v>Cumple</v>
      </c>
      <c r="Q56" s="55">
        <v>37295</v>
      </c>
      <c r="R56" s="8" t="str">
        <f t="shared" si="63"/>
        <v>Cumple</v>
      </c>
      <c r="S56" s="55">
        <v>37293</v>
      </c>
      <c r="T56" s="8" t="str">
        <f t="shared" si="64"/>
        <v>Cumple</v>
      </c>
      <c r="U56" s="8">
        <v>37295</v>
      </c>
      <c r="V56" s="8" t="str">
        <f t="shared" si="65"/>
        <v>Cumple</v>
      </c>
      <c r="W56" s="8"/>
      <c r="X56" s="8" t="str">
        <f t="shared" si="66"/>
        <v/>
      </c>
      <c r="Y56" s="8">
        <v>37295</v>
      </c>
      <c r="Z56" s="8" t="str">
        <f t="shared" si="67"/>
        <v>Cumple</v>
      </c>
      <c r="AA56" s="8">
        <v>35430.25</v>
      </c>
      <c r="AB56" s="8" t="str">
        <f t="shared" si="68"/>
        <v>Cumple</v>
      </c>
      <c r="AC56" s="8">
        <v>37295</v>
      </c>
      <c r="AD56" s="8" t="str">
        <f t="shared" si="69"/>
        <v>Cumple</v>
      </c>
      <c r="AE56" s="8">
        <v>37295</v>
      </c>
      <c r="AF56" s="8" t="str">
        <f t="shared" si="70"/>
        <v>Cumple</v>
      </c>
      <c r="AG56" s="8">
        <v>37295</v>
      </c>
      <c r="AH56" s="8" t="str">
        <f t="shared" si="71"/>
        <v>Cumple</v>
      </c>
      <c r="AI56" s="8">
        <v>35429</v>
      </c>
      <c r="AJ56" s="8" t="str">
        <f t="shared" si="72"/>
        <v>Cumple</v>
      </c>
      <c r="AK56" s="8">
        <v>37295</v>
      </c>
      <c r="AL56" s="8" t="str">
        <f t="shared" si="73"/>
        <v>Cumple</v>
      </c>
      <c r="AM56" s="8">
        <v>35519</v>
      </c>
      <c r="AN56" s="8" t="str">
        <f t="shared" si="74"/>
        <v>Cumple</v>
      </c>
      <c r="AO56" s="8">
        <v>37295</v>
      </c>
      <c r="AP56" s="8" t="str">
        <f t="shared" si="75"/>
        <v>Cumple</v>
      </c>
      <c r="AQ56" s="46">
        <f t="shared" si="76"/>
        <v>29836</v>
      </c>
      <c r="AR56" s="46">
        <f t="shared" si="77"/>
        <v>35321.250193348977</v>
      </c>
      <c r="AS56" s="36"/>
      <c r="AT56" s="61"/>
    </row>
    <row r="57" spans="2:46" x14ac:dyDescent="0.3">
      <c r="B57" s="9">
        <v>25</v>
      </c>
      <c r="C57" s="53" t="s">
        <v>57</v>
      </c>
      <c r="D57" s="9" t="s">
        <v>145</v>
      </c>
      <c r="E57" s="9">
        <v>1</v>
      </c>
      <c r="F57" s="10">
        <v>13447</v>
      </c>
      <c r="G57" s="55">
        <v>13445</v>
      </c>
      <c r="H57" s="8" t="str">
        <f t="shared" si="58"/>
        <v>Cumple</v>
      </c>
      <c r="I57" s="55">
        <v>13447</v>
      </c>
      <c r="J57" s="8" t="str">
        <f t="shared" si="59"/>
        <v>Cumple</v>
      </c>
      <c r="K57" s="55"/>
      <c r="L57" s="8" t="str">
        <f t="shared" si="60"/>
        <v/>
      </c>
      <c r="M57" s="55">
        <v>13447</v>
      </c>
      <c r="N57" s="8" t="str">
        <f t="shared" si="61"/>
        <v>Cumple</v>
      </c>
      <c r="O57" s="55">
        <v>12707</v>
      </c>
      <c r="P57" s="8" t="str">
        <f t="shared" si="62"/>
        <v>Cumple</v>
      </c>
      <c r="Q57" s="55">
        <v>13447</v>
      </c>
      <c r="R57" s="8" t="str">
        <f t="shared" si="63"/>
        <v>Cumple</v>
      </c>
      <c r="S57" s="55">
        <v>13445</v>
      </c>
      <c r="T57" s="8" t="str">
        <f t="shared" si="64"/>
        <v>Cumple</v>
      </c>
      <c r="U57" s="8">
        <v>13447</v>
      </c>
      <c r="V57" s="8" t="str">
        <f t="shared" si="65"/>
        <v>Cumple</v>
      </c>
      <c r="W57" s="8"/>
      <c r="X57" s="8" t="str">
        <f t="shared" si="66"/>
        <v/>
      </c>
      <c r="Y57" s="8">
        <v>13447</v>
      </c>
      <c r="Z57" s="8" t="str">
        <f t="shared" si="67"/>
        <v>Cumple</v>
      </c>
      <c r="AA57" s="8">
        <v>12774.65</v>
      </c>
      <c r="AB57" s="8" t="str">
        <f t="shared" si="68"/>
        <v>Cumple</v>
      </c>
      <c r="AC57" s="8">
        <v>13447</v>
      </c>
      <c r="AD57" s="8" t="str">
        <f t="shared" si="69"/>
        <v>Cumple</v>
      </c>
      <c r="AE57" s="8">
        <v>13447</v>
      </c>
      <c r="AF57" s="8" t="str">
        <f t="shared" si="70"/>
        <v>Cumple</v>
      </c>
      <c r="AG57" s="8">
        <v>13447</v>
      </c>
      <c r="AH57" s="8" t="str">
        <f t="shared" si="71"/>
        <v>Cumple</v>
      </c>
      <c r="AI57" s="8">
        <v>12774</v>
      </c>
      <c r="AJ57" s="8" t="str">
        <f t="shared" si="72"/>
        <v>Cumple</v>
      </c>
      <c r="AK57" s="8">
        <v>13447</v>
      </c>
      <c r="AL57" s="8" t="str">
        <f t="shared" si="73"/>
        <v>Cumple</v>
      </c>
      <c r="AM57" s="8">
        <v>12807</v>
      </c>
      <c r="AN57" s="8" t="str">
        <f t="shared" si="74"/>
        <v>Cumple</v>
      </c>
      <c r="AO57" s="8">
        <v>13447</v>
      </c>
      <c r="AP57" s="8" t="str">
        <f t="shared" si="75"/>
        <v>Cumple</v>
      </c>
      <c r="AQ57" s="46">
        <f t="shared" si="76"/>
        <v>10757.6</v>
      </c>
      <c r="AR57" s="46">
        <f t="shared" si="77"/>
        <v>12735.128534458638</v>
      </c>
      <c r="AS57" s="36"/>
      <c r="AT57" s="61"/>
    </row>
    <row r="58" spans="2:46" x14ac:dyDescent="0.3">
      <c r="B58" s="9">
        <v>26</v>
      </c>
      <c r="C58" s="53" t="s">
        <v>58</v>
      </c>
      <c r="D58" s="9" t="s">
        <v>145</v>
      </c>
      <c r="E58" s="9">
        <v>1</v>
      </c>
      <c r="F58" s="10">
        <v>50765</v>
      </c>
      <c r="G58" s="55">
        <v>50760</v>
      </c>
      <c r="H58" s="8" t="str">
        <f t="shared" si="58"/>
        <v>Cumple</v>
      </c>
      <c r="I58" s="55">
        <v>50765</v>
      </c>
      <c r="J58" s="8" t="str">
        <f t="shared" si="59"/>
        <v>Cumple</v>
      </c>
      <c r="K58" s="55"/>
      <c r="L58" s="8" t="str">
        <f t="shared" si="60"/>
        <v/>
      </c>
      <c r="M58" s="55">
        <v>50765</v>
      </c>
      <c r="N58" s="8" t="str">
        <f t="shared" si="61"/>
        <v>Cumple</v>
      </c>
      <c r="O58" s="55">
        <v>47972</v>
      </c>
      <c r="P58" s="8" t="str">
        <f t="shared" si="62"/>
        <v>Cumple</v>
      </c>
      <c r="Q58" s="55">
        <v>50765</v>
      </c>
      <c r="R58" s="8" t="str">
        <f t="shared" si="63"/>
        <v>Cumple</v>
      </c>
      <c r="S58" s="55">
        <v>50763</v>
      </c>
      <c r="T58" s="8" t="str">
        <f t="shared" si="64"/>
        <v>Cumple</v>
      </c>
      <c r="U58" s="8">
        <v>50765</v>
      </c>
      <c r="V58" s="8" t="str">
        <f t="shared" si="65"/>
        <v>Cumple</v>
      </c>
      <c r="W58" s="8"/>
      <c r="X58" s="8" t="str">
        <f t="shared" si="66"/>
        <v/>
      </c>
      <c r="Y58" s="8">
        <v>50765</v>
      </c>
      <c r="Z58" s="8" t="str">
        <f t="shared" si="67"/>
        <v>Cumple</v>
      </c>
      <c r="AA58" s="8">
        <v>48226.75</v>
      </c>
      <c r="AB58" s="8" t="str">
        <f t="shared" si="68"/>
        <v>Cumple</v>
      </c>
      <c r="AC58" s="8">
        <v>50765</v>
      </c>
      <c r="AD58" s="8" t="str">
        <f t="shared" si="69"/>
        <v>Cumple</v>
      </c>
      <c r="AE58" s="8">
        <v>50765</v>
      </c>
      <c r="AF58" s="8" t="str">
        <f t="shared" si="70"/>
        <v>Cumple</v>
      </c>
      <c r="AG58" s="8">
        <v>50765</v>
      </c>
      <c r="AH58" s="8" t="str">
        <f t="shared" si="71"/>
        <v>Cumple</v>
      </c>
      <c r="AI58" s="8">
        <v>48226</v>
      </c>
      <c r="AJ58" s="8" t="str">
        <f t="shared" si="72"/>
        <v>Cumple</v>
      </c>
      <c r="AK58" s="8">
        <v>50765</v>
      </c>
      <c r="AL58" s="8" t="str">
        <f t="shared" si="73"/>
        <v>Cumple</v>
      </c>
      <c r="AM58" s="8">
        <v>48348</v>
      </c>
      <c r="AN58" s="8" t="str">
        <f t="shared" si="74"/>
        <v>Cumple</v>
      </c>
      <c r="AO58" s="8">
        <v>50765</v>
      </c>
      <c r="AP58" s="8" t="str">
        <f t="shared" si="75"/>
        <v>Cumple</v>
      </c>
      <c r="AQ58" s="46">
        <f t="shared" si="76"/>
        <v>40612</v>
      </c>
      <c r="AR58" s="46">
        <f t="shared" si="77"/>
        <v>48079.136046514694</v>
      </c>
      <c r="AS58" s="36"/>
      <c r="AT58" s="61"/>
    </row>
    <row r="59" spans="2:46" x14ac:dyDescent="0.3">
      <c r="B59" s="9">
        <v>27</v>
      </c>
      <c r="C59" s="53" t="s">
        <v>59</v>
      </c>
      <c r="D59" s="9" t="s">
        <v>145</v>
      </c>
      <c r="E59" s="9">
        <v>1</v>
      </c>
      <c r="F59" s="10">
        <v>84720</v>
      </c>
      <c r="G59" s="55">
        <v>84715</v>
      </c>
      <c r="H59" s="8" t="str">
        <f t="shared" si="58"/>
        <v>Cumple</v>
      </c>
      <c r="I59" s="55">
        <v>84720</v>
      </c>
      <c r="J59" s="8" t="str">
        <f t="shared" si="59"/>
        <v>Cumple</v>
      </c>
      <c r="K59" s="55"/>
      <c r="L59" s="8" t="str">
        <f t="shared" si="60"/>
        <v/>
      </c>
      <c r="M59" s="55">
        <v>84720</v>
      </c>
      <c r="N59" s="8" t="str">
        <f t="shared" si="61"/>
        <v>Cumple</v>
      </c>
      <c r="O59" s="55">
        <v>80060</v>
      </c>
      <c r="P59" s="8" t="str">
        <f t="shared" si="62"/>
        <v>Cumple</v>
      </c>
      <c r="Q59" s="55">
        <v>84720</v>
      </c>
      <c r="R59" s="8" t="str">
        <f t="shared" si="63"/>
        <v>Cumple</v>
      </c>
      <c r="S59" s="55">
        <v>84718</v>
      </c>
      <c r="T59" s="8" t="str">
        <f t="shared" si="64"/>
        <v>Cumple</v>
      </c>
      <c r="U59" s="8">
        <v>84720</v>
      </c>
      <c r="V59" s="8" t="str">
        <f t="shared" si="65"/>
        <v>Cumple</v>
      </c>
      <c r="W59" s="8"/>
      <c r="X59" s="8" t="str">
        <f t="shared" si="66"/>
        <v/>
      </c>
      <c r="Y59" s="8">
        <v>84720</v>
      </c>
      <c r="Z59" s="8" t="str">
        <f t="shared" si="67"/>
        <v>Cumple</v>
      </c>
      <c r="AA59" s="8">
        <v>80484</v>
      </c>
      <c r="AB59" s="8" t="str">
        <f t="shared" si="68"/>
        <v>Cumple</v>
      </c>
      <c r="AC59" s="8">
        <v>84720</v>
      </c>
      <c r="AD59" s="8" t="str">
        <f t="shared" si="69"/>
        <v>Cumple</v>
      </c>
      <c r="AE59" s="8">
        <v>84720</v>
      </c>
      <c r="AF59" s="8" t="str">
        <f t="shared" si="70"/>
        <v>Cumple</v>
      </c>
      <c r="AG59" s="8">
        <v>84720</v>
      </c>
      <c r="AH59" s="8" t="str">
        <f t="shared" si="71"/>
        <v>Cumple</v>
      </c>
      <c r="AI59" s="8">
        <v>80483</v>
      </c>
      <c r="AJ59" s="8" t="str">
        <f t="shared" si="72"/>
        <v>Cumple</v>
      </c>
      <c r="AK59" s="8">
        <v>84720</v>
      </c>
      <c r="AL59" s="8" t="str">
        <f t="shared" si="73"/>
        <v>Cumple</v>
      </c>
      <c r="AM59" s="8">
        <v>80686</v>
      </c>
      <c r="AN59" s="8" t="str">
        <f t="shared" si="74"/>
        <v>Cumple</v>
      </c>
      <c r="AO59" s="8">
        <v>84720</v>
      </c>
      <c r="AP59" s="8" t="str">
        <f t="shared" si="75"/>
        <v>Cumple</v>
      </c>
      <c r="AQ59" s="46">
        <f t="shared" si="76"/>
        <v>67776</v>
      </c>
      <c r="AR59" s="46">
        <f t="shared" si="77"/>
        <v>80238.491649767675</v>
      </c>
      <c r="AS59" s="36"/>
      <c r="AT59" s="61"/>
    </row>
    <row r="60" spans="2:46" x14ac:dyDescent="0.3">
      <c r="B60" s="9">
        <v>28</v>
      </c>
      <c r="C60" s="53" t="s">
        <v>60</v>
      </c>
      <c r="D60" s="9" t="s">
        <v>145</v>
      </c>
      <c r="E60" s="9">
        <v>1</v>
      </c>
      <c r="F60" s="10">
        <v>81008</v>
      </c>
      <c r="G60" s="55">
        <v>81005</v>
      </c>
      <c r="H60" s="8" t="str">
        <f t="shared" si="58"/>
        <v>Cumple</v>
      </c>
      <c r="I60" s="55">
        <v>81008</v>
      </c>
      <c r="J60" s="8" t="str">
        <f t="shared" si="59"/>
        <v>Cumple</v>
      </c>
      <c r="K60" s="55"/>
      <c r="L60" s="8" t="str">
        <f t="shared" si="60"/>
        <v/>
      </c>
      <c r="M60" s="55">
        <v>81008</v>
      </c>
      <c r="N60" s="8" t="str">
        <f t="shared" si="61"/>
        <v>Cumple</v>
      </c>
      <c r="O60" s="55">
        <v>76552</v>
      </c>
      <c r="P60" s="8" t="str">
        <f t="shared" si="62"/>
        <v>Cumple</v>
      </c>
      <c r="Q60" s="55">
        <v>81008</v>
      </c>
      <c r="R60" s="8" t="str">
        <f t="shared" si="63"/>
        <v>Cumple</v>
      </c>
      <c r="S60" s="55">
        <v>81006</v>
      </c>
      <c r="T60" s="8" t="str">
        <f t="shared" si="64"/>
        <v>Cumple</v>
      </c>
      <c r="U60" s="8">
        <v>81008</v>
      </c>
      <c r="V60" s="8" t="str">
        <f t="shared" si="65"/>
        <v>Cumple</v>
      </c>
      <c r="W60" s="8"/>
      <c r="X60" s="8" t="str">
        <f t="shared" si="66"/>
        <v/>
      </c>
      <c r="Y60" s="8">
        <v>81008</v>
      </c>
      <c r="Z60" s="8" t="str">
        <f t="shared" si="67"/>
        <v>Cumple</v>
      </c>
      <c r="AA60" s="8">
        <v>76957.600000000006</v>
      </c>
      <c r="AB60" s="8" t="str">
        <f t="shared" si="68"/>
        <v>Cumple</v>
      </c>
      <c r="AC60" s="8">
        <v>81008</v>
      </c>
      <c r="AD60" s="8" t="str">
        <f t="shared" si="69"/>
        <v>Cumple</v>
      </c>
      <c r="AE60" s="8">
        <v>81007</v>
      </c>
      <c r="AF60" s="8" t="str">
        <f t="shared" si="70"/>
        <v>Cumple</v>
      </c>
      <c r="AG60" s="8">
        <v>81008</v>
      </c>
      <c r="AH60" s="8" t="str">
        <f t="shared" si="71"/>
        <v>Cumple</v>
      </c>
      <c r="AI60" s="8">
        <v>76957</v>
      </c>
      <c r="AJ60" s="8" t="str">
        <f t="shared" si="72"/>
        <v>Cumple</v>
      </c>
      <c r="AK60" s="8">
        <v>81008</v>
      </c>
      <c r="AL60" s="8" t="str">
        <f t="shared" si="73"/>
        <v>Cumple</v>
      </c>
      <c r="AM60" s="8">
        <v>77150</v>
      </c>
      <c r="AN60" s="8" t="str">
        <f t="shared" si="74"/>
        <v>Cumple</v>
      </c>
      <c r="AO60" s="8">
        <v>81008</v>
      </c>
      <c r="AP60" s="8" t="str">
        <f t="shared" si="75"/>
        <v>Cumple</v>
      </c>
      <c r="AQ60" s="46">
        <f t="shared" si="76"/>
        <v>64806.400000000001</v>
      </c>
      <c r="AR60" s="46">
        <f t="shared" si="77"/>
        <v>76722.999743589884</v>
      </c>
      <c r="AS60" s="36"/>
      <c r="AT60" s="61"/>
    </row>
    <row r="61" spans="2:46" x14ac:dyDescent="0.3">
      <c r="B61" s="9">
        <v>29</v>
      </c>
      <c r="C61" s="53" t="s">
        <v>61</v>
      </c>
      <c r="D61" s="9" t="s">
        <v>145</v>
      </c>
      <c r="E61" s="9">
        <v>1</v>
      </c>
      <c r="F61" s="10">
        <v>226238</v>
      </c>
      <c r="G61" s="55">
        <v>226235</v>
      </c>
      <c r="H61" s="8" t="str">
        <f t="shared" si="58"/>
        <v>Cumple</v>
      </c>
      <c r="I61" s="55">
        <v>226238</v>
      </c>
      <c r="J61" s="8" t="str">
        <f t="shared" si="59"/>
        <v>Cumple</v>
      </c>
      <c r="K61" s="55"/>
      <c r="L61" s="8" t="str">
        <f t="shared" si="60"/>
        <v/>
      </c>
      <c r="M61" s="55">
        <v>226238</v>
      </c>
      <c r="N61" s="8" t="str">
        <f t="shared" si="61"/>
        <v>Cumple</v>
      </c>
      <c r="O61" s="55">
        <v>213794</v>
      </c>
      <c r="P61" s="8" t="str">
        <f t="shared" si="62"/>
        <v>Cumple</v>
      </c>
      <c r="Q61" s="55">
        <v>226238</v>
      </c>
      <c r="R61" s="8" t="str">
        <f t="shared" si="63"/>
        <v>Cumple</v>
      </c>
      <c r="S61" s="55">
        <v>226236</v>
      </c>
      <c r="T61" s="8" t="str">
        <f t="shared" si="64"/>
        <v>Cumple</v>
      </c>
      <c r="U61" s="8">
        <v>226238</v>
      </c>
      <c r="V61" s="8" t="str">
        <f t="shared" si="65"/>
        <v>Cumple</v>
      </c>
      <c r="W61" s="8"/>
      <c r="X61" s="8" t="str">
        <f t="shared" si="66"/>
        <v/>
      </c>
      <c r="Y61" s="8">
        <v>226238</v>
      </c>
      <c r="Z61" s="8" t="str">
        <f t="shared" si="67"/>
        <v>Cumple</v>
      </c>
      <c r="AA61" s="8">
        <v>214926.1</v>
      </c>
      <c r="AB61" s="8" t="str">
        <f t="shared" si="68"/>
        <v>Cumple</v>
      </c>
      <c r="AC61" s="8">
        <v>226238</v>
      </c>
      <c r="AD61" s="8" t="str">
        <f t="shared" si="69"/>
        <v>Cumple</v>
      </c>
      <c r="AE61" s="8">
        <v>226237</v>
      </c>
      <c r="AF61" s="8" t="str">
        <f t="shared" si="70"/>
        <v>Cumple</v>
      </c>
      <c r="AG61" s="8">
        <v>226238</v>
      </c>
      <c r="AH61" s="8" t="str">
        <f t="shared" si="71"/>
        <v>Cumple</v>
      </c>
      <c r="AI61" s="8">
        <v>214925</v>
      </c>
      <c r="AJ61" s="8" t="str">
        <f t="shared" si="72"/>
        <v>Cumple</v>
      </c>
      <c r="AK61" s="8">
        <v>226238</v>
      </c>
      <c r="AL61" s="8" t="str">
        <f t="shared" si="73"/>
        <v>Cumple</v>
      </c>
      <c r="AM61" s="8">
        <v>215465</v>
      </c>
      <c r="AN61" s="8" t="str">
        <f t="shared" si="74"/>
        <v>Cumple</v>
      </c>
      <c r="AO61" s="8">
        <v>226238</v>
      </c>
      <c r="AP61" s="8" t="str">
        <f t="shared" si="75"/>
        <v>Cumple</v>
      </c>
      <c r="AQ61" s="46">
        <f t="shared" si="76"/>
        <v>180990.40000000002</v>
      </c>
      <c r="AR61" s="46">
        <f t="shared" si="77"/>
        <v>214271.69907138185</v>
      </c>
      <c r="AS61" s="36"/>
      <c r="AT61" s="61"/>
    </row>
    <row r="62" spans="2:46" x14ac:dyDescent="0.3">
      <c r="B62" s="9">
        <v>30</v>
      </c>
      <c r="C62" s="53" t="s">
        <v>62</v>
      </c>
      <c r="D62" s="9" t="s">
        <v>145</v>
      </c>
      <c r="E62" s="9">
        <v>1</v>
      </c>
      <c r="F62" s="10">
        <v>183617</v>
      </c>
      <c r="G62" s="55">
        <v>183615</v>
      </c>
      <c r="H62" s="8" t="str">
        <f t="shared" si="58"/>
        <v>Cumple</v>
      </c>
      <c r="I62" s="55">
        <v>183617</v>
      </c>
      <c r="J62" s="8" t="str">
        <f t="shared" si="59"/>
        <v>Cumple</v>
      </c>
      <c r="K62" s="55"/>
      <c r="L62" s="8" t="str">
        <f t="shared" si="60"/>
        <v/>
      </c>
      <c r="M62" s="55">
        <v>183617</v>
      </c>
      <c r="N62" s="8" t="str">
        <f t="shared" si="61"/>
        <v>Cumple</v>
      </c>
      <c r="O62" s="55">
        <v>173518</v>
      </c>
      <c r="P62" s="8" t="str">
        <f t="shared" si="62"/>
        <v>Cumple</v>
      </c>
      <c r="Q62" s="55">
        <v>183617</v>
      </c>
      <c r="R62" s="8" t="str">
        <f t="shared" si="63"/>
        <v>Cumple</v>
      </c>
      <c r="S62" s="55">
        <v>183615</v>
      </c>
      <c r="T62" s="8" t="str">
        <f t="shared" si="64"/>
        <v>Cumple</v>
      </c>
      <c r="U62" s="8">
        <v>183617</v>
      </c>
      <c r="V62" s="8" t="str">
        <f t="shared" si="65"/>
        <v>Cumple</v>
      </c>
      <c r="W62" s="8"/>
      <c r="X62" s="8" t="str">
        <f t="shared" si="66"/>
        <v/>
      </c>
      <c r="Y62" s="8">
        <v>183617</v>
      </c>
      <c r="Z62" s="8" t="str">
        <f t="shared" si="67"/>
        <v>Cumple</v>
      </c>
      <c r="AA62" s="8">
        <v>174436.15</v>
      </c>
      <c r="AB62" s="8" t="str">
        <f t="shared" si="68"/>
        <v>Cumple</v>
      </c>
      <c r="AC62" s="8">
        <v>183617</v>
      </c>
      <c r="AD62" s="8" t="str">
        <f t="shared" si="69"/>
        <v>Cumple</v>
      </c>
      <c r="AE62" s="8">
        <v>183617</v>
      </c>
      <c r="AF62" s="8" t="str">
        <f t="shared" si="70"/>
        <v>Cumple</v>
      </c>
      <c r="AG62" s="8">
        <v>183617</v>
      </c>
      <c r="AH62" s="8" t="str">
        <f t="shared" si="71"/>
        <v>Cumple</v>
      </c>
      <c r="AI62" s="8">
        <v>174435</v>
      </c>
      <c r="AJ62" s="8" t="str">
        <f t="shared" si="72"/>
        <v>Cumple</v>
      </c>
      <c r="AK62" s="8">
        <v>183617</v>
      </c>
      <c r="AL62" s="8" t="str">
        <f t="shared" si="73"/>
        <v>Cumple</v>
      </c>
      <c r="AM62" s="8">
        <v>174873</v>
      </c>
      <c r="AN62" s="8" t="str">
        <f t="shared" si="74"/>
        <v>Cumple</v>
      </c>
      <c r="AO62" s="8">
        <v>183617</v>
      </c>
      <c r="AP62" s="8" t="str">
        <f t="shared" si="75"/>
        <v>Cumple</v>
      </c>
      <c r="AQ62" s="46">
        <f t="shared" si="76"/>
        <v>146893.6</v>
      </c>
      <c r="AR62" s="46">
        <f t="shared" si="77"/>
        <v>173905.237514698</v>
      </c>
      <c r="AS62" s="36"/>
      <c r="AT62" s="61"/>
    </row>
    <row r="63" spans="2:46" x14ac:dyDescent="0.3">
      <c r="B63" s="9">
        <v>31</v>
      </c>
      <c r="C63" s="53" t="s">
        <v>63</v>
      </c>
      <c r="D63" s="9" t="s">
        <v>145</v>
      </c>
      <c r="E63" s="9">
        <v>1</v>
      </c>
      <c r="F63" s="10">
        <v>13177</v>
      </c>
      <c r="G63" s="55">
        <v>13175</v>
      </c>
      <c r="H63" s="8" t="str">
        <f t="shared" si="58"/>
        <v>Cumple</v>
      </c>
      <c r="I63" s="55">
        <v>13177</v>
      </c>
      <c r="J63" s="8" t="str">
        <f t="shared" si="59"/>
        <v>Cumple</v>
      </c>
      <c r="K63" s="55"/>
      <c r="L63" s="8" t="str">
        <f t="shared" si="60"/>
        <v/>
      </c>
      <c r="M63" s="55">
        <v>13177</v>
      </c>
      <c r="N63" s="8" t="str">
        <f t="shared" si="61"/>
        <v>Cumple</v>
      </c>
      <c r="O63" s="55">
        <v>12452</v>
      </c>
      <c r="P63" s="8" t="str">
        <f t="shared" si="62"/>
        <v>Cumple</v>
      </c>
      <c r="Q63" s="55">
        <v>13177</v>
      </c>
      <c r="R63" s="8" t="str">
        <f t="shared" si="63"/>
        <v>Cumple</v>
      </c>
      <c r="S63" s="55">
        <v>13175</v>
      </c>
      <c r="T63" s="8" t="str">
        <f t="shared" si="64"/>
        <v>Cumple</v>
      </c>
      <c r="U63" s="8">
        <v>13177</v>
      </c>
      <c r="V63" s="8" t="str">
        <f t="shared" si="65"/>
        <v>Cumple</v>
      </c>
      <c r="W63" s="8"/>
      <c r="X63" s="8" t="str">
        <f t="shared" si="66"/>
        <v/>
      </c>
      <c r="Y63" s="8">
        <v>13177</v>
      </c>
      <c r="Z63" s="8" t="str">
        <f t="shared" si="67"/>
        <v>Cumple</v>
      </c>
      <c r="AA63" s="8">
        <v>12518.15</v>
      </c>
      <c r="AB63" s="8" t="str">
        <f t="shared" si="68"/>
        <v>Cumple</v>
      </c>
      <c r="AC63" s="8">
        <v>13177</v>
      </c>
      <c r="AD63" s="8" t="str">
        <f t="shared" si="69"/>
        <v>Cumple</v>
      </c>
      <c r="AE63" s="8">
        <v>13177</v>
      </c>
      <c r="AF63" s="8" t="str">
        <f t="shared" si="70"/>
        <v>Cumple</v>
      </c>
      <c r="AG63" s="8">
        <v>13177</v>
      </c>
      <c r="AH63" s="8" t="str">
        <f t="shared" si="71"/>
        <v>Cumple</v>
      </c>
      <c r="AI63" s="8">
        <v>12517</v>
      </c>
      <c r="AJ63" s="8" t="str">
        <f t="shared" si="72"/>
        <v>Cumple</v>
      </c>
      <c r="AK63" s="8">
        <v>13177</v>
      </c>
      <c r="AL63" s="8" t="str">
        <f t="shared" si="73"/>
        <v>Cumple</v>
      </c>
      <c r="AM63" s="8">
        <v>12550</v>
      </c>
      <c r="AN63" s="8" t="str">
        <f t="shared" si="74"/>
        <v>Cumple</v>
      </c>
      <c r="AO63" s="8">
        <v>13177</v>
      </c>
      <c r="AP63" s="8" t="str">
        <f t="shared" si="75"/>
        <v>Cumple</v>
      </c>
      <c r="AQ63" s="46">
        <f t="shared" si="76"/>
        <v>10541.6</v>
      </c>
      <c r="AR63" s="46">
        <f t="shared" si="77"/>
        <v>12479.135889904379</v>
      </c>
      <c r="AS63" s="36"/>
      <c r="AT63" s="61"/>
    </row>
    <row r="64" spans="2:46" x14ac:dyDescent="0.3">
      <c r="B64" s="9">
        <v>32</v>
      </c>
      <c r="C64" s="53" t="s">
        <v>64</v>
      </c>
      <c r="D64" s="9" t="s">
        <v>145</v>
      </c>
      <c r="E64" s="9">
        <v>1</v>
      </c>
      <c r="F64" s="10">
        <v>12000</v>
      </c>
      <c r="G64" s="55">
        <v>11950</v>
      </c>
      <c r="H64" s="8" t="str">
        <f t="shared" si="58"/>
        <v>Cumple</v>
      </c>
      <c r="I64" s="55">
        <v>12000</v>
      </c>
      <c r="J64" s="8" t="str">
        <f t="shared" si="59"/>
        <v>Cumple</v>
      </c>
      <c r="K64" s="55"/>
      <c r="L64" s="8" t="str">
        <f t="shared" si="60"/>
        <v/>
      </c>
      <c r="M64" s="55">
        <v>12000</v>
      </c>
      <c r="N64" s="8" t="str">
        <f t="shared" si="61"/>
        <v>Cumple</v>
      </c>
      <c r="O64" s="55">
        <v>11340</v>
      </c>
      <c r="P64" s="8" t="str">
        <f t="shared" si="62"/>
        <v>Cumple</v>
      </c>
      <c r="Q64" s="55">
        <v>12000</v>
      </c>
      <c r="R64" s="8" t="str">
        <f t="shared" si="63"/>
        <v>Cumple</v>
      </c>
      <c r="S64" s="55">
        <v>11998</v>
      </c>
      <c r="T64" s="8" t="str">
        <f t="shared" si="64"/>
        <v>Cumple</v>
      </c>
      <c r="U64" s="8">
        <v>12000</v>
      </c>
      <c r="V64" s="8" t="str">
        <f t="shared" si="65"/>
        <v>Cumple</v>
      </c>
      <c r="W64" s="8"/>
      <c r="X64" s="8" t="str">
        <f t="shared" si="66"/>
        <v/>
      </c>
      <c r="Y64" s="8">
        <v>12000</v>
      </c>
      <c r="Z64" s="8" t="str">
        <f t="shared" si="67"/>
        <v>Cumple</v>
      </c>
      <c r="AA64" s="8">
        <v>11400</v>
      </c>
      <c r="AB64" s="8" t="str">
        <f t="shared" si="68"/>
        <v>Cumple</v>
      </c>
      <c r="AC64" s="8">
        <v>12000</v>
      </c>
      <c r="AD64" s="8" t="str">
        <f t="shared" si="69"/>
        <v>Cumple</v>
      </c>
      <c r="AE64" s="8">
        <v>12000</v>
      </c>
      <c r="AF64" s="8" t="str">
        <f t="shared" si="70"/>
        <v>Cumple</v>
      </c>
      <c r="AG64" s="8">
        <v>12000</v>
      </c>
      <c r="AH64" s="8" t="str">
        <f t="shared" si="71"/>
        <v>Cumple</v>
      </c>
      <c r="AI64" s="8">
        <v>11399</v>
      </c>
      <c r="AJ64" s="8" t="str">
        <f t="shared" si="72"/>
        <v>Cumple</v>
      </c>
      <c r="AK64" s="8">
        <v>12000</v>
      </c>
      <c r="AL64" s="8" t="str">
        <f t="shared" si="73"/>
        <v>Cumple</v>
      </c>
      <c r="AM64" s="8">
        <v>11429</v>
      </c>
      <c r="AN64" s="8" t="str">
        <f t="shared" si="74"/>
        <v>Cumple</v>
      </c>
      <c r="AO64" s="8">
        <v>12000</v>
      </c>
      <c r="AP64" s="8" t="str">
        <f t="shared" si="75"/>
        <v>Cumple</v>
      </c>
      <c r="AQ64" s="46">
        <f t="shared" si="76"/>
        <v>9600</v>
      </c>
      <c r="AR64" s="46">
        <f t="shared" si="77"/>
        <v>11364.644020413714</v>
      </c>
      <c r="AS64" s="36"/>
      <c r="AT64" s="61"/>
    </row>
    <row r="65" spans="2:46" x14ac:dyDescent="0.3">
      <c r="B65" s="9">
        <v>33</v>
      </c>
      <c r="C65" s="53" t="s">
        <v>65</v>
      </c>
      <c r="D65" s="9" t="s">
        <v>145</v>
      </c>
      <c r="E65" s="9">
        <v>1</v>
      </c>
      <c r="F65" s="10">
        <v>14257</v>
      </c>
      <c r="G65" s="55">
        <v>14255</v>
      </c>
      <c r="H65" s="8" t="str">
        <f t="shared" si="58"/>
        <v>Cumple</v>
      </c>
      <c r="I65" s="55">
        <v>14257</v>
      </c>
      <c r="J65" s="8" t="str">
        <f t="shared" si="59"/>
        <v>Cumple</v>
      </c>
      <c r="K65" s="55"/>
      <c r="L65" s="8" t="str">
        <f t="shared" si="60"/>
        <v/>
      </c>
      <c r="M65" s="55">
        <v>14257</v>
      </c>
      <c r="N65" s="8" t="str">
        <f t="shared" si="61"/>
        <v>Cumple</v>
      </c>
      <c r="O65" s="55">
        <v>13472</v>
      </c>
      <c r="P65" s="8" t="str">
        <f t="shared" si="62"/>
        <v>Cumple</v>
      </c>
      <c r="Q65" s="55">
        <v>14257</v>
      </c>
      <c r="R65" s="8" t="str">
        <f t="shared" si="63"/>
        <v>Cumple</v>
      </c>
      <c r="S65" s="55">
        <v>14255</v>
      </c>
      <c r="T65" s="8" t="str">
        <f t="shared" si="64"/>
        <v>Cumple</v>
      </c>
      <c r="U65" s="8">
        <v>14257</v>
      </c>
      <c r="V65" s="8" t="str">
        <f t="shared" si="65"/>
        <v>Cumple</v>
      </c>
      <c r="W65" s="8"/>
      <c r="X65" s="8" t="str">
        <f t="shared" si="66"/>
        <v/>
      </c>
      <c r="Y65" s="8">
        <v>14257</v>
      </c>
      <c r="Z65" s="8" t="str">
        <f t="shared" si="67"/>
        <v>Cumple</v>
      </c>
      <c r="AA65" s="8">
        <v>13544.15</v>
      </c>
      <c r="AB65" s="8" t="str">
        <f t="shared" si="68"/>
        <v>Cumple</v>
      </c>
      <c r="AC65" s="8">
        <v>14257</v>
      </c>
      <c r="AD65" s="8" t="str">
        <f t="shared" si="69"/>
        <v>Cumple</v>
      </c>
      <c r="AE65" s="8">
        <v>14257</v>
      </c>
      <c r="AF65" s="8" t="str">
        <f t="shared" si="70"/>
        <v>Cumple</v>
      </c>
      <c r="AG65" s="8">
        <v>14257</v>
      </c>
      <c r="AH65" s="8" t="str">
        <f t="shared" si="71"/>
        <v>Cumple</v>
      </c>
      <c r="AI65" s="8">
        <v>13543</v>
      </c>
      <c r="AJ65" s="8" t="str">
        <f t="shared" si="72"/>
        <v>Cumple</v>
      </c>
      <c r="AK65" s="8">
        <v>14257</v>
      </c>
      <c r="AL65" s="8" t="str">
        <f t="shared" si="73"/>
        <v>Cumple</v>
      </c>
      <c r="AM65" s="8">
        <v>13578</v>
      </c>
      <c r="AN65" s="8" t="str">
        <f t="shared" si="74"/>
        <v>Cumple</v>
      </c>
      <c r="AO65" s="8">
        <v>14257</v>
      </c>
      <c r="AP65" s="8" t="str">
        <f t="shared" si="75"/>
        <v>Cumple</v>
      </c>
      <c r="AQ65" s="46">
        <f t="shared" si="76"/>
        <v>11405.6</v>
      </c>
      <c r="AR65" s="46">
        <f t="shared" si="77"/>
        <v>13501.672154262129</v>
      </c>
      <c r="AS65" s="36"/>
      <c r="AT65" s="61"/>
    </row>
    <row r="66" spans="2:46" x14ac:dyDescent="0.3">
      <c r="B66" s="9">
        <v>34</v>
      </c>
      <c r="C66" s="53" t="s">
        <v>66</v>
      </c>
      <c r="D66" s="9" t="s">
        <v>145</v>
      </c>
      <c r="E66" s="9">
        <v>1</v>
      </c>
      <c r="F66" s="10">
        <v>32403</v>
      </c>
      <c r="G66" s="55">
        <v>32400</v>
      </c>
      <c r="H66" s="8" t="str">
        <f t="shared" si="58"/>
        <v>Cumple</v>
      </c>
      <c r="I66" s="55">
        <v>32403</v>
      </c>
      <c r="J66" s="8" t="str">
        <f t="shared" si="59"/>
        <v>Cumple</v>
      </c>
      <c r="K66" s="55"/>
      <c r="L66" s="8" t="str">
        <f t="shared" si="60"/>
        <v/>
      </c>
      <c r="M66" s="55">
        <v>32403</v>
      </c>
      <c r="N66" s="8" t="str">
        <f t="shared" si="61"/>
        <v>Cumple</v>
      </c>
      <c r="O66" s="55">
        <v>30620</v>
      </c>
      <c r="P66" s="8" t="str">
        <f t="shared" si="62"/>
        <v>Cumple</v>
      </c>
      <c r="Q66" s="55">
        <v>32403</v>
      </c>
      <c r="R66" s="8" t="str">
        <f t="shared" si="63"/>
        <v>Cumple</v>
      </c>
      <c r="S66" s="55">
        <v>32401</v>
      </c>
      <c r="T66" s="8" t="str">
        <f t="shared" si="64"/>
        <v>Cumple</v>
      </c>
      <c r="U66" s="8">
        <v>32403</v>
      </c>
      <c r="V66" s="8" t="str">
        <f t="shared" si="65"/>
        <v>Cumple</v>
      </c>
      <c r="W66" s="8"/>
      <c r="X66" s="8" t="str">
        <f t="shared" si="66"/>
        <v/>
      </c>
      <c r="Y66" s="8">
        <v>32403</v>
      </c>
      <c r="Z66" s="8" t="str">
        <f t="shared" si="67"/>
        <v>Cumple</v>
      </c>
      <c r="AA66" s="8">
        <v>30782.85</v>
      </c>
      <c r="AB66" s="8" t="str">
        <f t="shared" si="68"/>
        <v>Cumple</v>
      </c>
      <c r="AC66" s="8">
        <v>32403</v>
      </c>
      <c r="AD66" s="8" t="str">
        <f t="shared" si="69"/>
        <v>Cumple</v>
      </c>
      <c r="AE66" s="8">
        <v>32403</v>
      </c>
      <c r="AF66" s="8" t="str">
        <f t="shared" si="70"/>
        <v>Cumple</v>
      </c>
      <c r="AG66" s="8">
        <v>32403</v>
      </c>
      <c r="AH66" s="8" t="str">
        <f t="shared" si="71"/>
        <v>Cumple</v>
      </c>
      <c r="AI66" s="8">
        <v>30782</v>
      </c>
      <c r="AJ66" s="8" t="str">
        <f t="shared" si="72"/>
        <v>Cumple</v>
      </c>
      <c r="AK66" s="8">
        <v>32403</v>
      </c>
      <c r="AL66" s="8" t="str">
        <f t="shared" si="73"/>
        <v>Cumple</v>
      </c>
      <c r="AM66" s="8">
        <v>30860</v>
      </c>
      <c r="AN66" s="8" t="str">
        <f t="shared" si="74"/>
        <v>Cumple</v>
      </c>
      <c r="AO66" s="8">
        <v>32403</v>
      </c>
      <c r="AP66" s="8" t="str">
        <f t="shared" si="75"/>
        <v>Cumple</v>
      </c>
      <c r="AQ66" s="46">
        <f t="shared" si="76"/>
        <v>25922.400000000001</v>
      </c>
      <c r="AR66" s="46">
        <f t="shared" si="77"/>
        <v>30688.222919466785</v>
      </c>
      <c r="AS66" s="36"/>
      <c r="AT66" s="61"/>
    </row>
    <row r="67" spans="2:46" x14ac:dyDescent="0.3">
      <c r="B67" s="9">
        <v>35</v>
      </c>
      <c r="C67" s="53" t="s">
        <v>67</v>
      </c>
      <c r="D67" s="9" t="s">
        <v>145</v>
      </c>
      <c r="E67" s="9">
        <v>1</v>
      </c>
      <c r="F67" s="10">
        <v>128532</v>
      </c>
      <c r="G67" s="55">
        <v>128530</v>
      </c>
      <c r="H67" s="8" t="str">
        <f t="shared" si="58"/>
        <v>Cumple</v>
      </c>
      <c r="I67" s="55">
        <v>128532</v>
      </c>
      <c r="J67" s="8" t="str">
        <f t="shared" si="59"/>
        <v>Cumple</v>
      </c>
      <c r="K67" s="55"/>
      <c r="L67" s="8" t="str">
        <f t="shared" si="60"/>
        <v/>
      </c>
      <c r="M67" s="55">
        <v>128532</v>
      </c>
      <c r="N67" s="8" t="str">
        <f t="shared" si="61"/>
        <v>Cumple</v>
      </c>
      <c r="O67" s="55">
        <v>121462</v>
      </c>
      <c r="P67" s="8" t="str">
        <f t="shared" si="62"/>
        <v>Cumple</v>
      </c>
      <c r="Q67" s="55">
        <v>128532</v>
      </c>
      <c r="R67" s="8" t="str">
        <f t="shared" si="63"/>
        <v>Cumple</v>
      </c>
      <c r="S67" s="55">
        <v>128530</v>
      </c>
      <c r="T67" s="8" t="str">
        <f t="shared" si="64"/>
        <v>Cumple</v>
      </c>
      <c r="U67" s="8">
        <v>128532</v>
      </c>
      <c r="V67" s="8" t="str">
        <f t="shared" si="65"/>
        <v>Cumple</v>
      </c>
      <c r="W67" s="8"/>
      <c r="X67" s="8" t="str">
        <f t="shared" si="66"/>
        <v/>
      </c>
      <c r="Y67" s="8">
        <v>128532</v>
      </c>
      <c r="Z67" s="8" t="str">
        <f t="shared" si="67"/>
        <v>Cumple</v>
      </c>
      <c r="AA67" s="8">
        <v>122105.4</v>
      </c>
      <c r="AB67" s="8" t="str">
        <f t="shared" si="68"/>
        <v>Cumple</v>
      </c>
      <c r="AC67" s="8">
        <v>128532</v>
      </c>
      <c r="AD67" s="8" t="str">
        <f t="shared" si="69"/>
        <v>Cumple</v>
      </c>
      <c r="AE67" s="8">
        <v>128532</v>
      </c>
      <c r="AF67" s="8" t="str">
        <f t="shared" si="70"/>
        <v>Cumple</v>
      </c>
      <c r="AG67" s="8">
        <v>128532</v>
      </c>
      <c r="AH67" s="8" t="str">
        <f t="shared" si="71"/>
        <v>Cumple</v>
      </c>
      <c r="AI67" s="8">
        <v>122104</v>
      </c>
      <c r="AJ67" s="8" t="str">
        <f t="shared" si="72"/>
        <v>Cumple</v>
      </c>
      <c r="AK67" s="8">
        <v>128532</v>
      </c>
      <c r="AL67" s="8" t="str">
        <f t="shared" si="73"/>
        <v>Cumple</v>
      </c>
      <c r="AM67" s="8">
        <v>122411</v>
      </c>
      <c r="AN67" s="8" t="str">
        <f t="shared" si="74"/>
        <v>Cumple</v>
      </c>
      <c r="AO67" s="8">
        <v>128532</v>
      </c>
      <c r="AP67" s="8" t="str">
        <f t="shared" si="75"/>
        <v>Cumple</v>
      </c>
      <c r="AQ67" s="46">
        <f t="shared" si="76"/>
        <v>102825.60000000001</v>
      </c>
      <c r="AR67" s="46">
        <f t="shared" si="77"/>
        <v>121732.9363217272</v>
      </c>
      <c r="AS67" s="36"/>
      <c r="AT67" s="61"/>
    </row>
    <row r="68" spans="2:46" x14ac:dyDescent="0.3">
      <c r="B68" s="9">
        <v>36</v>
      </c>
      <c r="C68" s="53" t="s">
        <v>68</v>
      </c>
      <c r="D68" s="9" t="s">
        <v>145</v>
      </c>
      <c r="E68" s="9">
        <v>1</v>
      </c>
      <c r="F68" s="10">
        <v>39964</v>
      </c>
      <c r="G68" s="55">
        <v>39960</v>
      </c>
      <c r="H68" s="8" t="str">
        <f t="shared" si="58"/>
        <v>Cumple</v>
      </c>
      <c r="I68" s="55">
        <v>39964</v>
      </c>
      <c r="J68" s="8" t="str">
        <f t="shared" si="59"/>
        <v>Cumple</v>
      </c>
      <c r="K68" s="55"/>
      <c r="L68" s="8" t="str">
        <f t="shared" si="60"/>
        <v/>
      </c>
      <c r="M68" s="55">
        <v>39964</v>
      </c>
      <c r="N68" s="8" t="str">
        <f t="shared" si="61"/>
        <v>Cumple</v>
      </c>
      <c r="O68" s="55">
        <v>37765</v>
      </c>
      <c r="P68" s="8" t="str">
        <f t="shared" si="62"/>
        <v>Cumple</v>
      </c>
      <c r="Q68" s="55">
        <v>39964</v>
      </c>
      <c r="R68" s="8" t="str">
        <f t="shared" si="63"/>
        <v>Cumple</v>
      </c>
      <c r="S68" s="55">
        <v>39962</v>
      </c>
      <c r="T68" s="8" t="str">
        <f t="shared" si="64"/>
        <v>Cumple</v>
      </c>
      <c r="U68" s="8">
        <v>39964</v>
      </c>
      <c r="V68" s="8" t="str">
        <f t="shared" si="65"/>
        <v>Cumple</v>
      </c>
      <c r="W68" s="8"/>
      <c r="X68" s="8" t="str">
        <f t="shared" si="66"/>
        <v/>
      </c>
      <c r="Y68" s="8">
        <v>39964</v>
      </c>
      <c r="Z68" s="8" t="str">
        <f t="shared" si="67"/>
        <v>Cumple</v>
      </c>
      <c r="AA68" s="8">
        <v>37965.800000000003</v>
      </c>
      <c r="AB68" s="8" t="str">
        <f t="shared" si="68"/>
        <v>Cumple</v>
      </c>
      <c r="AC68" s="8">
        <v>39964</v>
      </c>
      <c r="AD68" s="8" t="str">
        <f t="shared" si="69"/>
        <v>Cumple</v>
      </c>
      <c r="AE68" s="8">
        <v>39964</v>
      </c>
      <c r="AF68" s="8" t="str">
        <f t="shared" si="70"/>
        <v>Cumple</v>
      </c>
      <c r="AG68" s="8">
        <v>39964</v>
      </c>
      <c r="AH68" s="8" t="str">
        <f t="shared" si="71"/>
        <v>Cumple</v>
      </c>
      <c r="AI68" s="8">
        <v>37965</v>
      </c>
      <c r="AJ68" s="8" t="str">
        <f t="shared" si="72"/>
        <v>Cumple</v>
      </c>
      <c r="AK68" s="8">
        <v>39964</v>
      </c>
      <c r="AL68" s="8" t="str">
        <f t="shared" si="73"/>
        <v>Cumple</v>
      </c>
      <c r="AM68" s="8">
        <v>38061</v>
      </c>
      <c r="AN68" s="8" t="str">
        <f t="shared" si="74"/>
        <v>Cumple</v>
      </c>
      <c r="AO68" s="8">
        <v>39964</v>
      </c>
      <c r="AP68" s="8" t="str">
        <f t="shared" si="75"/>
        <v>Cumple</v>
      </c>
      <c r="AQ68" s="46">
        <f t="shared" si="76"/>
        <v>31971.200000000001</v>
      </c>
      <c r="AR68" s="46">
        <f t="shared" si="77"/>
        <v>37849.298314619016</v>
      </c>
      <c r="AS68" s="36"/>
      <c r="AT68" s="61"/>
    </row>
    <row r="69" spans="2:46" x14ac:dyDescent="0.3">
      <c r="B69" s="9">
        <v>37</v>
      </c>
      <c r="C69" s="53" t="s">
        <v>69</v>
      </c>
      <c r="D69" s="9" t="s">
        <v>145</v>
      </c>
      <c r="E69" s="9">
        <v>1</v>
      </c>
      <c r="F69" s="10">
        <v>58374</v>
      </c>
      <c r="G69" s="55">
        <v>58370</v>
      </c>
      <c r="H69" s="8" t="str">
        <f t="shared" si="58"/>
        <v>Cumple</v>
      </c>
      <c r="I69" s="55">
        <v>58374</v>
      </c>
      <c r="J69" s="8" t="str">
        <f t="shared" si="59"/>
        <v>Cumple</v>
      </c>
      <c r="K69" s="55"/>
      <c r="L69" s="8" t="str">
        <f t="shared" si="60"/>
        <v/>
      </c>
      <c r="M69" s="55">
        <v>58374</v>
      </c>
      <c r="N69" s="8" t="str">
        <f t="shared" si="61"/>
        <v>Cumple</v>
      </c>
      <c r="O69" s="55">
        <v>55163</v>
      </c>
      <c r="P69" s="8" t="str">
        <f t="shared" si="62"/>
        <v>Cumple</v>
      </c>
      <c r="Q69" s="55">
        <v>58374</v>
      </c>
      <c r="R69" s="8" t="str">
        <f t="shared" si="63"/>
        <v>Cumple</v>
      </c>
      <c r="S69" s="55">
        <v>58372</v>
      </c>
      <c r="T69" s="8" t="str">
        <f t="shared" si="64"/>
        <v>Cumple</v>
      </c>
      <c r="U69" s="8">
        <v>58374</v>
      </c>
      <c r="V69" s="8" t="str">
        <f t="shared" si="65"/>
        <v>Cumple</v>
      </c>
      <c r="W69" s="8"/>
      <c r="X69" s="8" t="str">
        <f t="shared" si="66"/>
        <v/>
      </c>
      <c r="Y69" s="8">
        <v>58374</v>
      </c>
      <c r="Z69" s="8" t="str">
        <f t="shared" si="67"/>
        <v>Cumple</v>
      </c>
      <c r="AA69" s="8">
        <v>55455.3</v>
      </c>
      <c r="AB69" s="8" t="str">
        <f t="shared" si="68"/>
        <v>Cumple</v>
      </c>
      <c r="AC69" s="8">
        <v>58374</v>
      </c>
      <c r="AD69" s="8" t="str">
        <f t="shared" si="69"/>
        <v>Cumple</v>
      </c>
      <c r="AE69" s="8">
        <v>58374</v>
      </c>
      <c r="AF69" s="8" t="str">
        <f t="shared" si="70"/>
        <v>Cumple</v>
      </c>
      <c r="AG69" s="8">
        <v>58374</v>
      </c>
      <c r="AH69" s="8" t="str">
        <f t="shared" si="71"/>
        <v>Cumple</v>
      </c>
      <c r="AI69" s="8">
        <v>55454</v>
      </c>
      <c r="AJ69" s="8" t="str">
        <f t="shared" si="72"/>
        <v>Cumple</v>
      </c>
      <c r="AK69" s="8">
        <v>58374</v>
      </c>
      <c r="AL69" s="8" t="str">
        <f t="shared" si="73"/>
        <v>Cumple</v>
      </c>
      <c r="AM69" s="8">
        <v>55594</v>
      </c>
      <c r="AN69" s="8" t="str">
        <f t="shared" si="74"/>
        <v>Cumple</v>
      </c>
      <c r="AO69" s="8">
        <v>58374</v>
      </c>
      <c r="AP69" s="8" t="str">
        <f t="shared" si="75"/>
        <v>Cumple</v>
      </c>
      <c r="AQ69" s="46">
        <f t="shared" si="76"/>
        <v>46699.200000000004</v>
      </c>
      <c r="AR69" s="46">
        <f t="shared" si="77"/>
        <v>55285.614539424176</v>
      </c>
      <c r="AS69" s="36"/>
      <c r="AT69" s="61"/>
    </row>
    <row r="70" spans="2:46" x14ac:dyDescent="0.3">
      <c r="B70" s="9">
        <v>38</v>
      </c>
      <c r="C70" s="53" t="s">
        <v>70</v>
      </c>
      <c r="D70" s="9" t="s">
        <v>145</v>
      </c>
      <c r="E70" s="9">
        <v>1</v>
      </c>
      <c r="F70" s="10">
        <v>102610</v>
      </c>
      <c r="G70" s="55">
        <v>102605</v>
      </c>
      <c r="H70" s="8" t="str">
        <f t="shared" si="58"/>
        <v>Cumple</v>
      </c>
      <c r="I70" s="55">
        <v>102610</v>
      </c>
      <c r="J70" s="8" t="str">
        <f t="shared" si="59"/>
        <v>Cumple</v>
      </c>
      <c r="K70" s="55"/>
      <c r="L70" s="8" t="str">
        <f t="shared" si="60"/>
        <v/>
      </c>
      <c r="M70" s="55">
        <v>102610</v>
      </c>
      <c r="N70" s="8" t="str">
        <f t="shared" si="61"/>
        <v>Cumple</v>
      </c>
      <c r="O70" s="55">
        <v>96966</v>
      </c>
      <c r="P70" s="8" t="str">
        <f t="shared" si="62"/>
        <v>Cumple</v>
      </c>
      <c r="Q70" s="55">
        <v>102610</v>
      </c>
      <c r="R70" s="8" t="str">
        <f t="shared" si="63"/>
        <v>Cumple</v>
      </c>
      <c r="S70" s="55">
        <v>102608</v>
      </c>
      <c r="T70" s="8" t="str">
        <f t="shared" si="64"/>
        <v>Cumple</v>
      </c>
      <c r="U70" s="8">
        <v>102610</v>
      </c>
      <c r="V70" s="8" t="str">
        <f t="shared" si="65"/>
        <v>Cumple</v>
      </c>
      <c r="W70" s="8"/>
      <c r="X70" s="8" t="str">
        <f t="shared" si="66"/>
        <v/>
      </c>
      <c r="Y70" s="8">
        <v>102610</v>
      </c>
      <c r="Z70" s="8" t="str">
        <f t="shared" si="67"/>
        <v>Cumple</v>
      </c>
      <c r="AA70" s="8">
        <v>97479.5</v>
      </c>
      <c r="AB70" s="8" t="str">
        <f t="shared" si="68"/>
        <v>Cumple</v>
      </c>
      <c r="AC70" s="8">
        <v>102610</v>
      </c>
      <c r="AD70" s="8" t="str">
        <f t="shared" si="69"/>
        <v>Cumple</v>
      </c>
      <c r="AE70" s="8">
        <v>102610</v>
      </c>
      <c r="AF70" s="8" t="str">
        <f t="shared" si="70"/>
        <v>Cumple</v>
      </c>
      <c r="AG70" s="8">
        <v>102610</v>
      </c>
      <c r="AH70" s="8" t="str">
        <f t="shared" si="71"/>
        <v>Cumple</v>
      </c>
      <c r="AI70" s="8">
        <v>97479</v>
      </c>
      <c r="AJ70" s="8" t="str">
        <f t="shared" si="72"/>
        <v>Cumple</v>
      </c>
      <c r="AK70" s="8">
        <v>102610</v>
      </c>
      <c r="AL70" s="8" t="str">
        <f t="shared" si="73"/>
        <v>Cumple</v>
      </c>
      <c r="AM70" s="8">
        <v>97724</v>
      </c>
      <c r="AN70" s="8" t="str">
        <f t="shared" si="74"/>
        <v>Cumple</v>
      </c>
      <c r="AO70" s="8">
        <v>102610</v>
      </c>
      <c r="AP70" s="8" t="str">
        <f t="shared" si="75"/>
        <v>Cumple</v>
      </c>
      <c r="AQ70" s="46">
        <f t="shared" si="76"/>
        <v>82088</v>
      </c>
      <c r="AR70" s="46">
        <f t="shared" si="77"/>
        <v>97182.674868879913</v>
      </c>
      <c r="AS70" s="36"/>
      <c r="AT70" s="61"/>
    </row>
    <row r="71" spans="2:46" x14ac:dyDescent="0.3">
      <c r="B71" s="9">
        <v>39</v>
      </c>
      <c r="C71" s="53" t="s">
        <v>71</v>
      </c>
      <c r="D71" s="9" t="s">
        <v>145</v>
      </c>
      <c r="E71" s="9">
        <v>1</v>
      </c>
      <c r="F71" s="10">
        <v>225741</v>
      </c>
      <c r="G71" s="55">
        <v>225740</v>
      </c>
      <c r="H71" s="8" t="str">
        <f t="shared" si="58"/>
        <v>Cumple</v>
      </c>
      <c r="I71" s="55">
        <v>225741</v>
      </c>
      <c r="J71" s="8" t="str">
        <f t="shared" si="59"/>
        <v>Cumple</v>
      </c>
      <c r="K71" s="55"/>
      <c r="L71" s="8" t="str">
        <f t="shared" si="60"/>
        <v/>
      </c>
      <c r="M71" s="55">
        <v>225741</v>
      </c>
      <c r="N71" s="8" t="str">
        <f t="shared" si="61"/>
        <v>Cumple</v>
      </c>
      <c r="O71" s="55">
        <v>213325</v>
      </c>
      <c r="P71" s="8" t="str">
        <f t="shared" si="62"/>
        <v>Cumple</v>
      </c>
      <c r="Q71" s="55">
        <v>225741</v>
      </c>
      <c r="R71" s="8" t="str">
        <f t="shared" si="63"/>
        <v>Cumple</v>
      </c>
      <c r="S71" s="55">
        <v>225739</v>
      </c>
      <c r="T71" s="8" t="str">
        <f t="shared" si="64"/>
        <v>Cumple</v>
      </c>
      <c r="U71" s="8">
        <v>225741</v>
      </c>
      <c r="V71" s="8" t="str">
        <f t="shared" si="65"/>
        <v>Cumple</v>
      </c>
      <c r="W71" s="8"/>
      <c r="X71" s="8" t="str">
        <f t="shared" si="66"/>
        <v/>
      </c>
      <c r="Y71" s="8">
        <v>225741</v>
      </c>
      <c r="Z71" s="8" t="str">
        <f t="shared" si="67"/>
        <v>Cumple</v>
      </c>
      <c r="AA71" s="8">
        <v>214453.95</v>
      </c>
      <c r="AB71" s="8" t="str">
        <f t="shared" si="68"/>
        <v>Cumple</v>
      </c>
      <c r="AC71" s="8">
        <v>225741</v>
      </c>
      <c r="AD71" s="8" t="str">
        <f t="shared" si="69"/>
        <v>Cumple</v>
      </c>
      <c r="AE71" s="8">
        <v>225741</v>
      </c>
      <c r="AF71" s="8" t="str">
        <f t="shared" si="70"/>
        <v>Cumple</v>
      </c>
      <c r="AG71" s="8">
        <v>225741</v>
      </c>
      <c r="AH71" s="8" t="str">
        <f t="shared" si="71"/>
        <v>Cumple</v>
      </c>
      <c r="AI71" s="8">
        <v>214453</v>
      </c>
      <c r="AJ71" s="8" t="str">
        <f t="shared" si="72"/>
        <v>Cumple</v>
      </c>
      <c r="AK71" s="8">
        <v>225741</v>
      </c>
      <c r="AL71" s="8" t="str">
        <f t="shared" si="73"/>
        <v>Cumple</v>
      </c>
      <c r="AM71" s="8">
        <v>214991</v>
      </c>
      <c r="AN71" s="8" t="str">
        <f t="shared" si="74"/>
        <v>Cumple</v>
      </c>
      <c r="AO71" s="8">
        <v>225741</v>
      </c>
      <c r="AP71" s="8" t="str">
        <f t="shared" si="75"/>
        <v>Cumple</v>
      </c>
      <c r="AQ71" s="46">
        <f t="shared" si="76"/>
        <v>180592.80000000002</v>
      </c>
      <c r="AR71" s="46">
        <f t="shared" si="77"/>
        <v>213801.4744818249</v>
      </c>
      <c r="AS71" s="36"/>
      <c r="AT71" s="61"/>
    </row>
    <row r="72" spans="2:46" x14ac:dyDescent="0.3">
      <c r="B72" s="9">
        <v>40</v>
      </c>
      <c r="C72" s="53" t="s">
        <v>72</v>
      </c>
      <c r="D72" s="9" t="s">
        <v>145</v>
      </c>
      <c r="E72" s="9">
        <v>1</v>
      </c>
      <c r="F72" s="10">
        <v>3814</v>
      </c>
      <c r="G72" s="55">
        <v>3810</v>
      </c>
      <c r="H72" s="8" t="str">
        <f t="shared" si="58"/>
        <v>Cumple</v>
      </c>
      <c r="I72" s="55">
        <v>3814</v>
      </c>
      <c r="J72" s="8" t="str">
        <f t="shared" si="59"/>
        <v>Cumple</v>
      </c>
      <c r="K72" s="55"/>
      <c r="L72" s="8" t="str">
        <f t="shared" si="60"/>
        <v/>
      </c>
      <c r="M72" s="55">
        <v>3814</v>
      </c>
      <c r="N72" s="8" t="str">
        <f t="shared" si="61"/>
        <v>Cumple</v>
      </c>
      <c r="O72" s="55">
        <v>3604</v>
      </c>
      <c r="P72" s="8" t="str">
        <f t="shared" si="62"/>
        <v>Cumple</v>
      </c>
      <c r="Q72" s="55">
        <v>3814</v>
      </c>
      <c r="R72" s="8" t="str">
        <f t="shared" si="63"/>
        <v>Cumple</v>
      </c>
      <c r="S72" s="55">
        <v>3812</v>
      </c>
      <c r="T72" s="8" t="str">
        <f t="shared" si="64"/>
        <v>Cumple</v>
      </c>
      <c r="U72" s="8">
        <v>3814</v>
      </c>
      <c r="V72" s="8" t="str">
        <f t="shared" si="65"/>
        <v>Cumple</v>
      </c>
      <c r="W72" s="8"/>
      <c r="X72" s="8" t="str">
        <f t="shared" si="66"/>
        <v/>
      </c>
      <c r="Y72" s="8">
        <v>3814</v>
      </c>
      <c r="Z72" s="8" t="str">
        <f t="shared" si="67"/>
        <v>Cumple</v>
      </c>
      <c r="AA72" s="8">
        <v>3623.3</v>
      </c>
      <c r="AB72" s="8" t="str">
        <f t="shared" si="68"/>
        <v>Cumple</v>
      </c>
      <c r="AC72" s="8">
        <v>3814</v>
      </c>
      <c r="AD72" s="8" t="str">
        <f t="shared" si="69"/>
        <v>Cumple</v>
      </c>
      <c r="AE72" s="8">
        <v>3814</v>
      </c>
      <c r="AF72" s="8" t="str">
        <f t="shared" si="70"/>
        <v>Cumple</v>
      </c>
      <c r="AG72" s="8">
        <v>3814</v>
      </c>
      <c r="AH72" s="8" t="str">
        <f t="shared" si="71"/>
        <v>Cumple</v>
      </c>
      <c r="AI72" s="8">
        <v>3622</v>
      </c>
      <c r="AJ72" s="8" t="str">
        <f t="shared" si="72"/>
        <v>Cumple</v>
      </c>
      <c r="AK72" s="8">
        <v>3814</v>
      </c>
      <c r="AL72" s="8" t="str">
        <f t="shared" si="73"/>
        <v>Cumple</v>
      </c>
      <c r="AM72" s="8">
        <v>3632</v>
      </c>
      <c r="AN72" s="8" t="str">
        <f t="shared" si="74"/>
        <v>Cumple</v>
      </c>
      <c r="AO72" s="8">
        <v>3814</v>
      </c>
      <c r="AP72" s="8" t="str">
        <f t="shared" si="75"/>
        <v>Cumple</v>
      </c>
      <c r="AQ72" s="46">
        <f t="shared" si="76"/>
        <v>3051.2000000000003</v>
      </c>
      <c r="AR72" s="46">
        <f t="shared" si="77"/>
        <v>3611.2128162464278</v>
      </c>
      <c r="AS72" s="36"/>
      <c r="AT72" s="61"/>
    </row>
    <row r="73" spans="2:46" x14ac:dyDescent="0.3">
      <c r="B73" s="9">
        <v>41</v>
      </c>
      <c r="C73" s="53" t="s">
        <v>73</v>
      </c>
      <c r="D73" s="9" t="s">
        <v>145</v>
      </c>
      <c r="E73" s="9">
        <v>1</v>
      </c>
      <c r="F73" s="10">
        <v>102610</v>
      </c>
      <c r="G73" s="55">
        <v>102605</v>
      </c>
      <c r="H73" s="8" t="str">
        <f t="shared" si="58"/>
        <v>Cumple</v>
      </c>
      <c r="I73" s="55">
        <v>102610</v>
      </c>
      <c r="J73" s="8" t="str">
        <f t="shared" si="59"/>
        <v>Cumple</v>
      </c>
      <c r="K73" s="55"/>
      <c r="L73" s="8" t="str">
        <f t="shared" si="60"/>
        <v/>
      </c>
      <c r="M73" s="55">
        <v>102610</v>
      </c>
      <c r="N73" s="8" t="str">
        <f t="shared" si="61"/>
        <v>Cumple</v>
      </c>
      <c r="O73" s="55">
        <v>96966</v>
      </c>
      <c r="P73" s="8" t="str">
        <f t="shared" si="62"/>
        <v>Cumple</v>
      </c>
      <c r="Q73" s="55">
        <v>102610</v>
      </c>
      <c r="R73" s="8" t="str">
        <f t="shared" si="63"/>
        <v>Cumple</v>
      </c>
      <c r="S73" s="55">
        <v>102608</v>
      </c>
      <c r="T73" s="8" t="str">
        <f t="shared" si="64"/>
        <v>Cumple</v>
      </c>
      <c r="U73" s="8">
        <v>102610</v>
      </c>
      <c r="V73" s="8" t="str">
        <f t="shared" si="65"/>
        <v>Cumple</v>
      </c>
      <c r="W73" s="8"/>
      <c r="X73" s="8" t="str">
        <f t="shared" si="66"/>
        <v/>
      </c>
      <c r="Y73" s="8">
        <v>102610</v>
      </c>
      <c r="Z73" s="8" t="str">
        <f t="shared" si="67"/>
        <v>Cumple</v>
      </c>
      <c r="AA73" s="8">
        <v>97479.5</v>
      </c>
      <c r="AB73" s="8" t="str">
        <f t="shared" si="68"/>
        <v>Cumple</v>
      </c>
      <c r="AC73" s="8">
        <v>102610</v>
      </c>
      <c r="AD73" s="8" t="str">
        <f t="shared" si="69"/>
        <v>Cumple</v>
      </c>
      <c r="AE73" s="8">
        <v>102610</v>
      </c>
      <c r="AF73" s="8" t="str">
        <f t="shared" si="70"/>
        <v>Cumple</v>
      </c>
      <c r="AG73" s="8">
        <v>102610</v>
      </c>
      <c r="AH73" s="8" t="str">
        <f t="shared" si="71"/>
        <v>Cumple</v>
      </c>
      <c r="AI73" s="8">
        <v>97479</v>
      </c>
      <c r="AJ73" s="8" t="str">
        <f t="shared" si="72"/>
        <v>Cumple</v>
      </c>
      <c r="AK73" s="8">
        <v>102610</v>
      </c>
      <c r="AL73" s="8" t="str">
        <f t="shared" si="73"/>
        <v>Cumple</v>
      </c>
      <c r="AM73" s="8">
        <v>97724</v>
      </c>
      <c r="AN73" s="8" t="str">
        <f t="shared" si="74"/>
        <v>Cumple</v>
      </c>
      <c r="AO73" s="8">
        <v>102610</v>
      </c>
      <c r="AP73" s="8" t="str">
        <f t="shared" si="75"/>
        <v>Cumple</v>
      </c>
      <c r="AQ73" s="46">
        <f t="shared" si="76"/>
        <v>82088</v>
      </c>
      <c r="AR73" s="46">
        <f t="shared" si="77"/>
        <v>97182.674868879913</v>
      </c>
      <c r="AS73" s="36"/>
      <c r="AT73" s="61"/>
    </row>
    <row r="74" spans="2:46" x14ac:dyDescent="0.3">
      <c r="B74" s="9">
        <v>42</v>
      </c>
      <c r="C74" s="53" t="s">
        <v>74</v>
      </c>
      <c r="D74" s="9" t="s">
        <v>145</v>
      </c>
      <c r="E74" s="9">
        <v>1</v>
      </c>
      <c r="F74" s="10">
        <v>4839160</v>
      </c>
      <c r="G74" s="55">
        <v>4839155</v>
      </c>
      <c r="H74" s="8" t="str">
        <f t="shared" si="58"/>
        <v>Cumple</v>
      </c>
      <c r="I74" s="55">
        <v>4839160</v>
      </c>
      <c r="J74" s="8" t="str">
        <f t="shared" si="59"/>
        <v>Cumple</v>
      </c>
      <c r="K74" s="55"/>
      <c r="L74" s="8" t="str">
        <f t="shared" si="60"/>
        <v/>
      </c>
      <c r="M74" s="55">
        <v>4839160</v>
      </c>
      <c r="N74" s="8" t="str">
        <f t="shared" si="61"/>
        <v>Cumple</v>
      </c>
      <c r="O74" s="55">
        <v>4573006</v>
      </c>
      <c r="P74" s="8" t="str">
        <f t="shared" si="62"/>
        <v>Cumple</v>
      </c>
      <c r="Q74" s="55">
        <v>4839160</v>
      </c>
      <c r="R74" s="8" t="str">
        <f t="shared" si="63"/>
        <v>Cumple</v>
      </c>
      <c r="S74" s="55">
        <v>4839158</v>
      </c>
      <c r="T74" s="8" t="str">
        <f t="shared" si="64"/>
        <v>Cumple</v>
      </c>
      <c r="U74" s="8">
        <v>4839160</v>
      </c>
      <c r="V74" s="8" t="str">
        <f t="shared" si="65"/>
        <v>Cumple</v>
      </c>
      <c r="W74" s="8"/>
      <c r="X74" s="8" t="str">
        <f t="shared" si="66"/>
        <v/>
      </c>
      <c r="Y74" s="8">
        <v>4839160</v>
      </c>
      <c r="Z74" s="8" t="str">
        <f t="shared" si="67"/>
        <v>Cumple</v>
      </c>
      <c r="AA74" s="8">
        <v>4597202</v>
      </c>
      <c r="AB74" s="8" t="str">
        <f t="shared" si="68"/>
        <v>Cumple</v>
      </c>
      <c r="AC74" s="8">
        <v>4839160</v>
      </c>
      <c r="AD74" s="8" t="str">
        <f t="shared" si="69"/>
        <v>Cumple</v>
      </c>
      <c r="AE74" s="8">
        <v>4839160</v>
      </c>
      <c r="AF74" s="8" t="str">
        <f t="shared" si="70"/>
        <v>Cumple</v>
      </c>
      <c r="AG74" s="8">
        <v>4839160</v>
      </c>
      <c r="AH74" s="8" t="str">
        <f t="shared" si="71"/>
        <v>Cumple</v>
      </c>
      <c r="AI74" s="8">
        <v>4597201</v>
      </c>
      <c r="AJ74" s="8" t="str">
        <f t="shared" si="72"/>
        <v>Cumple</v>
      </c>
      <c r="AK74" s="8">
        <v>4839160</v>
      </c>
      <c r="AL74" s="8" t="str">
        <f t="shared" si="73"/>
        <v>Cumple</v>
      </c>
      <c r="AM74" s="8">
        <v>4608724</v>
      </c>
      <c r="AN74" s="8" t="str">
        <f t="shared" si="74"/>
        <v>Cumple</v>
      </c>
      <c r="AO74" s="8">
        <v>4839160</v>
      </c>
      <c r="AP74" s="8" t="str">
        <f t="shared" si="75"/>
        <v>Cumple</v>
      </c>
      <c r="AQ74" s="46">
        <f t="shared" si="76"/>
        <v>3871328</v>
      </c>
      <c r="AR74" s="46">
        <f t="shared" si="77"/>
        <v>4583231.721552874</v>
      </c>
      <c r="AS74" s="36"/>
      <c r="AT74" s="61"/>
    </row>
    <row r="75" spans="2:46" x14ac:dyDescent="0.3">
      <c r="B75" s="9">
        <v>43</v>
      </c>
      <c r="C75" s="53" t="s">
        <v>75</v>
      </c>
      <c r="D75" s="9" t="s">
        <v>145</v>
      </c>
      <c r="E75" s="9">
        <v>1</v>
      </c>
      <c r="F75" s="10">
        <v>3074685</v>
      </c>
      <c r="G75" s="55">
        <v>3074680</v>
      </c>
      <c r="H75" s="8" t="str">
        <f t="shared" si="58"/>
        <v>Cumple</v>
      </c>
      <c r="I75" s="55">
        <v>3074685</v>
      </c>
      <c r="J75" s="8" t="str">
        <f t="shared" si="59"/>
        <v>Cumple</v>
      </c>
      <c r="K75" s="55"/>
      <c r="L75" s="8" t="str">
        <f t="shared" si="60"/>
        <v/>
      </c>
      <c r="M75" s="55">
        <v>3074685</v>
      </c>
      <c r="N75" s="8" t="str">
        <f t="shared" si="61"/>
        <v>Cumple</v>
      </c>
      <c r="O75" s="55">
        <v>2905577</v>
      </c>
      <c r="P75" s="8" t="str">
        <f t="shared" si="62"/>
        <v>Cumple</v>
      </c>
      <c r="Q75" s="55">
        <v>3074685</v>
      </c>
      <c r="R75" s="8" t="str">
        <f t="shared" si="63"/>
        <v>Cumple</v>
      </c>
      <c r="S75" s="55">
        <v>3074683</v>
      </c>
      <c r="T75" s="8" t="str">
        <f t="shared" si="64"/>
        <v>Cumple</v>
      </c>
      <c r="U75" s="8">
        <v>3074685</v>
      </c>
      <c r="V75" s="8" t="str">
        <f t="shared" si="65"/>
        <v>Cumple</v>
      </c>
      <c r="W75" s="8"/>
      <c r="X75" s="8" t="str">
        <f t="shared" si="66"/>
        <v/>
      </c>
      <c r="Y75" s="8">
        <v>3074685</v>
      </c>
      <c r="Z75" s="8" t="str">
        <f t="shared" si="67"/>
        <v>Cumple</v>
      </c>
      <c r="AA75" s="8">
        <v>2920950.75</v>
      </c>
      <c r="AB75" s="8" t="str">
        <f t="shared" si="68"/>
        <v>Cumple</v>
      </c>
      <c r="AC75" s="8">
        <v>3074685</v>
      </c>
      <c r="AD75" s="8" t="str">
        <f t="shared" si="69"/>
        <v>Cumple</v>
      </c>
      <c r="AE75" s="8">
        <v>3074685</v>
      </c>
      <c r="AF75" s="8" t="str">
        <f t="shared" si="70"/>
        <v>Cumple</v>
      </c>
      <c r="AG75" s="8">
        <v>3074685</v>
      </c>
      <c r="AH75" s="8" t="str">
        <f t="shared" si="71"/>
        <v>Cumple</v>
      </c>
      <c r="AI75" s="8">
        <v>2920950</v>
      </c>
      <c r="AJ75" s="8" t="str">
        <f t="shared" si="72"/>
        <v>Cumple</v>
      </c>
      <c r="AK75" s="8">
        <v>3074685</v>
      </c>
      <c r="AL75" s="8" t="str">
        <f t="shared" si="73"/>
        <v>Cumple</v>
      </c>
      <c r="AM75" s="8">
        <v>2928271</v>
      </c>
      <c r="AN75" s="8" t="str">
        <f t="shared" si="74"/>
        <v>Cumple</v>
      </c>
      <c r="AO75" s="8">
        <v>3074685</v>
      </c>
      <c r="AP75" s="8" t="str">
        <f t="shared" si="75"/>
        <v>Cumple</v>
      </c>
      <c r="AQ75" s="46">
        <f t="shared" si="76"/>
        <v>2459748</v>
      </c>
      <c r="AR75" s="46">
        <f t="shared" si="77"/>
        <v>2912074.1777974754</v>
      </c>
      <c r="AS75" s="36"/>
      <c r="AT75" s="61"/>
    </row>
    <row r="76" spans="2:46" x14ac:dyDescent="0.3">
      <c r="B76" s="9">
        <v>44</v>
      </c>
      <c r="C76" s="53" t="s">
        <v>76</v>
      </c>
      <c r="D76" s="9" t="s">
        <v>145</v>
      </c>
      <c r="E76" s="9">
        <v>1</v>
      </c>
      <c r="F76" s="10">
        <v>4185141</v>
      </c>
      <c r="G76" s="55">
        <v>4185140</v>
      </c>
      <c r="H76" s="8" t="str">
        <f t="shared" si="58"/>
        <v>Cumple</v>
      </c>
      <c r="I76" s="55">
        <v>4185141</v>
      </c>
      <c r="J76" s="8" t="str">
        <f t="shared" si="59"/>
        <v>Cumple</v>
      </c>
      <c r="K76" s="55"/>
      <c r="L76" s="8" t="str">
        <f t="shared" si="60"/>
        <v/>
      </c>
      <c r="M76" s="55">
        <v>4185141</v>
      </c>
      <c r="N76" s="8" t="str">
        <f t="shared" si="61"/>
        <v>Cumple</v>
      </c>
      <c r="O76" s="55">
        <v>3954958</v>
      </c>
      <c r="P76" s="8" t="str">
        <f t="shared" si="62"/>
        <v>Cumple</v>
      </c>
      <c r="Q76" s="55">
        <v>4185141</v>
      </c>
      <c r="R76" s="8" t="str">
        <f t="shared" si="63"/>
        <v>Cumple</v>
      </c>
      <c r="S76" s="55">
        <v>4185139</v>
      </c>
      <c r="T76" s="8" t="str">
        <f t="shared" si="64"/>
        <v>Cumple</v>
      </c>
      <c r="U76" s="8">
        <v>4185141</v>
      </c>
      <c r="V76" s="8" t="str">
        <f t="shared" si="65"/>
        <v>Cumple</v>
      </c>
      <c r="W76" s="8"/>
      <c r="X76" s="8" t="str">
        <f t="shared" si="66"/>
        <v/>
      </c>
      <c r="Y76" s="8">
        <v>4185141</v>
      </c>
      <c r="Z76" s="8" t="str">
        <f t="shared" si="67"/>
        <v>Cumple</v>
      </c>
      <c r="AA76" s="8">
        <v>3975883.95</v>
      </c>
      <c r="AB76" s="8" t="str">
        <f t="shared" si="68"/>
        <v>Cumple</v>
      </c>
      <c r="AC76" s="8">
        <v>4185141</v>
      </c>
      <c r="AD76" s="8" t="str">
        <f t="shared" si="69"/>
        <v>Cumple</v>
      </c>
      <c r="AE76" s="8">
        <v>4185141</v>
      </c>
      <c r="AF76" s="8" t="str">
        <f t="shared" si="70"/>
        <v>Cumple</v>
      </c>
      <c r="AG76" s="8">
        <v>4185141</v>
      </c>
      <c r="AH76" s="8" t="str">
        <f t="shared" si="71"/>
        <v>Cumple</v>
      </c>
      <c r="AI76" s="8">
        <v>3975883</v>
      </c>
      <c r="AJ76" s="8" t="str">
        <f t="shared" si="72"/>
        <v>Cumple</v>
      </c>
      <c r="AK76" s="8">
        <v>4185141</v>
      </c>
      <c r="AL76" s="8" t="str">
        <f t="shared" si="73"/>
        <v>Cumple</v>
      </c>
      <c r="AM76" s="8">
        <v>3985849</v>
      </c>
      <c r="AN76" s="8" t="str">
        <f t="shared" si="74"/>
        <v>Cumple</v>
      </c>
      <c r="AO76" s="8">
        <v>4185141</v>
      </c>
      <c r="AP76" s="8" t="str">
        <f t="shared" si="75"/>
        <v>Cumple</v>
      </c>
      <c r="AQ76" s="46">
        <f t="shared" si="76"/>
        <v>3348112.8000000003</v>
      </c>
      <c r="AR76" s="46">
        <f t="shared" si="77"/>
        <v>3963801.6713664914</v>
      </c>
      <c r="AS76" s="36"/>
      <c r="AT76" s="61"/>
    </row>
    <row r="77" spans="2:46" x14ac:dyDescent="0.3">
      <c r="B77" s="9">
        <v>45</v>
      </c>
      <c r="C77" s="53" t="s">
        <v>77</v>
      </c>
      <c r="D77" s="9" t="s">
        <v>145</v>
      </c>
      <c r="E77" s="9">
        <v>1</v>
      </c>
      <c r="F77" s="10">
        <v>66625</v>
      </c>
      <c r="G77" s="55">
        <v>66620</v>
      </c>
      <c r="H77" s="8" t="str">
        <f t="shared" si="58"/>
        <v>Cumple</v>
      </c>
      <c r="I77" s="55">
        <v>66625</v>
      </c>
      <c r="J77" s="8" t="str">
        <f t="shared" si="59"/>
        <v>Cumple</v>
      </c>
      <c r="K77" s="55"/>
      <c r="L77" s="8" t="str">
        <f t="shared" si="60"/>
        <v/>
      </c>
      <c r="M77" s="55">
        <v>66625</v>
      </c>
      <c r="N77" s="8" t="str">
        <f t="shared" si="61"/>
        <v>Cumple</v>
      </c>
      <c r="O77" s="55">
        <v>62960</v>
      </c>
      <c r="P77" s="8" t="str">
        <f t="shared" si="62"/>
        <v>Cumple</v>
      </c>
      <c r="Q77" s="55">
        <v>66625</v>
      </c>
      <c r="R77" s="8" t="str">
        <f t="shared" si="63"/>
        <v>Cumple</v>
      </c>
      <c r="S77" s="55">
        <v>66623</v>
      </c>
      <c r="T77" s="8" t="str">
        <f t="shared" si="64"/>
        <v>Cumple</v>
      </c>
      <c r="U77" s="8">
        <v>66625</v>
      </c>
      <c r="V77" s="8" t="str">
        <f t="shared" si="65"/>
        <v>Cumple</v>
      </c>
      <c r="W77" s="8"/>
      <c r="X77" s="8" t="str">
        <f t="shared" si="66"/>
        <v/>
      </c>
      <c r="Y77" s="8">
        <v>66625</v>
      </c>
      <c r="Z77" s="8" t="str">
        <f t="shared" si="67"/>
        <v>Cumple</v>
      </c>
      <c r="AA77" s="8">
        <v>63293.75</v>
      </c>
      <c r="AB77" s="8" t="str">
        <f t="shared" si="68"/>
        <v>Cumple</v>
      </c>
      <c r="AC77" s="8">
        <v>66625</v>
      </c>
      <c r="AD77" s="8" t="str">
        <f t="shared" si="69"/>
        <v>Cumple</v>
      </c>
      <c r="AE77" s="8">
        <v>66625</v>
      </c>
      <c r="AF77" s="8" t="str">
        <f t="shared" si="70"/>
        <v>Cumple</v>
      </c>
      <c r="AG77" s="8">
        <v>66625</v>
      </c>
      <c r="AH77" s="8" t="str">
        <f t="shared" si="71"/>
        <v>Cumple</v>
      </c>
      <c r="AI77" s="8">
        <v>63293</v>
      </c>
      <c r="AJ77" s="8" t="str">
        <f t="shared" si="72"/>
        <v>Cumple</v>
      </c>
      <c r="AK77" s="8">
        <v>66625</v>
      </c>
      <c r="AL77" s="8" t="str">
        <f t="shared" si="73"/>
        <v>Cumple</v>
      </c>
      <c r="AM77" s="8">
        <v>63452</v>
      </c>
      <c r="AN77" s="8" t="str">
        <f t="shared" si="74"/>
        <v>Cumple</v>
      </c>
      <c r="AO77" s="8">
        <v>66625</v>
      </c>
      <c r="AP77" s="8" t="str">
        <f t="shared" si="75"/>
        <v>Cumple</v>
      </c>
      <c r="AQ77" s="46">
        <f t="shared" si="76"/>
        <v>53300</v>
      </c>
      <c r="AR77" s="46">
        <f t="shared" si="77"/>
        <v>63100.525488700448</v>
      </c>
      <c r="AS77" s="36"/>
      <c r="AT77" s="61"/>
    </row>
    <row r="78" spans="2:46" x14ac:dyDescent="0.3">
      <c r="B78" s="9">
        <v>46</v>
      </c>
      <c r="C78" s="53" t="s">
        <v>78</v>
      </c>
      <c r="D78" s="9" t="s">
        <v>145</v>
      </c>
      <c r="E78" s="9">
        <v>1</v>
      </c>
      <c r="F78" s="10">
        <v>97433</v>
      </c>
      <c r="G78" s="55">
        <v>97430</v>
      </c>
      <c r="H78" s="8" t="str">
        <f t="shared" si="58"/>
        <v>Cumple</v>
      </c>
      <c r="I78" s="55">
        <v>97433</v>
      </c>
      <c r="J78" s="8" t="str">
        <f t="shared" si="59"/>
        <v>Cumple</v>
      </c>
      <c r="K78" s="55"/>
      <c r="L78" s="8" t="str">
        <f t="shared" si="60"/>
        <v/>
      </c>
      <c r="M78" s="55">
        <v>97433</v>
      </c>
      <c r="N78" s="8" t="str">
        <f t="shared" si="61"/>
        <v>Cumple</v>
      </c>
      <c r="O78" s="55">
        <v>92074</v>
      </c>
      <c r="P78" s="8" t="str">
        <f t="shared" si="62"/>
        <v>Cumple</v>
      </c>
      <c r="Q78" s="55">
        <v>97433</v>
      </c>
      <c r="R78" s="8" t="str">
        <f t="shared" si="63"/>
        <v>Cumple</v>
      </c>
      <c r="S78" s="55">
        <v>97431</v>
      </c>
      <c r="T78" s="8" t="str">
        <f t="shared" si="64"/>
        <v>Cumple</v>
      </c>
      <c r="U78" s="8">
        <v>97433</v>
      </c>
      <c r="V78" s="8" t="str">
        <f t="shared" si="65"/>
        <v>Cumple</v>
      </c>
      <c r="W78" s="8"/>
      <c r="X78" s="8" t="str">
        <f t="shared" si="66"/>
        <v/>
      </c>
      <c r="Y78" s="8">
        <v>97433</v>
      </c>
      <c r="Z78" s="8" t="str">
        <f t="shared" si="67"/>
        <v>Cumple</v>
      </c>
      <c r="AA78" s="8">
        <v>92561.35</v>
      </c>
      <c r="AB78" s="8" t="str">
        <f t="shared" si="68"/>
        <v>Cumple</v>
      </c>
      <c r="AC78" s="8">
        <v>97433</v>
      </c>
      <c r="AD78" s="8" t="str">
        <f t="shared" si="69"/>
        <v>Cumple</v>
      </c>
      <c r="AE78" s="8">
        <v>97433</v>
      </c>
      <c r="AF78" s="8" t="str">
        <f t="shared" si="70"/>
        <v>Cumple</v>
      </c>
      <c r="AG78" s="8">
        <v>97433</v>
      </c>
      <c r="AH78" s="8" t="str">
        <f t="shared" si="71"/>
        <v>Cumple</v>
      </c>
      <c r="AI78" s="8">
        <v>92560</v>
      </c>
      <c r="AJ78" s="8" t="str">
        <f t="shared" si="72"/>
        <v>Cumple</v>
      </c>
      <c r="AK78" s="8">
        <v>97433</v>
      </c>
      <c r="AL78" s="8" t="str">
        <f t="shared" si="73"/>
        <v>Cumple</v>
      </c>
      <c r="AM78" s="8">
        <v>92793</v>
      </c>
      <c r="AN78" s="8" t="str">
        <f t="shared" si="74"/>
        <v>Cumple</v>
      </c>
      <c r="AO78" s="8">
        <v>97433</v>
      </c>
      <c r="AP78" s="8" t="str">
        <f t="shared" si="75"/>
        <v>Cumple</v>
      </c>
      <c r="AQ78" s="46">
        <f t="shared" si="76"/>
        <v>77946.400000000009</v>
      </c>
      <c r="AR78" s="46">
        <f t="shared" si="77"/>
        <v>92279.017246970558</v>
      </c>
      <c r="AS78" s="36"/>
      <c r="AT78" s="61"/>
    </row>
    <row r="79" spans="2:46" x14ac:dyDescent="0.3">
      <c r="B79" s="9">
        <v>47</v>
      </c>
      <c r="C79" s="53" t="s">
        <v>79</v>
      </c>
      <c r="D79" s="9" t="s">
        <v>145</v>
      </c>
      <c r="E79" s="9">
        <v>1</v>
      </c>
      <c r="F79" s="10">
        <v>166718</v>
      </c>
      <c r="G79" s="55">
        <v>166715</v>
      </c>
      <c r="H79" s="8" t="str">
        <f t="shared" si="58"/>
        <v>Cumple</v>
      </c>
      <c r="I79" s="55">
        <v>166718</v>
      </c>
      <c r="J79" s="8" t="str">
        <f t="shared" si="59"/>
        <v>Cumple</v>
      </c>
      <c r="K79" s="55"/>
      <c r="L79" s="8" t="str">
        <f t="shared" si="60"/>
        <v/>
      </c>
      <c r="M79" s="55">
        <v>166718</v>
      </c>
      <c r="N79" s="8" t="str">
        <f t="shared" si="61"/>
        <v>Cumple</v>
      </c>
      <c r="O79" s="55">
        <v>157548</v>
      </c>
      <c r="P79" s="8" t="str">
        <f t="shared" si="62"/>
        <v>Cumple</v>
      </c>
      <c r="Q79" s="55">
        <v>166718</v>
      </c>
      <c r="R79" s="8" t="str">
        <f t="shared" si="63"/>
        <v>Cumple</v>
      </c>
      <c r="S79" s="55">
        <v>166716</v>
      </c>
      <c r="T79" s="8" t="str">
        <f t="shared" si="64"/>
        <v>Cumple</v>
      </c>
      <c r="U79" s="8">
        <v>166718</v>
      </c>
      <c r="V79" s="8" t="str">
        <f t="shared" si="65"/>
        <v>Cumple</v>
      </c>
      <c r="W79" s="8"/>
      <c r="X79" s="8" t="str">
        <f t="shared" si="66"/>
        <v/>
      </c>
      <c r="Y79" s="8">
        <v>166718</v>
      </c>
      <c r="Z79" s="8" t="str">
        <f t="shared" si="67"/>
        <v>Cumple</v>
      </c>
      <c r="AA79" s="8">
        <v>158382.1</v>
      </c>
      <c r="AB79" s="8" t="str">
        <f t="shared" si="68"/>
        <v>Cumple</v>
      </c>
      <c r="AC79" s="8">
        <v>166718</v>
      </c>
      <c r="AD79" s="8" t="str">
        <f t="shared" si="69"/>
        <v>Cumple</v>
      </c>
      <c r="AE79" s="8">
        <v>166718</v>
      </c>
      <c r="AF79" s="8" t="str">
        <f t="shared" si="70"/>
        <v>Cumple</v>
      </c>
      <c r="AG79" s="8">
        <v>166718</v>
      </c>
      <c r="AH79" s="8" t="str">
        <f t="shared" si="71"/>
        <v>Cumple</v>
      </c>
      <c r="AI79" s="8">
        <v>158381</v>
      </c>
      <c r="AJ79" s="8" t="str">
        <f t="shared" si="72"/>
        <v>Cumple</v>
      </c>
      <c r="AK79" s="8">
        <v>166718</v>
      </c>
      <c r="AL79" s="8" t="str">
        <f t="shared" si="73"/>
        <v>Cumple</v>
      </c>
      <c r="AM79" s="8">
        <v>158779</v>
      </c>
      <c r="AN79" s="8" t="str">
        <f t="shared" si="74"/>
        <v>Cumple</v>
      </c>
      <c r="AO79" s="8">
        <v>166718</v>
      </c>
      <c r="AP79" s="8" t="str">
        <f t="shared" si="75"/>
        <v>Cumple</v>
      </c>
      <c r="AQ79" s="46">
        <f t="shared" si="76"/>
        <v>133374.39999999999</v>
      </c>
      <c r="AR79" s="46">
        <f t="shared" si="77"/>
        <v>157899.74936883157</v>
      </c>
      <c r="AS79" s="36"/>
      <c r="AT79" s="61"/>
    </row>
    <row r="80" spans="2:46" x14ac:dyDescent="0.3">
      <c r="B80" s="9">
        <v>48</v>
      </c>
      <c r="C80" s="53" t="s">
        <v>80</v>
      </c>
      <c r="D80" s="9" t="s">
        <v>145</v>
      </c>
      <c r="E80" s="9">
        <v>1</v>
      </c>
      <c r="F80" s="10">
        <v>133212</v>
      </c>
      <c r="G80" s="55">
        <v>133210</v>
      </c>
      <c r="H80" s="8" t="str">
        <f t="shared" si="58"/>
        <v>Cumple</v>
      </c>
      <c r="I80" s="55">
        <v>133212</v>
      </c>
      <c r="J80" s="8" t="str">
        <f t="shared" si="59"/>
        <v>Cumple</v>
      </c>
      <c r="K80" s="55"/>
      <c r="L80" s="8" t="str">
        <f t="shared" si="60"/>
        <v/>
      </c>
      <c r="M80" s="55">
        <v>133212</v>
      </c>
      <c r="N80" s="8" t="str">
        <f t="shared" si="61"/>
        <v>Cumple</v>
      </c>
      <c r="O80" s="55">
        <v>125885</v>
      </c>
      <c r="P80" s="8" t="str">
        <f t="shared" si="62"/>
        <v>Cumple</v>
      </c>
      <c r="Q80" s="55">
        <v>133212</v>
      </c>
      <c r="R80" s="8" t="str">
        <f t="shared" si="63"/>
        <v>Cumple</v>
      </c>
      <c r="S80" s="55">
        <v>133210</v>
      </c>
      <c r="T80" s="8" t="str">
        <f t="shared" si="64"/>
        <v>Cumple</v>
      </c>
      <c r="U80" s="8">
        <v>133212</v>
      </c>
      <c r="V80" s="8" t="str">
        <f t="shared" si="65"/>
        <v>Cumple</v>
      </c>
      <c r="W80" s="8"/>
      <c r="X80" s="8" t="str">
        <f t="shared" si="66"/>
        <v/>
      </c>
      <c r="Y80" s="8">
        <v>133212</v>
      </c>
      <c r="Z80" s="8" t="str">
        <f t="shared" si="67"/>
        <v>Cumple</v>
      </c>
      <c r="AA80" s="8">
        <v>126551.4</v>
      </c>
      <c r="AB80" s="8" t="str">
        <f t="shared" si="68"/>
        <v>Cumple</v>
      </c>
      <c r="AC80" s="8">
        <v>133212</v>
      </c>
      <c r="AD80" s="8" t="str">
        <f t="shared" si="69"/>
        <v>Cumple</v>
      </c>
      <c r="AE80" s="8">
        <v>133212</v>
      </c>
      <c r="AF80" s="8" t="str">
        <f t="shared" si="70"/>
        <v>Cumple</v>
      </c>
      <c r="AG80" s="8">
        <v>133212</v>
      </c>
      <c r="AH80" s="8" t="str">
        <f t="shared" si="71"/>
        <v>Cumple</v>
      </c>
      <c r="AI80" s="8">
        <v>126550</v>
      </c>
      <c r="AJ80" s="8" t="str">
        <f t="shared" si="72"/>
        <v>Cumple</v>
      </c>
      <c r="AK80" s="8">
        <v>133212</v>
      </c>
      <c r="AL80" s="8" t="str">
        <f t="shared" si="73"/>
        <v>Cumple</v>
      </c>
      <c r="AM80" s="8">
        <v>126869</v>
      </c>
      <c r="AN80" s="8" t="str">
        <f t="shared" si="74"/>
        <v>Cumple</v>
      </c>
      <c r="AO80" s="8">
        <v>133212</v>
      </c>
      <c r="AP80" s="8" t="str">
        <f t="shared" si="75"/>
        <v>Cumple</v>
      </c>
      <c r="AQ80" s="46">
        <f t="shared" si="76"/>
        <v>106569.60000000001</v>
      </c>
      <c r="AR80" s="46">
        <f t="shared" si="77"/>
        <v>126165.65728834801</v>
      </c>
      <c r="AS80" s="36"/>
      <c r="AT80" s="61"/>
    </row>
    <row r="81" spans="2:46" x14ac:dyDescent="0.3">
      <c r="B81" s="9">
        <v>49</v>
      </c>
      <c r="C81" s="53" t="s">
        <v>81</v>
      </c>
      <c r="D81" s="9" t="s">
        <v>145</v>
      </c>
      <c r="E81" s="9">
        <v>1</v>
      </c>
      <c r="F81" s="10">
        <v>98073</v>
      </c>
      <c r="G81" s="55">
        <v>98070</v>
      </c>
      <c r="H81" s="8" t="str">
        <f t="shared" si="58"/>
        <v>Cumple</v>
      </c>
      <c r="I81" s="55">
        <v>98073</v>
      </c>
      <c r="J81" s="8" t="str">
        <f t="shared" si="59"/>
        <v>Cumple</v>
      </c>
      <c r="K81" s="55"/>
      <c r="L81" s="8" t="str">
        <f t="shared" si="60"/>
        <v/>
      </c>
      <c r="M81" s="55">
        <v>98073</v>
      </c>
      <c r="N81" s="8" t="str">
        <f t="shared" si="61"/>
        <v>Cumple</v>
      </c>
      <c r="O81" s="55">
        <v>92678</v>
      </c>
      <c r="P81" s="8" t="str">
        <f t="shared" si="62"/>
        <v>Cumple</v>
      </c>
      <c r="Q81" s="55">
        <v>98073</v>
      </c>
      <c r="R81" s="8" t="str">
        <f t="shared" si="63"/>
        <v>Cumple</v>
      </c>
      <c r="S81" s="55">
        <v>98071</v>
      </c>
      <c r="T81" s="8" t="str">
        <f t="shared" si="64"/>
        <v>Cumple</v>
      </c>
      <c r="U81" s="8">
        <v>98073</v>
      </c>
      <c r="V81" s="8" t="str">
        <f t="shared" si="65"/>
        <v>Cumple</v>
      </c>
      <c r="W81" s="8"/>
      <c r="X81" s="8" t="str">
        <f t="shared" si="66"/>
        <v/>
      </c>
      <c r="Y81" s="8">
        <v>98073</v>
      </c>
      <c r="Z81" s="8" t="str">
        <f t="shared" si="67"/>
        <v>Cumple</v>
      </c>
      <c r="AA81" s="8">
        <v>93169.35</v>
      </c>
      <c r="AB81" s="8" t="str">
        <f t="shared" si="68"/>
        <v>Cumple</v>
      </c>
      <c r="AC81" s="8">
        <v>98073</v>
      </c>
      <c r="AD81" s="8" t="str">
        <f t="shared" si="69"/>
        <v>Cumple</v>
      </c>
      <c r="AE81" s="8">
        <v>98073</v>
      </c>
      <c r="AF81" s="8" t="str">
        <f t="shared" si="70"/>
        <v>Cumple</v>
      </c>
      <c r="AG81" s="8">
        <v>98073</v>
      </c>
      <c r="AH81" s="8" t="str">
        <f t="shared" si="71"/>
        <v>Cumple</v>
      </c>
      <c r="AI81" s="8">
        <v>93168</v>
      </c>
      <c r="AJ81" s="8" t="str">
        <f t="shared" si="72"/>
        <v>Cumple</v>
      </c>
      <c r="AK81" s="8">
        <v>98073</v>
      </c>
      <c r="AL81" s="8" t="str">
        <f t="shared" si="73"/>
        <v>Cumple</v>
      </c>
      <c r="AM81" s="8">
        <v>93403</v>
      </c>
      <c r="AN81" s="8" t="str">
        <f t="shared" si="74"/>
        <v>Cumple</v>
      </c>
      <c r="AO81" s="8">
        <v>98073</v>
      </c>
      <c r="AP81" s="8" t="str">
        <f t="shared" si="75"/>
        <v>Cumple</v>
      </c>
      <c r="AQ81" s="46">
        <f t="shared" si="76"/>
        <v>78458.400000000009</v>
      </c>
      <c r="AR81" s="46">
        <f t="shared" si="77"/>
        <v>92884.707852503227</v>
      </c>
      <c r="AS81" s="36"/>
      <c r="AT81" s="61"/>
    </row>
    <row r="82" spans="2:46" x14ac:dyDescent="0.3">
      <c r="B82" s="9">
        <v>50</v>
      </c>
      <c r="C82" s="53" t="s">
        <v>82</v>
      </c>
      <c r="D82" s="9" t="s">
        <v>145</v>
      </c>
      <c r="E82" s="9">
        <v>1</v>
      </c>
      <c r="F82" s="10">
        <v>91688</v>
      </c>
      <c r="G82" s="55">
        <v>91685</v>
      </c>
      <c r="H82" s="8" t="str">
        <f t="shared" si="58"/>
        <v>Cumple</v>
      </c>
      <c r="I82" s="55">
        <v>91688</v>
      </c>
      <c r="J82" s="8" t="str">
        <f t="shared" si="59"/>
        <v>Cumple</v>
      </c>
      <c r="K82" s="55"/>
      <c r="L82" s="8" t="str">
        <f t="shared" si="60"/>
        <v/>
      </c>
      <c r="M82" s="55">
        <v>91688</v>
      </c>
      <c r="N82" s="8" t="str">
        <f t="shared" si="61"/>
        <v>Cumple</v>
      </c>
      <c r="O82" s="55">
        <v>86645</v>
      </c>
      <c r="P82" s="8" t="str">
        <f t="shared" si="62"/>
        <v>Cumple</v>
      </c>
      <c r="Q82" s="55">
        <v>91688</v>
      </c>
      <c r="R82" s="8" t="str">
        <f t="shared" si="63"/>
        <v>Cumple</v>
      </c>
      <c r="S82" s="55">
        <v>91686</v>
      </c>
      <c r="T82" s="8" t="str">
        <f t="shared" si="64"/>
        <v>Cumple</v>
      </c>
      <c r="U82" s="8">
        <v>91688</v>
      </c>
      <c r="V82" s="8" t="str">
        <f t="shared" si="65"/>
        <v>Cumple</v>
      </c>
      <c r="W82" s="8"/>
      <c r="X82" s="8" t="str">
        <f t="shared" si="66"/>
        <v/>
      </c>
      <c r="Y82" s="8">
        <v>91688</v>
      </c>
      <c r="Z82" s="8" t="str">
        <f t="shared" si="67"/>
        <v>Cumple</v>
      </c>
      <c r="AA82" s="8">
        <v>87103.6</v>
      </c>
      <c r="AB82" s="8" t="str">
        <f t="shared" si="68"/>
        <v>Cumple</v>
      </c>
      <c r="AC82" s="8">
        <v>91688</v>
      </c>
      <c r="AD82" s="8" t="str">
        <f t="shared" si="69"/>
        <v>Cumple</v>
      </c>
      <c r="AE82" s="8">
        <v>91688</v>
      </c>
      <c r="AF82" s="8" t="str">
        <f t="shared" si="70"/>
        <v>Cumple</v>
      </c>
      <c r="AG82" s="8">
        <v>91688</v>
      </c>
      <c r="AH82" s="8" t="str">
        <f t="shared" si="71"/>
        <v>Cumple</v>
      </c>
      <c r="AI82" s="8">
        <v>87103</v>
      </c>
      <c r="AJ82" s="8" t="str">
        <f t="shared" si="72"/>
        <v>Cumple</v>
      </c>
      <c r="AK82" s="8">
        <v>91688</v>
      </c>
      <c r="AL82" s="8" t="str">
        <f t="shared" si="73"/>
        <v>Cumple</v>
      </c>
      <c r="AM82" s="8">
        <v>87322</v>
      </c>
      <c r="AN82" s="8" t="str">
        <f t="shared" si="74"/>
        <v>Cumple</v>
      </c>
      <c r="AO82" s="8">
        <v>91688</v>
      </c>
      <c r="AP82" s="8" t="str">
        <f t="shared" si="75"/>
        <v>Cumple</v>
      </c>
      <c r="AQ82" s="46">
        <f t="shared" si="76"/>
        <v>73350.400000000009</v>
      </c>
      <c r="AR82" s="46">
        <f t="shared" si="77"/>
        <v>86838.400201562181</v>
      </c>
      <c r="AS82" s="36"/>
      <c r="AT82" s="61"/>
    </row>
    <row r="83" spans="2:46" x14ac:dyDescent="0.3">
      <c r="B83" s="9">
        <v>51</v>
      </c>
      <c r="C83" s="53" t="s">
        <v>83</v>
      </c>
      <c r="D83" s="9" t="s">
        <v>145</v>
      </c>
      <c r="E83" s="9">
        <v>1</v>
      </c>
      <c r="F83" s="10">
        <v>17498</v>
      </c>
      <c r="G83" s="55">
        <v>17495</v>
      </c>
      <c r="H83" s="8" t="str">
        <f t="shared" si="58"/>
        <v>Cumple</v>
      </c>
      <c r="I83" s="55">
        <v>17498</v>
      </c>
      <c r="J83" s="8" t="str">
        <f t="shared" si="59"/>
        <v>Cumple</v>
      </c>
      <c r="K83" s="55"/>
      <c r="L83" s="8" t="str">
        <f t="shared" si="60"/>
        <v/>
      </c>
      <c r="M83" s="55">
        <v>17498</v>
      </c>
      <c r="N83" s="8" t="str">
        <f t="shared" si="61"/>
        <v>Cumple</v>
      </c>
      <c r="O83" s="55">
        <v>16535</v>
      </c>
      <c r="P83" s="8" t="str">
        <f t="shared" si="62"/>
        <v>Cumple</v>
      </c>
      <c r="Q83" s="55">
        <v>17498</v>
      </c>
      <c r="R83" s="8" t="str">
        <f t="shared" si="63"/>
        <v>Cumple</v>
      </c>
      <c r="S83" s="55">
        <v>17496</v>
      </c>
      <c r="T83" s="8" t="str">
        <f t="shared" si="64"/>
        <v>Cumple</v>
      </c>
      <c r="U83" s="8">
        <v>17498</v>
      </c>
      <c r="V83" s="8" t="str">
        <f t="shared" si="65"/>
        <v>Cumple</v>
      </c>
      <c r="W83" s="8"/>
      <c r="X83" s="8" t="str">
        <f t="shared" si="66"/>
        <v/>
      </c>
      <c r="Y83" s="8">
        <v>17498</v>
      </c>
      <c r="Z83" s="8" t="str">
        <f t="shared" si="67"/>
        <v>Cumple</v>
      </c>
      <c r="AA83" s="8">
        <v>16623.099999999999</v>
      </c>
      <c r="AB83" s="8" t="str">
        <f t="shared" si="68"/>
        <v>Cumple</v>
      </c>
      <c r="AC83" s="8">
        <v>17498</v>
      </c>
      <c r="AD83" s="8" t="str">
        <f t="shared" si="69"/>
        <v>Cumple</v>
      </c>
      <c r="AE83" s="8">
        <v>17498</v>
      </c>
      <c r="AF83" s="8" t="str">
        <f t="shared" si="70"/>
        <v>Cumple</v>
      </c>
      <c r="AG83" s="8">
        <v>17498</v>
      </c>
      <c r="AH83" s="8" t="str">
        <f t="shared" si="71"/>
        <v>Cumple</v>
      </c>
      <c r="AI83" s="8">
        <v>16622</v>
      </c>
      <c r="AJ83" s="8" t="str">
        <f t="shared" si="72"/>
        <v>Cumple</v>
      </c>
      <c r="AK83" s="8">
        <v>17498</v>
      </c>
      <c r="AL83" s="8" t="str">
        <f t="shared" si="73"/>
        <v>Cumple</v>
      </c>
      <c r="AM83" s="8">
        <v>16665</v>
      </c>
      <c r="AN83" s="8" t="str">
        <f t="shared" si="74"/>
        <v>Cumple</v>
      </c>
      <c r="AO83" s="8">
        <v>17498</v>
      </c>
      <c r="AP83" s="8" t="str">
        <f t="shared" si="75"/>
        <v>Cumple</v>
      </c>
      <c r="AQ83" s="46">
        <f t="shared" si="76"/>
        <v>13998.400000000001</v>
      </c>
      <c r="AR83" s="46">
        <f t="shared" si="77"/>
        <v>16571.449991757338</v>
      </c>
      <c r="AS83" s="36"/>
      <c r="AT83" s="61"/>
    </row>
    <row r="84" spans="2:46" x14ac:dyDescent="0.3">
      <c r="B84" s="9">
        <v>52</v>
      </c>
      <c r="C84" s="53" t="s">
        <v>84</v>
      </c>
      <c r="D84" s="9" t="s">
        <v>145</v>
      </c>
      <c r="E84" s="9">
        <v>1</v>
      </c>
      <c r="F84" s="10">
        <v>176326</v>
      </c>
      <c r="G84" s="55">
        <v>176324</v>
      </c>
      <c r="H84" s="8" t="str">
        <f t="shared" si="58"/>
        <v>Cumple</v>
      </c>
      <c r="I84" s="55">
        <v>176326</v>
      </c>
      <c r="J84" s="8" t="str">
        <f t="shared" si="59"/>
        <v>Cumple</v>
      </c>
      <c r="K84" s="55"/>
      <c r="L84" s="8" t="str">
        <f t="shared" si="60"/>
        <v/>
      </c>
      <c r="M84" s="55">
        <v>176326</v>
      </c>
      <c r="N84" s="8" t="str">
        <f t="shared" si="61"/>
        <v>Cumple</v>
      </c>
      <c r="O84" s="55">
        <v>166628</v>
      </c>
      <c r="P84" s="8" t="str">
        <f t="shared" si="62"/>
        <v>Cumple</v>
      </c>
      <c r="Q84" s="55">
        <v>176326</v>
      </c>
      <c r="R84" s="8" t="str">
        <f t="shared" si="63"/>
        <v>Cumple</v>
      </c>
      <c r="S84" s="55">
        <v>176324</v>
      </c>
      <c r="T84" s="8" t="str">
        <f t="shared" si="64"/>
        <v>Cumple</v>
      </c>
      <c r="U84" s="8">
        <v>176326</v>
      </c>
      <c r="V84" s="8" t="str">
        <f t="shared" si="65"/>
        <v>Cumple</v>
      </c>
      <c r="W84" s="8"/>
      <c r="X84" s="8" t="str">
        <f t="shared" si="66"/>
        <v/>
      </c>
      <c r="Y84" s="8">
        <v>176326</v>
      </c>
      <c r="Z84" s="8" t="str">
        <f t="shared" si="67"/>
        <v>Cumple</v>
      </c>
      <c r="AA84" s="8">
        <v>167509.70000000001</v>
      </c>
      <c r="AB84" s="8" t="str">
        <f t="shared" si="68"/>
        <v>Cumple</v>
      </c>
      <c r="AC84" s="8">
        <v>176326</v>
      </c>
      <c r="AD84" s="8" t="str">
        <f t="shared" si="69"/>
        <v>Cumple</v>
      </c>
      <c r="AE84" s="8">
        <v>176326</v>
      </c>
      <c r="AF84" s="8" t="str">
        <f t="shared" si="70"/>
        <v>Cumple</v>
      </c>
      <c r="AG84" s="8">
        <v>176326</v>
      </c>
      <c r="AH84" s="8" t="str">
        <f t="shared" si="71"/>
        <v>Cumple</v>
      </c>
      <c r="AI84" s="8">
        <v>167509</v>
      </c>
      <c r="AJ84" s="8" t="str">
        <f t="shared" si="72"/>
        <v>Cumple</v>
      </c>
      <c r="AK84" s="8">
        <v>176326</v>
      </c>
      <c r="AL84" s="8" t="str">
        <f t="shared" si="73"/>
        <v>Cumple</v>
      </c>
      <c r="AM84" s="8">
        <v>167930</v>
      </c>
      <c r="AN84" s="8" t="str">
        <f t="shared" si="74"/>
        <v>Cumple</v>
      </c>
      <c r="AO84" s="8">
        <v>176326</v>
      </c>
      <c r="AP84" s="8" t="str">
        <f t="shared" si="75"/>
        <v>Cumple</v>
      </c>
      <c r="AQ84" s="46">
        <f t="shared" si="76"/>
        <v>141060.80000000002</v>
      </c>
      <c r="AR84" s="46">
        <f t="shared" si="77"/>
        <v>167000.15221987973</v>
      </c>
      <c r="AS84" s="36"/>
      <c r="AT84" s="61"/>
    </row>
    <row r="85" spans="2:46" x14ac:dyDescent="0.3">
      <c r="B85" s="9">
        <v>53</v>
      </c>
      <c r="C85" s="53" t="s">
        <v>85</v>
      </c>
      <c r="D85" s="9" t="s">
        <v>145</v>
      </c>
      <c r="E85" s="9">
        <v>1</v>
      </c>
      <c r="F85" s="10">
        <v>103690</v>
      </c>
      <c r="G85" s="55">
        <v>103685</v>
      </c>
      <c r="H85" s="8" t="str">
        <f t="shared" si="58"/>
        <v>Cumple</v>
      </c>
      <c r="I85" s="55">
        <v>103690</v>
      </c>
      <c r="J85" s="8" t="str">
        <f t="shared" si="59"/>
        <v>Cumple</v>
      </c>
      <c r="K85" s="55"/>
      <c r="L85" s="8" t="str">
        <f t="shared" si="60"/>
        <v/>
      </c>
      <c r="M85" s="55">
        <v>103690</v>
      </c>
      <c r="N85" s="8" t="str">
        <f t="shared" si="61"/>
        <v>Cumple</v>
      </c>
      <c r="O85" s="55">
        <v>97987</v>
      </c>
      <c r="P85" s="8" t="str">
        <f t="shared" si="62"/>
        <v>Cumple</v>
      </c>
      <c r="Q85" s="55">
        <v>103690</v>
      </c>
      <c r="R85" s="8" t="str">
        <f t="shared" si="63"/>
        <v>Cumple</v>
      </c>
      <c r="S85" s="55">
        <v>103688</v>
      </c>
      <c r="T85" s="8" t="str">
        <f t="shared" si="64"/>
        <v>Cumple</v>
      </c>
      <c r="U85" s="8">
        <v>103690</v>
      </c>
      <c r="V85" s="8" t="str">
        <f t="shared" si="65"/>
        <v>Cumple</v>
      </c>
      <c r="W85" s="8"/>
      <c r="X85" s="8" t="str">
        <f t="shared" si="66"/>
        <v/>
      </c>
      <c r="Y85" s="8">
        <v>103690</v>
      </c>
      <c r="Z85" s="8" t="str">
        <f t="shared" si="67"/>
        <v>Cumple</v>
      </c>
      <c r="AA85" s="8">
        <v>98505.5</v>
      </c>
      <c r="AB85" s="8" t="str">
        <f t="shared" si="68"/>
        <v>Cumple</v>
      </c>
      <c r="AC85" s="8">
        <v>103690</v>
      </c>
      <c r="AD85" s="8" t="str">
        <f t="shared" si="69"/>
        <v>Cumple</v>
      </c>
      <c r="AE85" s="8">
        <v>103690</v>
      </c>
      <c r="AF85" s="8" t="str">
        <f t="shared" si="70"/>
        <v>Cumple</v>
      </c>
      <c r="AG85" s="8">
        <v>103690</v>
      </c>
      <c r="AH85" s="8" t="str">
        <f t="shared" si="71"/>
        <v>Cumple</v>
      </c>
      <c r="AI85" s="8">
        <v>98505</v>
      </c>
      <c r="AJ85" s="8" t="str">
        <f t="shared" si="72"/>
        <v>Cumple</v>
      </c>
      <c r="AK85" s="8">
        <v>103690</v>
      </c>
      <c r="AL85" s="8" t="str">
        <f t="shared" si="73"/>
        <v>Cumple</v>
      </c>
      <c r="AM85" s="8">
        <v>98752</v>
      </c>
      <c r="AN85" s="8" t="str">
        <f t="shared" si="74"/>
        <v>Cumple</v>
      </c>
      <c r="AO85" s="8">
        <v>103690</v>
      </c>
      <c r="AP85" s="8" t="str">
        <f t="shared" si="75"/>
        <v>Cumple</v>
      </c>
      <c r="AQ85" s="46">
        <f t="shared" si="76"/>
        <v>82952</v>
      </c>
      <c r="AR85" s="46">
        <f t="shared" si="77"/>
        <v>98205.788118551412</v>
      </c>
      <c r="AS85" s="36"/>
      <c r="AT85" s="61"/>
    </row>
    <row r="86" spans="2:46" x14ac:dyDescent="0.3">
      <c r="B86" s="9">
        <v>54</v>
      </c>
      <c r="C86" s="53" t="s">
        <v>86</v>
      </c>
      <c r="D86" s="9" t="s">
        <v>145</v>
      </c>
      <c r="E86" s="9">
        <v>1</v>
      </c>
      <c r="F86" s="10">
        <v>480000</v>
      </c>
      <c r="G86" s="55">
        <v>479950</v>
      </c>
      <c r="H86" s="8" t="str">
        <f t="shared" si="58"/>
        <v>Cumple</v>
      </c>
      <c r="I86" s="55">
        <v>480000</v>
      </c>
      <c r="J86" s="8" t="str">
        <f t="shared" si="59"/>
        <v>Cumple</v>
      </c>
      <c r="K86" s="55"/>
      <c r="L86" s="8" t="str">
        <f t="shared" si="60"/>
        <v/>
      </c>
      <c r="M86" s="55">
        <v>480000</v>
      </c>
      <c r="N86" s="8" t="str">
        <f t="shared" si="61"/>
        <v>Cumple</v>
      </c>
      <c r="O86" s="55">
        <v>453600</v>
      </c>
      <c r="P86" s="8" t="str">
        <f t="shared" si="62"/>
        <v>Cumple</v>
      </c>
      <c r="Q86" s="55">
        <v>480000</v>
      </c>
      <c r="R86" s="8" t="str">
        <f t="shared" si="63"/>
        <v>Cumple</v>
      </c>
      <c r="S86" s="55">
        <v>479998</v>
      </c>
      <c r="T86" s="8" t="str">
        <f t="shared" si="64"/>
        <v>Cumple</v>
      </c>
      <c r="U86" s="8">
        <v>480000</v>
      </c>
      <c r="V86" s="8" t="str">
        <f t="shared" si="65"/>
        <v>Cumple</v>
      </c>
      <c r="W86" s="8"/>
      <c r="X86" s="8" t="str">
        <f t="shared" si="66"/>
        <v/>
      </c>
      <c r="Y86" s="8">
        <v>480000</v>
      </c>
      <c r="Z86" s="8" t="str">
        <f t="shared" si="67"/>
        <v>Cumple</v>
      </c>
      <c r="AA86" s="8">
        <v>456000</v>
      </c>
      <c r="AB86" s="8" t="str">
        <f t="shared" si="68"/>
        <v>Cumple</v>
      </c>
      <c r="AC86" s="8">
        <v>480000</v>
      </c>
      <c r="AD86" s="8" t="str">
        <f t="shared" si="69"/>
        <v>Cumple</v>
      </c>
      <c r="AE86" s="8">
        <v>480000</v>
      </c>
      <c r="AF86" s="8" t="str">
        <f t="shared" si="70"/>
        <v>Cumple</v>
      </c>
      <c r="AG86" s="8">
        <v>480000</v>
      </c>
      <c r="AH86" s="8" t="str">
        <f t="shared" si="71"/>
        <v>Cumple</v>
      </c>
      <c r="AI86" s="8">
        <v>455999</v>
      </c>
      <c r="AJ86" s="8" t="str">
        <f t="shared" si="72"/>
        <v>Cumple</v>
      </c>
      <c r="AK86" s="8">
        <v>480000</v>
      </c>
      <c r="AL86" s="8" t="str">
        <f t="shared" si="73"/>
        <v>Cumple</v>
      </c>
      <c r="AM86" s="8">
        <v>457143</v>
      </c>
      <c r="AN86" s="8" t="str">
        <f t="shared" si="74"/>
        <v>Cumple</v>
      </c>
      <c r="AO86" s="8">
        <v>480000</v>
      </c>
      <c r="AP86" s="8" t="str">
        <f t="shared" si="75"/>
        <v>Cumple</v>
      </c>
      <c r="AQ86" s="46">
        <f t="shared" si="76"/>
        <v>384000</v>
      </c>
      <c r="AR86" s="46">
        <f t="shared" si="77"/>
        <v>454613.6479388497</v>
      </c>
      <c r="AS86" s="36"/>
      <c r="AT86" s="61"/>
    </row>
    <row r="87" spans="2:46" x14ac:dyDescent="0.3">
      <c r="B87" s="9">
        <v>55</v>
      </c>
      <c r="C87" s="53" t="s">
        <v>87</v>
      </c>
      <c r="D87" s="9" t="s">
        <v>145</v>
      </c>
      <c r="E87" s="9">
        <v>1</v>
      </c>
      <c r="F87" s="10">
        <v>75000</v>
      </c>
      <c r="G87" s="55">
        <v>74990</v>
      </c>
      <c r="H87" s="8" t="str">
        <f t="shared" si="58"/>
        <v>Cumple</v>
      </c>
      <c r="I87" s="55">
        <v>75000</v>
      </c>
      <c r="J87" s="8" t="str">
        <f t="shared" si="59"/>
        <v>Cumple</v>
      </c>
      <c r="K87" s="55"/>
      <c r="L87" s="8" t="str">
        <f t="shared" si="60"/>
        <v/>
      </c>
      <c r="M87" s="55">
        <v>75000</v>
      </c>
      <c r="N87" s="8" t="str">
        <f t="shared" si="61"/>
        <v>Cumple</v>
      </c>
      <c r="O87" s="55">
        <v>70875</v>
      </c>
      <c r="P87" s="8" t="str">
        <f t="shared" si="62"/>
        <v>Cumple</v>
      </c>
      <c r="Q87" s="55">
        <v>75000</v>
      </c>
      <c r="R87" s="8" t="str">
        <f t="shared" si="63"/>
        <v>Cumple</v>
      </c>
      <c r="S87" s="55">
        <v>74998</v>
      </c>
      <c r="T87" s="8" t="str">
        <f t="shared" si="64"/>
        <v>Cumple</v>
      </c>
      <c r="U87" s="8">
        <v>75000</v>
      </c>
      <c r="V87" s="8" t="str">
        <f t="shared" si="65"/>
        <v>Cumple</v>
      </c>
      <c r="W87" s="8"/>
      <c r="X87" s="8" t="str">
        <f t="shared" si="66"/>
        <v/>
      </c>
      <c r="Y87" s="8">
        <v>75000</v>
      </c>
      <c r="Z87" s="8" t="str">
        <f t="shared" si="67"/>
        <v>Cumple</v>
      </c>
      <c r="AA87" s="8">
        <v>71250</v>
      </c>
      <c r="AB87" s="8" t="str">
        <f t="shared" si="68"/>
        <v>Cumple</v>
      </c>
      <c r="AC87" s="8">
        <v>75000</v>
      </c>
      <c r="AD87" s="8" t="str">
        <f t="shared" si="69"/>
        <v>Cumple</v>
      </c>
      <c r="AE87" s="8">
        <v>75000</v>
      </c>
      <c r="AF87" s="8" t="str">
        <f t="shared" si="70"/>
        <v>Cumple</v>
      </c>
      <c r="AG87" s="8">
        <v>75000</v>
      </c>
      <c r="AH87" s="8" t="str">
        <f t="shared" si="71"/>
        <v>Cumple</v>
      </c>
      <c r="AI87" s="8">
        <v>71249</v>
      </c>
      <c r="AJ87" s="8" t="str">
        <f t="shared" si="72"/>
        <v>Cumple</v>
      </c>
      <c r="AK87" s="8">
        <v>75000</v>
      </c>
      <c r="AL87" s="8" t="str">
        <f t="shared" si="73"/>
        <v>Cumple</v>
      </c>
      <c r="AM87" s="8">
        <v>71429</v>
      </c>
      <c r="AN87" s="8" t="str">
        <f t="shared" si="74"/>
        <v>Cumple</v>
      </c>
      <c r="AO87" s="8">
        <v>75000</v>
      </c>
      <c r="AP87" s="8" t="str">
        <f t="shared" si="75"/>
        <v>Cumple</v>
      </c>
      <c r="AQ87" s="46">
        <f t="shared" si="76"/>
        <v>60000</v>
      </c>
      <c r="AR87" s="46">
        <f t="shared" si="77"/>
        <v>71032.781746068154</v>
      </c>
      <c r="AS87" s="36"/>
      <c r="AT87" s="61"/>
    </row>
    <row r="88" spans="2:46" x14ac:dyDescent="0.3">
      <c r="B88" s="9">
        <v>56</v>
      </c>
      <c r="C88" s="53" t="s">
        <v>88</v>
      </c>
      <c r="D88" s="9" t="s">
        <v>145</v>
      </c>
      <c r="E88" s="9">
        <v>1</v>
      </c>
      <c r="F88" s="10">
        <v>406905</v>
      </c>
      <c r="G88" s="55">
        <v>406900</v>
      </c>
      <c r="H88" s="8" t="str">
        <f t="shared" si="58"/>
        <v>Cumple</v>
      </c>
      <c r="I88" s="55">
        <v>406905</v>
      </c>
      <c r="J88" s="8" t="str">
        <f t="shared" si="59"/>
        <v>Cumple</v>
      </c>
      <c r="K88" s="55"/>
      <c r="L88" s="8" t="str">
        <f t="shared" si="60"/>
        <v/>
      </c>
      <c r="M88" s="55">
        <v>406905</v>
      </c>
      <c r="N88" s="8" t="str">
        <f t="shared" si="61"/>
        <v>Cumple</v>
      </c>
      <c r="O88" s="55">
        <v>384525</v>
      </c>
      <c r="P88" s="8" t="str">
        <f t="shared" si="62"/>
        <v>Cumple</v>
      </c>
      <c r="Q88" s="55">
        <v>406905</v>
      </c>
      <c r="R88" s="8" t="str">
        <f t="shared" si="63"/>
        <v>Cumple</v>
      </c>
      <c r="S88" s="55">
        <v>406903</v>
      </c>
      <c r="T88" s="8" t="str">
        <f t="shared" si="64"/>
        <v>Cumple</v>
      </c>
      <c r="U88" s="8">
        <v>406905</v>
      </c>
      <c r="V88" s="8" t="str">
        <f t="shared" si="65"/>
        <v>Cumple</v>
      </c>
      <c r="W88" s="8"/>
      <c r="X88" s="8" t="str">
        <f t="shared" si="66"/>
        <v/>
      </c>
      <c r="Y88" s="8">
        <v>406905</v>
      </c>
      <c r="Z88" s="8" t="str">
        <f t="shared" si="67"/>
        <v>Cumple</v>
      </c>
      <c r="AA88" s="8">
        <v>386559.75</v>
      </c>
      <c r="AB88" s="8" t="str">
        <f t="shared" si="68"/>
        <v>Cumple</v>
      </c>
      <c r="AC88" s="8">
        <v>406905</v>
      </c>
      <c r="AD88" s="8" t="str">
        <f t="shared" si="69"/>
        <v>Cumple</v>
      </c>
      <c r="AE88" s="8">
        <v>406905</v>
      </c>
      <c r="AF88" s="8" t="str">
        <f t="shared" si="70"/>
        <v>Cumple</v>
      </c>
      <c r="AG88" s="8">
        <v>406905</v>
      </c>
      <c r="AH88" s="8" t="str">
        <f t="shared" si="71"/>
        <v>Cumple</v>
      </c>
      <c r="AI88" s="8">
        <v>386559</v>
      </c>
      <c r="AJ88" s="8" t="str">
        <f t="shared" si="72"/>
        <v>Cumple</v>
      </c>
      <c r="AK88" s="8">
        <v>406905</v>
      </c>
      <c r="AL88" s="8" t="str">
        <f t="shared" si="73"/>
        <v>Cumple</v>
      </c>
      <c r="AM88" s="8">
        <v>387529</v>
      </c>
      <c r="AN88" s="8" t="str">
        <f t="shared" si="74"/>
        <v>Cumple</v>
      </c>
      <c r="AO88" s="8">
        <v>406905</v>
      </c>
      <c r="AP88" s="8" t="str">
        <f t="shared" si="75"/>
        <v>Cumple</v>
      </c>
      <c r="AQ88" s="46">
        <f t="shared" si="76"/>
        <v>325524</v>
      </c>
      <c r="AR88" s="46">
        <f t="shared" si="77"/>
        <v>385384.45298625383</v>
      </c>
      <c r="AS88" s="36"/>
      <c r="AT88" s="61"/>
    </row>
    <row r="89" spans="2:46" x14ac:dyDescent="0.3">
      <c r="B89" s="9">
        <v>57</v>
      </c>
      <c r="C89" s="53" t="s">
        <v>89</v>
      </c>
      <c r="D89" s="9" t="s">
        <v>145</v>
      </c>
      <c r="E89" s="9">
        <v>1</v>
      </c>
      <c r="F89" s="10">
        <v>60000</v>
      </c>
      <c r="G89" s="55">
        <v>59995</v>
      </c>
      <c r="H89" s="8" t="str">
        <f t="shared" si="58"/>
        <v>Cumple</v>
      </c>
      <c r="I89" s="55">
        <v>60000</v>
      </c>
      <c r="J89" s="8" t="str">
        <f t="shared" si="59"/>
        <v>Cumple</v>
      </c>
      <c r="K89" s="55"/>
      <c r="L89" s="8" t="str">
        <f t="shared" si="60"/>
        <v/>
      </c>
      <c r="M89" s="55">
        <v>60000</v>
      </c>
      <c r="N89" s="8" t="str">
        <f t="shared" si="61"/>
        <v>Cumple</v>
      </c>
      <c r="O89" s="55">
        <v>56700</v>
      </c>
      <c r="P89" s="8" t="str">
        <f t="shared" si="62"/>
        <v>Cumple</v>
      </c>
      <c r="Q89" s="55">
        <v>60000</v>
      </c>
      <c r="R89" s="8" t="str">
        <f t="shared" si="63"/>
        <v>Cumple</v>
      </c>
      <c r="S89" s="55">
        <v>59998</v>
      </c>
      <c r="T89" s="8" t="str">
        <f t="shared" si="64"/>
        <v>Cumple</v>
      </c>
      <c r="U89" s="8">
        <v>60000</v>
      </c>
      <c r="V89" s="8" t="str">
        <f t="shared" si="65"/>
        <v>Cumple</v>
      </c>
      <c r="W89" s="8"/>
      <c r="X89" s="8" t="str">
        <f t="shared" si="66"/>
        <v/>
      </c>
      <c r="Y89" s="8">
        <v>60000</v>
      </c>
      <c r="Z89" s="8" t="str">
        <f t="shared" si="67"/>
        <v>Cumple</v>
      </c>
      <c r="AA89" s="8">
        <v>57000</v>
      </c>
      <c r="AB89" s="8" t="str">
        <f t="shared" si="68"/>
        <v>Cumple</v>
      </c>
      <c r="AC89" s="8">
        <v>60000</v>
      </c>
      <c r="AD89" s="8" t="str">
        <f t="shared" si="69"/>
        <v>Cumple</v>
      </c>
      <c r="AE89" s="8">
        <v>60000</v>
      </c>
      <c r="AF89" s="8" t="str">
        <f t="shared" si="70"/>
        <v>Cumple</v>
      </c>
      <c r="AG89" s="8">
        <v>60000</v>
      </c>
      <c r="AH89" s="8" t="str">
        <f t="shared" si="71"/>
        <v>Cumple</v>
      </c>
      <c r="AI89" s="8">
        <v>56999</v>
      </c>
      <c r="AJ89" s="8" t="str">
        <f t="shared" si="72"/>
        <v>Cumple</v>
      </c>
      <c r="AK89" s="8">
        <v>60000</v>
      </c>
      <c r="AL89" s="8" t="str">
        <f t="shared" si="73"/>
        <v>Cumple</v>
      </c>
      <c r="AM89" s="8">
        <v>57143</v>
      </c>
      <c r="AN89" s="8" t="str">
        <f t="shared" si="74"/>
        <v>Cumple</v>
      </c>
      <c r="AO89" s="8">
        <v>60000</v>
      </c>
      <c r="AP89" s="8" t="str">
        <f t="shared" si="75"/>
        <v>Cumple</v>
      </c>
      <c r="AQ89" s="46">
        <f t="shared" si="76"/>
        <v>48000</v>
      </c>
      <c r="AR89" s="46">
        <f t="shared" si="77"/>
        <v>56826.082871486564</v>
      </c>
      <c r="AS89" s="36"/>
      <c r="AT89" s="61"/>
    </row>
    <row r="90" spans="2:46" x14ac:dyDescent="0.3">
      <c r="B90" s="9">
        <v>58</v>
      </c>
      <c r="C90" s="53" t="s">
        <v>90</v>
      </c>
      <c r="D90" s="9" t="s">
        <v>145</v>
      </c>
      <c r="E90" s="9">
        <v>1</v>
      </c>
      <c r="F90" s="10">
        <v>65000</v>
      </c>
      <c r="G90" s="55">
        <v>64950</v>
      </c>
      <c r="H90" s="8" t="str">
        <f t="shared" si="58"/>
        <v>Cumple</v>
      </c>
      <c r="I90" s="55">
        <v>65000</v>
      </c>
      <c r="J90" s="8" t="str">
        <f t="shared" si="59"/>
        <v>Cumple</v>
      </c>
      <c r="K90" s="55"/>
      <c r="L90" s="8" t="str">
        <f t="shared" si="60"/>
        <v/>
      </c>
      <c r="M90" s="55">
        <v>65000</v>
      </c>
      <c r="N90" s="8" t="str">
        <f t="shared" si="61"/>
        <v>Cumple</v>
      </c>
      <c r="O90" s="55">
        <v>61425</v>
      </c>
      <c r="P90" s="8" t="str">
        <f t="shared" si="62"/>
        <v>Cumple</v>
      </c>
      <c r="Q90" s="55">
        <v>65000</v>
      </c>
      <c r="R90" s="8" t="str">
        <f t="shared" si="63"/>
        <v>Cumple</v>
      </c>
      <c r="S90" s="55">
        <v>64998</v>
      </c>
      <c r="T90" s="8" t="str">
        <f t="shared" si="64"/>
        <v>Cumple</v>
      </c>
      <c r="U90" s="8">
        <v>65000</v>
      </c>
      <c r="V90" s="8" t="str">
        <f t="shared" si="65"/>
        <v>Cumple</v>
      </c>
      <c r="W90" s="8"/>
      <c r="X90" s="8" t="str">
        <f t="shared" si="66"/>
        <v/>
      </c>
      <c r="Y90" s="8">
        <v>65000</v>
      </c>
      <c r="Z90" s="8" t="str">
        <f t="shared" si="67"/>
        <v>Cumple</v>
      </c>
      <c r="AA90" s="8">
        <v>61750</v>
      </c>
      <c r="AB90" s="8" t="str">
        <f t="shared" si="68"/>
        <v>Cumple</v>
      </c>
      <c r="AC90" s="8">
        <v>65000</v>
      </c>
      <c r="AD90" s="8" t="str">
        <f t="shared" si="69"/>
        <v>Cumple</v>
      </c>
      <c r="AE90" s="8">
        <v>65000</v>
      </c>
      <c r="AF90" s="8" t="str">
        <f t="shared" si="70"/>
        <v>Cumple</v>
      </c>
      <c r="AG90" s="8">
        <v>65000</v>
      </c>
      <c r="AH90" s="8" t="str">
        <f t="shared" si="71"/>
        <v>Cumple</v>
      </c>
      <c r="AI90" s="8">
        <v>61749</v>
      </c>
      <c r="AJ90" s="8" t="str">
        <f t="shared" si="72"/>
        <v>Cumple</v>
      </c>
      <c r="AK90" s="8">
        <v>65000</v>
      </c>
      <c r="AL90" s="8" t="str">
        <f t="shared" si="73"/>
        <v>Cumple</v>
      </c>
      <c r="AM90" s="8">
        <v>61905</v>
      </c>
      <c r="AN90" s="8" t="str">
        <f t="shared" si="74"/>
        <v>Cumple</v>
      </c>
      <c r="AO90" s="8">
        <v>65000</v>
      </c>
      <c r="AP90" s="8" t="str">
        <f t="shared" si="75"/>
        <v>Cumple</v>
      </c>
      <c r="AQ90" s="46">
        <f t="shared" si="76"/>
        <v>52000</v>
      </c>
      <c r="AR90" s="46">
        <f t="shared" si="77"/>
        <v>61561.649170449309</v>
      </c>
      <c r="AS90" s="36"/>
      <c r="AT90" s="61"/>
    </row>
    <row r="91" spans="2:46" x14ac:dyDescent="0.3">
      <c r="B91" s="9">
        <v>59</v>
      </c>
      <c r="C91" s="53" t="s">
        <v>91</v>
      </c>
      <c r="D91" s="9" t="s">
        <v>145</v>
      </c>
      <c r="E91" s="9">
        <v>1</v>
      </c>
      <c r="F91" s="10">
        <v>870000</v>
      </c>
      <c r="G91" s="55">
        <v>869950</v>
      </c>
      <c r="H91" s="8" t="str">
        <f t="shared" si="58"/>
        <v>Cumple</v>
      </c>
      <c r="I91" s="55">
        <v>870000</v>
      </c>
      <c r="J91" s="8" t="str">
        <f t="shared" si="59"/>
        <v>Cumple</v>
      </c>
      <c r="K91" s="55"/>
      <c r="L91" s="8" t="str">
        <f t="shared" si="60"/>
        <v/>
      </c>
      <c r="M91" s="55">
        <v>870000</v>
      </c>
      <c r="N91" s="8" t="str">
        <f t="shared" si="61"/>
        <v>Cumple</v>
      </c>
      <c r="O91" s="55">
        <v>822150</v>
      </c>
      <c r="P91" s="8" t="str">
        <f t="shared" si="62"/>
        <v>Cumple</v>
      </c>
      <c r="Q91" s="55">
        <v>870000</v>
      </c>
      <c r="R91" s="8" t="str">
        <f t="shared" si="63"/>
        <v>Cumple</v>
      </c>
      <c r="S91" s="55">
        <v>869998</v>
      </c>
      <c r="T91" s="8" t="str">
        <f t="shared" si="64"/>
        <v>Cumple</v>
      </c>
      <c r="U91" s="8">
        <v>870000</v>
      </c>
      <c r="V91" s="8" t="str">
        <f t="shared" si="65"/>
        <v>Cumple</v>
      </c>
      <c r="W91" s="8"/>
      <c r="X91" s="8" t="str">
        <f t="shared" si="66"/>
        <v/>
      </c>
      <c r="Y91" s="8">
        <v>870000</v>
      </c>
      <c r="Z91" s="8" t="str">
        <f t="shared" si="67"/>
        <v>Cumple</v>
      </c>
      <c r="AA91" s="8">
        <v>826500</v>
      </c>
      <c r="AB91" s="8" t="str">
        <f t="shared" si="68"/>
        <v>Cumple</v>
      </c>
      <c r="AC91" s="8">
        <v>870000</v>
      </c>
      <c r="AD91" s="8" t="str">
        <f t="shared" si="69"/>
        <v>Cumple</v>
      </c>
      <c r="AE91" s="8">
        <v>870000</v>
      </c>
      <c r="AF91" s="8" t="str">
        <f t="shared" si="70"/>
        <v>Cumple</v>
      </c>
      <c r="AG91" s="8">
        <v>870000</v>
      </c>
      <c r="AH91" s="8" t="str">
        <f t="shared" si="71"/>
        <v>Cumple</v>
      </c>
      <c r="AI91" s="8">
        <v>826499</v>
      </c>
      <c r="AJ91" s="8" t="str">
        <f t="shared" si="72"/>
        <v>Cumple</v>
      </c>
      <c r="AK91" s="8">
        <v>870000</v>
      </c>
      <c r="AL91" s="8" t="str">
        <f t="shared" si="73"/>
        <v>Cumple</v>
      </c>
      <c r="AM91" s="8">
        <v>828571</v>
      </c>
      <c r="AN91" s="8" t="str">
        <f t="shared" si="74"/>
        <v>Cumple</v>
      </c>
      <c r="AO91" s="8">
        <v>870000</v>
      </c>
      <c r="AP91" s="8" t="str">
        <f t="shared" si="75"/>
        <v>Cumple</v>
      </c>
      <c r="AQ91" s="46">
        <f t="shared" si="76"/>
        <v>696000</v>
      </c>
      <c r="AR91" s="46">
        <f t="shared" si="77"/>
        <v>823987.81495438248</v>
      </c>
      <c r="AS91" s="36"/>
      <c r="AT91" s="61"/>
    </row>
    <row r="92" spans="2:46" x14ac:dyDescent="0.3">
      <c r="B92" s="9">
        <v>60</v>
      </c>
      <c r="C92" s="53" t="s">
        <v>92</v>
      </c>
      <c r="D92" s="9" t="s">
        <v>145</v>
      </c>
      <c r="E92" s="9">
        <v>1</v>
      </c>
      <c r="F92" s="10">
        <v>83000</v>
      </c>
      <c r="G92" s="55">
        <v>82950</v>
      </c>
      <c r="H92" s="8" t="str">
        <f t="shared" si="58"/>
        <v>Cumple</v>
      </c>
      <c r="I92" s="55">
        <v>83000</v>
      </c>
      <c r="J92" s="8" t="str">
        <f t="shared" si="59"/>
        <v>Cumple</v>
      </c>
      <c r="K92" s="55"/>
      <c r="L92" s="8" t="str">
        <f t="shared" si="60"/>
        <v/>
      </c>
      <c r="M92" s="55">
        <v>83000</v>
      </c>
      <c r="N92" s="8" t="str">
        <f t="shared" si="61"/>
        <v>Cumple</v>
      </c>
      <c r="O92" s="55">
        <v>78435</v>
      </c>
      <c r="P92" s="8" t="str">
        <f t="shared" si="62"/>
        <v>Cumple</v>
      </c>
      <c r="Q92" s="55">
        <v>83000</v>
      </c>
      <c r="R92" s="8" t="str">
        <f t="shared" si="63"/>
        <v>Cumple</v>
      </c>
      <c r="S92" s="55">
        <v>82998</v>
      </c>
      <c r="T92" s="8" t="str">
        <f t="shared" si="64"/>
        <v>Cumple</v>
      </c>
      <c r="U92" s="8">
        <v>83000</v>
      </c>
      <c r="V92" s="8" t="str">
        <f t="shared" si="65"/>
        <v>Cumple</v>
      </c>
      <c r="W92" s="8"/>
      <c r="X92" s="8" t="str">
        <f t="shared" si="66"/>
        <v/>
      </c>
      <c r="Y92" s="8">
        <v>83000</v>
      </c>
      <c r="Z92" s="8" t="str">
        <f t="shared" si="67"/>
        <v>Cumple</v>
      </c>
      <c r="AA92" s="8">
        <v>78850</v>
      </c>
      <c r="AB92" s="8" t="str">
        <f t="shared" si="68"/>
        <v>Cumple</v>
      </c>
      <c r="AC92" s="8">
        <v>83000</v>
      </c>
      <c r="AD92" s="8" t="str">
        <f t="shared" si="69"/>
        <v>Cumple</v>
      </c>
      <c r="AE92" s="8">
        <v>83000</v>
      </c>
      <c r="AF92" s="8" t="str">
        <f t="shared" si="70"/>
        <v>Cumple</v>
      </c>
      <c r="AG92" s="8">
        <v>83000</v>
      </c>
      <c r="AH92" s="8" t="str">
        <f t="shared" si="71"/>
        <v>Cumple</v>
      </c>
      <c r="AI92" s="8">
        <v>78849</v>
      </c>
      <c r="AJ92" s="8" t="str">
        <f t="shared" si="72"/>
        <v>Cumple</v>
      </c>
      <c r="AK92" s="8">
        <v>83000</v>
      </c>
      <c r="AL92" s="8" t="str">
        <f t="shared" si="73"/>
        <v>Cumple</v>
      </c>
      <c r="AM92" s="8">
        <v>79048</v>
      </c>
      <c r="AN92" s="8" t="str">
        <f t="shared" si="74"/>
        <v>Cumple</v>
      </c>
      <c r="AO92" s="8">
        <v>83000</v>
      </c>
      <c r="AP92" s="8" t="str">
        <f t="shared" si="75"/>
        <v>Cumple</v>
      </c>
      <c r="AQ92" s="46">
        <f t="shared" si="76"/>
        <v>66400</v>
      </c>
      <c r="AR92" s="46">
        <f t="shared" si="77"/>
        <v>78609.687791090109</v>
      </c>
      <c r="AS92" s="36"/>
      <c r="AT92" s="61"/>
    </row>
    <row r="93" spans="2:46" x14ac:dyDescent="0.3">
      <c r="B93" s="9">
        <v>61</v>
      </c>
      <c r="C93" s="53" t="s">
        <v>93</v>
      </c>
      <c r="D93" s="9" t="s">
        <v>145</v>
      </c>
      <c r="E93" s="9">
        <v>1</v>
      </c>
      <c r="F93" s="10">
        <v>65000</v>
      </c>
      <c r="G93" s="55">
        <v>64950</v>
      </c>
      <c r="H93" s="8" t="str">
        <f t="shared" si="58"/>
        <v>Cumple</v>
      </c>
      <c r="I93" s="55">
        <v>65000</v>
      </c>
      <c r="J93" s="8" t="str">
        <f t="shared" si="59"/>
        <v>Cumple</v>
      </c>
      <c r="K93" s="55"/>
      <c r="L93" s="8" t="str">
        <f t="shared" si="60"/>
        <v/>
      </c>
      <c r="M93" s="55">
        <v>65000</v>
      </c>
      <c r="N93" s="8" t="str">
        <f t="shared" si="61"/>
        <v>Cumple</v>
      </c>
      <c r="O93" s="55">
        <v>61425</v>
      </c>
      <c r="P93" s="8" t="str">
        <f t="shared" si="62"/>
        <v>Cumple</v>
      </c>
      <c r="Q93" s="55">
        <v>65000</v>
      </c>
      <c r="R93" s="8" t="str">
        <f t="shared" si="63"/>
        <v>Cumple</v>
      </c>
      <c r="S93" s="55">
        <v>64998</v>
      </c>
      <c r="T93" s="8" t="str">
        <f t="shared" si="64"/>
        <v>Cumple</v>
      </c>
      <c r="U93" s="8">
        <v>65000</v>
      </c>
      <c r="V93" s="8" t="str">
        <f t="shared" si="65"/>
        <v>Cumple</v>
      </c>
      <c r="W93" s="8"/>
      <c r="X93" s="8" t="str">
        <f t="shared" si="66"/>
        <v/>
      </c>
      <c r="Y93" s="8">
        <v>65000</v>
      </c>
      <c r="Z93" s="8" t="str">
        <f t="shared" si="67"/>
        <v>Cumple</v>
      </c>
      <c r="AA93" s="8">
        <v>61750</v>
      </c>
      <c r="AB93" s="8" t="str">
        <f t="shared" si="68"/>
        <v>Cumple</v>
      </c>
      <c r="AC93" s="8">
        <v>65000</v>
      </c>
      <c r="AD93" s="8" t="str">
        <f t="shared" si="69"/>
        <v>Cumple</v>
      </c>
      <c r="AE93" s="8">
        <v>65000</v>
      </c>
      <c r="AF93" s="8" t="str">
        <f t="shared" si="70"/>
        <v>Cumple</v>
      </c>
      <c r="AG93" s="8">
        <v>65000</v>
      </c>
      <c r="AH93" s="8" t="str">
        <f t="shared" si="71"/>
        <v>Cumple</v>
      </c>
      <c r="AI93" s="8">
        <v>61749</v>
      </c>
      <c r="AJ93" s="8" t="str">
        <f t="shared" si="72"/>
        <v>Cumple</v>
      </c>
      <c r="AK93" s="8">
        <v>65000</v>
      </c>
      <c r="AL93" s="8" t="str">
        <f t="shared" si="73"/>
        <v>Cumple</v>
      </c>
      <c r="AM93" s="8">
        <v>61905</v>
      </c>
      <c r="AN93" s="8" t="str">
        <f t="shared" si="74"/>
        <v>Cumple</v>
      </c>
      <c r="AO93" s="8">
        <v>65000</v>
      </c>
      <c r="AP93" s="8" t="str">
        <f t="shared" si="75"/>
        <v>Cumple</v>
      </c>
      <c r="AQ93" s="46">
        <f t="shared" si="76"/>
        <v>52000</v>
      </c>
      <c r="AR93" s="46">
        <f t="shared" si="77"/>
        <v>61561.649170449309</v>
      </c>
      <c r="AS93" s="36"/>
      <c r="AT93" s="61"/>
    </row>
    <row r="94" spans="2:46" x14ac:dyDescent="0.3">
      <c r="B94" s="9">
        <v>62</v>
      </c>
      <c r="C94" s="53" t="s">
        <v>94</v>
      </c>
      <c r="D94" s="9" t="s">
        <v>145</v>
      </c>
      <c r="E94" s="9">
        <v>1</v>
      </c>
      <c r="F94" s="10">
        <v>102500</v>
      </c>
      <c r="G94" s="55">
        <v>102495</v>
      </c>
      <c r="H94" s="8" t="str">
        <f t="shared" si="58"/>
        <v>Cumple</v>
      </c>
      <c r="I94" s="55">
        <v>102500</v>
      </c>
      <c r="J94" s="8" t="str">
        <f t="shared" si="59"/>
        <v>Cumple</v>
      </c>
      <c r="K94" s="55"/>
      <c r="L94" s="8" t="str">
        <f t="shared" si="60"/>
        <v/>
      </c>
      <c r="M94" s="55">
        <v>102500</v>
      </c>
      <c r="N94" s="8" t="str">
        <f t="shared" si="61"/>
        <v>Cumple</v>
      </c>
      <c r="O94" s="55">
        <v>96862</v>
      </c>
      <c r="P94" s="8" t="str">
        <f t="shared" si="62"/>
        <v>Cumple</v>
      </c>
      <c r="Q94" s="55">
        <v>102500</v>
      </c>
      <c r="R94" s="8" t="str">
        <f t="shared" si="63"/>
        <v>Cumple</v>
      </c>
      <c r="S94" s="55">
        <v>102498</v>
      </c>
      <c r="T94" s="8" t="str">
        <f t="shared" si="64"/>
        <v>Cumple</v>
      </c>
      <c r="U94" s="8">
        <v>102500</v>
      </c>
      <c r="V94" s="8" t="str">
        <f t="shared" si="65"/>
        <v>Cumple</v>
      </c>
      <c r="W94" s="8"/>
      <c r="X94" s="8" t="str">
        <f t="shared" si="66"/>
        <v/>
      </c>
      <c r="Y94" s="8">
        <v>102500</v>
      </c>
      <c r="Z94" s="8" t="str">
        <f t="shared" si="67"/>
        <v>Cumple</v>
      </c>
      <c r="AA94" s="8">
        <v>97375</v>
      </c>
      <c r="AB94" s="8" t="str">
        <f t="shared" si="68"/>
        <v>Cumple</v>
      </c>
      <c r="AC94" s="8">
        <v>102500</v>
      </c>
      <c r="AD94" s="8" t="str">
        <f t="shared" si="69"/>
        <v>Cumple</v>
      </c>
      <c r="AE94" s="8">
        <v>102500</v>
      </c>
      <c r="AF94" s="8" t="str">
        <f t="shared" si="70"/>
        <v>Cumple</v>
      </c>
      <c r="AG94" s="8">
        <v>102500</v>
      </c>
      <c r="AH94" s="8" t="str">
        <f t="shared" si="71"/>
        <v>Cumple</v>
      </c>
      <c r="AI94" s="8">
        <v>97374</v>
      </c>
      <c r="AJ94" s="8" t="str">
        <f t="shared" si="72"/>
        <v>Cumple</v>
      </c>
      <c r="AK94" s="8">
        <v>102500</v>
      </c>
      <c r="AL94" s="8" t="str">
        <f t="shared" si="73"/>
        <v>Cumple</v>
      </c>
      <c r="AM94" s="8">
        <v>97619</v>
      </c>
      <c r="AN94" s="8" t="str">
        <f t="shared" si="74"/>
        <v>Cumple</v>
      </c>
      <c r="AO94" s="8">
        <v>102500</v>
      </c>
      <c r="AP94" s="8" t="str">
        <f t="shared" si="75"/>
        <v>Cumple</v>
      </c>
      <c r="AQ94" s="46">
        <f t="shared" si="76"/>
        <v>82000</v>
      </c>
      <c r="AR94" s="46">
        <f t="shared" si="77"/>
        <v>97078.107564589198</v>
      </c>
      <c r="AS94" s="36"/>
      <c r="AT94" s="61"/>
    </row>
    <row r="95" spans="2:46" x14ac:dyDescent="0.3">
      <c r="B95" s="9">
        <v>63</v>
      </c>
      <c r="C95" s="53" t="s">
        <v>95</v>
      </c>
      <c r="D95" s="9" t="s">
        <v>145</v>
      </c>
      <c r="E95" s="9">
        <v>1</v>
      </c>
      <c r="F95" s="10">
        <v>255000</v>
      </c>
      <c r="G95" s="55">
        <v>254950</v>
      </c>
      <c r="H95" s="8" t="str">
        <f t="shared" si="58"/>
        <v>Cumple</v>
      </c>
      <c r="I95" s="55">
        <v>255000</v>
      </c>
      <c r="J95" s="8" t="str">
        <f t="shared" si="59"/>
        <v>Cumple</v>
      </c>
      <c r="K95" s="55"/>
      <c r="L95" s="8" t="str">
        <f t="shared" si="60"/>
        <v/>
      </c>
      <c r="M95" s="55">
        <v>255000</v>
      </c>
      <c r="N95" s="8" t="str">
        <f t="shared" si="61"/>
        <v>Cumple</v>
      </c>
      <c r="O95" s="55">
        <v>240975</v>
      </c>
      <c r="P95" s="8" t="str">
        <f t="shared" si="62"/>
        <v>Cumple</v>
      </c>
      <c r="Q95" s="55">
        <v>255000</v>
      </c>
      <c r="R95" s="8" t="str">
        <f t="shared" si="63"/>
        <v>Cumple</v>
      </c>
      <c r="S95" s="55">
        <v>254998</v>
      </c>
      <c r="T95" s="8" t="str">
        <f t="shared" si="64"/>
        <v>Cumple</v>
      </c>
      <c r="U95" s="8">
        <v>255000</v>
      </c>
      <c r="V95" s="8" t="str">
        <f t="shared" si="65"/>
        <v>Cumple</v>
      </c>
      <c r="W95" s="8"/>
      <c r="X95" s="8" t="str">
        <f t="shared" si="66"/>
        <v/>
      </c>
      <c r="Y95" s="8">
        <v>255000</v>
      </c>
      <c r="Z95" s="8" t="str">
        <f t="shared" si="67"/>
        <v>Cumple</v>
      </c>
      <c r="AA95" s="8">
        <v>242250</v>
      </c>
      <c r="AB95" s="8" t="str">
        <f t="shared" si="68"/>
        <v>Cumple</v>
      </c>
      <c r="AC95" s="8">
        <v>255000</v>
      </c>
      <c r="AD95" s="8" t="str">
        <f t="shared" si="69"/>
        <v>Cumple</v>
      </c>
      <c r="AE95" s="8">
        <v>255000</v>
      </c>
      <c r="AF95" s="8" t="str">
        <f t="shared" si="70"/>
        <v>Cumple</v>
      </c>
      <c r="AG95" s="8">
        <v>255000</v>
      </c>
      <c r="AH95" s="8" t="str">
        <f t="shared" si="71"/>
        <v>Cumple</v>
      </c>
      <c r="AI95" s="8">
        <v>242249</v>
      </c>
      <c r="AJ95" s="8" t="str">
        <f t="shared" si="72"/>
        <v>Cumple</v>
      </c>
      <c r="AK95" s="8">
        <v>255000</v>
      </c>
      <c r="AL95" s="8" t="str">
        <f t="shared" si="73"/>
        <v>Cumple</v>
      </c>
      <c r="AM95" s="8">
        <v>242857</v>
      </c>
      <c r="AN95" s="8" t="str">
        <f t="shared" si="74"/>
        <v>Cumple</v>
      </c>
      <c r="AO95" s="8">
        <v>255000</v>
      </c>
      <c r="AP95" s="8" t="str">
        <f t="shared" si="75"/>
        <v>Cumple</v>
      </c>
      <c r="AQ95" s="46">
        <f t="shared" si="76"/>
        <v>204000</v>
      </c>
      <c r="AR95" s="46">
        <f t="shared" si="77"/>
        <v>241513.16691204233</v>
      </c>
      <c r="AS95" s="36"/>
      <c r="AT95" s="61"/>
    </row>
    <row r="96" spans="2:46" x14ac:dyDescent="0.3">
      <c r="B96" s="9">
        <v>64</v>
      </c>
      <c r="C96" s="53" t="s">
        <v>96</v>
      </c>
      <c r="D96" s="9" t="s">
        <v>145</v>
      </c>
      <c r="E96" s="9">
        <v>1</v>
      </c>
      <c r="F96" s="10">
        <v>75000</v>
      </c>
      <c r="G96" s="55">
        <v>74950</v>
      </c>
      <c r="H96" s="8" t="str">
        <f t="shared" si="58"/>
        <v>Cumple</v>
      </c>
      <c r="I96" s="55">
        <v>75000</v>
      </c>
      <c r="J96" s="8" t="str">
        <f t="shared" si="59"/>
        <v>Cumple</v>
      </c>
      <c r="K96" s="55"/>
      <c r="L96" s="8" t="str">
        <f t="shared" si="60"/>
        <v/>
      </c>
      <c r="M96" s="55">
        <v>75000</v>
      </c>
      <c r="N96" s="8" t="str">
        <f t="shared" si="61"/>
        <v>Cumple</v>
      </c>
      <c r="O96" s="55">
        <v>70875</v>
      </c>
      <c r="P96" s="8" t="str">
        <f t="shared" si="62"/>
        <v>Cumple</v>
      </c>
      <c r="Q96" s="55">
        <v>75000</v>
      </c>
      <c r="R96" s="8" t="str">
        <f t="shared" si="63"/>
        <v>Cumple</v>
      </c>
      <c r="S96" s="55">
        <v>74998</v>
      </c>
      <c r="T96" s="8" t="str">
        <f t="shared" si="64"/>
        <v>Cumple</v>
      </c>
      <c r="U96" s="8">
        <v>75000</v>
      </c>
      <c r="V96" s="8" t="str">
        <f t="shared" si="65"/>
        <v>Cumple</v>
      </c>
      <c r="W96" s="8"/>
      <c r="X96" s="8" t="str">
        <f t="shared" si="66"/>
        <v/>
      </c>
      <c r="Y96" s="8">
        <v>75000</v>
      </c>
      <c r="Z96" s="8" t="str">
        <f t="shared" si="67"/>
        <v>Cumple</v>
      </c>
      <c r="AA96" s="8">
        <v>71250</v>
      </c>
      <c r="AB96" s="8" t="str">
        <f t="shared" si="68"/>
        <v>Cumple</v>
      </c>
      <c r="AC96" s="8">
        <v>75000</v>
      </c>
      <c r="AD96" s="8" t="str">
        <f t="shared" si="69"/>
        <v>Cumple</v>
      </c>
      <c r="AE96" s="8">
        <v>75000</v>
      </c>
      <c r="AF96" s="8" t="str">
        <f t="shared" si="70"/>
        <v>Cumple</v>
      </c>
      <c r="AG96" s="8">
        <v>75000</v>
      </c>
      <c r="AH96" s="8" t="str">
        <f t="shared" si="71"/>
        <v>Cumple</v>
      </c>
      <c r="AI96" s="8">
        <v>71249</v>
      </c>
      <c r="AJ96" s="8" t="str">
        <f t="shared" si="72"/>
        <v>Cumple</v>
      </c>
      <c r="AK96" s="8">
        <v>75000</v>
      </c>
      <c r="AL96" s="8" t="str">
        <f t="shared" si="73"/>
        <v>Cumple</v>
      </c>
      <c r="AM96" s="8">
        <v>71429</v>
      </c>
      <c r="AN96" s="8" t="str">
        <f t="shared" si="74"/>
        <v>Cumple</v>
      </c>
      <c r="AO96" s="8">
        <v>75000</v>
      </c>
      <c r="AP96" s="8" t="str">
        <f t="shared" si="75"/>
        <v>Cumple</v>
      </c>
      <c r="AQ96" s="46">
        <f t="shared" si="76"/>
        <v>60000</v>
      </c>
      <c r="AR96" s="46">
        <f t="shared" si="77"/>
        <v>71032.781746068154</v>
      </c>
      <c r="AS96" s="36"/>
      <c r="AT96" s="61"/>
    </row>
    <row r="97" spans="2:46" x14ac:dyDescent="0.3">
      <c r="B97" s="9">
        <v>65</v>
      </c>
      <c r="C97" s="53" t="s">
        <v>97</v>
      </c>
      <c r="D97" s="9" t="s">
        <v>145</v>
      </c>
      <c r="E97" s="9">
        <v>1</v>
      </c>
      <c r="F97" s="10">
        <v>500000</v>
      </c>
      <c r="G97" s="55">
        <v>499990</v>
      </c>
      <c r="H97" s="8" t="str">
        <f t="shared" ref="H97:H144" si="78">IF(G97="","",IF(G97&gt;$F97,"No Cumple",IF(G97&lt;$AQ97,"Aclarar Valor","Cumple")))</f>
        <v>Cumple</v>
      </c>
      <c r="I97" s="55">
        <v>500000</v>
      </c>
      <c r="J97" s="8" t="str">
        <f t="shared" ref="J97:J144" si="79">IF(I97="","",IF(I97&gt;$F97,"No Cumple",IF(I97&lt;$AQ97,"Aclarar Valor","Cumple")))</f>
        <v>Cumple</v>
      </c>
      <c r="K97" s="55"/>
      <c r="L97" s="8" t="str">
        <f t="shared" ref="L97:L144" si="80">IF(K97="","",IF(K97&gt;$F97,"No Cumple",IF(K97&lt;$AQ97,"Aclarar Valor","Cumple")))</f>
        <v/>
      </c>
      <c r="M97" s="55">
        <v>500000</v>
      </c>
      <c r="N97" s="8" t="str">
        <f t="shared" ref="N97:N144" si="81">IF(M97="","",IF(M97&gt;$F97,"No Cumple",IF(M97&lt;$AQ97,"Aclarar Valor","Cumple")))</f>
        <v>Cumple</v>
      </c>
      <c r="O97" s="55">
        <v>472500</v>
      </c>
      <c r="P97" s="8" t="str">
        <f t="shared" ref="P97:P144" si="82">IF(O97="","",IF(O97&gt;$F97,"No Cumple",IF(O97&lt;$AQ97,"Aclarar Valor","Cumple")))</f>
        <v>Cumple</v>
      </c>
      <c r="Q97" s="55">
        <v>500000</v>
      </c>
      <c r="R97" s="8" t="str">
        <f t="shared" ref="R97:R144" si="83">IF(Q97="","",IF(Q97&gt;$F97,"No Cumple",IF(Q97&lt;$AQ97,"Aclarar Valor","Cumple")))</f>
        <v>Cumple</v>
      </c>
      <c r="S97" s="55">
        <v>499998</v>
      </c>
      <c r="T97" s="8" t="str">
        <f t="shared" ref="T97:T144" si="84">IF(S97="","",IF(S97&gt;$F97,"No Cumple",IF(S97&lt;$AQ97,"Aclarar Valor","Cumple")))</f>
        <v>Cumple</v>
      </c>
      <c r="U97" s="8">
        <v>500000</v>
      </c>
      <c r="V97" s="8" t="str">
        <f t="shared" ref="V97:V144" si="85">IF(U97="","",IF(U97&gt;$F97,"No Cumple",IF(U97&lt;$AQ97,"Aclarar Valor","Cumple")))</f>
        <v>Cumple</v>
      </c>
      <c r="W97" s="8"/>
      <c r="X97" s="8" t="str">
        <f t="shared" ref="X97:X144" si="86">IF(W97="","",IF(W97&gt;$F97,"No Cumple",IF(W97&lt;$AQ97,"Aclarar Valor","Cumple")))</f>
        <v/>
      </c>
      <c r="Y97" s="8">
        <v>500000</v>
      </c>
      <c r="Z97" s="8" t="str">
        <f t="shared" ref="Z97:Z144" si="87">IF(Y97="","",IF(Y97&gt;$F97,"No Cumple",IF(Y97&lt;$AQ97,"Aclarar Valor","Cumple")))</f>
        <v>Cumple</v>
      </c>
      <c r="AA97" s="8">
        <v>475000</v>
      </c>
      <c r="AB97" s="8" t="str">
        <f t="shared" ref="AB97:AB144" si="88">IF(AA97="","",IF(AA97&gt;$F97,"No Cumple",IF(AA97&lt;$AQ97,"Aclarar Valor","Cumple")))</f>
        <v>Cumple</v>
      </c>
      <c r="AC97" s="8">
        <v>500000</v>
      </c>
      <c r="AD97" s="8" t="str">
        <f t="shared" ref="AD97:AD144" si="89">IF(AC97="","",IF(AC97&gt;$F97,"No Cumple",IF(AC97&lt;$AQ97,"Aclarar Valor","Cumple")))</f>
        <v>Cumple</v>
      </c>
      <c r="AE97" s="8">
        <v>500000</v>
      </c>
      <c r="AF97" s="8" t="str">
        <f t="shared" ref="AF97:AF144" si="90">IF(AE97="","",IF(AE97&gt;$F97,"No Cumple",IF(AE97&lt;$AQ97,"Aclarar Valor","Cumple")))</f>
        <v>Cumple</v>
      </c>
      <c r="AG97" s="8">
        <v>500000</v>
      </c>
      <c r="AH97" s="8" t="str">
        <f t="shared" ref="AH97:AH144" si="91">IF(AG97="","",IF(AG97&gt;$F97,"No Cumple",IF(AG97&lt;$AQ97,"Aclarar Valor","Cumple")))</f>
        <v>Cumple</v>
      </c>
      <c r="AI97" s="8">
        <v>474999</v>
      </c>
      <c r="AJ97" s="8" t="str">
        <f t="shared" ref="AJ97:AJ144" si="92">IF(AI97="","",IF(AI97&gt;$F97,"No Cumple",IF(AI97&lt;$AQ97,"Aclarar Valor","Cumple")))</f>
        <v>Cumple</v>
      </c>
      <c r="AK97" s="8">
        <v>500000</v>
      </c>
      <c r="AL97" s="8" t="str">
        <f t="shared" ref="AL97:AL144" si="93">IF(AK97="","",IF(AK97&gt;$F97,"No Cumple",IF(AK97&lt;$AQ97,"Aclarar Valor","Cumple")))</f>
        <v>Cumple</v>
      </c>
      <c r="AM97" s="8">
        <v>476190</v>
      </c>
      <c r="AN97" s="8" t="str">
        <f t="shared" ref="AN97:AN144" si="94">IF(AM97="","",IF(AM97&gt;$F97,"No Cumple",IF(AM97&lt;$AQ97,"Aclarar Valor","Cumple")))</f>
        <v>Cumple</v>
      </c>
      <c r="AO97" s="8">
        <v>500000</v>
      </c>
      <c r="AP97" s="8" t="str">
        <f t="shared" ref="AP97:AP144" si="95">IF(AO97="","",IF(AO97&gt;$F97,"No Cumple",IF(AO97&lt;$AQ97,"Aclarar Valor","Cumple")))</f>
        <v>Cumple</v>
      </c>
      <c r="AQ97" s="46">
        <f t="shared" si="76"/>
        <v>400000</v>
      </c>
      <c r="AR97" s="46">
        <f t="shared" si="77"/>
        <v>473555.91291554068</v>
      </c>
      <c r="AS97" s="36"/>
      <c r="AT97" s="61"/>
    </row>
    <row r="98" spans="2:46" x14ac:dyDescent="0.3">
      <c r="B98" s="9">
        <v>66</v>
      </c>
      <c r="C98" s="53" t="s">
        <v>98</v>
      </c>
      <c r="D98" s="9" t="s">
        <v>145</v>
      </c>
      <c r="E98" s="9">
        <v>1</v>
      </c>
      <c r="F98" s="10">
        <v>107500</v>
      </c>
      <c r="G98" s="55">
        <v>107495</v>
      </c>
      <c r="H98" s="8" t="str">
        <f t="shared" si="78"/>
        <v>Cumple</v>
      </c>
      <c r="I98" s="55">
        <v>107500</v>
      </c>
      <c r="J98" s="8" t="str">
        <f t="shared" si="79"/>
        <v>Cumple</v>
      </c>
      <c r="K98" s="55"/>
      <c r="L98" s="8" t="str">
        <f t="shared" si="80"/>
        <v/>
      </c>
      <c r="M98" s="55">
        <v>107500</v>
      </c>
      <c r="N98" s="8" t="str">
        <f t="shared" si="81"/>
        <v>Cumple</v>
      </c>
      <c r="O98" s="55">
        <v>101587</v>
      </c>
      <c r="P98" s="8" t="str">
        <f t="shared" si="82"/>
        <v>Cumple</v>
      </c>
      <c r="Q98" s="55">
        <v>107500</v>
      </c>
      <c r="R98" s="8" t="str">
        <f t="shared" si="83"/>
        <v>Cumple</v>
      </c>
      <c r="S98" s="55">
        <v>107498</v>
      </c>
      <c r="T98" s="8" t="str">
        <f t="shared" si="84"/>
        <v>Cumple</v>
      </c>
      <c r="U98" s="8">
        <v>107500</v>
      </c>
      <c r="V98" s="8" t="str">
        <f t="shared" si="85"/>
        <v>Cumple</v>
      </c>
      <c r="W98" s="8"/>
      <c r="X98" s="8" t="str">
        <f t="shared" si="86"/>
        <v/>
      </c>
      <c r="Y98" s="8">
        <v>107500</v>
      </c>
      <c r="Z98" s="8" t="str">
        <f t="shared" si="87"/>
        <v>Cumple</v>
      </c>
      <c r="AA98" s="8">
        <v>102125</v>
      </c>
      <c r="AB98" s="8" t="str">
        <f t="shared" si="88"/>
        <v>Cumple</v>
      </c>
      <c r="AC98" s="8">
        <v>107500</v>
      </c>
      <c r="AD98" s="8" t="str">
        <f t="shared" si="89"/>
        <v>Cumple</v>
      </c>
      <c r="AE98" s="8">
        <v>107500</v>
      </c>
      <c r="AF98" s="8" t="str">
        <f t="shared" si="90"/>
        <v>Cumple</v>
      </c>
      <c r="AG98" s="8">
        <v>107500</v>
      </c>
      <c r="AH98" s="8" t="str">
        <f t="shared" si="91"/>
        <v>Cumple</v>
      </c>
      <c r="AI98" s="8">
        <v>102124</v>
      </c>
      <c r="AJ98" s="8" t="str">
        <f t="shared" si="92"/>
        <v>Cumple</v>
      </c>
      <c r="AK98" s="8">
        <v>107500</v>
      </c>
      <c r="AL98" s="8" t="str">
        <f t="shared" si="93"/>
        <v>Cumple</v>
      </c>
      <c r="AM98" s="8">
        <v>102381</v>
      </c>
      <c r="AN98" s="8" t="str">
        <f t="shared" si="94"/>
        <v>Cumple</v>
      </c>
      <c r="AO98" s="8">
        <v>107500</v>
      </c>
      <c r="AP98" s="8" t="str">
        <f t="shared" si="95"/>
        <v>Cumple</v>
      </c>
      <c r="AQ98" s="46">
        <f t="shared" ref="AQ98:AQ144" si="96">F98*0.8</f>
        <v>86000</v>
      </c>
      <c r="AR98" s="46">
        <f t="shared" ref="AR98:AR144" si="97">IFERROR(MEDIAN(AI98,AA98,W98,O98)-STDEV(AI98,AA98,W98,O98),"")</f>
        <v>101813.67382750832</v>
      </c>
      <c r="AS98" s="36"/>
      <c r="AT98" s="61"/>
    </row>
    <row r="99" spans="2:46" x14ac:dyDescent="0.3">
      <c r="B99" s="9">
        <v>67</v>
      </c>
      <c r="C99" s="53" t="s">
        <v>99</v>
      </c>
      <c r="D99" s="9" t="s">
        <v>145</v>
      </c>
      <c r="E99" s="9">
        <v>1</v>
      </c>
      <c r="F99" s="10">
        <v>135000</v>
      </c>
      <c r="G99" s="55">
        <v>134950</v>
      </c>
      <c r="H99" s="8" t="str">
        <f t="shared" si="78"/>
        <v>Cumple</v>
      </c>
      <c r="I99" s="55">
        <v>135000</v>
      </c>
      <c r="J99" s="8" t="str">
        <f t="shared" si="79"/>
        <v>Cumple</v>
      </c>
      <c r="K99" s="55"/>
      <c r="L99" s="8" t="str">
        <f t="shared" si="80"/>
        <v/>
      </c>
      <c r="M99" s="55">
        <v>135000</v>
      </c>
      <c r="N99" s="8" t="str">
        <f t="shared" si="81"/>
        <v>Cumple</v>
      </c>
      <c r="O99" s="55">
        <v>127575</v>
      </c>
      <c r="P99" s="8" t="str">
        <f t="shared" si="82"/>
        <v>Cumple</v>
      </c>
      <c r="Q99" s="55">
        <v>135000</v>
      </c>
      <c r="R99" s="8" t="str">
        <f t="shared" si="83"/>
        <v>Cumple</v>
      </c>
      <c r="S99" s="55">
        <v>134998</v>
      </c>
      <c r="T99" s="8" t="str">
        <f t="shared" si="84"/>
        <v>Cumple</v>
      </c>
      <c r="U99" s="8">
        <v>135000</v>
      </c>
      <c r="V99" s="8" t="str">
        <f t="shared" si="85"/>
        <v>Cumple</v>
      </c>
      <c r="W99" s="8"/>
      <c r="X99" s="8" t="str">
        <f t="shared" si="86"/>
        <v/>
      </c>
      <c r="Y99" s="8">
        <v>135000</v>
      </c>
      <c r="Z99" s="8" t="str">
        <f t="shared" si="87"/>
        <v>Cumple</v>
      </c>
      <c r="AA99" s="8">
        <v>128250</v>
      </c>
      <c r="AB99" s="8" t="str">
        <f t="shared" si="88"/>
        <v>Cumple</v>
      </c>
      <c r="AC99" s="8">
        <v>135000</v>
      </c>
      <c r="AD99" s="8" t="str">
        <f t="shared" si="89"/>
        <v>Cumple</v>
      </c>
      <c r="AE99" s="8">
        <v>135000</v>
      </c>
      <c r="AF99" s="8" t="str">
        <f t="shared" si="90"/>
        <v>Cumple</v>
      </c>
      <c r="AG99" s="8">
        <v>135000</v>
      </c>
      <c r="AH99" s="8" t="str">
        <f t="shared" si="91"/>
        <v>Cumple</v>
      </c>
      <c r="AI99" s="8">
        <v>128249</v>
      </c>
      <c r="AJ99" s="8" t="str">
        <f t="shared" si="92"/>
        <v>Cumple</v>
      </c>
      <c r="AK99" s="8">
        <v>135000</v>
      </c>
      <c r="AL99" s="8" t="str">
        <f t="shared" si="93"/>
        <v>Cumple</v>
      </c>
      <c r="AM99" s="8">
        <v>128571</v>
      </c>
      <c r="AN99" s="8" t="str">
        <f t="shared" si="94"/>
        <v>Cumple</v>
      </c>
      <c r="AO99" s="8">
        <v>135000</v>
      </c>
      <c r="AP99" s="8" t="str">
        <f t="shared" si="95"/>
        <v>Cumple</v>
      </c>
      <c r="AQ99" s="46">
        <f t="shared" si="96"/>
        <v>108000</v>
      </c>
      <c r="AR99" s="46">
        <f t="shared" si="97"/>
        <v>127859.57692244381</v>
      </c>
      <c r="AS99" s="36"/>
      <c r="AT99" s="61"/>
    </row>
    <row r="100" spans="2:46" x14ac:dyDescent="0.3">
      <c r="B100" s="9">
        <v>68</v>
      </c>
      <c r="C100" s="53" t="s">
        <v>100</v>
      </c>
      <c r="D100" s="9" t="s">
        <v>145</v>
      </c>
      <c r="E100" s="9">
        <v>1</v>
      </c>
      <c r="F100" s="10">
        <v>275000</v>
      </c>
      <c r="G100" s="55">
        <v>274990</v>
      </c>
      <c r="H100" s="8" t="str">
        <f t="shared" si="78"/>
        <v>Cumple</v>
      </c>
      <c r="I100" s="55">
        <v>275000</v>
      </c>
      <c r="J100" s="8" t="str">
        <f t="shared" si="79"/>
        <v>Cumple</v>
      </c>
      <c r="K100" s="55"/>
      <c r="L100" s="8" t="str">
        <f t="shared" si="80"/>
        <v/>
      </c>
      <c r="M100" s="55">
        <v>275000</v>
      </c>
      <c r="N100" s="8" t="str">
        <f t="shared" si="81"/>
        <v>Cumple</v>
      </c>
      <c r="O100" s="55">
        <v>259875</v>
      </c>
      <c r="P100" s="8" t="str">
        <f t="shared" si="82"/>
        <v>Cumple</v>
      </c>
      <c r="Q100" s="55">
        <v>275000</v>
      </c>
      <c r="R100" s="8" t="str">
        <f t="shared" si="83"/>
        <v>Cumple</v>
      </c>
      <c r="S100" s="55">
        <v>274998</v>
      </c>
      <c r="T100" s="8" t="str">
        <f t="shared" si="84"/>
        <v>Cumple</v>
      </c>
      <c r="U100" s="8">
        <v>275000</v>
      </c>
      <c r="V100" s="8" t="str">
        <f t="shared" si="85"/>
        <v>Cumple</v>
      </c>
      <c r="W100" s="8"/>
      <c r="X100" s="8" t="str">
        <f t="shared" si="86"/>
        <v/>
      </c>
      <c r="Y100" s="8">
        <v>275000</v>
      </c>
      <c r="Z100" s="8" t="str">
        <f t="shared" si="87"/>
        <v>Cumple</v>
      </c>
      <c r="AA100" s="8">
        <v>261250</v>
      </c>
      <c r="AB100" s="8" t="str">
        <f t="shared" si="88"/>
        <v>Cumple</v>
      </c>
      <c r="AC100" s="8">
        <v>275000</v>
      </c>
      <c r="AD100" s="8" t="str">
        <f t="shared" si="89"/>
        <v>Cumple</v>
      </c>
      <c r="AE100" s="8">
        <v>275000</v>
      </c>
      <c r="AF100" s="8" t="str">
        <f t="shared" si="90"/>
        <v>Cumple</v>
      </c>
      <c r="AG100" s="8">
        <v>275000</v>
      </c>
      <c r="AH100" s="8" t="str">
        <f t="shared" si="91"/>
        <v>Cumple</v>
      </c>
      <c r="AI100" s="8">
        <v>261249</v>
      </c>
      <c r="AJ100" s="8" t="str">
        <f t="shared" si="92"/>
        <v>Cumple</v>
      </c>
      <c r="AK100" s="8">
        <v>275000</v>
      </c>
      <c r="AL100" s="8" t="str">
        <f t="shared" si="93"/>
        <v>Cumple</v>
      </c>
      <c r="AM100" s="8">
        <v>261905</v>
      </c>
      <c r="AN100" s="8" t="str">
        <f t="shared" si="94"/>
        <v>Cumple</v>
      </c>
      <c r="AO100" s="8">
        <v>275000</v>
      </c>
      <c r="AP100" s="8" t="str">
        <f t="shared" si="95"/>
        <v>Cumple</v>
      </c>
      <c r="AQ100" s="46">
        <f t="shared" si="96"/>
        <v>220000</v>
      </c>
      <c r="AR100" s="46">
        <f t="shared" si="97"/>
        <v>260455.43189748243</v>
      </c>
      <c r="AS100" s="36"/>
      <c r="AT100" s="61"/>
    </row>
    <row r="101" spans="2:46" x14ac:dyDescent="0.3">
      <c r="B101" s="9">
        <v>69</v>
      </c>
      <c r="C101" s="53" t="s">
        <v>101</v>
      </c>
      <c r="D101" s="9" t="s">
        <v>145</v>
      </c>
      <c r="E101" s="9">
        <v>1</v>
      </c>
      <c r="F101" s="10">
        <v>215000</v>
      </c>
      <c r="G101" s="55">
        <v>214990</v>
      </c>
      <c r="H101" s="8" t="str">
        <f t="shared" si="78"/>
        <v>Cumple</v>
      </c>
      <c r="I101" s="55">
        <v>215000</v>
      </c>
      <c r="J101" s="8" t="str">
        <f t="shared" si="79"/>
        <v>Cumple</v>
      </c>
      <c r="K101" s="55"/>
      <c r="L101" s="8" t="str">
        <f t="shared" si="80"/>
        <v/>
      </c>
      <c r="M101" s="55">
        <v>215000</v>
      </c>
      <c r="N101" s="8" t="str">
        <f t="shared" si="81"/>
        <v>Cumple</v>
      </c>
      <c r="O101" s="55">
        <v>203175</v>
      </c>
      <c r="P101" s="8" t="str">
        <f t="shared" si="82"/>
        <v>Cumple</v>
      </c>
      <c r="Q101" s="55">
        <v>215000</v>
      </c>
      <c r="R101" s="8" t="str">
        <f t="shared" si="83"/>
        <v>Cumple</v>
      </c>
      <c r="S101" s="55">
        <v>214998</v>
      </c>
      <c r="T101" s="8" t="str">
        <f t="shared" si="84"/>
        <v>Cumple</v>
      </c>
      <c r="U101" s="8">
        <v>215000</v>
      </c>
      <c r="V101" s="8" t="str">
        <f t="shared" si="85"/>
        <v>Cumple</v>
      </c>
      <c r="W101" s="8"/>
      <c r="X101" s="8" t="str">
        <f t="shared" si="86"/>
        <v/>
      </c>
      <c r="Y101" s="8">
        <v>215000</v>
      </c>
      <c r="Z101" s="8" t="str">
        <f t="shared" si="87"/>
        <v>Cumple</v>
      </c>
      <c r="AA101" s="8">
        <v>204250</v>
      </c>
      <c r="AB101" s="8" t="str">
        <f t="shared" si="88"/>
        <v>Cumple</v>
      </c>
      <c r="AC101" s="8">
        <v>215000</v>
      </c>
      <c r="AD101" s="8" t="str">
        <f t="shared" si="89"/>
        <v>Cumple</v>
      </c>
      <c r="AE101" s="8">
        <v>215000</v>
      </c>
      <c r="AF101" s="8" t="str">
        <f t="shared" si="90"/>
        <v>Cumple</v>
      </c>
      <c r="AG101" s="8">
        <v>215000</v>
      </c>
      <c r="AH101" s="8" t="str">
        <f t="shared" si="91"/>
        <v>Cumple</v>
      </c>
      <c r="AI101" s="8">
        <v>204249</v>
      </c>
      <c r="AJ101" s="8" t="str">
        <f t="shared" si="92"/>
        <v>Cumple</v>
      </c>
      <c r="AK101" s="8">
        <v>215000</v>
      </c>
      <c r="AL101" s="8" t="str">
        <f t="shared" si="93"/>
        <v>Cumple</v>
      </c>
      <c r="AM101" s="8">
        <v>204762</v>
      </c>
      <c r="AN101" s="8" t="str">
        <f t="shared" si="94"/>
        <v>Cumple</v>
      </c>
      <c r="AO101" s="8">
        <v>215000</v>
      </c>
      <c r="AP101" s="8" t="str">
        <f t="shared" si="95"/>
        <v>Cumple</v>
      </c>
      <c r="AQ101" s="46">
        <f t="shared" si="96"/>
        <v>172000</v>
      </c>
      <c r="AR101" s="46">
        <f t="shared" si="97"/>
        <v>203628.63693426081</v>
      </c>
      <c r="AS101" s="36"/>
      <c r="AT101" s="61"/>
    </row>
    <row r="102" spans="2:46" x14ac:dyDescent="0.3">
      <c r="B102" s="9">
        <v>70</v>
      </c>
      <c r="C102" s="53" t="s">
        <v>102</v>
      </c>
      <c r="D102" s="9" t="s">
        <v>145</v>
      </c>
      <c r="E102" s="9">
        <v>1</v>
      </c>
      <c r="F102" s="10">
        <v>845000</v>
      </c>
      <c r="G102" s="55">
        <v>844990</v>
      </c>
      <c r="H102" s="8" t="str">
        <f t="shared" si="78"/>
        <v>Cumple</v>
      </c>
      <c r="I102" s="55">
        <v>845000</v>
      </c>
      <c r="J102" s="8" t="str">
        <f t="shared" si="79"/>
        <v>Cumple</v>
      </c>
      <c r="K102" s="55"/>
      <c r="L102" s="8" t="str">
        <f t="shared" si="80"/>
        <v/>
      </c>
      <c r="M102" s="55">
        <v>845000</v>
      </c>
      <c r="N102" s="8" t="str">
        <f t="shared" si="81"/>
        <v>Cumple</v>
      </c>
      <c r="O102" s="55">
        <v>798525</v>
      </c>
      <c r="P102" s="8" t="str">
        <f t="shared" si="82"/>
        <v>Cumple</v>
      </c>
      <c r="Q102" s="55">
        <v>845000</v>
      </c>
      <c r="R102" s="8" t="str">
        <f t="shared" si="83"/>
        <v>Cumple</v>
      </c>
      <c r="S102" s="55">
        <v>844998</v>
      </c>
      <c r="T102" s="8" t="str">
        <f t="shared" si="84"/>
        <v>Cumple</v>
      </c>
      <c r="U102" s="8">
        <v>845000</v>
      </c>
      <c r="V102" s="8" t="str">
        <f t="shared" si="85"/>
        <v>Cumple</v>
      </c>
      <c r="W102" s="8"/>
      <c r="X102" s="8" t="str">
        <f t="shared" si="86"/>
        <v/>
      </c>
      <c r="Y102" s="8">
        <v>845000</v>
      </c>
      <c r="Z102" s="8" t="str">
        <f t="shared" si="87"/>
        <v>Cumple</v>
      </c>
      <c r="AA102" s="8">
        <v>802750</v>
      </c>
      <c r="AB102" s="8" t="str">
        <f t="shared" si="88"/>
        <v>Cumple</v>
      </c>
      <c r="AC102" s="8">
        <v>845000</v>
      </c>
      <c r="AD102" s="8" t="str">
        <f t="shared" si="89"/>
        <v>Cumple</v>
      </c>
      <c r="AE102" s="8">
        <v>845000</v>
      </c>
      <c r="AF102" s="8" t="str">
        <f t="shared" si="90"/>
        <v>Cumple</v>
      </c>
      <c r="AG102" s="8">
        <v>845000</v>
      </c>
      <c r="AH102" s="8" t="str">
        <f t="shared" si="91"/>
        <v>Cumple</v>
      </c>
      <c r="AI102" s="8">
        <v>802749</v>
      </c>
      <c r="AJ102" s="8" t="str">
        <f t="shared" si="92"/>
        <v>Cumple</v>
      </c>
      <c r="AK102" s="8">
        <v>845000</v>
      </c>
      <c r="AL102" s="8" t="str">
        <f t="shared" si="93"/>
        <v>Cumple</v>
      </c>
      <c r="AM102" s="8">
        <v>804762</v>
      </c>
      <c r="AN102" s="8" t="str">
        <f t="shared" si="94"/>
        <v>Cumple</v>
      </c>
      <c r="AO102" s="8">
        <v>845000</v>
      </c>
      <c r="AP102" s="8" t="str">
        <f t="shared" si="95"/>
        <v>Cumple</v>
      </c>
      <c r="AQ102" s="46">
        <f t="shared" si="96"/>
        <v>676000</v>
      </c>
      <c r="AR102" s="46">
        <f t="shared" si="97"/>
        <v>800309.98373655824</v>
      </c>
      <c r="AS102" s="36"/>
      <c r="AT102" s="61"/>
    </row>
    <row r="103" spans="2:46" x14ac:dyDescent="0.3">
      <c r="B103" s="9">
        <v>71</v>
      </c>
      <c r="C103" s="53" t="s">
        <v>103</v>
      </c>
      <c r="D103" s="9" t="s">
        <v>145</v>
      </c>
      <c r="E103" s="9">
        <v>1</v>
      </c>
      <c r="F103" s="10">
        <v>175000</v>
      </c>
      <c r="G103" s="55">
        <v>174990</v>
      </c>
      <c r="H103" s="8" t="str">
        <f t="shared" si="78"/>
        <v>Cumple</v>
      </c>
      <c r="I103" s="55">
        <v>175000</v>
      </c>
      <c r="J103" s="8" t="str">
        <f t="shared" si="79"/>
        <v>Cumple</v>
      </c>
      <c r="K103" s="55"/>
      <c r="L103" s="8" t="str">
        <f t="shared" si="80"/>
        <v/>
      </c>
      <c r="M103" s="55">
        <v>175000</v>
      </c>
      <c r="N103" s="8" t="str">
        <f t="shared" si="81"/>
        <v>Cumple</v>
      </c>
      <c r="O103" s="55">
        <v>165375</v>
      </c>
      <c r="P103" s="8" t="str">
        <f t="shared" si="82"/>
        <v>Cumple</v>
      </c>
      <c r="Q103" s="55">
        <v>175000</v>
      </c>
      <c r="R103" s="8" t="str">
        <f t="shared" si="83"/>
        <v>Cumple</v>
      </c>
      <c r="S103" s="55">
        <v>174998</v>
      </c>
      <c r="T103" s="8" t="str">
        <f t="shared" si="84"/>
        <v>Cumple</v>
      </c>
      <c r="U103" s="8">
        <v>175000</v>
      </c>
      <c r="V103" s="8" t="str">
        <f t="shared" si="85"/>
        <v>Cumple</v>
      </c>
      <c r="W103" s="8"/>
      <c r="X103" s="8" t="str">
        <f t="shared" si="86"/>
        <v/>
      </c>
      <c r="Y103" s="8">
        <v>175000</v>
      </c>
      <c r="Z103" s="8" t="str">
        <f t="shared" si="87"/>
        <v>Cumple</v>
      </c>
      <c r="AA103" s="8">
        <v>166250</v>
      </c>
      <c r="AB103" s="8" t="str">
        <f t="shared" si="88"/>
        <v>Cumple</v>
      </c>
      <c r="AC103" s="8">
        <v>175000</v>
      </c>
      <c r="AD103" s="8" t="str">
        <f t="shared" si="89"/>
        <v>Cumple</v>
      </c>
      <c r="AE103" s="8">
        <v>175000</v>
      </c>
      <c r="AF103" s="8" t="str">
        <f t="shared" si="90"/>
        <v>Cumple</v>
      </c>
      <c r="AG103" s="8">
        <v>175000</v>
      </c>
      <c r="AH103" s="8" t="str">
        <f t="shared" si="91"/>
        <v>Cumple</v>
      </c>
      <c r="AI103" s="8">
        <v>166249</v>
      </c>
      <c r="AJ103" s="8" t="str">
        <f t="shared" si="92"/>
        <v>Cumple</v>
      </c>
      <c r="AK103" s="8">
        <v>175000</v>
      </c>
      <c r="AL103" s="8" t="str">
        <f t="shared" si="93"/>
        <v>Cumple</v>
      </c>
      <c r="AM103" s="8">
        <v>166667</v>
      </c>
      <c r="AN103" s="8" t="str">
        <f t="shared" si="94"/>
        <v>Cumple</v>
      </c>
      <c r="AO103" s="8">
        <v>175000</v>
      </c>
      <c r="AP103" s="8" t="str">
        <f t="shared" si="95"/>
        <v>Cumple</v>
      </c>
      <c r="AQ103" s="46">
        <f t="shared" si="96"/>
        <v>140000</v>
      </c>
      <c r="AR103" s="46">
        <f t="shared" si="97"/>
        <v>165744.10694201643</v>
      </c>
      <c r="AS103" s="36"/>
      <c r="AT103" s="61"/>
    </row>
    <row r="104" spans="2:46" x14ac:dyDescent="0.3">
      <c r="B104" s="9">
        <v>72</v>
      </c>
      <c r="C104" s="53" t="s">
        <v>104</v>
      </c>
      <c r="D104" s="9" t="s">
        <v>145</v>
      </c>
      <c r="E104" s="9">
        <v>1</v>
      </c>
      <c r="F104" s="10">
        <v>42500</v>
      </c>
      <c r="G104" s="55">
        <v>42490</v>
      </c>
      <c r="H104" s="8" t="str">
        <f t="shared" si="78"/>
        <v>Cumple</v>
      </c>
      <c r="I104" s="55">
        <v>42500</v>
      </c>
      <c r="J104" s="8" t="str">
        <f t="shared" si="79"/>
        <v>Cumple</v>
      </c>
      <c r="K104" s="55"/>
      <c r="L104" s="8" t="str">
        <f t="shared" si="80"/>
        <v/>
      </c>
      <c r="M104" s="55">
        <v>42500</v>
      </c>
      <c r="N104" s="8" t="str">
        <f t="shared" si="81"/>
        <v>Cumple</v>
      </c>
      <c r="O104" s="55">
        <v>40162</v>
      </c>
      <c r="P104" s="8" t="str">
        <f t="shared" si="82"/>
        <v>Cumple</v>
      </c>
      <c r="Q104" s="55">
        <v>42500</v>
      </c>
      <c r="R104" s="8" t="str">
        <f t="shared" si="83"/>
        <v>Cumple</v>
      </c>
      <c r="S104" s="55">
        <v>42498</v>
      </c>
      <c r="T104" s="8" t="str">
        <f t="shared" si="84"/>
        <v>Cumple</v>
      </c>
      <c r="U104" s="8">
        <v>42500</v>
      </c>
      <c r="V104" s="8" t="str">
        <f t="shared" si="85"/>
        <v>Cumple</v>
      </c>
      <c r="W104" s="8"/>
      <c r="X104" s="8" t="str">
        <f t="shared" si="86"/>
        <v/>
      </c>
      <c r="Y104" s="8">
        <v>425000</v>
      </c>
      <c r="Z104" s="8" t="str">
        <f t="shared" si="87"/>
        <v>No Cumple</v>
      </c>
      <c r="AA104" s="8">
        <v>40375</v>
      </c>
      <c r="AB104" s="8" t="str">
        <f t="shared" si="88"/>
        <v>Cumple</v>
      </c>
      <c r="AC104" s="8">
        <v>42500</v>
      </c>
      <c r="AD104" s="8" t="str">
        <f t="shared" si="89"/>
        <v>Cumple</v>
      </c>
      <c r="AE104" s="8">
        <v>42500</v>
      </c>
      <c r="AF104" s="8" t="str">
        <f t="shared" si="90"/>
        <v>Cumple</v>
      </c>
      <c r="AG104" s="8">
        <v>42500</v>
      </c>
      <c r="AH104" s="8" t="str">
        <f t="shared" si="91"/>
        <v>Cumple</v>
      </c>
      <c r="AI104" s="8">
        <v>40374</v>
      </c>
      <c r="AJ104" s="8" t="str">
        <f t="shared" si="92"/>
        <v>Cumple</v>
      </c>
      <c r="AK104" s="8">
        <v>42500</v>
      </c>
      <c r="AL104" s="8" t="str">
        <f t="shared" si="93"/>
        <v>Cumple</v>
      </c>
      <c r="AM104" s="8">
        <v>40476</v>
      </c>
      <c r="AN104" s="8" t="str">
        <f t="shared" si="94"/>
        <v>Cumple</v>
      </c>
      <c r="AO104" s="8">
        <v>42500</v>
      </c>
      <c r="AP104" s="8" t="str">
        <f t="shared" si="95"/>
        <v>Cumple</v>
      </c>
      <c r="AQ104" s="46">
        <f t="shared" si="96"/>
        <v>34000</v>
      </c>
      <c r="AR104" s="46">
        <f t="shared" si="97"/>
        <v>40251.312048948021</v>
      </c>
      <c r="AS104" s="36"/>
      <c r="AT104" s="61"/>
    </row>
    <row r="105" spans="2:46" x14ac:dyDescent="0.3">
      <c r="B105" s="9">
        <v>73</v>
      </c>
      <c r="C105" s="53" t="s">
        <v>105</v>
      </c>
      <c r="D105" s="9" t="s">
        <v>145</v>
      </c>
      <c r="E105" s="9">
        <v>1</v>
      </c>
      <c r="F105" s="10">
        <v>47500</v>
      </c>
      <c r="G105" s="55">
        <v>47490</v>
      </c>
      <c r="H105" s="8" t="str">
        <f t="shared" si="78"/>
        <v>Cumple</v>
      </c>
      <c r="I105" s="55">
        <v>47500</v>
      </c>
      <c r="J105" s="8" t="str">
        <f t="shared" si="79"/>
        <v>Cumple</v>
      </c>
      <c r="K105" s="55"/>
      <c r="L105" s="8" t="str">
        <f t="shared" si="80"/>
        <v/>
      </c>
      <c r="M105" s="55">
        <v>47500</v>
      </c>
      <c r="N105" s="8" t="str">
        <f t="shared" si="81"/>
        <v>Cumple</v>
      </c>
      <c r="O105" s="55">
        <v>44887</v>
      </c>
      <c r="P105" s="8" t="str">
        <f t="shared" si="82"/>
        <v>Cumple</v>
      </c>
      <c r="Q105" s="55">
        <v>47500</v>
      </c>
      <c r="R105" s="8" t="str">
        <f t="shared" si="83"/>
        <v>Cumple</v>
      </c>
      <c r="S105" s="55">
        <v>47498</v>
      </c>
      <c r="T105" s="8" t="str">
        <f t="shared" si="84"/>
        <v>Cumple</v>
      </c>
      <c r="U105" s="8">
        <v>47500</v>
      </c>
      <c r="V105" s="8" t="str">
        <f t="shared" si="85"/>
        <v>Cumple</v>
      </c>
      <c r="W105" s="8"/>
      <c r="X105" s="8" t="str">
        <f t="shared" si="86"/>
        <v/>
      </c>
      <c r="Y105" s="8">
        <v>47500</v>
      </c>
      <c r="Z105" s="8" t="str">
        <f t="shared" si="87"/>
        <v>Cumple</v>
      </c>
      <c r="AA105" s="8">
        <v>45125</v>
      </c>
      <c r="AB105" s="8" t="str">
        <f t="shared" si="88"/>
        <v>Cumple</v>
      </c>
      <c r="AC105" s="8">
        <v>47500</v>
      </c>
      <c r="AD105" s="8" t="str">
        <f t="shared" si="89"/>
        <v>Cumple</v>
      </c>
      <c r="AE105" s="8">
        <v>47500</v>
      </c>
      <c r="AF105" s="8" t="str">
        <f t="shared" si="90"/>
        <v>Cumple</v>
      </c>
      <c r="AG105" s="8">
        <v>47500</v>
      </c>
      <c r="AH105" s="8" t="str">
        <f t="shared" si="91"/>
        <v>Cumple</v>
      </c>
      <c r="AI105" s="8">
        <v>45124</v>
      </c>
      <c r="AJ105" s="8" t="str">
        <f t="shared" si="92"/>
        <v>Cumple</v>
      </c>
      <c r="AK105" s="8">
        <v>47500</v>
      </c>
      <c r="AL105" s="8" t="str">
        <f t="shared" si="93"/>
        <v>Cumple</v>
      </c>
      <c r="AM105" s="8">
        <v>45238</v>
      </c>
      <c r="AN105" s="8" t="str">
        <f t="shared" si="94"/>
        <v>Cumple</v>
      </c>
      <c r="AO105" s="8">
        <v>47500</v>
      </c>
      <c r="AP105" s="8" t="str">
        <f t="shared" si="95"/>
        <v>Cumple</v>
      </c>
      <c r="AQ105" s="46">
        <f t="shared" si="96"/>
        <v>38000</v>
      </c>
      <c r="AR105" s="46">
        <f t="shared" si="97"/>
        <v>44986.878399464804</v>
      </c>
      <c r="AS105" s="36"/>
      <c r="AT105" s="61"/>
    </row>
    <row r="106" spans="2:46" x14ac:dyDescent="0.3">
      <c r="B106" s="9">
        <v>74</v>
      </c>
      <c r="C106" s="53" t="s">
        <v>106</v>
      </c>
      <c r="D106" s="9" t="s">
        <v>145</v>
      </c>
      <c r="E106" s="9">
        <v>1</v>
      </c>
      <c r="F106" s="10">
        <v>630000</v>
      </c>
      <c r="G106" s="55">
        <v>629990</v>
      </c>
      <c r="H106" s="8" t="str">
        <f t="shared" si="78"/>
        <v>Cumple</v>
      </c>
      <c r="I106" s="55">
        <v>630000</v>
      </c>
      <c r="J106" s="8" t="str">
        <f t="shared" si="79"/>
        <v>Cumple</v>
      </c>
      <c r="K106" s="55"/>
      <c r="L106" s="8" t="str">
        <f t="shared" si="80"/>
        <v/>
      </c>
      <c r="M106" s="55">
        <v>630000</v>
      </c>
      <c r="N106" s="8" t="str">
        <f t="shared" si="81"/>
        <v>Cumple</v>
      </c>
      <c r="O106" s="55">
        <v>595350</v>
      </c>
      <c r="P106" s="8" t="str">
        <f t="shared" si="82"/>
        <v>Cumple</v>
      </c>
      <c r="Q106" s="55">
        <v>630000</v>
      </c>
      <c r="R106" s="8" t="str">
        <f t="shared" si="83"/>
        <v>Cumple</v>
      </c>
      <c r="S106" s="55">
        <v>629998</v>
      </c>
      <c r="T106" s="8" t="str">
        <f t="shared" si="84"/>
        <v>Cumple</v>
      </c>
      <c r="U106" s="8">
        <v>630000</v>
      </c>
      <c r="V106" s="8" t="str">
        <f t="shared" si="85"/>
        <v>Cumple</v>
      </c>
      <c r="W106" s="8"/>
      <c r="X106" s="8" t="str">
        <f t="shared" si="86"/>
        <v/>
      </c>
      <c r="Y106" s="8">
        <v>630000</v>
      </c>
      <c r="Z106" s="8" t="str">
        <f t="shared" si="87"/>
        <v>Cumple</v>
      </c>
      <c r="AA106" s="8">
        <v>598500</v>
      </c>
      <c r="AB106" s="8" t="str">
        <f t="shared" si="88"/>
        <v>Cumple</v>
      </c>
      <c r="AC106" s="8">
        <v>630000</v>
      </c>
      <c r="AD106" s="8" t="str">
        <f t="shared" si="89"/>
        <v>Cumple</v>
      </c>
      <c r="AE106" s="8">
        <v>630000</v>
      </c>
      <c r="AF106" s="8" t="str">
        <f t="shared" si="90"/>
        <v>Cumple</v>
      </c>
      <c r="AG106" s="8">
        <v>630000</v>
      </c>
      <c r="AH106" s="8" t="str">
        <f t="shared" si="91"/>
        <v>Cumple</v>
      </c>
      <c r="AI106" s="8">
        <v>598499</v>
      </c>
      <c r="AJ106" s="8" t="str">
        <f t="shared" si="92"/>
        <v>Cumple</v>
      </c>
      <c r="AK106" s="8">
        <v>630000</v>
      </c>
      <c r="AL106" s="8" t="str">
        <f t="shared" si="93"/>
        <v>Cumple</v>
      </c>
      <c r="AM106" s="8">
        <v>600000</v>
      </c>
      <c r="AN106" s="8" t="str">
        <f t="shared" si="94"/>
        <v>Cumple</v>
      </c>
      <c r="AO106" s="8">
        <v>630000</v>
      </c>
      <c r="AP106" s="8" t="str">
        <f t="shared" si="95"/>
        <v>Cumple</v>
      </c>
      <c r="AQ106" s="46">
        <f t="shared" si="96"/>
        <v>504000</v>
      </c>
      <c r="AR106" s="46">
        <f t="shared" si="97"/>
        <v>596680.63525844424</v>
      </c>
      <c r="AS106" s="36"/>
      <c r="AT106" s="61"/>
    </row>
    <row r="107" spans="2:46" x14ac:dyDescent="0.3">
      <c r="B107" s="9">
        <v>75</v>
      </c>
      <c r="C107" s="53" t="s">
        <v>107</v>
      </c>
      <c r="D107" s="9" t="s">
        <v>145</v>
      </c>
      <c r="E107" s="9">
        <v>1</v>
      </c>
      <c r="F107" s="10">
        <v>1475000</v>
      </c>
      <c r="G107" s="55">
        <v>1474990</v>
      </c>
      <c r="H107" s="8" t="str">
        <f t="shared" si="78"/>
        <v>Cumple</v>
      </c>
      <c r="I107" s="55">
        <v>1475000</v>
      </c>
      <c r="J107" s="8" t="str">
        <f t="shared" si="79"/>
        <v>Cumple</v>
      </c>
      <c r="K107" s="55"/>
      <c r="L107" s="8" t="str">
        <f t="shared" si="80"/>
        <v/>
      </c>
      <c r="M107" s="55">
        <v>1475000</v>
      </c>
      <c r="N107" s="8" t="str">
        <f t="shared" si="81"/>
        <v>Cumple</v>
      </c>
      <c r="O107" s="55">
        <v>1393875</v>
      </c>
      <c r="P107" s="8" t="str">
        <f t="shared" si="82"/>
        <v>Cumple</v>
      </c>
      <c r="Q107" s="55">
        <v>1475000</v>
      </c>
      <c r="R107" s="8" t="str">
        <f t="shared" si="83"/>
        <v>Cumple</v>
      </c>
      <c r="S107" s="55">
        <v>1474998</v>
      </c>
      <c r="T107" s="8" t="str">
        <f t="shared" si="84"/>
        <v>Cumple</v>
      </c>
      <c r="U107" s="8">
        <v>1475000</v>
      </c>
      <c r="V107" s="8" t="str">
        <f t="shared" si="85"/>
        <v>Cumple</v>
      </c>
      <c r="W107" s="8"/>
      <c r="X107" s="8" t="str">
        <f t="shared" si="86"/>
        <v/>
      </c>
      <c r="Y107" s="8">
        <v>1475000</v>
      </c>
      <c r="Z107" s="8" t="str">
        <f t="shared" si="87"/>
        <v>Cumple</v>
      </c>
      <c r="AA107" s="8">
        <v>1401250</v>
      </c>
      <c r="AB107" s="8" t="str">
        <f t="shared" si="88"/>
        <v>Cumple</v>
      </c>
      <c r="AC107" s="8">
        <v>1475000</v>
      </c>
      <c r="AD107" s="8" t="str">
        <f t="shared" si="89"/>
        <v>Cumple</v>
      </c>
      <c r="AE107" s="8">
        <v>1475000</v>
      </c>
      <c r="AF107" s="8" t="str">
        <f t="shared" si="90"/>
        <v>Cumple</v>
      </c>
      <c r="AG107" s="8">
        <v>1475000</v>
      </c>
      <c r="AH107" s="8" t="str">
        <f t="shared" si="91"/>
        <v>Cumple</v>
      </c>
      <c r="AI107" s="8">
        <v>1401249</v>
      </c>
      <c r="AJ107" s="8" t="str">
        <f t="shared" si="92"/>
        <v>Cumple</v>
      </c>
      <c r="AK107" s="8">
        <v>1475000</v>
      </c>
      <c r="AL107" s="8" t="str">
        <f t="shared" si="93"/>
        <v>Cumple</v>
      </c>
      <c r="AM107" s="8">
        <v>1404762</v>
      </c>
      <c r="AN107" s="8" t="str">
        <f t="shared" si="94"/>
        <v>Cumple</v>
      </c>
      <c r="AO107" s="8">
        <v>1475000</v>
      </c>
      <c r="AP107" s="8" t="str">
        <f t="shared" si="95"/>
        <v>Cumple</v>
      </c>
      <c r="AQ107" s="46">
        <f t="shared" si="96"/>
        <v>1180000</v>
      </c>
      <c r="AR107" s="46">
        <f t="shared" si="97"/>
        <v>1396991.3304105024</v>
      </c>
      <c r="AS107" s="36"/>
      <c r="AT107" s="61"/>
    </row>
    <row r="108" spans="2:46" x14ac:dyDescent="0.3">
      <c r="B108" s="9">
        <v>76</v>
      </c>
      <c r="C108" s="53" t="s">
        <v>108</v>
      </c>
      <c r="D108" s="9" t="s">
        <v>145</v>
      </c>
      <c r="E108" s="9">
        <v>1</v>
      </c>
      <c r="F108" s="10">
        <v>465000</v>
      </c>
      <c r="G108" s="55">
        <v>464990</v>
      </c>
      <c r="H108" s="8" t="str">
        <f t="shared" si="78"/>
        <v>Cumple</v>
      </c>
      <c r="I108" s="55">
        <v>465000</v>
      </c>
      <c r="J108" s="8" t="str">
        <f t="shared" si="79"/>
        <v>Cumple</v>
      </c>
      <c r="K108" s="55"/>
      <c r="L108" s="8" t="str">
        <f t="shared" si="80"/>
        <v/>
      </c>
      <c r="M108" s="55">
        <v>465000</v>
      </c>
      <c r="N108" s="8" t="str">
        <f t="shared" si="81"/>
        <v>Cumple</v>
      </c>
      <c r="O108" s="55">
        <v>439425</v>
      </c>
      <c r="P108" s="8" t="str">
        <f t="shared" si="82"/>
        <v>Cumple</v>
      </c>
      <c r="Q108" s="55">
        <v>465000</v>
      </c>
      <c r="R108" s="8" t="str">
        <f t="shared" si="83"/>
        <v>Cumple</v>
      </c>
      <c r="S108" s="55">
        <v>464998</v>
      </c>
      <c r="T108" s="8" t="str">
        <f t="shared" si="84"/>
        <v>Cumple</v>
      </c>
      <c r="U108" s="8">
        <v>465000</v>
      </c>
      <c r="V108" s="8" t="str">
        <f t="shared" si="85"/>
        <v>Cumple</v>
      </c>
      <c r="W108" s="8"/>
      <c r="X108" s="8" t="str">
        <f t="shared" si="86"/>
        <v/>
      </c>
      <c r="Y108" s="8">
        <v>465000</v>
      </c>
      <c r="Z108" s="8" t="str">
        <f t="shared" si="87"/>
        <v>Cumple</v>
      </c>
      <c r="AA108" s="8">
        <v>441750</v>
      </c>
      <c r="AB108" s="8" t="str">
        <f t="shared" si="88"/>
        <v>Cumple</v>
      </c>
      <c r="AC108" s="8">
        <v>465000</v>
      </c>
      <c r="AD108" s="8" t="str">
        <f t="shared" si="89"/>
        <v>Cumple</v>
      </c>
      <c r="AE108" s="8">
        <v>465000</v>
      </c>
      <c r="AF108" s="8" t="str">
        <f t="shared" si="90"/>
        <v>Cumple</v>
      </c>
      <c r="AG108" s="8">
        <v>465000</v>
      </c>
      <c r="AH108" s="8" t="str">
        <f t="shared" si="91"/>
        <v>Cumple</v>
      </c>
      <c r="AI108" s="8">
        <v>441749</v>
      </c>
      <c r="AJ108" s="8" t="str">
        <f t="shared" si="92"/>
        <v>Cumple</v>
      </c>
      <c r="AK108" s="8">
        <v>465000</v>
      </c>
      <c r="AL108" s="8" t="str">
        <f t="shared" si="93"/>
        <v>Cumple</v>
      </c>
      <c r="AM108" s="8">
        <v>442857</v>
      </c>
      <c r="AN108" s="8" t="str">
        <f t="shared" si="94"/>
        <v>Cumple</v>
      </c>
      <c r="AO108" s="8">
        <v>465000</v>
      </c>
      <c r="AP108" s="8" t="str">
        <f t="shared" si="95"/>
        <v>Cumple</v>
      </c>
      <c r="AQ108" s="46">
        <f t="shared" si="96"/>
        <v>372000</v>
      </c>
      <c r="AR108" s="46">
        <f t="shared" si="97"/>
        <v>440406.94920612767</v>
      </c>
      <c r="AS108" s="36"/>
      <c r="AT108" s="61"/>
    </row>
    <row r="109" spans="2:46" x14ac:dyDescent="0.3">
      <c r="B109" s="9">
        <v>77</v>
      </c>
      <c r="C109" s="53" t="s">
        <v>109</v>
      </c>
      <c r="D109" s="9" t="s">
        <v>145</v>
      </c>
      <c r="E109" s="9">
        <v>1</v>
      </c>
      <c r="F109" s="10">
        <v>415000</v>
      </c>
      <c r="G109" s="55">
        <v>414990</v>
      </c>
      <c r="H109" s="8" t="str">
        <f t="shared" si="78"/>
        <v>Cumple</v>
      </c>
      <c r="I109" s="55">
        <v>415000</v>
      </c>
      <c r="J109" s="8" t="str">
        <f t="shared" si="79"/>
        <v>Cumple</v>
      </c>
      <c r="K109" s="55"/>
      <c r="L109" s="8" t="str">
        <f t="shared" si="80"/>
        <v/>
      </c>
      <c r="M109" s="55">
        <v>415000</v>
      </c>
      <c r="N109" s="8" t="str">
        <f t="shared" si="81"/>
        <v>Cumple</v>
      </c>
      <c r="O109" s="55">
        <v>392175</v>
      </c>
      <c r="P109" s="8" t="str">
        <f t="shared" si="82"/>
        <v>Cumple</v>
      </c>
      <c r="Q109" s="55">
        <v>415000</v>
      </c>
      <c r="R109" s="8" t="str">
        <f t="shared" si="83"/>
        <v>Cumple</v>
      </c>
      <c r="S109" s="55">
        <v>414998</v>
      </c>
      <c r="T109" s="8" t="str">
        <f t="shared" si="84"/>
        <v>Cumple</v>
      </c>
      <c r="U109" s="8">
        <v>415000</v>
      </c>
      <c r="V109" s="8" t="str">
        <f t="shared" si="85"/>
        <v>Cumple</v>
      </c>
      <c r="W109" s="8"/>
      <c r="X109" s="8" t="str">
        <f t="shared" si="86"/>
        <v/>
      </c>
      <c r="Y109" s="8">
        <v>415000</v>
      </c>
      <c r="Z109" s="8" t="str">
        <f t="shared" si="87"/>
        <v>Cumple</v>
      </c>
      <c r="AA109" s="8">
        <v>394250</v>
      </c>
      <c r="AB109" s="8" t="str">
        <f t="shared" si="88"/>
        <v>Cumple</v>
      </c>
      <c r="AC109" s="8">
        <v>415000</v>
      </c>
      <c r="AD109" s="8" t="str">
        <f t="shared" si="89"/>
        <v>Cumple</v>
      </c>
      <c r="AE109" s="8">
        <v>415000</v>
      </c>
      <c r="AF109" s="8" t="str">
        <f t="shared" si="90"/>
        <v>Cumple</v>
      </c>
      <c r="AG109" s="8">
        <v>415000</v>
      </c>
      <c r="AH109" s="8" t="str">
        <f t="shared" si="91"/>
        <v>Cumple</v>
      </c>
      <c r="AI109" s="8">
        <v>394249</v>
      </c>
      <c r="AJ109" s="8" t="str">
        <f t="shared" si="92"/>
        <v>Cumple</v>
      </c>
      <c r="AK109" s="8">
        <v>415000</v>
      </c>
      <c r="AL109" s="8" t="str">
        <f t="shared" si="93"/>
        <v>Cumple</v>
      </c>
      <c r="AM109" s="8">
        <v>395238</v>
      </c>
      <c r="AN109" s="8" t="str">
        <f t="shared" si="94"/>
        <v>Cumple</v>
      </c>
      <c r="AO109" s="8">
        <v>415000</v>
      </c>
      <c r="AP109" s="8" t="str">
        <f t="shared" si="95"/>
        <v>Cumple</v>
      </c>
      <c r="AQ109" s="46">
        <f t="shared" si="96"/>
        <v>332000</v>
      </c>
      <c r="AR109" s="46">
        <f t="shared" si="97"/>
        <v>393051.28676220059</v>
      </c>
      <c r="AS109" s="36"/>
      <c r="AT109" s="61"/>
    </row>
    <row r="110" spans="2:46" x14ac:dyDescent="0.3">
      <c r="B110" s="9">
        <v>78</v>
      </c>
      <c r="C110" s="53" t="s">
        <v>110</v>
      </c>
      <c r="D110" s="9" t="s">
        <v>145</v>
      </c>
      <c r="E110" s="9">
        <v>1</v>
      </c>
      <c r="F110" s="10">
        <v>7598000</v>
      </c>
      <c r="G110" s="55">
        <v>7597990</v>
      </c>
      <c r="H110" s="8" t="str">
        <f t="shared" si="78"/>
        <v>Cumple</v>
      </c>
      <c r="I110" s="55">
        <v>7598000</v>
      </c>
      <c r="J110" s="8" t="str">
        <f t="shared" si="79"/>
        <v>Cumple</v>
      </c>
      <c r="K110" s="55"/>
      <c r="L110" s="8" t="str">
        <f t="shared" si="80"/>
        <v/>
      </c>
      <c r="M110" s="55">
        <v>7598000</v>
      </c>
      <c r="N110" s="8" t="str">
        <f t="shared" si="81"/>
        <v>Cumple</v>
      </c>
      <c r="O110" s="55">
        <v>7180110</v>
      </c>
      <c r="P110" s="8" t="str">
        <f t="shared" si="82"/>
        <v>Cumple</v>
      </c>
      <c r="Q110" s="55">
        <v>7598000</v>
      </c>
      <c r="R110" s="8" t="str">
        <f t="shared" si="83"/>
        <v>Cumple</v>
      </c>
      <c r="S110" s="55">
        <v>7597998</v>
      </c>
      <c r="T110" s="8" t="str">
        <f t="shared" si="84"/>
        <v>Cumple</v>
      </c>
      <c r="U110" s="8">
        <v>7598000</v>
      </c>
      <c r="V110" s="8" t="str">
        <f t="shared" si="85"/>
        <v>Cumple</v>
      </c>
      <c r="W110" s="8"/>
      <c r="X110" s="8" t="str">
        <f t="shared" si="86"/>
        <v/>
      </c>
      <c r="Y110" s="8">
        <v>7598000</v>
      </c>
      <c r="Z110" s="8" t="str">
        <f t="shared" si="87"/>
        <v>Cumple</v>
      </c>
      <c r="AA110" s="8">
        <v>7218100</v>
      </c>
      <c r="AB110" s="8" t="str">
        <f t="shared" si="88"/>
        <v>Cumple</v>
      </c>
      <c r="AC110" s="8">
        <v>7598000</v>
      </c>
      <c r="AD110" s="8" t="str">
        <f t="shared" si="89"/>
        <v>Cumple</v>
      </c>
      <c r="AE110" s="8">
        <v>7598000</v>
      </c>
      <c r="AF110" s="8" t="str">
        <f t="shared" si="90"/>
        <v>Cumple</v>
      </c>
      <c r="AG110" s="8">
        <v>7598000</v>
      </c>
      <c r="AH110" s="8" t="str">
        <f t="shared" si="91"/>
        <v>Cumple</v>
      </c>
      <c r="AI110" s="8">
        <v>7218099</v>
      </c>
      <c r="AJ110" s="8" t="str">
        <f t="shared" si="92"/>
        <v>Cumple</v>
      </c>
      <c r="AK110" s="8">
        <v>7598000</v>
      </c>
      <c r="AL110" s="8" t="str">
        <f t="shared" si="93"/>
        <v>Cumple</v>
      </c>
      <c r="AM110" s="8">
        <v>7236190</v>
      </c>
      <c r="AN110" s="8" t="str">
        <f t="shared" si="94"/>
        <v>Cumple</v>
      </c>
      <c r="AO110" s="8">
        <v>7598000</v>
      </c>
      <c r="AP110" s="8" t="str">
        <f t="shared" si="95"/>
        <v>Cumple</v>
      </c>
      <c r="AQ110" s="46">
        <f t="shared" si="96"/>
        <v>6078400</v>
      </c>
      <c r="AR110" s="46">
        <f t="shared" si="97"/>
        <v>7196165.7519429214</v>
      </c>
      <c r="AS110" s="36"/>
      <c r="AT110" s="61"/>
    </row>
    <row r="111" spans="2:46" x14ac:dyDescent="0.3">
      <c r="B111" s="9">
        <v>79</v>
      </c>
      <c r="C111" s="53" t="s">
        <v>111</v>
      </c>
      <c r="D111" s="9" t="s">
        <v>145</v>
      </c>
      <c r="E111" s="9">
        <v>1</v>
      </c>
      <c r="F111" s="10">
        <v>305000</v>
      </c>
      <c r="G111" s="55">
        <v>304990</v>
      </c>
      <c r="H111" s="8" t="str">
        <f t="shared" si="78"/>
        <v>Cumple</v>
      </c>
      <c r="I111" s="55">
        <v>305000</v>
      </c>
      <c r="J111" s="8" t="str">
        <f t="shared" si="79"/>
        <v>Cumple</v>
      </c>
      <c r="K111" s="55"/>
      <c r="L111" s="8" t="str">
        <f t="shared" si="80"/>
        <v/>
      </c>
      <c r="M111" s="55">
        <v>305000</v>
      </c>
      <c r="N111" s="8" t="str">
        <f t="shared" si="81"/>
        <v>Cumple</v>
      </c>
      <c r="O111" s="55">
        <v>288225</v>
      </c>
      <c r="P111" s="8" t="str">
        <f t="shared" si="82"/>
        <v>Cumple</v>
      </c>
      <c r="Q111" s="55">
        <v>305000</v>
      </c>
      <c r="R111" s="8" t="str">
        <f t="shared" si="83"/>
        <v>Cumple</v>
      </c>
      <c r="S111" s="55">
        <v>304998</v>
      </c>
      <c r="T111" s="8" t="str">
        <f t="shared" si="84"/>
        <v>Cumple</v>
      </c>
      <c r="U111" s="8">
        <v>305000</v>
      </c>
      <c r="V111" s="8" t="str">
        <f t="shared" si="85"/>
        <v>Cumple</v>
      </c>
      <c r="W111" s="8"/>
      <c r="X111" s="8" t="str">
        <f t="shared" si="86"/>
        <v/>
      </c>
      <c r="Y111" s="8">
        <v>305000</v>
      </c>
      <c r="Z111" s="8" t="str">
        <f t="shared" si="87"/>
        <v>Cumple</v>
      </c>
      <c r="AA111" s="8">
        <v>289750</v>
      </c>
      <c r="AB111" s="8" t="str">
        <f t="shared" si="88"/>
        <v>Cumple</v>
      </c>
      <c r="AC111" s="8">
        <v>305000</v>
      </c>
      <c r="AD111" s="8" t="str">
        <f t="shared" si="89"/>
        <v>Cumple</v>
      </c>
      <c r="AE111" s="8">
        <v>305000</v>
      </c>
      <c r="AF111" s="8" t="str">
        <f t="shared" si="90"/>
        <v>Cumple</v>
      </c>
      <c r="AG111" s="8">
        <v>305000</v>
      </c>
      <c r="AH111" s="8" t="str">
        <f t="shared" si="91"/>
        <v>Cumple</v>
      </c>
      <c r="AI111" s="8">
        <v>289749</v>
      </c>
      <c r="AJ111" s="8" t="str">
        <f t="shared" si="92"/>
        <v>Cumple</v>
      </c>
      <c r="AK111" s="8">
        <v>305000</v>
      </c>
      <c r="AL111" s="8" t="str">
        <f t="shared" si="93"/>
        <v>Cumple</v>
      </c>
      <c r="AM111" s="8">
        <v>290476</v>
      </c>
      <c r="AN111" s="8" t="str">
        <f t="shared" si="94"/>
        <v>Cumple</v>
      </c>
      <c r="AO111" s="8">
        <v>305000</v>
      </c>
      <c r="AP111" s="8" t="str">
        <f t="shared" si="95"/>
        <v>Cumple</v>
      </c>
      <c r="AQ111" s="46">
        <f t="shared" si="96"/>
        <v>244000</v>
      </c>
      <c r="AR111" s="46">
        <f t="shared" si="97"/>
        <v>288868.82937260251</v>
      </c>
      <c r="AS111" s="36"/>
      <c r="AT111" s="61"/>
    </row>
    <row r="112" spans="2:46" x14ac:dyDescent="0.3">
      <c r="B112" s="9">
        <v>80</v>
      </c>
      <c r="C112" s="53" t="s">
        <v>112</v>
      </c>
      <c r="D112" s="9" t="s">
        <v>145</v>
      </c>
      <c r="E112" s="9">
        <v>1</v>
      </c>
      <c r="F112" s="10">
        <v>249900</v>
      </c>
      <c r="G112" s="55">
        <v>249890</v>
      </c>
      <c r="H112" s="8" t="str">
        <f t="shared" si="78"/>
        <v>Cumple</v>
      </c>
      <c r="I112" s="55">
        <v>249900</v>
      </c>
      <c r="J112" s="8" t="str">
        <f t="shared" si="79"/>
        <v>Cumple</v>
      </c>
      <c r="K112" s="55"/>
      <c r="L112" s="8" t="str">
        <f t="shared" si="80"/>
        <v/>
      </c>
      <c r="M112" s="55">
        <v>249900</v>
      </c>
      <c r="N112" s="8" t="str">
        <f t="shared" si="81"/>
        <v>Cumple</v>
      </c>
      <c r="O112" s="55">
        <v>236155</v>
      </c>
      <c r="P112" s="8" t="str">
        <f t="shared" si="82"/>
        <v>Cumple</v>
      </c>
      <c r="Q112" s="55">
        <v>249900</v>
      </c>
      <c r="R112" s="8" t="str">
        <f t="shared" si="83"/>
        <v>Cumple</v>
      </c>
      <c r="S112" s="55">
        <v>249898</v>
      </c>
      <c r="T112" s="8" t="str">
        <f t="shared" si="84"/>
        <v>Cumple</v>
      </c>
      <c r="U112" s="8">
        <v>249900</v>
      </c>
      <c r="V112" s="8" t="str">
        <f t="shared" si="85"/>
        <v>Cumple</v>
      </c>
      <c r="W112" s="8"/>
      <c r="X112" s="8" t="str">
        <f t="shared" si="86"/>
        <v/>
      </c>
      <c r="Y112" s="8">
        <v>249900</v>
      </c>
      <c r="Z112" s="8" t="str">
        <f t="shared" si="87"/>
        <v>Cumple</v>
      </c>
      <c r="AA112" s="8">
        <v>237405</v>
      </c>
      <c r="AB112" s="8" t="str">
        <f t="shared" si="88"/>
        <v>Cumple</v>
      </c>
      <c r="AC112" s="8">
        <v>249900</v>
      </c>
      <c r="AD112" s="8" t="str">
        <f t="shared" si="89"/>
        <v>Cumple</v>
      </c>
      <c r="AE112" s="8">
        <v>249900</v>
      </c>
      <c r="AF112" s="8" t="str">
        <f t="shared" si="90"/>
        <v>Cumple</v>
      </c>
      <c r="AG112" s="8">
        <v>249900</v>
      </c>
      <c r="AH112" s="8" t="str">
        <f t="shared" si="91"/>
        <v>Cumple</v>
      </c>
      <c r="AI112" s="8">
        <v>237404</v>
      </c>
      <c r="AJ112" s="8" t="str">
        <f t="shared" si="92"/>
        <v>Cumple</v>
      </c>
      <c r="AK112" s="8">
        <v>249900</v>
      </c>
      <c r="AL112" s="8" t="str">
        <f t="shared" si="93"/>
        <v>Cumple</v>
      </c>
      <c r="AM112" s="8">
        <v>238000</v>
      </c>
      <c r="AN112" s="8" t="str">
        <f t="shared" si="94"/>
        <v>Cumple</v>
      </c>
      <c r="AO112" s="8">
        <v>249900</v>
      </c>
      <c r="AP112" s="8" t="str">
        <f t="shared" si="95"/>
        <v>Cumple</v>
      </c>
      <c r="AQ112" s="46">
        <f t="shared" si="96"/>
        <v>199920</v>
      </c>
      <c r="AR112" s="46">
        <f t="shared" si="97"/>
        <v>236682.6006653732</v>
      </c>
      <c r="AS112" s="36"/>
      <c r="AT112" s="61"/>
    </row>
    <row r="113" spans="2:46" x14ac:dyDescent="0.3">
      <c r="B113" s="9">
        <v>81</v>
      </c>
      <c r="C113" s="53" t="s">
        <v>113</v>
      </c>
      <c r="D113" s="9" t="s">
        <v>145</v>
      </c>
      <c r="E113" s="9">
        <v>1</v>
      </c>
      <c r="F113" s="10">
        <v>85000</v>
      </c>
      <c r="G113" s="55">
        <v>84990</v>
      </c>
      <c r="H113" s="8" t="str">
        <f t="shared" si="78"/>
        <v>Cumple</v>
      </c>
      <c r="I113" s="55">
        <v>85000</v>
      </c>
      <c r="J113" s="8" t="str">
        <f t="shared" si="79"/>
        <v>Cumple</v>
      </c>
      <c r="K113" s="55"/>
      <c r="L113" s="8" t="str">
        <f t="shared" si="80"/>
        <v/>
      </c>
      <c r="M113" s="55">
        <v>85000</v>
      </c>
      <c r="N113" s="8" t="str">
        <f t="shared" si="81"/>
        <v>Cumple</v>
      </c>
      <c r="O113" s="55">
        <v>80325</v>
      </c>
      <c r="P113" s="8" t="str">
        <f t="shared" si="82"/>
        <v>Cumple</v>
      </c>
      <c r="Q113" s="55">
        <v>85000</v>
      </c>
      <c r="R113" s="8" t="str">
        <f t="shared" si="83"/>
        <v>Cumple</v>
      </c>
      <c r="S113" s="55">
        <v>84998</v>
      </c>
      <c r="T113" s="8" t="str">
        <f t="shared" si="84"/>
        <v>Cumple</v>
      </c>
      <c r="U113" s="8">
        <v>85000</v>
      </c>
      <c r="V113" s="8" t="str">
        <f t="shared" si="85"/>
        <v>Cumple</v>
      </c>
      <c r="W113" s="8"/>
      <c r="X113" s="8" t="str">
        <f t="shared" si="86"/>
        <v/>
      </c>
      <c r="Y113" s="8">
        <v>85000</v>
      </c>
      <c r="Z113" s="8" t="str">
        <f t="shared" si="87"/>
        <v>Cumple</v>
      </c>
      <c r="AA113" s="8">
        <v>80750</v>
      </c>
      <c r="AB113" s="8" t="str">
        <f t="shared" si="88"/>
        <v>Cumple</v>
      </c>
      <c r="AC113" s="8">
        <v>85000</v>
      </c>
      <c r="AD113" s="8" t="str">
        <f t="shared" si="89"/>
        <v>Cumple</v>
      </c>
      <c r="AE113" s="8">
        <v>85000</v>
      </c>
      <c r="AF113" s="8" t="str">
        <f t="shared" si="90"/>
        <v>Cumple</v>
      </c>
      <c r="AG113" s="8">
        <v>85000</v>
      </c>
      <c r="AH113" s="8" t="str">
        <f t="shared" si="91"/>
        <v>Cumple</v>
      </c>
      <c r="AI113" s="8">
        <v>80749</v>
      </c>
      <c r="AJ113" s="8" t="str">
        <f t="shared" si="92"/>
        <v>Cumple</v>
      </c>
      <c r="AK113" s="8">
        <v>85000</v>
      </c>
      <c r="AL113" s="8" t="str">
        <f t="shared" si="93"/>
        <v>Cumple</v>
      </c>
      <c r="AM113" s="8">
        <v>80952</v>
      </c>
      <c r="AN113" s="8" t="str">
        <f t="shared" si="94"/>
        <v>Cumple</v>
      </c>
      <c r="AO113" s="8">
        <v>85000</v>
      </c>
      <c r="AP113" s="8" t="str">
        <f t="shared" si="95"/>
        <v>Cumple</v>
      </c>
      <c r="AQ113" s="46">
        <f t="shared" si="96"/>
        <v>68000</v>
      </c>
      <c r="AR113" s="46">
        <f t="shared" si="97"/>
        <v>80503.914300702789</v>
      </c>
      <c r="AS113" s="36"/>
      <c r="AT113" s="61"/>
    </row>
    <row r="114" spans="2:46" x14ac:dyDescent="0.3">
      <c r="B114" s="9">
        <v>82</v>
      </c>
      <c r="C114" s="53" t="s">
        <v>114</v>
      </c>
      <c r="D114" s="9" t="s">
        <v>145</v>
      </c>
      <c r="E114" s="9">
        <v>1</v>
      </c>
      <c r="F114" s="10">
        <v>50000</v>
      </c>
      <c r="G114" s="55">
        <v>49990</v>
      </c>
      <c r="H114" s="8" t="str">
        <f t="shared" si="78"/>
        <v>Cumple</v>
      </c>
      <c r="I114" s="55">
        <v>50000</v>
      </c>
      <c r="J114" s="8" t="str">
        <f t="shared" si="79"/>
        <v>Cumple</v>
      </c>
      <c r="K114" s="55"/>
      <c r="L114" s="8" t="str">
        <f t="shared" si="80"/>
        <v/>
      </c>
      <c r="M114" s="55">
        <v>50000</v>
      </c>
      <c r="N114" s="8" t="str">
        <f t="shared" si="81"/>
        <v>Cumple</v>
      </c>
      <c r="O114" s="55">
        <v>47250</v>
      </c>
      <c r="P114" s="8" t="str">
        <f t="shared" si="82"/>
        <v>Cumple</v>
      </c>
      <c r="Q114" s="55">
        <v>50000</v>
      </c>
      <c r="R114" s="8" t="str">
        <f t="shared" si="83"/>
        <v>Cumple</v>
      </c>
      <c r="S114" s="55">
        <v>49998</v>
      </c>
      <c r="T114" s="8" t="str">
        <f t="shared" si="84"/>
        <v>Cumple</v>
      </c>
      <c r="U114" s="8">
        <v>50000</v>
      </c>
      <c r="V114" s="8" t="str">
        <f t="shared" si="85"/>
        <v>Cumple</v>
      </c>
      <c r="W114" s="8"/>
      <c r="X114" s="8" t="str">
        <f t="shared" si="86"/>
        <v/>
      </c>
      <c r="Y114" s="8">
        <v>50000</v>
      </c>
      <c r="Z114" s="8" t="str">
        <f t="shared" si="87"/>
        <v>Cumple</v>
      </c>
      <c r="AA114" s="8">
        <v>47500</v>
      </c>
      <c r="AB114" s="8" t="str">
        <f t="shared" si="88"/>
        <v>Cumple</v>
      </c>
      <c r="AC114" s="8">
        <v>50000</v>
      </c>
      <c r="AD114" s="8" t="str">
        <f t="shared" si="89"/>
        <v>Cumple</v>
      </c>
      <c r="AE114" s="8">
        <v>50000</v>
      </c>
      <c r="AF114" s="8" t="str">
        <f t="shared" si="90"/>
        <v>Cumple</v>
      </c>
      <c r="AG114" s="8">
        <v>50000</v>
      </c>
      <c r="AH114" s="8" t="str">
        <f t="shared" si="91"/>
        <v>Cumple</v>
      </c>
      <c r="AI114" s="8">
        <v>47499</v>
      </c>
      <c r="AJ114" s="8" t="str">
        <f t="shared" si="92"/>
        <v>Cumple</v>
      </c>
      <c r="AK114" s="8">
        <v>50000</v>
      </c>
      <c r="AL114" s="8" t="str">
        <f t="shared" si="93"/>
        <v>Cumple</v>
      </c>
      <c r="AM114" s="8">
        <v>47619</v>
      </c>
      <c r="AN114" s="8" t="str">
        <f t="shared" si="94"/>
        <v>Cumple</v>
      </c>
      <c r="AO114" s="8">
        <v>50000</v>
      </c>
      <c r="AP114" s="8" t="str">
        <f t="shared" si="95"/>
        <v>Cumple</v>
      </c>
      <c r="AQ114" s="46">
        <f t="shared" si="96"/>
        <v>40000</v>
      </c>
      <c r="AR114" s="46">
        <f t="shared" si="97"/>
        <v>47354.950240078877</v>
      </c>
      <c r="AS114" s="36"/>
      <c r="AT114" s="61"/>
    </row>
    <row r="115" spans="2:46" x14ac:dyDescent="0.3">
      <c r="B115" s="9">
        <v>83</v>
      </c>
      <c r="C115" s="53" t="s">
        <v>115</v>
      </c>
      <c r="D115" s="9" t="s">
        <v>145</v>
      </c>
      <c r="E115" s="9">
        <v>1</v>
      </c>
      <c r="F115" s="10">
        <v>15000</v>
      </c>
      <c r="G115" s="55">
        <v>14990</v>
      </c>
      <c r="H115" s="8" t="str">
        <f t="shared" si="78"/>
        <v>Cumple</v>
      </c>
      <c r="I115" s="55">
        <v>15000</v>
      </c>
      <c r="J115" s="8" t="str">
        <f t="shared" si="79"/>
        <v>Cumple</v>
      </c>
      <c r="K115" s="55"/>
      <c r="L115" s="8" t="str">
        <f t="shared" si="80"/>
        <v/>
      </c>
      <c r="M115" s="55">
        <v>15000</v>
      </c>
      <c r="N115" s="8" t="str">
        <f t="shared" si="81"/>
        <v>Cumple</v>
      </c>
      <c r="O115" s="55">
        <v>14175</v>
      </c>
      <c r="P115" s="8" t="str">
        <f t="shared" si="82"/>
        <v>Cumple</v>
      </c>
      <c r="Q115" s="55">
        <v>15000</v>
      </c>
      <c r="R115" s="8" t="str">
        <f t="shared" si="83"/>
        <v>Cumple</v>
      </c>
      <c r="S115" s="55">
        <v>14998</v>
      </c>
      <c r="T115" s="8" t="str">
        <f t="shared" si="84"/>
        <v>Cumple</v>
      </c>
      <c r="U115" s="8">
        <v>15000</v>
      </c>
      <c r="V115" s="8" t="str">
        <f t="shared" si="85"/>
        <v>Cumple</v>
      </c>
      <c r="W115" s="8"/>
      <c r="X115" s="8" t="str">
        <f t="shared" si="86"/>
        <v/>
      </c>
      <c r="Y115" s="8">
        <v>15000</v>
      </c>
      <c r="Z115" s="8" t="str">
        <f t="shared" si="87"/>
        <v>Cumple</v>
      </c>
      <c r="AA115" s="8">
        <v>14250</v>
      </c>
      <c r="AB115" s="8" t="str">
        <f t="shared" si="88"/>
        <v>Cumple</v>
      </c>
      <c r="AC115" s="8">
        <v>15000</v>
      </c>
      <c r="AD115" s="8" t="str">
        <f t="shared" si="89"/>
        <v>Cumple</v>
      </c>
      <c r="AE115" s="8">
        <v>15000</v>
      </c>
      <c r="AF115" s="8" t="str">
        <f t="shared" si="90"/>
        <v>Cumple</v>
      </c>
      <c r="AG115" s="8">
        <v>15000</v>
      </c>
      <c r="AH115" s="8" t="str">
        <f t="shared" si="91"/>
        <v>Cumple</v>
      </c>
      <c r="AI115" s="8">
        <v>14249</v>
      </c>
      <c r="AJ115" s="8" t="str">
        <f t="shared" si="92"/>
        <v>Cumple</v>
      </c>
      <c r="AK115" s="8">
        <v>15000</v>
      </c>
      <c r="AL115" s="8" t="str">
        <f t="shared" si="93"/>
        <v>Cumple</v>
      </c>
      <c r="AM115" s="8">
        <v>14286</v>
      </c>
      <c r="AN115" s="8" t="str">
        <f t="shared" si="94"/>
        <v>Cumple</v>
      </c>
      <c r="AO115" s="8">
        <v>15000</v>
      </c>
      <c r="AP115" s="8" t="str">
        <f t="shared" si="95"/>
        <v>Cumple</v>
      </c>
      <c r="AQ115" s="46">
        <f t="shared" si="96"/>
        <v>12000</v>
      </c>
      <c r="AR115" s="46">
        <f t="shared" si="97"/>
        <v>14205.984498918026</v>
      </c>
      <c r="AS115" s="36"/>
      <c r="AT115" s="61"/>
    </row>
    <row r="116" spans="2:46" x14ac:dyDescent="0.3">
      <c r="B116" s="9">
        <v>84</v>
      </c>
      <c r="C116" s="53" t="s">
        <v>116</v>
      </c>
      <c r="D116" s="9" t="s">
        <v>145</v>
      </c>
      <c r="E116" s="9">
        <v>1</v>
      </c>
      <c r="F116" s="10">
        <v>265000</v>
      </c>
      <c r="G116" s="55">
        <v>264990</v>
      </c>
      <c r="H116" s="8" t="str">
        <f t="shared" si="78"/>
        <v>Cumple</v>
      </c>
      <c r="I116" s="55">
        <v>265000</v>
      </c>
      <c r="J116" s="8" t="str">
        <f t="shared" si="79"/>
        <v>Cumple</v>
      </c>
      <c r="K116" s="55"/>
      <c r="L116" s="8" t="str">
        <f t="shared" si="80"/>
        <v/>
      </c>
      <c r="M116" s="55">
        <v>265000</v>
      </c>
      <c r="N116" s="8" t="str">
        <f t="shared" si="81"/>
        <v>Cumple</v>
      </c>
      <c r="O116" s="55">
        <v>250425</v>
      </c>
      <c r="P116" s="8" t="str">
        <f t="shared" si="82"/>
        <v>Cumple</v>
      </c>
      <c r="Q116" s="55">
        <v>265000</v>
      </c>
      <c r="R116" s="8" t="str">
        <f t="shared" si="83"/>
        <v>Cumple</v>
      </c>
      <c r="S116" s="55">
        <v>264998</v>
      </c>
      <c r="T116" s="8" t="str">
        <f t="shared" si="84"/>
        <v>Cumple</v>
      </c>
      <c r="U116" s="8">
        <v>265000</v>
      </c>
      <c r="V116" s="8" t="str">
        <f t="shared" si="85"/>
        <v>Cumple</v>
      </c>
      <c r="W116" s="8"/>
      <c r="X116" s="8" t="str">
        <f t="shared" si="86"/>
        <v/>
      </c>
      <c r="Y116" s="8">
        <v>265000</v>
      </c>
      <c r="Z116" s="8" t="str">
        <f t="shared" si="87"/>
        <v>Cumple</v>
      </c>
      <c r="AA116" s="8">
        <v>251750</v>
      </c>
      <c r="AB116" s="8" t="str">
        <f t="shared" si="88"/>
        <v>Cumple</v>
      </c>
      <c r="AC116" s="8">
        <v>265000</v>
      </c>
      <c r="AD116" s="8" t="str">
        <f t="shared" si="89"/>
        <v>Cumple</v>
      </c>
      <c r="AE116" s="8">
        <v>265000</v>
      </c>
      <c r="AF116" s="8" t="str">
        <f t="shared" si="90"/>
        <v>Cumple</v>
      </c>
      <c r="AG116" s="8">
        <v>265000</v>
      </c>
      <c r="AH116" s="8" t="str">
        <f t="shared" si="91"/>
        <v>Cumple</v>
      </c>
      <c r="AI116" s="8">
        <v>251749</v>
      </c>
      <c r="AJ116" s="8" t="str">
        <f t="shared" si="92"/>
        <v>Cumple</v>
      </c>
      <c r="AK116" s="8">
        <v>265000</v>
      </c>
      <c r="AL116" s="8" t="str">
        <f t="shared" si="93"/>
        <v>Cumple</v>
      </c>
      <c r="AM116" s="8">
        <v>252381</v>
      </c>
      <c r="AN116" s="8" t="str">
        <f t="shared" si="94"/>
        <v>Cumple</v>
      </c>
      <c r="AO116" s="8">
        <v>265000</v>
      </c>
      <c r="AP116" s="8" t="str">
        <f t="shared" si="95"/>
        <v>Cumple</v>
      </c>
      <c r="AQ116" s="46">
        <f t="shared" si="96"/>
        <v>212000</v>
      </c>
      <c r="AR116" s="46">
        <f t="shared" si="97"/>
        <v>250984.29940499566</v>
      </c>
      <c r="AS116" s="36"/>
      <c r="AT116" s="61"/>
    </row>
    <row r="117" spans="2:46" x14ac:dyDescent="0.3">
      <c r="B117" s="9">
        <v>85</v>
      </c>
      <c r="C117" s="53" t="s">
        <v>117</v>
      </c>
      <c r="D117" s="9" t="s">
        <v>145</v>
      </c>
      <c r="E117" s="9">
        <v>1</v>
      </c>
      <c r="F117" s="10">
        <v>23000</v>
      </c>
      <c r="G117" s="55">
        <v>22990</v>
      </c>
      <c r="H117" s="8" t="str">
        <f t="shared" si="78"/>
        <v>Cumple</v>
      </c>
      <c r="I117" s="55">
        <v>23000</v>
      </c>
      <c r="J117" s="8" t="str">
        <f t="shared" si="79"/>
        <v>Cumple</v>
      </c>
      <c r="K117" s="55"/>
      <c r="L117" s="8" t="str">
        <f t="shared" si="80"/>
        <v/>
      </c>
      <c r="M117" s="55">
        <v>23000</v>
      </c>
      <c r="N117" s="8" t="str">
        <f t="shared" si="81"/>
        <v>Cumple</v>
      </c>
      <c r="O117" s="55">
        <v>21735</v>
      </c>
      <c r="P117" s="8" t="str">
        <f t="shared" si="82"/>
        <v>Cumple</v>
      </c>
      <c r="Q117" s="55">
        <v>23000</v>
      </c>
      <c r="R117" s="8" t="str">
        <f t="shared" si="83"/>
        <v>Cumple</v>
      </c>
      <c r="S117" s="55">
        <v>22998</v>
      </c>
      <c r="T117" s="8" t="str">
        <f t="shared" si="84"/>
        <v>Cumple</v>
      </c>
      <c r="U117" s="8">
        <v>23000</v>
      </c>
      <c r="V117" s="8" t="str">
        <f t="shared" si="85"/>
        <v>Cumple</v>
      </c>
      <c r="W117" s="8"/>
      <c r="X117" s="8" t="str">
        <f t="shared" si="86"/>
        <v/>
      </c>
      <c r="Y117" s="8">
        <v>23000</v>
      </c>
      <c r="Z117" s="8" t="str">
        <f t="shared" si="87"/>
        <v>Cumple</v>
      </c>
      <c r="AA117" s="8">
        <v>21850</v>
      </c>
      <c r="AB117" s="8" t="str">
        <f t="shared" si="88"/>
        <v>Cumple</v>
      </c>
      <c r="AC117" s="8">
        <v>23000</v>
      </c>
      <c r="AD117" s="8" t="str">
        <f t="shared" si="89"/>
        <v>Cumple</v>
      </c>
      <c r="AE117" s="8">
        <v>23000</v>
      </c>
      <c r="AF117" s="8" t="str">
        <f t="shared" si="90"/>
        <v>Cumple</v>
      </c>
      <c r="AG117" s="8">
        <v>23000</v>
      </c>
      <c r="AH117" s="8" t="str">
        <f t="shared" si="91"/>
        <v>Cumple</v>
      </c>
      <c r="AI117" s="8">
        <v>21849</v>
      </c>
      <c r="AJ117" s="8" t="str">
        <f t="shared" si="92"/>
        <v>Cumple</v>
      </c>
      <c r="AK117" s="8">
        <v>23000</v>
      </c>
      <c r="AL117" s="8" t="str">
        <f t="shared" si="93"/>
        <v>Cumple</v>
      </c>
      <c r="AM117" s="8">
        <v>21905</v>
      </c>
      <c r="AN117" s="8" t="str">
        <f t="shared" si="94"/>
        <v>Cumple</v>
      </c>
      <c r="AO117" s="8">
        <v>23000</v>
      </c>
      <c r="AP117" s="8" t="str">
        <f t="shared" si="95"/>
        <v>Cumple</v>
      </c>
      <c r="AQ117" s="46">
        <f t="shared" si="96"/>
        <v>18400</v>
      </c>
      <c r="AR117" s="46">
        <f t="shared" si="97"/>
        <v>21782.891503319668</v>
      </c>
      <c r="AS117" s="36"/>
      <c r="AT117" s="61"/>
    </row>
    <row r="118" spans="2:46" x14ac:dyDescent="0.3">
      <c r="B118" s="9">
        <v>86</v>
      </c>
      <c r="C118" s="53" t="s">
        <v>118</v>
      </c>
      <c r="D118" s="9" t="s">
        <v>145</v>
      </c>
      <c r="E118" s="9">
        <v>1</v>
      </c>
      <c r="F118" s="10">
        <v>170000</v>
      </c>
      <c r="G118" s="55">
        <v>169990</v>
      </c>
      <c r="H118" s="8" t="str">
        <f t="shared" si="78"/>
        <v>Cumple</v>
      </c>
      <c r="I118" s="55">
        <v>170000</v>
      </c>
      <c r="J118" s="8" t="str">
        <f t="shared" si="79"/>
        <v>Cumple</v>
      </c>
      <c r="K118" s="55"/>
      <c r="L118" s="8" t="str">
        <f t="shared" si="80"/>
        <v/>
      </c>
      <c r="M118" s="55">
        <v>170000</v>
      </c>
      <c r="N118" s="8" t="str">
        <f t="shared" si="81"/>
        <v>Cumple</v>
      </c>
      <c r="O118" s="55">
        <v>160650</v>
      </c>
      <c r="P118" s="8" t="str">
        <f t="shared" si="82"/>
        <v>Cumple</v>
      </c>
      <c r="Q118" s="55">
        <v>170000</v>
      </c>
      <c r="R118" s="8" t="str">
        <f t="shared" si="83"/>
        <v>Cumple</v>
      </c>
      <c r="S118" s="55">
        <v>169998</v>
      </c>
      <c r="T118" s="8" t="str">
        <f t="shared" si="84"/>
        <v>Cumple</v>
      </c>
      <c r="U118" s="8">
        <v>170000</v>
      </c>
      <c r="V118" s="8" t="str">
        <f t="shared" si="85"/>
        <v>Cumple</v>
      </c>
      <c r="W118" s="8"/>
      <c r="X118" s="8" t="str">
        <f t="shared" si="86"/>
        <v/>
      </c>
      <c r="Y118" s="8">
        <v>170000</v>
      </c>
      <c r="Z118" s="8" t="str">
        <f t="shared" si="87"/>
        <v>Cumple</v>
      </c>
      <c r="AA118" s="8">
        <v>161500</v>
      </c>
      <c r="AB118" s="8" t="str">
        <f t="shared" si="88"/>
        <v>Cumple</v>
      </c>
      <c r="AC118" s="8">
        <v>170000</v>
      </c>
      <c r="AD118" s="8" t="str">
        <f t="shared" si="89"/>
        <v>Cumple</v>
      </c>
      <c r="AE118" s="8">
        <v>170000</v>
      </c>
      <c r="AF118" s="8" t="str">
        <f t="shared" si="90"/>
        <v>Cumple</v>
      </c>
      <c r="AG118" s="8">
        <v>170000</v>
      </c>
      <c r="AH118" s="8" t="str">
        <f t="shared" si="91"/>
        <v>Cumple</v>
      </c>
      <c r="AI118" s="8">
        <v>161499</v>
      </c>
      <c r="AJ118" s="8" t="str">
        <f t="shared" si="92"/>
        <v>Cumple</v>
      </c>
      <c r="AK118" s="8">
        <v>170000</v>
      </c>
      <c r="AL118" s="8" t="str">
        <f t="shared" si="93"/>
        <v>Cumple</v>
      </c>
      <c r="AM118" s="8">
        <v>161905</v>
      </c>
      <c r="AN118" s="8" t="str">
        <f t="shared" si="94"/>
        <v>Cumple</v>
      </c>
      <c r="AO118" s="8">
        <v>170000</v>
      </c>
      <c r="AP118" s="8" t="str">
        <f t="shared" si="95"/>
        <v>Cumple</v>
      </c>
      <c r="AQ118" s="46">
        <f t="shared" si="96"/>
        <v>136000</v>
      </c>
      <c r="AR118" s="46">
        <f t="shared" si="97"/>
        <v>161008.54069146019</v>
      </c>
      <c r="AS118" s="36"/>
      <c r="AT118" s="61"/>
    </row>
    <row r="119" spans="2:46" x14ac:dyDescent="0.3">
      <c r="B119" s="9">
        <v>87</v>
      </c>
      <c r="C119" s="53" t="s">
        <v>119</v>
      </c>
      <c r="D119" s="9" t="s">
        <v>145</v>
      </c>
      <c r="E119" s="9">
        <v>1</v>
      </c>
      <c r="F119" s="10">
        <v>135000</v>
      </c>
      <c r="G119" s="55">
        <v>134990</v>
      </c>
      <c r="H119" s="8" t="str">
        <f t="shared" si="78"/>
        <v>Cumple</v>
      </c>
      <c r="I119" s="55">
        <v>135000</v>
      </c>
      <c r="J119" s="8" t="str">
        <f t="shared" si="79"/>
        <v>Cumple</v>
      </c>
      <c r="K119" s="55"/>
      <c r="L119" s="8" t="str">
        <f t="shared" si="80"/>
        <v/>
      </c>
      <c r="M119" s="55">
        <v>135000</v>
      </c>
      <c r="N119" s="8" t="str">
        <f t="shared" si="81"/>
        <v>Cumple</v>
      </c>
      <c r="O119" s="55">
        <v>127575</v>
      </c>
      <c r="P119" s="8" t="str">
        <f t="shared" si="82"/>
        <v>Cumple</v>
      </c>
      <c r="Q119" s="55">
        <v>135000</v>
      </c>
      <c r="R119" s="8" t="str">
        <f t="shared" si="83"/>
        <v>Cumple</v>
      </c>
      <c r="S119" s="55">
        <v>134998</v>
      </c>
      <c r="T119" s="8" t="str">
        <f t="shared" si="84"/>
        <v>Cumple</v>
      </c>
      <c r="U119" s="8">
        <v>135000</v>
      </c>
      <c r="V119" s="8" t="str">
        <f t="shared" si="85"/>
        <v>Cumple</v>
      </c>
      <c r="W119" s="8"/>
      <c r="X119" s="8" t="str">
        <f t="shared" si="86"/>
        <v/>
      </c>
      <c r="Y119" s="8">
        <v>135000</v>
      </c>
      <c r="Z119" s="8" t="str">
        <f t="shared" si="87"/>
        <v>Cumple</v>
      </c>
      <c r="AA119" s="8">
        <v>128250</v>
      </c>
      <c r="AB119" s="8" t="str">
        <f t="shared" si="88"/>
        <v>Cumple</v>
      </c>
      <c r="AC119" s="8">
        <v>135000</v>
      </c>
      <c r="AD119" s="8" t="str">
        <f t="shared" si="89"/>
        <v>Cumple</v>
      </c>
      <c r="AE119" s="8">
        <v>135000</v>
      </c>
      <c r="AF119" s="8" t="str">
        <f t="shared" si="90"/>
        <v>Cumple</v>
      </c>
      <c r="AG119" s="8">
        <v>135000</v>
      </c>
      <c r="AH119" s="8" t="str">
        <f t="shared" si="91"/>
        <v>Cumple</v>
      </c>
      <c r="AI119" s="8">
        <v>128249</v>
      </c>
      <c r="AJ119" s="8" t="str">
        <f t="shared" si="92"/>
        <v>Cumple</v>
      </c>
      <c r="AK119" s="8">
        <v>135000</v>
      </c>
      <c r="AL119" s="8" t="str">
        <f t="shared" si="93"/>
        <v>Cumple</v>
      </c>
      <c r="AM119" s="8">
        <v>128571</v>
      </c>
      <c r="AN119" s="8" t="str">
        <f t="shared" si="94"/>
        <v>Cumple</v>
      </c>
      <c r="AO119" s="8">
        <v>135000</v>
      </c>
      <c r="AP119" s="8" t="str">
        <f t="shared" si="95"/>
        <v>Cumple</v>
      </c>
      <c r="AQ119" s="46">
        <f t="shared" si="96"/>
        <v>108000</v>
      </c>
      <c r="AR119" s="46">
        <f t="shared" si="97"/>
        <v>127859.57692244381</v>
      </c>
      <c r="AS119" s="36"/>
      <c r="AT119" s="61"/>
    </row>
    <row r="120" spans="2:46" x14ac:dyDescent="0.3">
      <c r="B120" s="9">
        <v>88</v>
      </c>
      <c r="C120" s="53" t="s">
        <v>120</v>
      </c>
      <c r="D120" s="9" t="s">
        <v>145</v>
      </c>
      <c r="E120" s="9">
        <v>1</v>
      </c>
      <c r="F120" s="10">
        <v>102500</v>
      </c>
      <c r="G120" s="55">
        <v>102490</v>
      </c>
      <c r="H120" s="8" t="str">
        <f t="shared" si="78"/>
        <v>Cumple</v>
      </c>
      <c r="I120" s="55">
        <v>102500</v>
      </c>
      <c r="J120" s="8" t="str">
        <f t="shared" si="79"/>
        <v>Cumple</v>
      </c>
      <c r="K120" s="55"/>
      <c r="L120" s="8" t="str">
        <f t="shared" si="80"/>
        <v/>
      </c>
      <c r="M120" s="55">
        <v>102500</v>
      </c>
      <c r="N120" s="8" t="str">
        <f t="shared" si="81"/>
        <v>Cumple</v>
      </c>
      <c r="O120" s="55">
        <v>96862</v>
      </c>
      <c r="P120" s="8" t="str">
        <f t="shared" si="82"/>
        <v>Cumple</v>
      </c>
      <c r="Q120" s="55">
        <v>102500</v>
      </c>
      <c r="R120" s="8" t="str">
        <f t="shared" si="83"/>
        <v>Cumple</v>
      </c>
      <c r="S120" s="55">
        <v>102498</v>
      </c>
      <c r="T120" s="8" t="str">
        <f t="shared" si="84"/>
        <v>Cumple</v>
      </c>
      <c r="U120" s="8">
        <v>102500</v>
      </c>
      <c r="V120" s="8" t="str">
        <f t="shared" si="85"/>
        <v>Cumple</v>
      </c>
      <c r="W120" s="8"/>
      <c r="X120" s="8" t="str">
        <f t="shared" si="86"/>
        <v/>
      </c>
      <c r="Y120" s="8">
        <v>102500</v>
      </c>
      <c r="Z120" s="8" t="str">
        <f t="shared" si="87"/>
        <v>Cumple</v>
      </c>
      <c r="AA120" s="8">
        <v>97375</v>
      </c>
      <c r="AB120" s="8" t="str">
        <f t="shared" si="88"/>
        <v>Cumple</v>
      </c>
      <c r="AC120" s="8">
        <v>102500</v>
      </c>
      <c r="AD120" s="8" t="str">
        <f t="shared" si="89"/>
        <v>Cumple</v>
      </c>
      <c r="AE120" s="8">
        <v>102500</v>
      </c>
      <c r="AF120" s="8" t="str">
        <f t="shared" si="90"/>
        <v>Cumple</v>
      </c>
      <c r="AG120" s="8">
        <v>102500</v>
      </c>
      <c r="AH120" s="8" t="str">
        <f t="shared" si="91"/>
        <v>Cumple</v>
      </c>
      <c r="AI120" s="8">
        <v>97374</v>
      </c>
      <c r="AJ120" s="8" t="str">
        <f t="shared" si="92"/>
        <v>Cumple</v>
      </c>
      <c r="AK120" s="8">
        <v>102500</v>
      </c>
      <c r="AL120" s="8" t="str">
        <f t="shared" si="93"/>
        <v>Cumple</v>
      </c>
      <c r="AM120" s="8">
        <v>97619</v>
      </c>
      <c r="AN120" s="8" t="str">
        <f t="shared" si="94"/>
        <v>Cumple</v>
      </c>
      <c r="AO120" s="8">
        <v>102500</v>
      </c>
      <c r="AP120" s="8" t="str">
        <f t="shared" si="95"/>
        <v>Cumple</v>
      </c>
      <c r="AQ120" s="46">
        <f t="shared" si="96"/>
        <v>82000</v>
      </c>
      <c r="AR120" s="46">
        <f t="shared" si="97"/>
        <v>97078.107564589198</v>
      </c>
      <c r="AS120" s="36"/>
      <c r="AT120" s="61"/>
    </row>
    <row r="121" spans="2:46" x14ac:dyDescent="0.3">
      <c r="B121" s="9">
        <v>89</v>
      </c>
      <c r="C121" s="53" t="s">
        <v>121</v>
      </c>
      <c r="D121" s="9" t="s">
        <v>145</v>
      </c>
      <c r="E121" s="9">
        <v>1</v>
      </c>
      <c r="F121" s="10">
        <v>115000</v>
      </c>
      <c r="G121" s="55">
        <v>114990</v>
      </c>
      <c r="H121" s="8" t="str">
        <f t="shared" si="78"/>
        <v>Cumple</v>
      </c>
      <c r="I121" s="55">
        <v>115000</v>
      </c>
      <c r="J121" s="8" t="str">
        <f t="shared" si="79"/>
        <v>Cumple</v>
      </c>
      <c r="K121" s="55"/>
      <c r="L121" s="8" t="str">
        <f t="shared" si="80"/>
        <v/>
      </c>
      <c r="M121" s="55">
        <v>115000</v>
      </c>
      <c r="N121" s="8" t="str">
        <f t="shared" si="81"/>
        <v>Cumple</v>
      </c>
      <c r="O121" s="55">
        <v>108675</v>
      </c>
      <c r="P121" s="8" t="str">
        <f t="shared" si="82"/>
        <v>Cumple</v>
      </c>
      <c r="Q121" s="55">
        <v>115000</v>
      </c>
      <c r="R121" s="8" t="str">
        <f t="shared" si="83"/>
        <v>Cumple</v>
      </c>
      <c r="S121" s="55">
        <v>114998</v>
      </c>
      <c r="T121" s="8" t="str">
        <f t="shared" si="84"/>
        <v>Cumple</v>
      </c>
      <c r="U121" s="8">
        <v>115000</v>
      </c>
      <c r="V121" s="8" t="str">
        <f t="shared" si="85"/>
        <v>Cumple</v>
      </c>
      <c r="W121" s="8"/>
      <c r="X121" s="8" t="str">
        <f t="shared" si="86"/>
        <v/>
      </c>
      <c r="Y121" s="8">
        <v>115000</v>
      </c>
      <c r="Z121" s="8" t="str">
        <f t="shared" si="87"/>
        <v>Cumple</v>
      </c>
      <c r="AA121" s="8">
        <v>109250</v>
      </c>
      <c r="AB121" s="8" t="str">
        <f t="shared" si="88"/>
        <v>Cumple</v>
      </c>
      <c r="AC121" s="8">
        <v>115000</v>
      </c>
      <c r="AD121" s="8" t="str">
        <f t="shared" si="89"/>
        <v>Cumple</v>
      </c>
      <c r="AE121" s="8">
        <v>115000</v>
      </c>
      <c r="AF121" s="8" t="str">
        <f t="shared" si="90"/>
        <v>Cumple</v>
      </c>
      <c r="AG121" s="8">
        <v>115000</v>
      </c>
      <c r="AH121" s="8" t="str">
        <f t="shared" si="91"/>
        <v>Cumple</v>
      </c>
      <c r="AI121" s="8">
        <v>109249</v>
      </c>
      <c r="AJ121" s="8" t="str">
        <f t="shared" si="92"/>
        <v>Cumple</v>
      </c>
      <c r="AK121" s="8">
        <v>115000</v>
      </c>
      <c r="AL121" s="8" t="str">
        <f t="shared" si="93"/>
        <v>Cumple</v>
      </c>
      <c r="AM121" s="8">
        <v>109524</v>
      </c>
      <c r="AN121" s="8" t="str">
        <f t="shared" si="94"/>
        <v>Cumple</v>
      </c>
      <c r="AO121" s="8">
        <v>115000</v>
      </c>
      <c r="AP121" s="8" t="str">
        <f t="shared" si="95"/>
        <v>Cumple</v>
      </c>
      <c r="AQ121" s="46">
        <f t="shared" si="96"/>
        <v>92000</v>
      </c>
      <c r="AR121" s="46">
        <f t="shared" si="97"/>
        <v>108917.31189349029</v>
      </c>
      <c r="AS121" s="36"/>
      <c r="AT121" s="61"/>
    </row>
    <row r="122" spans="2:46" ht="15.6" customHeight="1" x14ac:dyDescent="0.3">
      <c r="B122" s="9">
        <v>90</v>
      </c>
      <c r="C122" s="53" t="s">
        <v>122</v>
      </c>
      <c r="D122" s="9" t="s">
        <v>145</v>
      </c>
      <c r="E122" s="9">
        <v>1</v>
      </c>
      <c r="F122" s="10">
        <v>155000</v>
      </c>
      <c r="G122" s="55">
        <v>154990</v>
      </c>
      <c r="H122" s="8" t="str">
        <f t="shared" si="78"/>
        <v>Cumple</v>
      </c>
      <c r="I122" s="55">
        <v>155000</v>
      </c>
      <c r="J122" s="8" t="str">
        <f t="shared" si="79"/>
        <v>Cumple</v>
      </c>
      <c r="K122" s="55"/>
      <c r="L122" s="8" t="str">
        <f t="shared" si="80"/>
        <v/>
      </c>
      <c r="M122" s="55">
        <v>155000</v>
      </c>
      <c r="N122" s="8" t="str">
        <f t="shared" si="81"/>
        <v>Cumple</v>
      </c>
      <c r="O122" s="55">
        <v>146475</v>
      </c>
      <c r="P122" s="8" t="str">
        <f t="shared" si="82"/>
        <v>Cumple</v>
      </c>
      <c r="Q122" s="55">
        <v>115000</v>
      </c>
      <c r="R122" s="65" t="s">
        <v>180</v>
      </c>
      <c r="S122" s="55">
        <v>154998</v>
      </c>
      <c r="T122" s="8" t="str">
        <f t="shared" si="84"/>
        <v>Cumple</v>
      </c>
      <c r="U122" s="8">
        <v>155000</v>
      </c>
      <c r="V122" s="8" t="str">
        <f t="shared" si="85"/>
        <v>Cumple</v>
      </c>
      <c r="W122" s="8"/>
      <c r="X122" s="8" t="str">
        <f t="shared" si="86"/>
        <v/>
      </c>
      <c r="Y122" s="8">
        <v>155000</v>
      </c>
      <c r="Z122" s="8" t="str">
        <f t="shared" si="87"/>
        <v>Cumple</v>
      </c>
      <c r="AA122" s="8">
        <v>147250</v>
      </c>
      <c r="AB122" s="8" t="str">
        <f t="shared" si="88"/>
        <v>Cumple</v>
      </c>
      <c r="AC122" s="8">
        <v>155000</v>
      </c>
      <c r="AD122" s="8" t="str">
        <f t="shared" si="89"/>
        <v>Cumple</v>
      </c>
      <c r="AE122" s="8">
        <v>155000</v>
      </c>
      <c r="AF122" s="8" t="str">
        <f t="shared" si="90"/>
        <v>Cumple</v>
      </c>
      <c r="AG122" s="8">
        <v>155000</v>
      </c>
      <c r="AH122" s="8" t="str">
        <f t="shared" si="91"/>
        <v>Cumple</v>
      </c>
      <c r="AI122" s="8">
        <v>147249</v>
      </c>
      <c r="AJ122" s="8" t="str">
        <f t="shared" si="92"/>
        <v>Cumple</v>
      </c>
      <c r="AK122" s="8">
        <v>155000</v>
      </c>
      <c r="AL122" s="8" t="str">
        <f t="shared" si="93"/>
        <v>Cumple</v>
      </c>
      <c r="AM122" s="8">
        <v>147619</v>
      </c>
      <c r="AN122" s="8" t="str">
        <f t="shared" si="94"/>
        <v>Cumple</v>
      </c>
      <c r="AO122" s="8">
        <v>155000</v>
      </c>
      <c r="AP122" s="8" t="str">
        <f t="shared" si="95"/>
        <v>Cumple</v>
      </c>
      <c r="AQ122" s="46">
        <f t="shared" si="96"/>
        <v>124000</v>
      </c>
      <c r="AR122" s="46">
        <f t="shared" si="97"/>
        <v>146801.84193696934</v>
      </c>
      <c r="AS122" s="36"/>
      <c r="AT122" s="61"/>
    </row>
    <row r="123" spans="2:46" x14ac:dyDescent="0.3">
      <c r="B123" s="9">
        <v>91</v>
      </c>
      <c r="C123" s="53" t="s">
        <v>123</v>
      </c>
      <c r="D123" s="9" t="s">
        <v>145</v>
      </c>
      <c r="E123" s="9">
        <v>1</v>
      </c>
      <c r="F123" s="10">
        <v>177500</v>
      </c>
      <c r="G123" s="55">
        <v>177490</v>
      </c>
      <c r="H123" s="8" t="str">
        <f t="shared" si="78"/>
        <v>Cumple</v>
      </c>
      <c r="I123" s="55">
        <v>177500</v>
      </c>
      <c r="J123" s="8" t="str">
        <f t="shared" si="79"/>
        <v>Cumple</v>
      </c>
      <c r="K123" s="55"/>
      <c r="L123" s="8" t="str">
        <f t="shared" si="80"/>
        <v/>
      </c>
      <c r="M123" s="55">
        <v>177500</v>
      </c>
      <c r="N123" s="8" t="str">
        <f t="shared" si="81"/>
        <v>Cumple</v>
      </c>
      <c r="O123" s="55">
        <v>167737</v>
      </c>
      <c r="P123" s="8" t="str">
        <f t="shared" si="82"/>
        <v>Cumple</v>
      </c>
      <c r="Q123" s="55">
        <v>177500</v>
      </c>
      <c r="R123" s="8" t="str">
        <f t="shared" si="83"/>
        <v>Cumple</v>
      </c>
      <c r="S123" s="55">
        <v>177498</v>
      </c>
      <c r="T123" s="8" t="str">
        <f t="shared" si="84"/>
        <v>Cumple</v>
      </c>
      <c r="U123" s="8">
        <v>177500</v>
      </c>
      <c r="V123" s="8" t="str">
        <f t="shared" si="85"/>
        <v>Cumple</v>
      </c>
      <c r="W123" s="8"/>
      <c r="X123" s="8" t="str">
        <f t="shared" si="86"/>
        <v/>
      </c>
      <c r="Y123" s="8">
        <v>177500</v>
      </c>
      <c r="Z123" s="8" t="str">
        <f t="shared" si="87"/>
        <v>Cumple</v>
      </c>
      <c r="AA123" s="8">
        <v>168625</v>
      </c>
      <c r="AB123" s="8" t="str">
        <f t="shared" si="88"/>
        <v>Cumple</v>
      </c>
      <c r="AC123" s="8">
        <v>177500</v>
      </c>
      <c r="AD123" s="8" t="str">
        <f t="shared" si="89"/>
        <v>Cumple</v>
      </c>
      <c r="AE123" s="8">
        <v>177500</v>
      </c>
      <c r="AF123" s="8" t="str">
        <f t="shared" si="90"/>
        <v>Cumple</v>
      </c>
      <c r="AG123" s="8">
        <v>177500</v>
      </c>
      <c r="AH123" s="8" t="str">
        <f t="shared" si="91"/>
        <v>Cumple</v>
      </c>
      <c r="AI123" s="8">
        <v>168624</v>
      </c>
      <c r="AJ123" s="8" t="str">
        <f t="shared" si="92"/>
        <v>Cumple</v>
      </c>
      <c r="AK123" s="8">
        <v>177500</v>
      </c>
      <c r="AL123" s="8" t="str">
        <f t="shared" si="93"/>
        <v>Cumple</v>
      </c>
      <c r="AM123" s="8">
        <v>169048</v>
      </c>
      <c r="AN123" s="8" t="str">
        <f t="shared" si="94"/>
        <v>Cumple</v>
      </c>
      <c r="AO123" s="8">
        <v>177500</v>
      </c>
      <c r="AP123" s="8" t="str">
        <f t="shared" si="95"/>
        <v>Cumple</v>
      </c>
      <c r="AQ123" s="46">
        <f t="shared" si="96"/>
        <v>142000</v>
      </c>
      <c r="AR123" s="46">
        <f t="shared" si="97"/>
        <v>168111.60139214344</v>
      </c>
      <c r="AS123" s="36"/>
      <c r="AT123" s="61"/>
    </row>
    <row r="124" spans="2:46" ht="16.8" customHeight="1" x14ac:dyDescent="0.3">
      <c r="B124" s="9">
        <v>92</v>
      </c>
      <c r="C124" s="53" t="s">
        <v>124</v>
      </c>
      <c r="D124" s="9" t="s">
        <v>145</v>
      </c>
      <c r="E124" s="9">
        <v>1</v>
      </c>
      <c r="F124" s="10">
        <v>259990</v>
      </c>
      <c r="G124" s="55">
        <v>259980</v>
      </c>
      <c r="H124" s="8" t="str">
        <f t="shared" si="78"/>
        <v>Cumple</v>
      </c>
      <c r="I124" s="55">
        <v>259990</v>
      </c>
      <c r="J124" s="8" t="str">
        <f t="shared" si="79"/>
        <v>Cumple</v>
      </c>
      <c r="K124" s="55"/>
      <c r="L124" s="8" t="str">
        <f t="shared" si="80"/>
        <v/>
      </c>
      <c r="M124" s="55">
        <v>259990</v>
      </c>
      <c r="N124" s="8" t="str">
        <f t="shared" si="81"/>
        <v>Cumple</v>
      </c>
      <c r="O124" s="55">
        <v>245690</v>
      </c>
      <c r="P124" s="8" t="str">
        <f t="shared" si="82"/>
        <v>Cumple</v>
      </c>
      <c r="Q124" s="55">
        <v>259990</v>
      </c>
      <c r="R124" s="8" t="str">
        <f t="shared" si="83"/>
        <v>Cumple</v>
      </c>
      <c r="S124" s="55">
        <v>259988</v>
      </c>
      <c r="T124" s="8" t="str">
        <f t="shared" si="84"/>
        <v>Cumple</v>
      </c>
      <c r="U124" s="8">
        <v>259990</v>
      </c>
      <c r="V124" s="8" t="str">
        <f t="shared" si="85"/>
        <v>Cumple</v>
      </c>
      <c r="W124" s="8"/>
      <c r="X124" s="8" t="str">
        <f t="shared" si="86"/>
        <v/>
      </c>
      <c r="Y124" s="8">
        <v>259990</v>
      </c>
      <c r="Z124" s="8" t="str">
        <f t="shared" si="87"/>
        <v>Cumple</v>
      </c>
      <c r="AA124" s="8">
        <v>246990.5</v>
      </c>
      <c r="AB124" s="8" t="str">
        <f t="shared" si="88"/>
        <v>Cumple</v>
      </c>
      <c r="AC124" s="8">
        <v>259990</v>
      </c>
      <c r="AD124" s="8" t="str">
        <f t="shared" si="89"/>
        <v>Cumple</v>
      </c>
      <c r="AE124" s="8">
        <v>25990</v>
      </c>
      <c r="AF124" s="65" t="s">
        <v>180</v>
      </c>
      <c r="AG124" s="8">
        <v>259990</v>
      </c>
      <c r="AH124" s="8" t="str">
        <f t="shared" si="91"/>
        <v>Cumple</v>
      </c>
      <c r="AI124" s="8">
        <v>246990</v>
      </c>
      <c r="AJ124" s="8" t="str">
        <f t="shared" si="92"/>
        <v>Cumple</v>
      </c>
      <c r="AK124" s="8">
        <v>259990</v>
      </c>
      <c r="AL124" s="8" t="str">
        <f t="shared" si="93"/>
        <v>Cumple</v>
      </c>
      <c r="AM124" s="8">
        <v>247610</v>
      </c>
      <c r="AN124" s="8" t="str">
        <f t="shared" si="94"/>
        <v>Cumple</v>
      </c>
      <c r="AO124" s="8">
        <v>259990</v>
      </c>
      <c r="AP124" s="8" t="str">
        <f t="shared" si="95"/>
        <v>Cumple</v>
      </c>
      <c r="AQ124" s="46">
        <f t="shared" si="96"/>
        <v>207992</v>
      </c>
      <c r="AR124" s="46">
        <f t="shared" si="97"/>
        <v>246239.30027085837</v>
      </c>
      <c r="AS124" s="36"/>
      <c r="AT124" s="61"/>
    </row>
    <row r="125" spans="2:46" x14ac:dyDescent="0.3">
      <c r="B125" s="9">
        <v>93</v>
      </c>
      <c r="C125" s="53" t="s">
        <v>125</v>
      </c>
      <c r="D125" s="9" t="s">
        <v>145</v>
      </c>
      <c r="E125" s="9">
        <v>1</v>
      </c>
      <c r="F125" s="10">
        <v>200000</v>
      </c>
      <c r="G125" s="55">
        <v>199900</v>
      </c>
      <c r="H125" s="8" t="str">
        <f t="shared" si="78"/>
        <v>Cumple</v>
      </c>
      <c r="I125" s="55">
        <v>200000</v>
      </c>
      <c r="J125" s="8" t="str">
        <f t="shared" si="79"/>
        <v>Cumple</v>
      </c>
      <c r="K125" s="55"/>
      <c r="L125" s="8" t="str">
        <f t="shared" si="80"/>
        <v/>
      </c>
      <c r="M125" s="55">
        <v>200000</v>
      </c>
      <c r="N125" s="8" t="str">
        <f t="shared" si="81"/>
        <v>Cumple</v>
      </c>
      <c r="O125" s="55">
        <v>189000</v>
      </c>
      <c r="P125" s="8" t="str">
        <f t="shared" si="82"/>
        <v>Cumple</v>
      </c>
      <c r="Q125" s="55">
        <v>200000</v>
      </c>
      <c r="R125" s="8" t="str">
        <f t="shared" si="83"/>
        <v>Cumple</v>
      </c>
      <c r="S125" s="55">
        <v>199998</v>
      </c>
      <c r="T125" s="8" t="str">
        <f t="shared" si="84"/>
        <v>Cumple</v>
      </c>
      <c r="U125" s="8">
        <v>200000</v>
      </c>
      <c r="V125" s="8" t="str">
        <f t="shared" si="85"/>
        <v>Cumple</v>
      </c>
      <c r="W125" s="8"/>
      <c r="X125" s="8" t="str">
        <f t="shared" si="86"/>
        <v/>
      </c>
      <c r="Y125" s="8">
        <v>200000</v>
      </c>
      <c r="Z125" s="8" t="str">
        <f t="shared" si="87"/>
        <v>Cumple</v>
      </c>
      <c r="AA125" s="8">
        <v>190000</v>
      </c>
      <c r="AB125" s="8" t="str">
        <f t="shared" si="88"/>
        <v>Cumple</v>
      </c>
      <c r="AC125" s="8">
        <v>200000</v>
      </c>
      <c r="AD125" s="8" t="str">
        <f t="shared" si="89"/>
        <v>Cumple</v>
      </c>
      <c r="AE125" s="8">
        <v>200000</v>
      </c>
      <c r="AF125" s="8" t="str">
        <f t="shared" si="90"/>
        <v>Cumple</v>
      </c>
      <c r="AG125" s="8">
        <v>200000</v>
      </c>
      <c r="AH125" s="8" t="str">
        <f t="shared" si="91"/>
        <v>Cumple</v>
      </c>
      <c r="AI125" s="8">
        <v>189999</v>
      </c>
      <c r="AJ125" s="8" t="str">
        <f t="shared" si="92"/>
        <v>Cumple</v>
      </c>
      <c r="AK125" s="8">
        <v>200000</v>
      </c>
      <c r="AL125" s="8" t="str">
        <f t="shared" si="93"/>
        <v>Cumple</v>
      </c>
      <c r="AM125" s="8">
        <v>190476</v>
      </c>
      <c r="AN125" s="8" t="str">
        <f t="shared" si="94"/>
        <v>Cumple</v>
      </c>
      <c r="AO125" s="8">
        <v>200000</v>
      </c>
      <c r="AP125" s="8" t="str">
        <f t="shared" si="95"/>
        <v>Cumple</v>
      </c>
      <c r="AQ125" s="46">
        <f t="shared" si="96"/>
        <v>160000</v>
      </c>
      <c r="AR125" s="46">
        <f t="shared" si="97"/>
        <v>189421.93818933037</v>
      </c>
      <c r="AS125" s="36"/>
      <c r="AT125" s="61"/>
    </row>
    <row r="126" spans="2:46" x14ac:dyDescent="0.3">
      <c r="B126" s="9">
        <v>94</v>
      </c>
      <c r="C126" s="53" t="s">
        <v>126</v>
      </c>
      <c r="D126" s="9" t="s">
        <v>145</v>
      </c>
      <c r="E126" s="9">
        <v>1</v>
      </c>
      <c r="F126" s="10">
        <v>62500</v>
      </c>
      <c r="G126" s="55">
        <v>62490</v>
      </c>
      <c r="H126" s="8" t="str">
        <f t="shared" si="78"/>
        <v>Cumple</v>
      </c>
      <c r="I126" s="55">
        <v>62500</v>
      </c>
      <c r="J126" s="8" t="str">
        <f t="shared" si="79"/>
        <v>Cumple</v>
      </c>
      <c r="K126" s="55"/>
      <c r="L126" s="8" t="str">
        <f t="shared" si="80"/>
        <v/>
      </c>
      <c r="M126" s="55">
        <v>62500</v>
      </c>
      <c r="N126" s="8" t="str">
        <f t="shared" si="81"/>
        <v>Cumple</v>
      </c>
      <c r="O126" s="55">
        <v>59062</v>
      </c>
      <c r="P126" s="8" t="str">
        <f t="shared" si="82"/>
        <v>Cumple</v>
      </c>
      <c r="Q126" s="55">
        <v>62500</v>
      </c>
      <c r="R126" s="8" t="str">
        <f t="shared" si="83"/>
        <v>Cumple</v>
      </c>
      <c r="S126" s="55">
        <v>62498</v>
      </c>
      <c r="T126" s="8" t="str">
        <f t="shared" si="84"/>
        <v>Cumple</v>
      </c>
      <c r="U126" s="8">
        <v>62500</v>
      </c>
      <c r="V126" s="8" t="str">
        <f t="shared" si="85"/>
        <v>Cumple</v>
      </c>
      <c r="W126" s="8"/>
      <c r="X126" s="8" t="str">
        <f t="shared" si="86"/>
        <v/>
      </c>
      <c r="Y126" s="8">
        <v>62500</v>
      </c>
      <c r="Z126" s="8" t="str">
        <f t="shared" si="87"/>
        <v>Cumple</v>
      </c>
      <c r="AA126" s="8">
        <v>59375</v>
      </c>
      <c r="AB126" s="8" t="str">
        <f t="shared" si="88"/>
        <v>Cumple</v>
      </c>
      <c r="AC126" s="8">
        <v>62500</v>
      </c>
      <c r="AD126" s="8" t="str">
        <f t="shared" si="89"/>
        <v>Cumple</v>
      </c>
      <c r="AE126" s="8">
        <v>62500</v>
      </c>
      <c r="AF126" s="8" t="str">
        <f t="shared" si="90"/>
        <v>Cumple</v>
      </c>
      <c r="AG126" s="8">
        <v>62500</v>
      </c>
      <c r="AH126" s="8" t="str">
        <f t="shared" si="91"/>
        <v>Cumple</v>
      </c>
      <c r="AI126" s="8">
        <v>59374</v>
      </c>
      <c r="AJ126" s="8" t="str">
        <f t="shared" si="92"/>
        <v>Cumple</v>
      </c>
      <c r="AK126" s="8">
        <v>62500</v>
      </c>
      <c r="AL126" s="8" t="str">
        <f t="shared" si="93"/>
        <v>Cumple</v>
      </c>
      <c r="AM126" s="8">
        <v>59524</v>
      </c>
      <c r="AN126" s="8" t="str">
        <f t="shared" si="94"/>
        <v>Cumple</v>
      </c>
      <c r="AO126" s="8">
        <v>62500</v>
      </c>
      <c r="AP126" s="8" t="str">
        <f t="shared" si="95"/>
        <v>Cumple</v>
      </c>
      <c r="AQ126" s="46">
        <f t="shared" si="96"/>
        <v>50000</v>
      </c>
      <c r="AR126" s="46">
        <f t="shared" si="97"/>
        <v>59193.577348059247</v>
      </c>
      <c r="AS126" s="36"/>
      <c r="AT126" s="61"/>
    </row>
    <row r="127" spans="2:46" x14ac:dyDescent="0.3">
      <c r="B127" s="9">
        <v>95</v>
      </c>
      <c r="C127" s="53" t="s">
        <v>127</v>
      </c>
      <c r="D127" s="9" t="s">
        <v>145</v>
      </c>
      <c r="E127" s="9">
        <v>1</v>
      </c>
      <c r="F127" s="10">
        <v>67500</v>
      </c>
      <c r="G127" s="55">
        <v>67490</v>
      </c>
      <c r="H127" s="8" t="str">
        <f t="shared" si="78"/>
        <v>Cumple</v>
      </c>
      <c r="I127" s="55">
        <v>67500</v>
      </c>
      <c r="J127" s="8" t="str">
        <f t="shared" si="79"/>
        <v>Cumple</v>
      </c>
      <c r="K127" s="55"/>
      <c r="L127" s="8" t="str">
        <f t="shared" si="80"/>
        <v/>
      </c>
      <c r="M127" s="55">
        <v>67500</v>
      </c>
      <c r="N127" s="8" t="str">
        <f t="shared" si="81"/>
        <v>Cumple</v>
      </c>
      <c r="O127" s="55">
        <v>63787</v>
      </c>
      <c r="P127" s="8" t="str">
        <f t="shared" si="82"/>
        <v>Cumple</v>
      </c>
      <c r="Q127" s="55">
        <v>67500</v>
      </c>
      <c r="R127" s="8" t="str">
        <f t="shared" si="83"/>
        <v>Cumple</v>
      </c>
      <c r="S127" s="55">
        <v>67498</v>
      </c>
      <c r="T127" s="8" t="str">
        <f t="shared" si="84"/>
        <v>Cumple</v>
      </c>
      <c r="U127" s="8">
        <v>67500</v>
      </c>
      <c r="V127" s="8" t="str">
        <f t="shared" si="85"/>
        <v>Cumple</v>
      </c>
      <c r="W127" s="8"/>
      <c r="X127" s="8" t="str">
        <f t="shared" si="86"/>
        <v/>
      </c>
      <c r="Y127" s="8">
        <v>67500</v>
      </c>
      <c r="Z127" s="8" t="str">
        <f t="shared" si="87"/>
        <v>Cumple</v>
      </c>
      <c r="AA127" s="8">
        <v>64125</v>
      </c>
      <c r="AB127" s="8" t="str">
        <f t="shared" si="88"/>
        <v>Cumple</v>
      </c>
      <c r="AC127" s="8">
        <v>67500</v>
      </c>
      <c r="AD127" s="8" t="str">
        <f t="shared" si="89"/>
        <v>Cumple</v>
      </c>
      <c r="AE127" s="8">
        <v>67500</v>
      </c>
      <c r="AF127" s="8" t="str">
        <f t="shared" si="90"/>
        <v>Cumple</v>
      </c>
      <c r="AG127" s="8">
        <v>67500</v>
      </c>
      <c r="AH127" s="8" t="str">
        <f t="shared" si="91"/>
        <v>Cumple</v>
      </c>
      <c r="AI127" s="8">
        <v>64124</v>
      </c>
      <c r="AJ127" s="8" t="str">
        <f t="shared" si="92"/>
        <v>Cumple</v>
      </c>
      <c r="AK127" s="8">
        <v>67500</v>
      </c>
      <c r="AL127" s="8" t="str">
        <f t="shared" si="93"/>
        <v>Cumple</v>
      </c>
      <c r="AM127" s="8">
        <v>64286</v>
      </c>
      <c r="AN127" s="8" t="str">
        <f t="shared" si="94"/>
        <v>Cumple</v>
      </c>
      <c r="AO127" s="8">
        <v>67500</v>
      </c>
      <c r="AP127" s="8" t="str">
        <f t="shared" si="95"/>
        <v>Cumple</v>
      </c>
      <c r="AQ127" s="46">
        <f t="shared" si="96"/>
        <v>54000</v>
      </c>
      <c r="AR127" s="46">
        <f t="shared" si="97"/>
        <v>63929.143642649258</v>
      </c>
      <c r="AS127" s="36"/>
      <c r="AT127" s="61"/>
    </row>
    <row r="128" spans="2:46" x14ac:dyDescent="0.3">
      <c r="B128" s="9">
        <v>96</v>
      </c>
      <c r="C128" s="53" t="s">
        <v>128</v>
      </c>
      <c r="D128" s="9" t="s">
        <v>145</v>
      </c>
      <c r="E128" s="9">
        <v>1</v>
      </c>
      <c r="F128" s="10">
        <v>185000</v>
      </c>
      <c r="G128" s="55">
        <v>184990</v>
      </c>
      <c r="H128" s="8" t="str">
        <f t="shared" si="78"/>
        <v>Cumple</v>
      </c>
      <c r="I128" s="55">
        <v>185000</v>
      </c>
      <c r="J128" s="8" t="str">
        <f t="shared" si="79"/>
        <v>Cumple</v>
      </c>
      <c r="K128" s="55"/>
      <c r="L128" s="8" t="str">
        <f t="shared" si="80"/>
        <v/>
      </c>
      <c r="M128" s="55">
        <v>185000</v>
      </c>
      <c r="N128" s="8" t="str">
        <f t="shared" si="81"/>
        <v>Cumple</v>
      </c>
      <c r="O128" s="55">
        <v>174825</v>
      </c>
      <c r="P128" s="8" t="str">
        <f t="shared" si="82"/>
        <v>Cumple</v>
      </c>
      <c r="Q128" s="55">
        <v>185000</v>
      </c>
      <c r="R128" s="8" t="str">
        <f t="shared" si="83"/>
        <v>Cumple</v>
      </c>
      <c r="S128" s="55">
        <v>184998</v>
      </c>
      <c r="T128" s="8" t="str">
        <f t="shared" si="84"/>
        <v>Cumple</v>
      </c>
      <c r="U128" s="8">
        <v>185000</v>
      </c>
      <c r="V128" s="8" t="str">
        <f t="shared" si="85"/>
        <v>Cumple</v>
      </c>
      <c r="W128" s="8"/>
      <c r="X128" s="8" t="str">
        <f t="shared" si="86"/>
        <v/>
      </c>
      <c r="Y128" s="8">
        <v>185000</v>
      </c>
      <c r="Z128" s="8" t="str">
        <f t="shared" si="87"/>
        <v>Cumple</v>
      </c>
      <c r="AA128" s="8">
        <v>175750</v>
      </c>
      <c r="AB128" s="8" t="str">
        <f t="shared" si="88"/>
        <v>Cumple</v>
      </c>
      <c r="AC128" s="8">
        <v>185000</v>
      </c>
      <c r="AD128" s="8" t="str">
        <f t="shared" si="89"/>
        <v>Cumple</v>
      </c>
      <c r="AE128" s="8">
        <v>185000</v>
      </c>
      <c r="AF128" s="8" t="str">
        <f t="shared" si="90"/>
        <v>Cumple</v>
      </c>
      <c r="AG128" s="8">
        <v>185000</v>
      </c>
      <c r="AH128" s="8" t="str">
        <f t="shared" si="91"/>
        <v>Cumple</v>
      </c>
      <c r="AI128" s="8">
        <v>175749</v>
      </c>
      <c r="AJ128" s="8" t="str">
        <f t="shared" si="92"/>
        <v>Cumple</v>
      </c>
      <c r="AK128" s="8">
        <v>185000</v>
      </c>
      <c r="AL128" s="8" t="str">
        <f t="shared" si="93"/>
        <v>Cumple</v>
      </c>
      <c r="AM128" s="8">
        <v>176190</v>
      </c>
      <c r="AN128" s="8" t="str">
        <f t="shared" si="94"/>
        <v>Cumple</v>
      </c>
      <c r="AO128" s="8">
        <v>185000</v>
      </c>
      <c r="AP128" s="8" t="str">
        <f t="shared" si="95"/>
        <v>Cumple</v>
      </c>
      <c r="AQ128" s="46">
        <f t="shared" si="96"/>
        <v>148000</v>
      </c>
      <c r="AR128" s="46">
        <f t="shared" si="97"/>
        <v>175215.23944194673</v>
      </c>
      <c r="AS128" s="36"/>
      <c r="AT128" s="61"/>
    </row>
    <row r="129" spans="2:46" x14ac:dyDescent="0.3">
      <c r="B129" s="9">
        <v>97</v>
      </c>
      <c r="C129" s="53" t="s">
        <v>129</v>
      </c>
      <c r="D129" s="9" t="s">
        <v>145</v>
      </c>
      <c r="E129" s="9">
        <v>1</v>
      </c>
      <c r="F129" s="10">
        <v>62500</v>
      </c>
      <c r="G129" s="55">
        <v>62490</v>
      </c>
      <c r="H129" s="8" t="str">
        <f t="shared" si="78"/>
        <v>Cumple</v>
      </c>
      <c r="I129" s="55">
        <v>62500</v>
      </c>
      <c r="J129" s="8" t="str">
        <f t="shared" si="79"/>
        <v>Cumple</v>
      </c>
      <c r="K129" s="55"/>
      <c r="L129" s="8" t="str">
        <f t="shared" si="80"/>
        <v/>
      </c>
      <c r="M129" s="55">
        <v>62500</v>
      </c>
      <c r="N129" s="8" t="str">
        <f t="shared" si="81"/>
        <v>Cumple</v>
      </c>
      <c r="O129" s="55">
        <v>59062</v>
      </c>
      <c r="P129" s="8" t="str">
        <f t="shared" si="82"/>
        <v>Cumple</v>
      </c>
      <c r="Q129" s="55">
        <v>62500</v>
      </c>
      <c r="R129" s="8" t="str">
        <f t="shared" si="83"/>
        <v>Cumple</v>
      </c>
      <c r="S129" s="55">
        <v>62498</v>
      </c>
      <c r="T129" s="8" t="str">
        <f t="shared" si="84"/>
        <v>Cumple</v>
      </c>
      <c r="U129" s="8">
        <v>62500</v>
      </c>
      <c r="V129" s="8" t="str">
        <f t="shared" si="85"/>
        <v>Cumple</v>
      </c>
      <c r="W129" s="8"/>
      <c r="X129" s="8" t="str">
        <f t="shared" si="86"/>
        <v/>
      </c>
      <c r="Y129" s="8">
        <v>62500</v>
      </c>
      <c r="Z129" s="8" t="str">
        <f t="shared" si="87"/>
        <v>Cumple</v>
      </c>
      <c r="AA129" s="8">
        <v>59375</v>
      </c>
      <c r="AB129" s="8" t="str">
        <f t="shared" si="88"/>
        <v>Cumple</v>
      </c>
      <c r="AC129" s="8">
        <v>62500</v>
      </c>
      <c r="AD129" s="8" t="str">
        <f t="shared" si="89"/>
        <v>Cumple</v>
      </c>
      <c r="AE129" s="8">
        <v>62500</v>
      </c>
      <c r="AF129" s="8" t="str">
        <f t="shared" si="90"/>
        <v>Cumple</v>
      </c>
      <c r="AG129" s="8">
        <v>62500</v>
      </c>
      <c r="AH129" s="8" t="str">
        <f t="shared" si="91"/>
        <v>Cumple</v>
      </c>
      <c r="AI129" s="8">
        <v>59374</v>
      </c>
      <c r="AJ129" s="8" t="str">
        <f t="shared" si="92"/>
        <v>Cumple</v>
      </c>
      <c r="AK129" s="8">
        <v>62500</v>
      </c>
      <c r="AL129" s="8" t="str">
        <f t="shared" si="93"/>
        <v>Cumple</v>
      </c>
      <c r="AM129" s="8">
        <v>59524</v>
      </c>
      <c r="AN129" s="8" t="str">
        <f t="shared" si="94"/>
        <v>Cumple</v>
      </c>
      <c r="AO129" s="8">
        <v>62500</v>
      </c>
      <c r="AP129" s="8" t="str">
        <f t="shared" si="95"/>
        <v>Cumple</v>
      </c>
      <c r="AQ129" s="46">
        <f t="shared" si="96"/>
        <v>50000</v>
      </c>
      <c r="AR129" s="46">
        <f t="shared" si="97"/>
        <v>59193.577348059247</v>
      </c>
      <c r="AS129" s="36"/>
      <c r="AT129" s="61"/>
    </row>
    <row r="130" spans="2:46" x14ac:dyDescent="0.3">
      <c r="B130" s="9">
        <v>98</v>
      </c>
      <c r="C130" s="53" t="s">
        <v>130</v>
      </c>
      <c r="D130" s="9" t="s">
        <v>145</v>
      </c>
      <c r="E130" s="9">
        <v>1</v>
      </c>
      <c r="F130" s="10">
        <v>67500</v>
      </c>
      <c r="G130" s="55">
        <v>67490</v>
      </c>
      <c r="H130" s="8" t="str">
        <f t="shared" si="78"/>
        <v>Cumple</v>
      </c>
      <c r="I130" s="55">
        <v>67500</v>
      </c>
      <c r="J130" s="8" t="str">
        <f t="shared" si="79"/>
        <v>Cumple</v>
      </c>
      <c r="K130" s="55"/>
      <c r="L130" s="8" t="str">
        <f t="shared" si="80"/>
        <v/>
      </c>
      <c r="M130" s="55">
        <v>67500</v>
      </c>
      <c r="N130" s="8" t="str">
        <f t="shared" si="81"/>
        <v>Cumple</v>
      </c>
      <c r="O130" s="55">
        <v>63787</v>
      </c>
      <c r="P130" s="8" t="str">
        <f t="shared" si="82"/>
        <v>Cumple</v>
      </c>
      <c r="Q130" s="55">
        <v>67500</v>
      </c>
      <c r="R130" s="8" t="str">
        <f t="shared" si="83"/>
        <v>Cumple</v>
      </c>
      <c r="S130" s="55">
        <v>67498</v>
      </c>
      <c r="T130" s="8" t="str">
        <f t="shared" si="84"/>
        <v>Cumple</v>
      </c>
      <c r="U130" s="8">
        <v>67500</v>
      </c>
      <c r="V130" s="8" t="str">
        <f t="shared" si="85"/>
        <v>Cumple</v>
      </c>
      <c r="W130" s="8"/>
      <c r="X130" s="8" t="str">
        <f t="shared" si="86"/>
        <v/>
      </c>
      <c r="Y130" s="8">
        <v>67500</v>
      </c>
      <c r="Z130" s="8" t="str">
        <f t="shared" si="87"/>
        <v>Cumple</v>
      </c>
      <c r="AA130" s="8">
        <v>64125</v>
      </c>
      <c r="AB130" s="8" t="str">
        <f t="shared" si="88"/>
        <v>Cumple</v>
      </c>
      <c r="AC130" s="8">
        <v>67500</v>
      </c>
      <c r="AD130" s="8" t="str">
        <f t="shared" si="89"/>
        <v>Cumple</v>
      </c>
      <c r="AE130" s="8">
        <v>67500</v>
      </c>
      <c r="AF130" s="8" t="str">
        <f t="shared" si="90"/>
        <v>Cumple</v>
      </c>
      <c r="AG130" s="8">
        <v>67500</v>
      </c>
      <c r="AH130" s="8" t="str">
        <f t="shared" si="91"/>
        <v>Cumple</v>
      </c>
      <c r="AI130" s="8">
        <v>64124</v>
      </c>
      <c r="AJ130" s="8" t="str">
        <f t="shared" si="92"/>
        <v>Cumple</v>
      </c>
      <c r="AK130" s="8">
        <v>67500</v>
      </c>
      <c r="AL130" s="8" t="str">
        <f t="shared" si="93"/>
        <v>Cumple</v>
      </c>
      <c r="AM130" s="8">
        <v>64286</v>
      </c>
      <c r="AN130" s="8" t="str">
        <f t="shared" si="94"/>
        <v>Cumple</v>
      </c>
      <c r="AO130" s="8">
        <v>67500</v>
      </c>
      <c r="AP130" s="8" t="str">
        <f t="shared" si="95"/>
        <v>Cumple</v>
      </c>
      <c r="AQ130" s="46">
        <f t="shared" si="96"/>
        <v>54000</v>
      </c>
      <c r="AR130" s="46">
        <f t="shared" si="97"/>
        <v>63929.143642649258</v>
      </c>
      <c r="AS130" s="36"/>
      <c r="AT130" s="61"/>
    </row>
    <row r="131" spans="2:46" x14ac:dyDescent="0.3">
      <c r="B131" s="9">
        <v>99</v>
      </c>
      <c r="C131" s="53" t="s">
        <v>131</v>
      </c>
      <c r="D131" s="9" t="s">
        <v>145</v>
      </c>
      <c r="E131" s="9">
        <v>1</v>
      </c>
      <c r="F131" s="10">
        <v>157500</v>
      </c>
      <c r="G131" s="55">
        <v>157490</v>
      </c>
      <c r="H131" s="8" t="str">
        <f t="shared" si="78"/>
        <v>Cumple</v>
      </c>
      <c r="I131" s="55">
        <v>157500</v>
      </c>
      <c r="J131" s="8" t="str">
        <f t="shared" si="79"/>
        <v>Cumple</v>
      </c>
      <c r="K131" s="55"/>
      <c r="L131" s="8" t="str">
        <f t="shared" si="80"/>
        <v/>
      </c>
      <c r="M131" s="55">
        <v>157500</v>
      </c>
      <c r="N131" s="8" t="str">
        <f t="shared" si="81"/>
        <v>Cumple</v>
      </c>
      <c r="O131" s="55">
        <v>148837</v>
      </c>
      <c r="P131" s="8" t="str">
        <f t="shared" si="82"/>
        <v>Cumple</v>
      </c>
      <c r="Q131" s="55">
        <v>157500</v>
      </c>
      <c r="R131" s="8" t="str">
        <f t="shared" si="83"/>
        <v>Cumple</v>
      </c>
      <c r="S131" s="55">
        <v>157498</v>
      </c>
      <c r="T131" s="8" t="str">
        <f t="shared" si="84"/>
        <v>Cumple</v>
      </c>
      <c r="U131" s="8">
        <v>157500</v>
      </c>
      <c r="V131" s="8" t="str">
        <f t="shared" si="85"/>
        <v>Cumple</v>
      </c>
      <c r="W131" s="8"/>
      <c r="X131" s="8" t="str">
        <f t="shared" si="86"/>
        <v/>
      </c>
      <c r="Y131" s="8">
        <v>157500</v>
      </c>
      <c r="Z131" s="8" t="str">
        <f t="shared" si="87"/>
        <v>Cumple</v>
      </c>
      <c r="AA131" s="8">
        <v>149625</v>
      </c>
      <c r="AB131" s="8" t="str">
        <f t="shared" si="88"/>
        <v>Cumple</v>
      </c>
      <c r="AC131" s="8">
        <v>157500</v>
      </c>
      <c r="AD131" s="8" t="str">
        <f t="shared" si="89"/>
        <v>Cumple</v>
      </c>
      <c r="AE131" s="8">
        <v>157500</v>
      </c>
      <c r="AF131" s="8" t="str">
        <f t="shared" si="90"/>
        <v>Cumple</v>
      </c>
      <c r="AG131" s="8">
        <v>157500</v>
      </c>
      <c r="AH131" s="8" t="str">
        <f t="shared" si="91"/>
        <v>Cumple</v>
      </c>
      <c r="AI131" s="8">
        <v>149624</v>
      </c>
      <c r="AJ131" s="8" t="str">
        <f t="shared" si="92"/>
        <v>Cumple</v>
      </c>
      <c r="AK131" s="8">
        <v>157500</v>
      </c>
      <c r="AL131" s="8" t="str">
        <f t="shared" si="93"/>
        <v>Cumple</v>
      </c>
      <c r="AM131" s="8">
        <v>150000</v>
      </c>
      <c r="AN131" s="8" t="str">
        <f t="shared" si="94"/>
        <v>Cumple</v>
      </c>
      <c r="AO131" s="8">
        <v>157500</v>
      </c>
      <c r="AP131" s="8" t="str">
        <f t="shared" si="95"/>
        <v>Cumple</v>
      </c>
      <c r="AQ131" s="46">
        <f t="shared" si="96"/>
        <v>126000</v>
      </c>
      <c r="AR131" s="46">
        <f t="shared" si="97"/>
        <v>149169.33638808454</v>
      </c>
      <c r="AS131" s="36"/>
      <c r="AT131" s="61"/>
    </row>
    <row r="132" spans="2:46" x14ac:dyDescent="0.3">
      <c r="B132" s="9">
        <v>100</v>
      </c>
      <c r="C132" s="53" t="s">
        <v>132</v>
      </c>
      <c r="D132" s="9" t="s">
        <v>145</v>
      </c>
      <c r="E132" s="9">
        <v>1</v>
      </c>
      <c r="F132" s="10">
        <v>65000</v>
      </c>
      <c r="G132" s="55">
        <v>64990</v>
      </c>
      <c r="H132" s="8" t="str">
        <f t="shared" si="78"/>
        <v>Cumple</v>
      </c>
      <c r="I132" s="55">
        <v>65000</v>
      </c>
      <c r="J132" s="8" t="str">
        <f t="shared" si="79"/>
        <v>Cumple</v>
      </c>
      <c r="K132" s="55"/>
      <c r="L132" s="8" t="str">
        <f t="shared" si="80"/>
        <v/>
      </c>
      <c r="M132" s="55">
        <v>65000</v>
      </c>
      <c r="N132" s="8" t="str">
        <f t="shared" si="81"/>
        <v>Cumple</v>
      </c>
      <c r="O132" s="55">
        <v>61425</v>
      </c>
      <c r="P132" s="8" t="str">
        <f t="shared" si="82"/>
        <v>Cumple</v>
      </c>
      <c r="Q132" s="55">
        <v>65000</v>
      </c>
      <c r="R132" s="8" t="str">
        <f t="shared" si="83"/>
        <v>Cumple</v>
      </c>
      <c r="S132" s="55">
        <v>64998</v>
      </c>
      <c r="T132" s="8" t="str">
        <f t="shared" si="84"/>
        <v>Cumple</v>
      </c>
      <c r="U132" s="8">
        <v>65000</v>
      </c>
      <c r="V132" s="8" t="str">
        <f t="shared" si="85"/>
        <v>Cumple</v>
      </c>
      <c r="W132" s="8"/>
      <c r="X132" s="8" t="str">
        <f t="shared" si="86"/>
        <v/>
      </c>
      <c r="Y132" s="8">
        <v>65000</v>
      </c>
      <c r="Z132" s="8" t="str">
        <f t="shared" si="87"/>
        <v>Cumple</v>
      </c>
      <c r="AA132" s="8">
        <v>61750</v>
      </c>
      <c r="AB132" s="8" t="str">
        <f t="shared" si="88"/>
        <v>Cumple</v>
      </c>
      <c r="AC132" s="8">
        <v>65000</v>
      </c>
      <c r="AD132" s="8" t="str">
        <f t="shared" si="89"/>
        <v>Cumple</v>
      </c>
      <c r="AE132" s="8">
        <v>65000</v>
      </c>
      <c r="AF132" s="8" t="str">
        <f t="shared" si="90"/>
        <v>Cumple</v>
      </c>
      <c r="AG132" s="8">
        <v>65000</v>
      </c>
      <c r="AH132" s="8" t="str">
        <f t="shared" si="91"/>
        <v>Cumple</v>
      </c>
      <c r="AI132" s="8">
        <v>61749</v>
      </c>
      <c r="AJ132" s="8" t="str">
        <f t="shared" si="92"/>
        <v>Cumple</v>
      </c>
      <c r="AK132" s="8">
        <v>65000</v>
      </c>
      <c r="AL132" s="8" t="str">
        <f t="shared" si="93"/>
        <v>Cumple</v>
      </c>
      <c r="AM132" s="8">
        <v>61905</v>
      </c>
      <c r="AN132" s="8" t="str">
        <f t="shared" si="94"/>
        <v>Cumple</v>
      </c>
      <c r="AO132" s="8">
        <v>65000</v>
      </c>
      <c r="AP132" s="8" t="str">
        <f t="shared" si="95"/>
        <v>Cumple</v>
      </c>
      <c r="AQ132" s="46">
        <f t="shared" si="96"/>
        <v>52000</v>
      </c>
      <c r="AR132" s="46">
        <f t="shared" si="97"/>
        <v>61561.649170449309</v>
      </c>
      <c r="AS132" s="36"/>
      <c r="AT132" s="61"/>
    </row>
    <row r="133" spans="2:46" x14ac:dyDescent="0.3">
      <c r="B133" s="9">
        <v>101</v>
      </c>
      <c r="C133" s="53" t="s">
        <v>133</v>
      </c>
      <c r="D133" s="9" t="s">
        <v>145</v>
      </c>
      <c r="E133" s="9">
        <v>1</v>
      </c>
      <c r="F133" s="10">
        <v>120000</v>
      </c>
      <c r="G133" s="55">
        <v>119990</v>
      </c>
      <c r="H133" s="8" t="str">
        <f t="shared" si="78"/>
        <v>Cumple</v>
      </c>
      <c r="I133" s="55">
        <v>120000</v>
      </c>
      <c r="J133" s="8" t="str">
        <f t="shared" si="79"/>
        <v>Cumple</v>
      </c>
      <c r="K133" s="55"/>
      <c r="L133" s="8" t="str">
        <f t="shared" si="80"/>
        <v/>
      </c>
      <c r="M133" s="55">
        <v>120000</v>
      </c>
      <c r="N133" s="8" t="str">
        <f t="shared" si="81"/>
        <v>Cumple</v>
      </c>
      <c r="O133" s="55">
        <v>113400</v>
      </c>
      <c r="P133" s="8" t="str">
        <f t="shared" si="82"/>
        <v>Cumple</v>
      </c>
      <c r="Q133" s="55">
        <v>120000</v>
      </c>
      <c r="R133" s="8" t="str">
        <f t="shared" si="83"/>
        <v>Cumple</v>
      </c>
      <c r="S133" s="55">
        <v>119998</v>
      </c>
      <c r="T133" s="8" t="str">
        <f t="shared" si="84"/>
        <v>Cumple</v>
      </c>
      <c r="U133" s="8">
        <v>120000</v>
      </c>
      <c r="V133" s="8" t="str">
        <f t="shared" si="85"/>
        <v>Cumple</v>
      </c>
      <c r="W133" s="8"/>
      <c r="X133" s="8" t="str">
        <f t="shared" si="86"/>
        <v/>
      </c>
      <c r="Y133" s="8">
        <v>120000</v>
      </c>
      <c r="Z133" s="8" t="str">
        <f t="shared" si="87"/>
        <v>Cumple</v>
      </c>
      <c r="AA133" s="8">
        <v>114000</v>
      </c>
      <c r="AB133" s="8" t="str">
        <f t="shared" si="88"/>
        <v>Cumple</v>
      </c>
      <c r="AC133" s="8">
        <v>120000</v>
      </c>
      <c r="AD133" s="8" t="str">
        <f t="shared" si="89"/>
        <v>Cumple</v>
      </c>
      <c r="AE133" s="8">
        <v>120000</v>
      </c>
      <c r="AF133" s="8" t="str">
        <f t="shared" si="90"/>
        <v>Cumple</v>
      </c>
      <c r="AG133" s="8">
        <v>120000</v>
      </c>
      <c r="AH133" s="8" t="str">
        <f t="shared" si="91"/>
        <v>Cumple</v>
      </c>
      <c r="AI133" s="8">
        <v>113999</v>
      </c>
      <c r="AJ133" s="8" t="str">
        <f t="shared" si="92"/>
        <v>Cumple</v>
      </c>
      <c r="AK133" s="8">
        <v>120000</v>
      </c>
      <c r="AL133" s="8" t="str">
        <f t="shared" si="93"/>
        <v>Cumple</v>
      </c>
      <c r="AM133" s="8">
        <v>114286</v>
      </c>
      <c r="AN133" s="8" t="str">
        <f t="shared" si="94"/>
        <v>Cumple</v>
      </c>
      <c r="AO133" s="8">
        <v>120000</v>
      </c>
      <c r="AP133" s="8" t="str">
        <f t="shared" si="95"/>
        <v>Cumple</v>
      </c>
      <c r="AQ133" s="46">
        <f t="shared" si="96"/>
        <v>96000</v>
      </c>
      <c r="AR133" s="46">
        <f t="shared" si="97"/>
        <v>113652.87815247613</v>
      </c>
      <c r="AS133" s="36"/>
      <c r="AT133" s="61"/>
    </row>
    <row r="134" spans="2:46" x14ac:dyDescent="0.3">
      <c r="B134" s="9">
        <v>102</v>
      </c>
      <c r="C134" s="53" t="s">
        <v>134</v>
      </c>
      <c r="D134" s="9" t="s">
        <v>145</v>
      </c>
      <c r="E134" s="9">
        <v>1</v>
      </c>
      <c r="F134" s="10">
        <v>92500</v>
      </c>
      <c r="G134" s="55">
        <v>92490</v>
      </c>
      <c r="H134" s="8" t="str">
        <f t="shared" si="78"/>
        <v>Cumple</v>
      </c>
      <c r="I134" s="55">
        <v>92500</v>
      </c>
      <c r="J134" s="8" t="str">
        <f t="shared" si="79"/>
        <v>Cumple</v>
      </c>
      <c r="K134" s="55"/>
      <c r="L134" s="8" t="str">
        <f t="shared" si="80"/>
        <v/>
      </c>
      <c r="M134" s="55">
        <v>92500</v>
      </c>
      <c r="N134" s="8" t="str">
        <f t="shared" si="81"/>
        <v>Cumple</v>
      </c>
      <c r="O134" s="55">
        <v>87412</v>
      </c>
      <c r="P134" s="8" t="str">
        <f t="shared" si="82"/>
        <v>Cumple</v>
      </c>
      <c r="Q134" s="55">
        <v>92500</v>
      </c>
      <c r="R134" s="8" t="str">
        <f t="shared" si="83"/>
        <v>Cumple</v>
      </c>
      <c r="S134" s="55">
        <v>92498</v>
      </c>
      <c r="T134" s="8" t="str">
        <f t="shared" si="84"/>
        <v>Cumple</v>
      </c>
      <c r="U134" s="8">
        <v>92500</v>
      </c>
      <c r="V134" s="8" t="str">
        <f t="shared" si="85"/>
        <v>Cumple</v>
      </c>
      <c r="W134" s="8"/>
      <c r="X134" s="8" t="str">
        <f t="shared" si="86"/>
        <v/>
      </c>
      <c r="Y134" s="8">
        <v>92500</v>
      </c>
      <c r="Z134" s="8" t="str">
        <f t="shared" si="87"/>
        <v>Cumple</v>
      </c>
      <c r="AA134" s="8">
        <v>87875</v>
      </c>
      <c r="AB134" s="8" t="str">
        <f t="shared" si="88"/>
        <v>Cumple</v>
      </c>
      <c r="AC134" s="8">
        <v>92500</v>
      </c>
      <c r="AD134" s="8" t="str">
        <f t="shared" si="89"/>
        <v>Cumple</v>
      </c>
      <c r="AE134" s="8">
        <v>92500</v>
      </c>
      <c r="AF134" s="8" t="str">
        <f t="shared" si="90"/>
        <v>Cumple</v>
      </c>
      <c r="AG134" s="8">
        <v>92500</v>
      </c>
      <c r="AH134" s="8" t="str">
        <f t="shared" si="91"/>
        <v>Cumple</v>
      </c>
      <c r="AI134" s="8">
        <v>87874</v>
      </c>
      <c r="AJ134" s="8" t="str">
        <f t="shared" si="92"/>
        <v>Cumple</v>
      </c>
      <c r="AK134" s="8">
        <v>92500</v>
      </c>
      <c r="AL134" s="8" t="str">
        <f t="shared" si="93"/>
        <v>Cumple</v>
      </c>
      <c r="AM134" s="8">
        <v>88095</v>
      </c>
      <c r="AN134" s="8" t="str">
        <f t="shared" si="94"/>
        <v>Cumple</v>
      </c>
      <c r="AO134" s="8">
        <v>92500</v>
      </c>
      <c r="AP134" s="8" t="str">
        <f t="shared" si="95"/>
        <v>Cumple</v>
      </c>
      <c r="AQ134" s="46">
        <f t="shared" si="96"/>
        <v>74000</v>
      </c>
      <c r="AR134" s="46">
        <f t="shared" si="97"/>
        <v>87606.975032378366</v>
      </c>
      <c r="AS134" s="36"/>
      <c r="AT134" s="61"/>
    </row>
    <row r="135" spans="2:46" x14ac:dyDescent="0.3">
      <c r="B135" s="9">
        <v>103</v>
      </c>
      <c r="C135" s="53" t="s">
        <v>135</v>
      </c>
      <c r="D135" s="9" t="s">
        <v>145</v>
      </c>
      <c r="E135" s="9">
        <v>1</v>
      </c>
      <c r="F135" s="10">
        <v>65000</v>
      </c>
      <c r="G135" s="55">
        <v>64990</v>
      </c>
      <c r="H135" s="8" t="str">
        <f t="shared" si="78"/>
        <v>Cumple</v>
      </c>
      <c r="I135" s="55">
        <v>65000</v>
      </c>
      <c r="J135" s="8" t="str">
        <f t="shared" si="79"/>
        <v>Cumple</v>
      </c>
      <c r="K135" s="55"/>
      <c r="L135" s="8" t="str">
        <f t="shared" si="80"/>
        <v/>
      </c>
      <c r="M135" s="55">
        <v>65000</v>
      </c>
      <c r="N135" s="8" t="str">
        <f t="shared" si="81"/>
        <v>Cumple</v>
      </c>
      <c r="O135" s="55">
        <v>61425</v>
      </c>
      <c r="P135" s="8" t="str">
        <f t="shared" si="82"/>
        <v>Cumple</v>
      </c>
      <c r="Q135" s="55">
        <v>65000</v>
      </c>
      <c r="R135" s="8" t="str">
        <f t="shared" si="83"/>
        <v>Cumple</v>
      </c>
      <c r="S135" s="55">
        <v>64998</v>
      </c>
      <c r="T135" s="8" t="str">
        <f t="shared" si="84"/>
        <v>Cumple</v>
      </c>
      <c r="U135" s="8">
        <v>65000</v>
      </c>
      <c r="V135" s="8" t="str">
        <f t="shared" si="85"/>
        <v>Cumple</v>
      </c>
      <c r="W135" s="8"/>
      <c r="X135" s="8" t="str">
        <f t="shared" si="86"/>
        <v/>
      </c>
      <c r="Y135" s="8">
        <v>65000</v>
      </c>
      <c r="Z135" s="8" t="str">
        <f t="shared" si="87"/>
        <v>Cumple</v>
      </c>
      <c r="AA135" s="8">
        <v>61750</v>
      </c>
      <c r="AB135" s="8" t="str">
        <f t="shared" si="88"/>
        <v>Cumple</v>
      </c>
      <c r="AC135" s="8">
        <v>65000</v>
      </c>
      <c r="AD135" s="8" t="str">
        <f t="shared" si="89"/>
        <v>Cumple</v>
      </c>
      <c r="AE135" s="8">
        <v>65000</v>
      </c>
      <c r="AF135" s="8" t="str">
        <f t="shared" si="90"/>
        <v>Cumple</v>
      </c>
      <c r="AG135" s="8">
        <v>65000</v>
      </c>
      <c r="AH135" s="8" t="str">
        <f t="shared" si="91"/>
        <v>Cumple</v>
      </c>
      <c r="AI135" s="8">
        <v>61749</v>
      </c>
      <c r="AJ135" s="8" t="str">
        <f t="shared" si="92"/>
        <v>Cumple</v>
      </c>
      <c r="AK135" s="8">
        <v>65000</v>
      </c>
      <c r="AL135" s="8" t="str">
        <f t="shared" si="93"/>
        <v>Cumple</v>
      </c>
      <c r="AM135" s="8">
        <v>61905</v>
      </c>
      <c r="AN135" s="8" t="str">
        <f t="shared" si="94"/>
        <v>Cumple</v>
      </c>
      <c r="AO135" s="8">
        <v>65000</v>
      </c>
      <c r="AP135" s="8" t="str">
        <f t="shared" si="95"/>
        <v>Cumple</v>
      </c>
      <c r="AQ135" s="46">
        <f t="shared" si="96"/>
        <v>52000</v>
      </c>
      <c r="AR135" s="46">
        <f t="shared" si="97"/>
        <v>61561.649170449309</v>
      </c>
      <c r="AS135" s="36"/>
      <c r="AT135" s="61"/>
    </row>
    <row r="136" spans="2:46" x14ac:dyDescent="0.3">
      <c r="B136" s="9">
        <v>104</v>
      </c>
      <c r="C136" s="53" t="s">
        <v>136</v>
      </c>
      <c r="D136" s="9" t="s">
        <v>145</v>
      </c>
      <c r="E136" s="9">
        <v>1</v>
      </c>
      <c r="F136" s="10">
        <v>37500</v>
      </c>
      <c r="G136" s="55">
        <v>37490</v>
      </c>
      <c r="H136" s="8" t="str">
        <f t="shared" si="78"/>
        <v>Cumple</v>
      </c>
      <c r="I136" s="55">
        <v>37500</v>
      </c>
      <c r="J136" s="8" t="str">
        <f t="shared" si="79"/>
        <v>Cumple</v>
      </c>
      <c r="K136" s="55"/>
      <c r="L136" s="8" t="str">
        <f t="shared" si="80"/>
        <v/>
      </c>
      <c r="M136" s="55">
        <v>37500</v>
      </c>
      <c r="N136" s="8" t="str">
        <f t="shared" si="81"/>
        <v>Cumple</v>
      </c>
      <c r="O136" s="55">
        <v>35437</v>
      </c>
      <c r="P136" s="8" t="str">
        <f t="shared" si="82"/>
        <v>Cumple</v>
      </c>
      <c r="Q136" s="55">
        <v>37500</v>
      </c>
      <c r="R136" s="8" t="str">
        <f t="shared" si="83"/>
        <v>Cumple</v>
      </c>
      <c r="S136" s="55">
        <v>37498</v>
      </c>
      <c r="T136" s="8" t="str">
        <f t="shared" si="84"/>
        <v>Cumple</v>
      </c>
      <c r="U136" s="8">
        <v>37500</v>
      </c>
      <c r="V136" s="8" t="str">
        <f t="shared" si="85"/>
        <v>Cumple</v>
      </c>
      <c r="W136" s="8"/>
      <c r="X136" s="8" t="str">
        <f t="shared" si="86"/>
        <v/>
      </c>
      <c r="Y136" s="8">
        <v>37500</v>
      </c>
      <c r="Z136" s="8" t="str">
        <f t="shared" si="87"/>
        <v>Cumple</v>
      </c>
      <c r="AA136" s="8">
        <v>35625</v>
      </c>
      <c r="AB136" s="8" t="str">
        <f t="shared" si="88"/>
        <v>Cumple</v>
      </c>
      <c r="AC136" s="8">
        <v>37500</v>
      </c>
      <c r="AD136" s="8" t="str">
        <f t="shared" si="89"/>
        <v>Cumple</v>
      </c>
      <c r="AE136" s="8">
        <v>37500</v>
      </c>
      <c r="AF136" s="8" t="str">
        <f t="shared" si="90"/>
        <v>Cumple</v>
      </c>
      <c r="AG136" s="8">
        <v>37500</v>
      </c>
      <c r="AH136" s="8" t="str">
        <f t="shared" si="91"/>
        <v>Cumple</v>
      </c>
      <c r="AI136" s="8">
        <v>35624</v>
      </c>
      <c r="AJ136" s="8" t="str">
        <f t="shared" si="92"/>
        <v>Cumple</v>
      </c>
      <c r="AK136" s="8">
        <v>37500</v>
      </c>
      <c r="AL136" s="8" t="str">
        <f t="shared" si="93"/>
        <v>Cumple</v>
      </c>
      <c r="AM136" s="8">
        <v>35714</v>
      </c>
      <c r="AN136" s="8" t="str">
        <f t="shared" si="94"/>
        <v>Cumple</v>
      </c>
      <c r="AO136" s="8">
        <v>37500</v>
      </c>
      <c r="AP136" s="8" t="str">
        <f t="shared" si="95"/>
        <v>Cumple</v>
      </c>
      <c r="AQ136" s="46">
        <f t="shared" si="96"/>
        <v>30000</v>
      </c>
      <c r="AR136" s="46">
        <f t="shared" si="97"/>
        <v>35515.745669832562</v>
      </c>
      <c r="AS136" s="36"/>
      <c r="AT136" s="61"/>
    </row>
    <row r="137" spans="2:46" x14ac:dyDescent="0.3">
      <c r="B137" s="9">
        <v>105</v>
      </c>
      <c r="C137" s="53" t="s">
        <v>137</v>
      </c>
      <c r="D137" s="9" t="s">
        <v>145</v>
      </c>
      <c r="E137" s="9">
        <v>1</v>
      </c>
      <c r="F137" s="10">
        <v>47500</v>
      </c>
      <c r="G137" s="55">
        <v>47490</v>
      </c>
      <c r="H137" s="8" t="str">
        <f t="shared" si="78"/>
        <v>Cumple</v>
      </c>
      <c r="I137" s="55">
        <v>47500</v>
      </c>
      <c r="J137" s="8" t="str">
        <f t="shared" si="79"/>
        <v>Cumple</v>
      </c>
      <c r="K137" s="55"/>
      <c r="L137" s="8" t="str">
        <f t="shared" si="80"/>
        <v/>
      </c>
      <c r="M137" s="55">
        <v>47500</v>
      </c>
      <c r="N137" s="8" t="str">
        <f t="shared" si="81"/>
        <v>Cumple</v>
      </c>
      <c r="O137" s="55">
        <v>44887</v>
      </c>
      <c r="P137" s="8" t="str">
        <f t="shared" si="82"/>
        <v>Cumple</v>
      </c>
      <c r="Q137" s="55">
        <v>47500</v>
      </c>
      <c r="R137" s="8" t="str">
        <f t="shared" si="83"/>
        <v>Cumple</v>
      </c>
      <c r="S137" s="55">
        <v>47498</v>
      </c>
      <c r="T137" s="8" t="str">
        <f t="shared" si="84"/>
        <v>Cumple</v>
      </c>
      <c r="U137" s="8">
        <v>47500</v>
      </c>
      <c r="V137" s="8" t="str">
        <f t="shared" si="85"/>
        <v>Cumple</v>
      </c>
      <c r="W137" s="8"/>
      <c r="X137" s="8" t="str">
        <f t="shared" si="86"/>
        <v/>
      </c>
      <c r="Y137" s="8">
        <v>47500</v>
      </c>
      <c r="Z137" s="8" t="str">
        <f t="shared" si="87"/>
        <v>Cumple</v>
      </c>
      <c r="AA137" s="8">
        <v>45125</v>
      </c>
      <c r="AB137" s="8" t="str">
        <f t="shared" si="88"/>
        <v>Cumple</v>
      </c>
      <c r="AC137" s="8">
        <v>47500</v>
      </c>
      <c r="AD137" s="8" t="str">
        <f t="shared" si="89"/>
        <v>Cumple</v>
      </c>
      <c r="AE137" s="8">
        <v>47500</v>
      </c>
      <c r="AF137" s="8" t="str">
        <f t="shared" si="90"/>
        <v>Cumple</v>
      </c>
      <c r="AG137" s="8">
        <v>47500</v>
      </c>
      <c r="AH137" s="8" t="str">
        <f t="shared" si="91"/>
        <v>Cumple</v>
      </c>
      <c r="AI137" s="8">
        <v>45124</v>
      </c>
      <c r="AJ137" s="8" t="str">
        <f t="shared" si="92"/>
        <v>Cumple</v>
      </c>
      <c r="AK137" s="8">
        <v>47500</v>
      </c>
      <c r="AL137" s="8" t="str">
        <f t="shared" si="93"/>
        <v>Cumple</v>
      </c>
      <c r="AM137" s="8">
        <v>45238</v>
      </c>
      <c r="AN137" s="8" t="str">
        <f t="shared" si="94"/>
        <v>Cumple</v>
      </c>
      <c r="AO137" s="8">
        <v>47500</v>
      </c>
      <c r="AP137" s="8" t="str">
        <f t="shared" si="95"/>
        <v>Cumple</v>
      </c>
      <c r="AQ137" s="46">
        <f t="shared" si="96"/>
        <v>38000</v>
      </c>
      <c r="AR137" s="46">
        <f t="shared" si="97"/>
        <v>44986.878399464804</v>
      </c>
      <c r="AS137" s="36"/>
      <c r="AT137" s="61"/>
    </row>
    <row r="138" spans="2:46" x14ac:dyDescent="0.3">
      <c r="B138" s="9">
        <v>106</v>
      </c>
      <c r="C138" s="53" t="s">
        <v>138</v>
      </c>
      <c r="D138" s="9" t="s">
        <v>145</v>
      </c>
      <c r="E138" s="9">
        <v>1</v>
      </c>
      <c r="F138" s="10">
        <v>32500</v>
      </c>
      <c r="G138" s="55">
        <v>32490</v>
      </c>
      <c r="H138" s="8" t="str">
        <f t="shared" si="78"/>
        <v>Cumple</v>
      </c>
      <c r="I138" s="55">
        <v>32500</v>
      </c>
      <c r="J138" s="8" t="str">
        <f t="shared" si="79"/>
        <v>Cumple</v>
      </c>
      <c r="K138" s="55"/>
      <c r="L138" s="8" t="str">
        <f t="shared" si="80"/>
        <v/>
      </c>
      <c r="M138" s="55">
        <v>32500</v>
      </c>
      <c r="N138" s="8" t="str">
        <f t="shared" si="81"/>
        <v>Cumple</v>
      </c>
      <c r="O138" s="55">
        <v>30712</v>
      </c>
      <c r="P138" s="8" t="str">
        <f t="shared" si="82"/>
        <v>Cumple</v>
      </c>
      <c r="Q138" s="55">
        <v>32500</v>
      </c>
      <c r="R138" s="8" t="str">
        <f t="shared" si="83"/>
        <v>Cumple</v>
      </c>
      <c r="S138" s="55">
        <v>32498</v>
      </c>
      <c r="T138" s="8" t="str">
        <f t="shared" si="84"/>
        <v>Cumple</v>
      </c>
      <c r="U138" s="8">
        <v>32500</v>
      </c>
      <c r="V138" s="8" t="str">
        <f t="shared" si="85"/>
        <v>Cumple</v>
      </c>
      <c r="W138" s="8"/>
      <c r="X138" s="8" t="str">
        <f t="shared" si="86"/>
        <v/>
      </c>
      <c r="Y138" s="8">
        <v>32500</v>
      </c>
      <c r="Z138" s="8" t="str">
        <f t="shared" si="87"/>
        <v>Cumple</v>
      </c>
      <c r="AA138" s="8">
        <v>30875</v>
      </c>
      <c r="AB138" s="8" t="str">
        <f t="shared" si="88"/>
        <v>Cumple</v>
      </c>
      <c r="AC138" s="8">
        <v>32500</v>
      </c>
      <c r="AD138" s="8" t="str">
        <f t="shared" si="89"/>
        <v>Cumple</v>
      </c>
      <c r="AE138" s="8">
        <v>32500</v>
      </c>
      <c r="AF138" s="8" t="str">
        <f t="shared" si="90"/>
        <v>Cumple</v>
      </c>
      <c r="AG138" s="8">
        <v>32500</v>
      </c>
      <c r="AH138" s="8" t="str">
        <f t="shared" si="91"/>
        <v>Cumple</v>
      </c>
      <c r="AI138" s="8">
        <v>30874</v>
      </c>
      <c r="AJ138" s="8" t="str">
        <f t="shared" si="92"/>
        <v>Cumple</v>
      </c>
      <c r="AK138" s="8">
        <v>32500</v>
      </c>
      <c r="AL138" s="8" t="str">
        <f t="shared" si="93"/>
        <v>Cumple</v>
      </c>
      <c r="AM138" s="8">
        <v>30952</v>
      </c>
      <c r="AN138" s="8" t="str">
        <f t="shared" si="94"/>
        <v>Cumple</v>
      </c>
      <c r="AO138" s="8">
        <v>32500</v>
      </c>
      <c r="AP138" s="8" t="str">
        <f t="shared" si="95"/>
        <v>Cumple</v>
      </c>
      <c r="AQ138" s="46">
        <f t="shared" si="96"/>
        <v>26000</v>
      </c>
      <c r="AR138" s="46">
        <f t="shared" si="97"/>
        <v>30780.179248919372</v>
      </c>
      <c r="AS138" s="36"/>
      <c r="AT138" s="61"/>
    </row>
    <row r="139" spans="2:46" x14ac:dyDescent="0.3">
      <c r="B139" s="9">
        <v>107</v>
      </c>
      <c r="C139" s="53" t="s">
        <v>139</v>
      </c>
      <c r="D139" s="9" t="s">
        <v>145</v>
      </c>
      <c r="E139" s="9">
        <v>1</v>
      </c>
      <c r="F139" s="10">
        <v>65000</v>
      </c>
      <c r="G139" s="55">
        <v>64990</v>
      </c>
      <c r="H139" s="8" t="str">
        <f t="shared" si="78"/>
        <v>Cumple</v>
      </c>
      <c r="I139" s="55">
        <v>65000</v>
      </c>
      <c r="J139" s="8" t="str">
        <f t="shared" si="79"/>
        <v>Cumple</v>
      </c>
      <c r="K139" s="55"/>
      <c r="L139" s="8" t="str">
        <f t="shared" si="80"/>
        <v/>
      </c>
      <c r="M139" s="55">
        <v>65000</v>
      </c>
      <c r="N139" s="8" t="str">
        <f t="shared" si="81"/>
        <v>Cumple</v>
      </c>
      <c r="O139" s="55">
        <v>61425</v>
      </c>
      <c r="P139" s="8" t="str">
        <f t="shared" si="82"/>
        <v>Cumple</v>
      </c>
      <c r="Q139" s="55">
        <v>65000</v>
      </c>
      <c r="R139" s="8" t="str">
        <f t="shared" si="83"/>
        <v>Cumple</v>
      </c>
      <c r="S139" s="55">
        <v>64998</v>
      </c>
      <c r="T139" s="8" t="str">
        <f t="shared" si="84"/>
        <v>Cumple</v>
      </c>
      <c r="U139" s="8">
        <v>65000</v>
      </c>
      <c r="V139" s="8" t="str">
        <f t="shared" si="85"/>
        <v>Cumple</v>
      </c>
      <c r="W139" s="8"/>
      <c r="X139" s="8" t="str">
        <f t="shared" si="86"/>
        <v/>
      </c>
      <c r="Y139" s="8">
        <v>65000</v>
      </c>
      <c r="Z139" s="8" t="str">
        <f t="shared" si="87"/>
        <v>Cumple</v>
      </c>
      <c r="AA139" s="8">
        <v>61750</v>
      </c>
      <c r="AB139" s="8" t="str">
        <f t="shared" si="88"/>
        <v>Cumple</v>
      </c>
      <c r="AC139" s="8">
        <v>65000</v>
      </c>
      <c r="AD139" s="8" t="str">
        <f t="shared" si="89"/>
        <v>Cumple</v>
      </c>
      <c r="AE139" s="8">
        <v>65000</v>
      </c>
      <c r="AF139" s="8" t="str">
        <f t="shared" si="90"/>
        <v>Cumple</v>
      </c>
      <c r="AG139" s="8">
        <v>65000</v>
      </c>
      <c r="AH139" s="8" t="str">
        <f t="shared" si="91"/>
        <v>Cumple</v>
      </c>
      <c r="AI139" s="8">
        <v>61749</v>
      </c>
      <c r="AJ139" s="8" t="str">
        <f t="shared" si="92"/>
        <v>Cumple</v>
      </c>
      <c r="AK139" s="8">
        <v>65000</v>
      </c>
      <c r="AL139" s="8" t="str">
        <f t="shared" si="93"/>
        <v>Cumple</v>
      </c>
      <c r="AM139" s="8">
        <v>61905</v>
      </c>
      <c r="AN139" s="8" t="str">
        <f t="shared" si="94"/>
        <v>Cumple</v>
      </c>
      <c r="AO139" s="8">
        <v>65000</v>
      </c>
      <c r="AP139" s="8" t="str">
        <f t="shared" si="95"/>
        <v>Cumple</v>
      </c>
      <c r="AQ139" s="46">
        <f t="shared" si="96"/>
        <v>52000</v>
      </c>
      <c r="AR139" s="46">
        <f t="shared" si="97"/>
        <v>61561.649170449309</v>
      </c>
      <c r="AS139" s="36"/>
      <c r="AT139" s="61"/>
    </row>
    <row r="140" spans="2:46" x14ac:dyDescent="0.3">
      <c r="B140" s="9">
        <v>108</v>
      </c>
      <c r="C140" s="53" t="s">
        <v>140</v>
      </c>
      <c r="D140" s="9" t="s">
        <v>145</v>
      </c>
      <c r="E140" s="9">
        <v>1</v>
      </c>
      <c r="F140" s="10">
        <v>305000</v>
      </c>
      <c r="G140" s="55">
        <v>304990</v>
      </c>
      <c r="H140" s="8" t="str">
        <f t="shared" si="78"/>
        <v>Cumple</v>
      </c>
      <c r="I140" s="55">
        <v>305000</v>
      </c>
      <c r="J140" s="8" t="str">
        <f t="shared" si="79"/>
        <v>Cumple</v>
      </c>
      <c r="K140" s="55"/>
      <c r="L140" s="8" t="str">
        <f t="shared" si="80"/>
        <v/>
      </c>
      <c r="M140" s="55">
        <v>305000</v>
      </c>
      <c r="N140" s="8" t="str">
        <f t="shared" si="81"/>
        <v>Cumple</v>
      </c>
      <c r="O140" s="55">
        <v>288225</v>
      </c>
      <c r="P140" s="8" t="str">
        <f t="shared" si="82"/>
        <v>Cumple</v>
      </c>
      <c r="Q140" s="55">
        <v>305000</v>
      </c>
      <c r="R140" s="8" t="str">
        <f t="shared" si="83"/>
        <v>Cumple</v>
      </c>
      <c r="S140" s="55">
        <v>304998</v>
      </c>
      <c r="T140" s="8" t="str">
        <f t="shared" si="84"/>
        <v>Cumple</v>
      </c>
      <c r="U140" s="8">
        <v>305000</v>
      </c>
      <c r="V140" s="8" t="str">
        <f t="shared" si="85"/>
        <v>Cumple</v>
      </c>
      <c r="W140" s="8"/>
      <c r="X140" s="8" t="str">
        <f t="shared" si="86"/>
        <v/>
      </c>
      <c r="Y140" s="8">
        <v>305000</v>
      </c>
      <c r="Z140" s="8" t="str">
        <f t="shared" si="87"/>
        <v>Cumple</v>
      </c>
      <c r="AA140" s="8">
        <v>289750</v>
      </c>
      <c r="AB140" s="8" t="str">
        <f t="shared" si="88"/>
        <v>Cumple</v>
      </c>
      <c r="AC140" s="8">
        <v>305000</v>
      </c>
      <c r="AD140" s="8" t="str">
        <f t="shared" si="89"/>
        <v>Cumple</v>
      </c>
      <c r="AE140" s="8">
        <v>305000</v>
      </c>
      <c r="AF140" s="8" t="str">
        <f t="shared" si="90"/>
        <v>Cumple</v>
      </c>
      <c r="AG140" s="8">
        <v>305000</v>
      </c>
      <c r="AH140" s="8" t="str">
        <f t="shared" si="91"/>
        <v>Cumple</v>
      </c>
      <c r="AI140" s="8">
        <v>289749</v>
      </c>
      <c r="AJ140" s="8" t="str">
        <f t="shared" si="92"/>
        <v>Cumple</v>
      </c>
      <c r="AK140" s="8">
        <v>305000</v>
      </c>
      <c r="AL140" s="8" t="str">
        <f t="shared" si="93"/>
        <v>Cumple</v>
      </c>
      <c r="AM140" s="8">
        <v>290476</v>
      </c>
      <c r="AN140" s="8" t="str">
        <f t="shared" si="94"/>
        <v>Cumple</v>
      </c>
      <c r="AO140" s="8">
        <v>305000</v>
      </c>
      <c r="AP140" s="8" t="str">
        <f t="shared" si="95"/>
        <v>Cumple</v>
      </c>
      <c r="AQ140" s="46">
        <f t="shared" si="96"/>
        <v>244000</v>
      </c>
      <c r="AR140" s="46">
        <f t="shared" si="97"/>
        <v>288868.82937260251</v>
      </c>
      <c r="AS140" s="36"/>
      <c r="AT140" s="61"/>
    </row>
    <row r="141" spans="2:46" x14ac:dyDescent="0.3">
      <c r="B141" s="9">
        <v>109</v>
      </c>
      <c r="C141" s="53" t="s">
        <v>141</v>
      </c>
      <c r="D141" s="9" t="s">
        <v>145</v>
      </c>
      <c r="E141" s="9">
        <v>1</v>
      </c>
      <c r="F141" s="10">
        <v>92500</v>
      </c>
      <c r="G141" s="55">
        <v>92490</v>
      </c>
      <c r="H141" s="8" t="str">
        <f t="shared" si="78"/>
        <v>Cumple</v>
      </c>
      <c r="I141" s="55">
        <v>92500</v>
      </c>
      <c r="J141" s="8" t="str">
        <f t="shared" si="79"/>
        <v>Cumple</v>
      </c>
      <c r="K141" s="55"/>
      <c r="L141" s="8" t="str">
        <f t="shared" si="80"/>
        <v/>
      </c>
      <c r="M141" s="55">
        <v>92500</v>
      </c>
      <c r="N141" s="8" t="str">
        <f t="shared" si="81"/>
        <v>Cumple</v>
      </c>
      <c r="O141" s="55">
        <v>87412</v>
      </c>
      <c r="P141" s="8" t="str">
        <f t="shared" si="82"/>
        <v>Cumple</v>
      </c>
      <c r="Q141" s="55">
        <v>92500</v>
      </c>
      <c r="R141" s="8" t="str">
        <f t="shared" si="83"/>
        <v>Cumple</v>
      </c>
      <c r="S141" s="55">
        <v>92498</v>
      </c>
      <c r="T141" s="8" t="str">
        <f t="shared" si="84"/>
        <v>Cumple</v>
      </c>
      <c r="U141" s="8">
        <v>92500</v>
      </c>
      <c r="V141" s="8" t="str">
        <f t="shared" si="85"/>
        <v>Cumple</v>
      </c>
      <c r="W141" s="8"/>
      <c r="X141" s="8" t="str">
        <f t="shared" si="86"/>
        <v/>
      </c>
      <c r="Y141" s="8">
        <v>92500</v>
      </c>
      <c r="Z141" s="8" t="str">
        <f t="shared" si="87"/>
        <v>Cumple</v>
      </c>
      <c r="AA141" s="8">
        <v>87875</v>
      </c>
      <c r="AB141" s="8" t="str">
        <f t="shared" si="88"/>
        <v>Cumple</v>
      </c>
      <c r="AC141" s="8">
        <v>92500</v>
      </c>
      <c r="AD141" s="8" t="str">
        <f t="shared" si="89"/>
        <v>Cumple</v>
      </c>
      <c r="AE141" s="8">
        <v>92500</v>
      </c>
      <c r="AF141" s="8" t="str">
        <f t="shared" si="90"/>
        <v>Cumple</v>
      </c>
      <c r="AG141" s="8">
        <v>92500</v>
      </c>
      <c r="AH141" s="8" t="str">
        <f t="shared" si="91"/>
        <v>Cumple</v>
      </c>
      <c r="AI141" s="8">
        <v>87874</v>
      </c>
      <c r="AJ141" s="8" t="str">
        <f t="shared" si="92"/>
        <v>Cumple</v>
      </c>
      <c r="AK141" s="8">
        <v>92500</v>
      </c>
      <c r="AL141" s="8" t="str">
        <f t="shared" si="93"/>
        <v>Cumple</v>
      </c>
      <c r="AM141" s="8">
        <v>88095</v>
      </c>
      <c r="AN141" s="8" t="str">
        <f t="shared" si="94"/>
        <v>Cumple</v>
      </c>
      <c r="AO141" s="8">
        <v>92500</v>
      </c>
      <c r="AP141" s="8" t="str">
        <f t="shared" si="95"/>
        <v>Cumple</v>
      </c>
      <c r="AQ141" s="46">
        <f t="shared" si="96"/>
        <v>74000</v>
      </c>
      <c r="AR141" s="46">
        <f t="shared" si="97"/>
        <v>87606.975032378366</v>
      </c>
      <c r="AS141" s="36"/>
      <c r="AT141" s="61"/>
    </row>
    <row r="142" spans="2:46" x14ac:dyDescent="0.3">
      <c r="B142" s="9">
        <v>110</v>
      </c>
      <c r="C142" s="53" t="s">
        <v>142</v>
      </c>
      <c r="D142" s="9" t="s">
        <v>145</v>
      </c>
      <c r="E142" s="9">
        <v>1</v>
      </c>
      <c r="F142" s="10">
        <v>42500</v>
      </c>
      <c r="G142" s="55">
        <v>42490</v>
      </c>
      <c r="H142" s="8" t="str">
        <f t="shared" si="78"/>
        <v>Cumple</v>
      </c>
      <c r="I142" s="55">
        <v>42500</v>
      </c>
      <c r="J142" s="8" t="str">
        <f t="shared" si="79"/>
        <v>Cumple</v>
      </c>
      <c r="K142" s="55"/>
      <c r="L142" s="8" t="str">
        <f t="shared" si="80"/>
        <v/>
      </c>
      <c r="M142" s="55">
        <v>42500</v>
      </c>
      <c r="N142" s="8" t="str">
        <f t="shared" si="81"/>
        <v>Cumple</v>
      </c>
      <c r="O142" s="55">
        <v>40162</v>
      </c>
      <c r="P142" s="8" t="str">
        <f t="shared" si="82"/>
        <v>Cumple</v>
      </c>
      <c r="Q142" s="55">
        <v>42500</v>
      </c>
      <c r="R142" s="8" t="str">
        <f t="shared" si="83"/>
        <v>Cumple</v>
      </c>
      <c r="S142" s="55">
        <v>42498</v>
      </c>
      <c r="T142" s="8" t="str">
        <f t="shared" si="84"/>
        <v>Cumple</v>
      </c>
      <c r="U142" s="8">
        <v>42500</v>
      </c>
      <c r="V142" s="8" t="str">
        <f t="shared" si="85"/>
        <v>Cumple</v>
      </c>
      <c r="W142" s="8"/>
      <c r="X142" s="8" t="str">
        <f t="shared" si="86"/>
        <v/>
      </c>
      <c r="Y142" s="8">
        <v>42500</v>
      </c>
      <c r="Z142" s="8" t="str">
        <f t="shared" si="87"/>
        <v>Cumple</v>
      </c>
      <c r="AA142" s="8">
        <v>40375</v>
      </c>
      <c r="AB142" s="8" t="str">
        <f t="shared" si="88"/>
        <v>Cumple</v>
      </c>
      <c r="AC142" s="8">
        <v>42500</v>
      </c>
      <c r="AD142" s="8" t="str">
        <f t="shared" si="89"/>
        <v>Cumple</v>
      </c>
      <c r="AE142" s="8">
        <v>42500</v>
      </c>
      <c r="AF142" s="8" t="str">
        <f t="shared" si="90"/>
        <v>Cumple</v>
      </c>
      <c r="AG142" s="8">
        <v>42500</v>
      </c>
      <c r="AH142" s="8" t="str">
        <f t="shared" si="91"/>
        <v>Cumple</v>
      </c>
      <c r="AI142" s="8">
        <v>40374</v>
      </c>
      <c r="AJ142" s="8" t="str">
        <f t="shared" si="92"/>
        <v>Cumple</v>
      </c>
      <c r="AK142" s="8">
        <v>42500</v>
      </c>
      <c r="AL142" s="8" t="str">
        <f t="shared" si="93"/>
        <v>Cumple</v>
      </c>
      <c r="AM142" s="8">
        <v>40476</v>
      </c>
      <c r="AN142" s="8" t="str">
        <f t="shared" si="94"/>
        <v>Cumple</v>
      </c>
      <c r="AO142" s="8">
        <v>42500</v>
      </c>
      <c r="AP142" s="8" t="str">
        <f t="shared" si="95"/>
        <v>Cumple</v>
      </c>
      <c r="AQ142" s="46">
        <f t="shared" si="96"/>
        <v>34000</v>
      </c>
      <c r="AR142" s="46">
        <f t="shared" si="97"/>
        <v>40251.312048948021</v>
      </c>
      <c r="AS142" s="36"/>
      <c r="AT142" s="61"/>
    </row>
    <row r="143" spans="2:46" x14ac:dyDescent="0.3">
      <c r="B143" s="9">
        <v>111</v>
      </c>
      <c r="C143" s="53" t="s">
        <v>143</v>
      </c>
      <c r="D143" s="9" t="s">
        <v>145</v>
      </c>
      <c r="E143" s="9">
        <v>1</v>
      </c>
      <c r="F143" s="10">
        <v>102500</v>
      </c>
      <c r="G143" s="55">
        <v>102490</v>
      </c>
      <c r="H143" s="8" t="str">
        <f t="shared" si="78"/>
        <v>Cumple</v>
      </c>
      <c r="I143" s="55">
        <v>102500</v>
      </c>
      <c r="J143" s="8" t="str">
        <f t="shared" si="79"/>
        <v>Cumple</v>
      </c>
      <c r="K143" s="55"/>
      <c r="L143" s="8" t="str">
        <f t="shared" si="80"/>
        <v/>
      </c>
      <c r="M143" s="55">
        <v>102500</v>
      </c>
      <c r="N143" s="8" t="str">
        <f t="shared" si="81"/>
        <v>Cumple</v>
      </c>
      <c r="O143" s="55">
        <v>96862</v>
      </c>
      <c r="P143" s="8" t="str">
        <f t="shared" si="82"/>
        <v>Cumple</v>
      </c>
      <c r="Q143" s="55">
        <v>102500</v>
      </c>
      <c r="R143" s="8" t="str">
        <f t="shared" si="83"/>
        <v>Cumple</v>
      </c>
      <c r="S143" s="55">
        <v>102498</v>
      </c>
      <c r="T143" s="8" t="str">
        <f t="shared" si="84"/>
        <v>Cumple</v>
      </c>
      <c r="U143" s="8">
        <v>102500</v>
      </c>
      <c r="V143" s="8" t="str">
        <f t="shared" si="85"/>
        <v>Cumple</v>
      </c>
      <c r="W143" s="8"/>
      <c r="X143" s="8" t="str">
        <f t="shared" si="86"/>
        <v/>
      </c>
      <c r="Y143" s="8">
        <v>102500</v>
      </c>
      <c r="Z143" s="8" t="str">
        <f t="shared" si="87"/>
        <v>Cumple</v>
      </c>
      <c r="AA143" s="8">
        <v>97375</v>
      </c>
      <c r="AB143" s="8" t="str">
        <f t="shared" si="88"/>
        <v>Cumple</v>
      </c>
      <c r="AC143" s="8">
        <v>102500</v>
      </c>
      <c r="AD143" s="8" t="str">
        <f t="shared" si="89"/>
        <v>Cumple</v>
      </c>
      <c r="AE143" s="8">
        <v>102500</v>
      </c>
      <c r="AF143" s="8" t="str">
        <f t="shared" si="90"/>
        <v>Cumple</v>
      </c>
      <c r="AG143" s="8">
        <v>102500</v>
      </c>
      <c r="AH143" s="8" t="str">
        <f t="shared" si="91"/>
        <v>Cumple</v>
      </c>
      <c r="AI143" s="8">
        <v>97374</v>
      </c>
      <c r="AJ143" s="8" t="str">
        <f t="shared" si="92"/>
        <v>Cumple</v>
      </c>
      <c r="AK143" s="8">
        <v>102500</v>
      </c>
      <c r="AL143" s="8" t="str">
        <f t="shared" si="93"/>
        <v>Cumple</v>
      </c>
      <c r="AM143" s="8">
        <v>97619</v>
      </c>
      <c r="AN143" s="8" t="str">
        <f t="shared" si="94"/>
        <v>Cumple</v>
      </c>
      <c r="AO143" s="8">
        <v>102500</v>
      </c>
      <c r="AP143" s="8" t="str">
        <f t="shared" si="95"/>
        <v>Cumple</v>
      </c>
      <c r="AQ143" s="46">
        <f t="shared" si="96"/>
        <v>82000</v>
      </c>
      <c r="AR143" s="46">
        <f t="shared" si="97"/>
        <v>97078.107564589198</v>
      </c>
      <c r="AS143" s="36"/>
      <c r="AT143" s="61"/>
    </row>
    <row r="144" spans="2:46" x14ac:dyDescent="0.3">
      <c r="B144" s="9">
        <v>112</v>
      </c>
      <c r="C144" s="53" t="s">
        <v>144</v>
      </c>
      <c r="D144" s="9" t="s">
        <v>145</v>
      </c>
      <c r="E144" s="9">
        <v>1</v>
      </c>
      <c r="F144" s="10">
        <v>11000</v>
      </c>
      <c r="G144" s="55">
        <v>10990</v>
      </c>
      <c r="H144" s="8" t="str">
        <f t="shared" si="78"/>
        <v>Cumple</v>
      </c>
      <c r="I144" s="55">
        <v>11000</v>
      </c>
      <c r="J144" s="8" t="str">
        <f t="shared" si="79"/>
        <v>Cumple</v>
      </c>
      <c r="K144" s="55"/>
      <c r="L144" s="8" t="str">
        <f t="shared" si="80"/>
        <v/>
      </c>
      <c r="M144" s="55">
        <v>11000</v>
      </c>
      <c r="N144" s="8" t="str">
        <f t="shared" si="81"/>
        <v>Cumple</v>
      </c>
      <c r="O144" s="55">
        <v>10395</v>
      </c>
      <c r="P144" s="8" t="str">
        <f t="shared" si="82"/>
        <v>Cumple</v>
      </c>
      <c r="Q144" s="55">
        <v>11000</v>
      </c>
      <c r="R144" s="8" t="str">
        <f t="shared" si="83"/>
        <v>Cumple</v>
      </c>
      <c r="S144" s="55">
        <v>10998</v>
      </c>
      <c r="T144" s="8" t="str">
        <f t="shared" si="84"/>
        <v>Cumple</v>
      </c>
      <c r="U144" s="8">
        <v>11000</v>
      </c>
      <c r="V144" s="8" t="str">
        <f t="shared" si="85"/>
        <v>Cumple</v>
      </c>
      <c r="W144" s="8"/>
      <c r="X144" s="8" t="str">
        <f t="shared" si="86"/>
        <v/>
      </c>
      <c r="Y144" s="8">
        <v>11000</v>
      </c>
      <c r="Z144" s="8" t="str">
        <f t="shared" si="87"/>
        <v>Cumple</v>
      </c>
      <c r="AA144" s="8">
        <v>10450</v>
      </c>
      <c r="AB144" s="8" t="str">
        <f t="shared" si="88"/>
        <v>Cumple</v>
      </c>
      <c r="AC144" s="8">
        <v>11000</v>
      </c>
      <c r="AD144" s="8" t="str">
        <f t="shared" si="89"/>
        <v>Cumple</v>
      </c>
      <c r="AE144" s="8">
        <v>11000</v>
      </c>
      <c r="AF144" s="8" t="str">
        <f t="shared" si="90"/>
        <v>Cumple</v>
      </c>
      <c r="AG144" s="8">
        <v>11000</v>
      </c>
      <c r="AH144" s="8" t="str">
        <f t="shared" si="91"/>
        <v>Cumple</v>
      </c>
      <c r="AI144" s="8">
        <v>10449</v>
      </c>
      <c r="AJ144" s="8" t="str">
        <f t="shared" si="92"/>
        <v>Cumple</v>
      </c>
      <c r="AK144" s="8">
        <v>11000</v>
      </c>
      <c r="AL144" s="8" t="str">
        <f t="shared" si="93"/>
        <v>Cumple</v>
      </c>
      <c r="AM144" s="8">
        <v>10476</v>
      </c>
      <c r="AN144" s="8" t="str">
        <f t="shared" si="94"/>
        <v>Cumple</v>
      </c>
      <c r="AO144" s="8">
        <v>11000</v>
      </c>
      <c r="AP144" s="8" t="str">
        <f t="shared" si="95"/>
        <v>Cumple</v>
      </c>
      <c r="AQ144" s="46">
        <f t="shared" si="96"/>
        <v>8800</v>
      </c>
      <c r="AR144" s="46">
        <f t="shared" si="97"/>
        <v>10417.530437986312</v>
      </c>
      <c r="AS144" s="36"/>
      <c r="AT144" s="61"/>
    </row>
    <row r="146" spans="3:44" x14ac:dyDescent="0.3">
      <c r="G146" s="62">
        <f>1-(G32/$F$32)</f>
        <v>3.291409157146763E-5</v>
      </c>
      <c r="I146" s="62">
        <f>1-(I32/$F$32)</f>
        <v>0</v>
      </c>
      <c r="M146" s="62">
        <f>1-(M32/$F$32)</f>
        <v>0</v>
      </c>
      <c r="O146" s="62">
        <f>1-(O32/$F$32)</f>
        <v>5.5001031262678191E-2</v>
      </c>
      <c r="Q146" s="62">
        <f>1-(Q32/$F$32)</f>
        <v>1.0925839525802727E-3</v>
      </c>
      <c r="S146" s="62">
        <f>1-(S32/$F$32)</f>
        <v>6.1184701344307868E-6</v>
      </c>
      <c r="U146" s="62">
        <f>1-(U32/$F$32)</f>
        <v>0</v>
      </c>
      <c r="W146" s="62" t="e">
        <f>1-(W32/$F$32)</f>
        <v>#VALUE!</v>
      </c>
      <c r="Y146" s="62">
        <f>1-(Y32/$F$32)</f>
        <v>-1.0447779417351644E-2</v>
      </c>
      <c r="AA146" s="62">
        <f>1-(AA32/$F$32)</f>
        <v>5.0000000000000044E-2</v>
      </c>
      <c r="AC146" s="62">
        <f>1-(AC32/$F$32)</f>
        <v>0</v>
      </c>
      <c r="AE146" s="62">
        <f>1-(AE32/$F$32)</f>
        <v>6.3916707517925886E-3</v>
      </c>
      <c r="AG146" s="62">
        <f>1-(AG32/$F$32)</f>
        <v>0</v>
      </c>
      <c r="AI146" s="62">
        <f>1-(AI32/$F$32)</f>
        <v>5.0002978657000763E-2</v>
      </c>
      <c r="AK146" s="62">
        <f>1-(AK32/$F$32)</f>
        <v>0</v>
      </c>
      <c r="AM146" s="62">
        <f>1-(AM32/$F$32)</f>
        <v>4.761904241626691E-2</v>
      </c>
      <c r="AO146" s="62">
        <f>1-(AO32/$F$32)</f>
        <v>0</v>
      </c>
    </row>
    <row r="148" spans="3:44" ht="25.95" customHeight="1" x14ac:dyDescent="0.3">
      <c r="C148" s="71" t="s">
        <v>179</v>
      </c>
      <c r="D148" s="71"/>
      <c r="E148" s="71"/>
      <c r="F148" s="71"/>
      <c r="G148" s="71"/>
      <c r="H148" s="71"/>
      <c r="I148" s="71"/>
      <c r="J148" s="71"/>
      <c r="K148" s="71"/>
      <c r="L148" s="71"/>
      <c r="M148" s="71"/>
      <c r="N148" s="71"/>
      <c r="O148" s="71"/>
      <c r="P148" s="71"/>
      <c r="Q148" s="71"/>
      <c r="R148" s="71"/>
      <c r="S148" s="71"/>
      <c r="T148" s="71"/>
      <c r="U148" s="71"/>
      <c r="V148" s="71"/>
      <c r="W148" s="71"/>
      <c r="X148" s="71"/>
      <c r="Y148" s="71"/>
      <c r="Z148" s="71"/>
      <c r="AA148" s="71"/>
      <c r="AB148" s="71"/>
      <c r="AC148" s="71"/>
      <c r="AD148" s="71"/>
      <c r="AE148" s="71"/>
      <c r="AF148" s="71"/>
      <c r="AG148" s="71"/>
      <c r="AH148" s="71"/>
      <c r="AI148" s="71"/>
      <c r="AJ148" s="71"/>
      <c r="AK148" s="71"/>
      <c r="AL148" s="71"/>
      <c r="AM148" s="71"/>
      <c r="AN148" s="71"/>
      <c r="AO148" s="71"/>
      <c r="AP148" s="71"/>
      <c r="AQ148" s="71"/>
      <c r="AR148" s="71"/>
    </row>
    <row r="149" spans="3:44" ht="69" customHeight="1" x14ac:dyDescent="0.3">
      <c r="C149" s="71" t="s">
        <v>181</v>
      </c>
      <c r="D149" s="71"/>
      <c r="E149" s="71"/>
      <c r="F149" s="71"/>
      <c r="G149" s="71"/>
      <c r="H149" s="71"/>
      <c r="I149" s="71"/>
      <c r="J149" s="71"/>
      <c r="K149" s="71"/>
      <c r="L149" s="71"/>
      <c r="M149" s="71"/>
      <c r="N149" s="71"/>
      <c r="O149" s="71"/>
      <c r="P149" s="71"/>
      <c r="Q149" s="71"/>
      <c r="R149" s="71"/>
      <c r="S149" s="71"/>
      <c r="T149" s="71"/>
      <c r="U149" s="71"/>
      <c r="V149" s="71"/>
      <c r="W149" s="71"/>
      <c r="X149" s="71"/>
      <c r="Y149" s="71"/>
      <c r="Z149" s="71"/>
      <c r="AA149" s="71"/>
      <c r="AB149" s="71"/>
      <c r="AC149" s="71"/>
      <c r="AD149" s="71"/>
      <c r="AE149" s="71"/>
      <c r="AF149" s="71"/>
      <c r="AG149" s="71"/>
      <c r="AH149" s="71"/>
      <c r="AI149" s="71"/>
      <c r="AJ149" s="71"/>
      <c r="AK149" s="71"/>
      <c r="AL149" s="71"/>
      <c r="AM149" s="71"/>
      <c r="AN149" s="71"/>
      <c r="AO149" s="71"/>
      <c r="AP149" s="71"/>
      <c r="AQ149" s="71"/>
      <c r="AR149" s="71"/>
    </row>
    <row r="154" spans="3:44" x14ac:dyDescent="0.3">
      <c r="C154" s="42" t="s">
        <v>31</v>
      </c>
    </row>
    <row r="155" spans="3:44" x14ac:dyDescent="0.3">
      <c r="C155" s="7" t="s">
        <v>8</v>
      </c>
    </row>
    <row r="156" spans="3:44" x14ac:dyDescent="0.3">
      <c r="C156" s="7" t="s">
        <v>9</v>
      </c>
    </row>
  </sheetData>
  <autoFilter ref="B32:AS44" xr:uid="{DE38F92C-7F6F-4CEB-8040-59A51629C59A}"/>
  <mergeCells count="83">
    <mergeCell ref="C149:AR149"/>
    <mergeCell ref="Q31:R31"/>
    <mergeCell ref="S31:T31"/>
    <mergeCell ref="B2:AQ2"/>
    <mergeCell ref="Q30:R30"/>
    <mergeCell ref="S30:T30"/>
    <mergeCell ref="I31:J31"/>
    <mergeCell ref="K31:L31"/>
    <mergeCell ref="M31:N31"/>
    <mergeCell ref="O31:P31"/>
    <mergeCell ref="G31:H31"/>
    <mergeCell ref="G30:H30"/>
    <mergeCell ref="I30:J30"/>
    <mergeCell ref="B28:AQ28"/>
    <mergeCell ref="K30:L30"/>
    <mergeCell ref="M30:N30"/>
    <mergeCell ref="C25:D25"/>
    <mergeCell ref="C26:D26"/>
    <mergeCell ref="L5:M5"/>
    <mergeCell ref="O5:P5"/>
    <mergeCell ref="E5:F5"/>
    <mergeCell ref="E6:F6"/>
    <mergeCell ref="E7:F7"/>
    <mergeCell ref="E8:F8"/>
    <mergeCell ref="E9:F9"/>
    <mergeCell ref="E10:F10"/>
    <mergeCell ref="E11:F11"/>
    <mergeCell ref="E12:F12"/>
    <mergeCell ref="E13:F13"/>
    <mergeCell ref="E14:F14"/>
    <mergeCell ref="E15:F15"/>
    <mergeCell ref="E16:F16"/>
    <mergeCell ref="U30:V30"/>
    <mergeCell ref="W30:X30"/>
    <mergeCell ref="Y30:Z30"/>
    <mergeCell ref="AA30:AB30"/>
    <mergeCell ref="E17:F17"/>
    <mergeCell ref="E23:F23"/>
    <mergeCell ref="E18:F18"/>
    <mergeCell ref="E19:F19"/>
    <mergeCell ref="E20:F20"/>
    <mergeCell ref="E21:F21"/>
    <mergeCell ref="E22:F22"/>
    <mergeCell ref="O30:P30"/>
    <mergeCell ref="AC30:AD30"/>
    <mergeCell ref="AI31:AJ31"/>
    <mergeCell ref="AK31:AL31"/>
    <mergeCell ref="AM31:AN31"/>
    <mergeCell ref="AO31:AP31"/>
    <mergeCell ref="AE30:AF30"/>
    <mergeCell ref="AG30:AH30"/>
    <mergeCell ref="AI30:AJ30"/>
    <mergeCell ref="AK30:AL30"/>
    <mergeCell ref="AM30:AN30"/>
    <mergeCell ref="L6:M6"/>
    <mergeCell ref="AA29:AB29"/>
    <mergeCell ref="AC29:AD29"/>
    <mergeCell ref="AE29:AF29"/>
    <mergeCell ref="AG29:AH29"/>
    <mergeCell ref="Q29:R29"/>
    <mergeCell ref="S29:T29"/>
    <mergeCell ref="U29:V29"/>
    <mergeCell ref="W29:X29"/>
    <mergeCell ref="Y29:Z29"/>
    <mergeCell ref="K29:L29"/>
    <mergeCell ref="M29:N29"/>
    <mergeCell ref="O29:P29"/>
    <mergeCell ref="C148:AR148"/>
    <mergeCell ref="AK29:AL29"/>
    <mergeCell ref="AM29:AN29"/>
    <mergeCell ref="AO29:AP29"/>
    <mergeCell ref="C27:D27"/>
    <mergeCell ref="AI29:AJ29"/>
    <mergeCell ref="G29:H29"/>
    <mergeCell ref="I29:J29"/>
    <mergeCell ref="AO30:AP30"/>
    <mergeCell ref="U31:V31"/>
    <mergeCell ref="W31:X31"/>
    <mergeCell ref="Y31:Z31"/>
    <mergeCell ref="AA31:AB31"/>
    <mergeCell ref="AC31:AD31"/>
    <mergeCell ref="AE31:AF31"/>
    <mergeCell ref="AG31:AH31"/>
  </mergeCells>
  <phoneticPr fontId="7" type="noConversion"/>
  <conditionalFormatting sqref="I32 G32:G144">
    <cfRule type="cellIs" dxfId="62" priority="283" stopIfTrue="1" operator="greaterThan">
      <formula>$F32</formula>
    </cfRule>
    <cfRule type="cellIs" dxfId="61" priority="284" operator="lessThan">
      <formula>$AQ32</formula>
    </cfRule>
  </conditionalFormatting>
  <conditionalFormatting sqref="H32">
    <cfRule type="cellIs" dxfId="60" priority="130" operator="equal">
      <formula>"Aclarar Valores"</formula>
    </cfRule>
    <cfRule type="cellIs" dxfId="59" priority="131" operator="equal">
      <formula>"No Cumple"</formula>
    </cfRule>
    <cfRule type="cellIs" dxfId="58" priority="132" operator="equal">
      <formula>"Cumple"</formula>
    </cfRule>
  </conditionalFormatting>
  <conditionalFormatting sqref="H33:H144">
    <cfRule type="cellIs" dxfId="57" priority="74" operator="equal">
      <formula>"Aclarar Valor"</formula>
    </cfRule>
    <cfRule type="cellIs" dxfId="56" priority="75" operator="equal">
      <formula>"No Cumple"</formula>
    </cfRule>
    <cfRule type="cellIs" dxfId="55" priority="76" operator="equal">
      <formula>"Cumple"</formula>
    </cfRule>
  </conditionalFormatting>
  <conditionalFormatting sqref="I33:I144">
    <cfRule type="cellIs" dxfId="54" priority="72" stopIfTrue="1" operator="greaterThan">
      <formula>$F33</formula>
    </cfRule>
    <cfRule type="cellIs" dxfId="53" priority="73" operator="lessThan">
      <formula>$AQ33</formula>
    </cfRule>
  </conditionalFormatting>
  <conditionalFormatting sqref="J33:J144">
    <cfRule type="cellIs" dxfId="52" priority="69" operator="equal">
      <formula>"Aclarar Valor"</formula>
    </cfRule>
    <cfRule type="cellIs" dxfId="51" priority="70" operator="equal">
      <formula>"No Cumple"</formula>
    </cfRule>
    <cfRule type="cellIs" dxfId="50" priority="71" operator="equal">
      <formula>"Cumple"</formula>
    </cfRule>
  </conditionalFormatting>
  <conditionalFormatting sqref="K33:K144">
    <cfRule type="cellIs" dxfId="49" priority="67" stopIfTrue="1" operator="greaterThan">
      <formula>$F33</formula>
    </cfRule>
    <cfRule type="cellIs" dxfId="48" priority="68" operator="lessThan">
      <formula>$AQ33</formula>
    </cfRule>
  </conditionalFormatting>
  <conditionalFormatting sqref="L33:L144">
    <cfRule type="cellIs" dxfId="47" priority="64" operator="equal">
      <formula>"Aclarar Valor"</formula>
    </cfRule>
    <cfRule type="cellIs" dxfId="46" priority="65" operator="equal">
      <formula>"No Cumple"</formula>
    </cfRule>
    <cfRule type="cellIs" dxfId="45" priority="66" operator="equal">
      <formula>"Cumple"</formula>
    </cfRule>
  </conditionalFormatting>
  <conditionalFormatting sqref="M33:M144">
    <cfRule type="cellIs" dxfId="44" priority="62" stopIfTrue="1" operator="greaterThan">
      <formula>$F33</formula>
    </cfRule>
    <cfRule type="cellIs" dxfId="43" priority="63" operator="lessThan">
      <formula>$AQ33</formula>
    </cfRule>
  </conditionalFormatting>
  <conditionalFormatting sqref="N33:N144">
    <cfRule type="cellIs" dxfId="42" priority="59" operator="equal">
      <formula>"Aclarar Valor"</formula>
    </cfRule>
    <cfRule type="cellIs" dxfId="41" priority="60" operator="equal">
      <formula>"No Cumple"</formula>
    </cfRule>
    <cfRule type="cellIs" dxfId="40" priority="61" operator="equal">
      <formula>"Cumple"</formula>
    </cfRule>
  </conditionalFormatting>
  <conditionalFormatting sqref="O33:O144">
    <cfRule type="cellIs" dxfId="39" priority="57" stopIfTrue="1" operator="greaterThan">
      <formula>$F33</formula>
    </cfRule>
    <cfRule type="cellIs" dxfId="38" priority="58" operator="lessThan">
      <formula>$AQ33</formula>
    </cfRule>
  </conditionalFormatting>
  <conditionalFormatting sqref="P33:P144">
    <cfRule type="cellIs" dxfId="37" priority="54" operator="equal">
      <formula>"Aclarar Valor"</formula>
    </cfRule>
    <cfRule type="cellIs" dxfId="36" priority="55" operator="equal">
      <formula>"No Cumple"</formula>
    </cfRule>
    <cfRule type="cellIs" dxfId="35" priority="56" operator="equal">
      <formula>"Cumple"</formula>
    </cfRule>
  </conditionalFormatting>
  <conditionalFormatting sqref="Q33:Q144">
    <cfRule type="cellIs" dxfId="34" priority="52" stopIfTrue="1" operator="greaterThan">
      <formula>$F33</formula>
    </cfRule>
    <cfRule type="cellIs" dxfId="33" priority="53" operator="lessThan">
      <formula>$AQ33</formula>
    </cfRule>
  </conditionalFormatting>
  <conditionalFormatting sqref="R33:R144">
    <cfRule type="cellIs" dxfId="32" priority="49" operator="equal">
      <formula>"Aclarar Valor"</formula>
    </cfRule>
    <cfRule type="cellIs" dxfId="31" priority="50" operator="equal">
      <formula>"No Cumple"</formula>
    </cfRule>
    <cfRule type="cellIs" dxfId="30" priority="51" operator="equal">
      <formula>"Cumple"</formula>
    </cfRule>
  </conditionalFormatting>
  <conditionalFormatting sqref="S33:S144">
    <cfRule type="cellIs" dxfId="29" priority="47" stopIfTrue="1" operator="greaterThan">
      <formula>$F33</formula>
    </cfRule>
    <cfRule type="cellIs" dxfId="28" priority="48" operator="lessThan">
      <formula>$AQ33</formula>
    </cfRule>
  </conditionalFormatting>
  <conditionalFormatting sqref="T33:AP123 T125:AP144 T124:AE124 AG124:AP124">
    <cfRule type="cellIs" dxfId="27" priority="44" operator="equal">
      <formula>"Aclarar Valor"</formula>
    </cfRule>
    <cfRule type="cellIs" dxfId="26" priority="45" operator="equal">
      <formula>"No Cumple"</formula>
    </cfRule>
    <cfRule type="cellIs" dxfId="25" priority="46" operator="equal">
      <formula>"Cumple"</formula>
    </cfRule>
  </conditionalFormatting>
  <conditionalFormatting sqref="K32 M32 O32 Q32 S32 U32 Y32 AA32 AC32 AE32 AG32 AI32 AK32 AM32 AO32 W32">
    <cfRule type="cellIs" dxfId="24" priority="42" stopIfTrue="1" operator="greaterThan">
      <formula>$F32</formula>
    </cfRule>
    <cfRule type="cellIs" dxfId="23" priority="43" operator="lessThan">
      <formula>$AQ32</formula>
    </cfRule>
  </conditionalFormatting>
  <conditionalFormatting sqref="L32 T32 V32 X32 Z32 AB32 AD32 AF32 AH32 AJ32 AL32 AN32 AP32">
    <cfRule type="cellIs" dxfId="22" priority="39" operator="equal">
      <formula>"Aclarar Valores"</formula>
    </cfRule>
    <cfRule type="cellIs" dxfId="21" priority="40" operator="equal">
      <formula>"No Cumple"</formula>
    </cfRule>
    <cfRule type="cellIs" dxfId="20" priority="41" operator="equal">
      <formula>"Cumple"</formula>
    </cfRule>
  </conditionalFormatting>
  <conditionalFormatting sqref="D6:D23">
    <cfRule type="cellIs" dxfId="19" priority="36" operator="equal">
      <formula>"Aclarar Valores"</formula>
    </cfRule>
    <cfRule type="cellIs" dxfId="18" priority="37" operator="equal">
      <formula>"No Cumple"</formula>
    </cfRule>
    <cfRule type="cellIs" dxfId="17" priority="38" operator="equal">
      <formula>"Cumple"</formula>
    </cfRule>
  </conditionalFormatting>
  <conditionalFormatting sqref="J32">
    <cfRule type="cellIs" dxfId="16" priority="21" operator="equal">
      <formula>"Aclarar Valores"</formula>
    </cfRule>
    <cfRule type="cellIs" dxfId="15" priority="22" operator="equal">
      <formula>"No Cumple"</formula>
    </cfRule>
    <cfRule type="cellIs" dxfId="14" priority="23" operator="equal">
      <formula>"Cumple"</formula>
    </cfRule>
  </conditionalFormatting>
  <conditionalFormatting sqref="N32">
    <cfRule type="cellIs" dxfId="13" priority="15" operator="equal">
      <formula>"Aclarar Valores"</formula>
    </cfRule>
    <cfRule type="cellIs" dxfId="12" priority="16" operator="equal">
      <formula>"No Cumple"</formula>
    </cfRule>
    <cfRule type="cellIs" dxfId="11" priority="17" operator="equal">
      <formula>"Cumple"</formula>
    </cfRule>
  </conditionalFormatting>
  <conditionalFormatting sqref="P32">
    <cfRule type="cellIs" dxfId="10" priority="12" operator="equal">
      <formula>"Aclarar Valores"</formula>
    </cfRule>
    <cfRule type="cellIs" dxfId="9" priority="13" operator="equal">
      <formula>"No Cumple"</formula>
    </cfRule>
    <cfRule type="cellIs" dxfId="8" priority="14" operator="equal">
      <formula>"Cumple"</formula>
    </cfRule>
  </conditionalFormatting>
  <conditionalFormatting sqref="R32">
    <cfRule type="cellIs" dxfId="7" priority="9" operator="equal">
      <formula>"Aclarar Valores"</formula>
    </cfRule>
    <cfRule type="cellIs" dxfId="6" priority="10" operator="equal">
      <formula>"No Cumple"</formula>
    </cfRule>
    <cfRule type="cellIs" dxfId="5" priority="11" operator="equal">
      <formula>"Cumple"</formula>
    </cfRule>
  </conditionalFormatting>
  <conditionalFormatting sqref="G6:G23">
    <cfRule type="cellIs" dxfId="4" priority="6" operator="lessThan">
      <formula>$L$6</formula>
    </cfRule>
    <cfRule type="cellIs" dxfId="3" priority="7" operator="greaterThanOrEqual">
      <formula>$L$6</formula>
    </cfRule>
  </conditionalFormatting>
  <conditionalFormatting sqref="AF124">
    <cfRule type="cellIs" dxfId="2" priority="1" operator="equal">
      <formula>"Aclarar Valor"</formula>
    </cfRule>
    <cfRule type="cellIs" dxfId="1" priority="2" operator="equal">
      <formula>"No Cumple"</formula>
    </cfRule>
    <cfRule type="cellIs" dxfId="0" priority="3" operator="equal">
      <formula>"Cumple"</formula>
    </cfRule>
  </conditionalFormatting>
  <pageMargins left="0.7" right="0.7" top="0.75" bottom="0.75" header="0.3" footer="0.3"/>
  <pageSetup scale="3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3BD917-692E-44A7-A4F0-37E87B430EC2}">
  <sheetPr>
    <pageSetUpPr fitToPage="1"/>
  </sheetPr>
  <dimension ref="A1:K144"/>
  <sheetViews>
    <sheetView tabSelected="1" workbookViewId="0">
      <selection activeCell="C129" sqref="C129"/>
    </sheetView>
  </sheetViews>
  <sheetFormatPr baseColWidth="10" defaultColWidth="0" defaultRowHeight="14.4" x14ac:dyDescent="0.3"/>
  <cols>
    <col min="1" max="1" width="6.33203125" customWidth="1"/>
    <col min="2" max="2" width="9.33203125" customWidth="1"/>
    <col min="3" max="3" width="64.44140625" customWidth="1"/>
    <col min="4" max="4" width="12.33203125" customWidth="1"/>
    <col min="5" max="5" width="18.5546875" customWidth="1"/>
    <col min="6" max="6" width="20.33203125" customWidth="1"/>
    <col min="7" max="7" width="18.88671875" customWidth="1"/>
    <col min="8" max="8" width="19.6640625" customWidth="1"/>
    <col min="9" max="9" width="25.33203125" bestFit="1" customWidth="1"/>
    <col min="10" max="10" width="19.44140625" customWidth="1"/>
    <col min="11" max="11" width="11.5546875" customWidth="1"/>
    <col min="12" max="16384" width="11.5546875" hidden="1"/>
  </cols>
  <sheetData>
    <row r="1" spans="2:10" x14ac:dyDescent="0.3">
      <c r="B1" s="11"/>
      <c r="C1" s="11"/>
      <c r="D1" s="11"/>
      <c r="E1" s="11"/>
      <c r="F1" s="11"/>
      <c r="G1" s="11"/>
    </row>
    <row r="2" spans="2:10" ht="15.6" x14ac:dyDescent="0.3">
      <c r="B2" s="100" t="s">
        <v>165</v>
      </c>
      <c r="C2" s="100"/>
      <c r="D2" s="100"/>
      <c r="E2" s="100"/>
      <c r="F2" s="100"/>
      <c r="G2" s="100"/>
      <c r="H2" s="100"/>
      <c r="I2" s="100"/>
      <c r="J2" s="100"/>
    </row>
    <row r="3" spans="2:10" ht="27.6" customHeight="1" x14ac:dyDescent="0.3">
      <c r="B3" s="101" t="s">
        <v>166</v>
      </c>
      <c r="C3" s="101"/>
      <c r="D3" s="101"/>
      <c r="E3" s="101"/>
      <c r="F3" s="101"/>
      <c r="G3" s="101"/>
      <c r="H3" s="101"/>
      <c r="I3" s="101"/>
      <c r="J3" s="11"/>
    </row>
    <row r="4" spans="2:10" ht="30" customHeight="1" x14ac:dyDescent="0.3">
      <c r="B4" s="101"/>
      <c r="C4" s="101"/>
      <c r="D4" s="101"/>
      <c r="E4" s="101"/>
      <c r="F4" s="101"/>
      <c r="G4" s="101"/>
      <c r="H4" s="101"/>
      <c r="I4" s="101"/>
      <c r="J4" s="11"/>
    </row>
    <row r="5" spans="2:10" x14ac:dyDescent="0.3">
      <c r="B5" s="102"/>
      <c r="C5" s="102"/>
      <c r="D5" s="102"/>
      <c r="E5" s="102"/>
      <c r="F5" s="102"/>
      <c r="G5" s="102"/>
      <c r="H5" s="102"/>
      <c r="I5" s="102"/>
      <c r="J5" s="102"/>
    </row>
    <row r="6" spans="2:10" x14ac:dyDescent="0.3">
      <c r="B6" s="11"/>
      <c r="C6" s="11"/>
      <c r="D6" s="11"/>
      <c r="E6" s="11"/>
      <c r="F6" s="11"/>
      <c r="G6" s="11"/>
    </row>
    <row r="7" spans="2:10" x14ac:dyDescent="0.3">
      <c r="B7" s="90" t="s">
        <v>10</v>
      </c>
      <c r="C7" s="90"/>
      <c r="D7" s="103" t="s">
        <v>160</v>
      </c>
      <c r="E7" s="103"/>
      <c r="F7" s="103"/>
      <c r="G7" s="12" t="s">
        <v>11</v>
      </c>
      <c r="H7" s="104" t="s">
        <v>465</v>
      </c>
      <c r="I7" s="104"/>
      <c r="J7" s="13"/>
    </row>
    <row r="8" spans="2:10" x14ac:dyDescent="0.3">
      <c r="B8" s="90" t="s">
        <v>12</v>
      </c>
      <c r="C8" s="90"/>
      <c r="D8" s="14">
        <f>1-(H14/E14)</f>
        <v>0</v>
      </c>
      <c r="E8" s="15" t="s">
        <v>13</v>
      </c>
      <c r="F8" s="14" t="str">
        <f>IFERROR(AVERAGEIF(F15:F126,"&gt;0"),"")</f>
        <v/>
      </c>
      <c r="G8" s="16" t="s">
        <v>14</v>
      </c>
      <c r="H8" s="99">
        <f>IFERROR(MEDIAN(F15:F26),"")</f>
        <v>0</v>
      </c>
      <c r="I8" s="99"/>
      <c r="J8" s="17"/>
    </row>
    <row r="9" spans="2:10" x14ac:dyDescent="0.3">
      <c r="B9" s="18"/>
      <c r="C9" s="18"/>
      <c r="D9" s="19"/>
      <c r="E9" s="20"/>
      <c r="F9" s="19"/>
      <c r="G9" s="21"/>
      <c r="H9" s="22"/>
      <c r="I9" s="22"/>
      <c r="J9" s="22"/>
    </row>
    <row r="10" spans="2:10" x14ac:dyDescent="0.3">
      <c r="B10" s="90" t="s">
        <v>15</v>
      </c>
      <c r="C10" s="90"/>
      <c r="D10" s="91">
        <f>E14-H14</f>
        <v>0</v>
      </c>
      <c r="E10" s="92"/>
      <c r="F10" s="92"/>
      <c r="G10" s="67">
        <f>D10/E14</f>
        <v>0</v>
      </c>
    </row>
    <row r="11" spans="2:10" x14ac:dyDescent="0.3">
      <c r="B11" s="90" t="s">
        <v>16</v>
      </c>
      <c r="C11" s="90"/>
      <c r="D11" s="91">
        <f>OfertasEconomicas!F32-MatrizCostos_Subasta!H14</f>
        <v>2013613</v>
      </c>
      <c r="E11" s="92"/>
      <c r="F11" s="92"/>
      <c r="G11" s="67">
        <f>D11/OfertasEconomicas!F32</f>
        <v>5.5001031262678239E-2</v>
      </c>
      <c r="H11" s="47"/>
      <c r="I11" s="48"/>
    </row>
    <row r="12" spans="2:10" x14ac:dyDescent="0.3">
      <c r="B12" s="11"/>
      <c r="C12" s="11"/>
      <c r="D12" s="11"/>
      <c r="E12" s="11"/>
      <c r="F12" s="11"/>
      <c r="G12" s="11"/>
    </row>
    <row r="13" spans="2:10" ht="25.2" x14ac:dyDescent="0.3">
      <c r="B13" s="23" t="s">
        <v>17</v>
      </c>
      <c r="C13" s="23" t="s">
        <v>18</v>
      </c>
      <c r="D13" s="23" t="s">
        <v>19</v>
      </c>
      <c r="E13" s="23" t="s">
        <v>20</v>
      </c>
      <c r="F13" s="24" t="s">
        <v>21</v>
      </c>
      <c r="G13" s="24" t="s">
        <v>22</v>
      </c>
      <c r="H13" s="23" t="s">
        <v>23</v>
      </c>
      <c r="I13" s="94" t="s">
        <v>32</v>
      </c>
    </row>
    <row r="14" spans="2:10" ht="13.2" customHeight="1" x14ac:dyDescent="0.3">
      <c r="B14" s="96" t="s">
        <v>24</v>
      </c>
      <c r="C14" s="97"/>
      <c r="D14" s="98"/>
      <c r="E14" s="25">
        <f>SUM(E15:E126)</f>
        <v>34596846</v>
      </c>
      <c r="F14" s="26">
        <f>IFERROR(1-(H14/E14),"")</f>
        <v>0</v>
      </c>
      <c r="G14" s="27">
        <f t="shared" ref="G14" si="0">E14-H14</f>
        <v>0</v>
      </c>
      <c r="H14" s="66">
        <f>SUM(H15:H126)</f>
        <v>34596846</v>
      </c>
      <c r="I14" s="95"/>
    </row>
    <row r="15" spans="2:10" x14ac:dyDescent="0.3">
      <c r="B15" s="35">
        <v>1</v>
      </c>
      <c r="C15" s="28" t="str">
        <f>OfertasEconomicas!C33</f>
        <v>Balón de voleibol no. 4 | Debe cumplir como mínimo con los requisitos establecidos en la presente ficha técnica. Federación internacional de voleibol. Fivb. Especificaciones del reglamento técnico del juego.
El material de fabricación de la cubierta del balón de voleibol en cuero sintético o poliuretano
(pu)
número 4: infantil.
Circunferencia: 62 - 64 cm.
Peso: 210 - 243 g.
El balón de voleibol al ser lanzado desde una altura de 2 m. Deberá alcanzaren el primer rebote una distancia de 105a 115cm. | Incluir costos directos e indirectos (impuestos si aplica) y entrega. - Ver Ficha Tecnica Deportes 2022.pdf</v>
      </c>
      <c r="D15" s="29" t="str">
        <f>OfertasEconomicas!D33</f>
        <v>UN</v>
      </c>
      <c r="E15" s="30">
        <v>95842</v>
      </c>
      <c r="F15" s="31">
        <f>IFERROR(1-(H15/E15),"")</f>
        <v>0</v>
      </c>
      <c r="G15" s="32">
        <f>E15-H15</f>
        <v>0</v>
      </c>
      <c r="H15" s="33">
        <v>95842</v>
      </c>
      <c r="I15" s="34" t="str">
        <f>IF(H15&lt;OfertasEconomicas!AQ33,"Aclaración Recibida - Cumple.","No")</f>
        <v>No</v>
      </c>
      <c r="J15" s="68"/>
    </row>
    <row r="16" spans="2:10" x14ac:dyDescent="0.3">
      <c r="B16" s="35">
        <v>2</v>
      </c>
      <c r="C16" s="28" t="str">
        <f>OfertasEconomicas!C34</f>
        <v>Balón de voleibol no. 5 | Debe cumplir como mínimo con los requisitos establecidos en la presente ficha técnica. Federación internacional de voleibol. Fivb. Especificaciones del reglamento técnico del juego.
El material de fabricación de la cubierta del balón de voleibol en cuero sintético o poliuretano
(pu).
Número 5 para adultos.
Circunferencia: 65 - 67 cm.
Peso: 260 - 280 g.
El balón de voleibol al ser lanzado desde una altura de 2 m. Deberá alcanzaren el primer rebote una distancia de 105a 115cm. | Incluir costos directos e indirectos (impuestos si aplica) y entrega. - Ver Anexo tecnico</v>
      </c>
      <c r="D16" s="29" t="str">
        <f>OfertasEconomicas!D34</f>
        <v>UN</v>
      </c>
      <c r="E16" s="30">
        <v>95842</v>
      </c>
      <c r="F16" s="31">
        <f t="shared" ref="F16:F79" si="1">IFERROR(1-(H16/E16),"")</f>
        <v>0</v>
      </c>
      <c r="G16" s="32">
        <f t="shared" ref="G16:G79" si="2">E16-H16</f>
        <v>0</v>
      </c>
      <c r="H16" s="33">
        <v>95842</v>
      </c>
      <c r="I16" s="34" t="str">
        <f>IF(H16&lt;OfertasEconomicas!AQ34,"Aclaración Recibida - Cumple.","No")</f>
        <v>No</v>
      </c>
    </row>
    <row r="17" spans="2:9" x14ac:dyDescent="0.3">
      <c r="B17" s="35">
        <v>3</v>
      </c>
      <c r="C17" s="28" t="str">
        <f>OfertasEconomicas!C35</f>
        <v>Balón de futbol no. 3 | Debe cumplir como mínimo con los requisitos establecidos en la presente ficha técnica. Federación internacional de fútbol. Fifa. Especificaciones del reglamento técnico.
Balones fútbol:
número 3: junior. Niños hasta 8 años.
Circunferencia: 58 - 60.9 cm
peso: mín. 300 - 340 g | Incluir costos directos e indirectos (impuestos si aplica) y entrega. - Ver Anexo tecnico</v>
      </c>
      <c r="D17" s="29" t="str">
        <f>OfertasEconomicas!D35</f>
        <v>UN</v>
      </c>
      <c r="E17" s="30">
        <v>80532</v>
      </c>
      <c r="F17" s="31">
        <f t="shared" si="1"/>
        <v>0</v>
      </c>
      <c r="G17" s="32">
        <f t="shared" si="2"/>
        <v>0</v>
      </c>
      <c r="H17" s="33">
        <v>80532</v>
      </c>
      <c r="I17" s="34" t="str">
        <f>IF(H17&lt;OfertasEconomicas!AQ35,"Aclaración Recibida - Cumple.","No")</f>
        <v>No</v>
      </c>
    </row>
    <row r="18" spans="2:9" x14ac:dyDescent="0.3">
      <c r="B18" s="35">
        <v>4</v>
      </c>
      <c r="C18" s="28" t="str">
        <f>OfertasEconomicas!C36</f>
        <v>Balón de futbol no. 4 | Debe cumplir como mínimo con los requisitos establecidos en la presente ficha técnica. Federación internacional de fútbol. Fifa. Especificaciones del reglamento técnico.
Balones fútbol:
número 4: infantil. Niños entre 8 y 12 años.
Circunferencia: 63.5 - 66 cm
peso: 350 - 390 g | Incluir costos directos e indirectos (impuestos si aplica) y entrega. - Ver Anexo tecnico</v>
      </c>
      <c r="D18" s="29" t="str">
        <f>OfertasEconomicas!D36</f>
        <v>UN</v>
      </c>
      <c r="E18" s="30">
        <v>77567</v>
      </c>
      <c r="F18" s="31">
        <f t="shared" si="1"/>
        <v>0</v>
      </c>
      <c r="G18" s="32">
        <f t="shared" si="2"/>
        <v>0</v>
      </c>
      <c r="H18" s="33">
        <v>77567</v>
      </c>
      <c r="I18" s="34" t="str">
        <f>IF(H18&lt;OfertasEconomicas!AQ36,"Aclaración Recibida - Cumple.","No")</f>
        <v>No</v>
      </c>
    </row>
    <row r="19" spans="2:9" x14ac:dyDescent="0.3">
      <c r="B19" s="35">
        <v>5</v>
      </c>
      <c r="C19" s="28" t="str">
        <f>OfertasEconomicas!C37</f>
        <v>Balón de futbol no. 5 | Debe cumplir como mínimo con los requisitos establecidos en la presente ficha técnica. Federación internacional de fútbol. Fifa. Especificaciones del reglamento técnico.
Balones fútbol:
número 5: adulto. Personas de más de 13 años.
Circunferencia: 68 - 70 cm.
Peso: 410 - 450 g | Incluir costos directos e indirectos (impuestos si aplica) y entrega. - Ver Anexo tecnico</v>
      </c>
      <c r="D19" s="29" t="str">
        <f>OfertasEconomicas!D37</f>
        <v>UN</v>
      </c>
      <c r="E19" s="30">
        <v>90841</v>
      </c>
      <c r="F19" s="31">
        <f t="shared" si="1"/>
        <v>0</v>
      </c>
      <c r="G19" s="32">
        <f t="shared" si="2"/>
        <v>0</v>
      </c>
      <c r="H19" s="33">
        <v>90841</v>
      </c>
      <c r="I19" s="34" t="str">
        <f>IF(H19&lt;OfertasEconomicas!AQ37,"Aclaración Recibida - Cumple.","No")</f>
        <v>No</v>
      </c>
    </row>
    <row r="20" spans="2:9" x14ac:dyDescent="0.3">
      <c r="B20" s="35">
        <v>6</v>
      </c>
      <c r="C20" s="28" t="str">
        <f>OfertasEconomicas!C38</f>
        <v>Balón de baloncesto no. 3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3:
circunferencia: 55 - 58 cm
peso: 300 - 350 g
el balón de baloncesto al ser lanzado desde una altura de 1,80 m. Deberá alcanzar en el primer rebote una distancia de 1,20 a 1,40 m. | Incluir costos directos e indirectos (impuestos si aplica) y entrega. - Ver Anexo tecnico</v>
      </c>
      <c r="D20" s="29" t="str">
        <f>OfertasEconomicas!D38</f>
        <v>UN</v>
      </c>
      <c r="E20" s="30">
        <v>15759</v>
      </c>
      <c r="F20" s="31">
        <f t="shared" si="1"/>
        <v>0</v>
      </c>
      <c r="G20" s="32">
        <f t="shared" si="2"/>
        <v>0</v>
      </c>
      <c r="H20" s="33">
        <v>15759</v>
      </c>
      <c r="I20" s="34" t="str">
        <f>IF(H20&lt;OfertasEconomicas!AQ38,"Aclaración Recibida - Cumple.","No")</f>
        <v>No</v>
      </c>
    </row>
    <row r="21" spans="2:9" x14ac:dyDescent="0.3">
      <c r="B21" s="35">
        <v>7</v>
      </c>
      <c r="C21" s="28" t="str">
        <f>OfertasEconomicas!C39</f>
        <v>Balón de baloncesto no. 5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5:
circunferencia: 69 - 70 cm
peso: 470 - 510 g.
El balón de baloncesto al ser lanzado desde una altura de 1,80 m. Deberá alcanzar en el primer rebote una distancia de 1,20 a 1,40 m. | Incluir costos directos e indirectos (impuestos si aplica) y entrega. - Ver Anexo tecnico</v>
      </c>
      <c r="D21" s="29" t="str">
        <f>OfertasEconomicas!D39</f>
        <v>UN</v>
      </c>
      <c r="E21" s="30">
        <v>123038</v>
      </c>
      <c r="F21" s="31">
        <f t="shared" si="1"/>
        <v>0</v>
      </c>
      <c r="G21" s="32">
        <f t="shared" si="2"/>
        <v>0</v>
      </c>
      <c r="H21" s="33">
        <v>123038</v>
      </c>
      <c r="I21" s="34" t="str">
        <f>IF(H21&lt;OfertasEconomicas!AQ39,"Aclaración Recibida - Cumple.","No")</f>
        <v>No</v>
      </c>
    </row>
    <row r="22" spans="2:9" x14ac:dyDescent="0.3">
      <c r="B22" s="35">
        <v>8</v>
      </c>
      <c r="C22" s="28" t="str">
        <f>OfertasEconomicas!C40</f>
        <v>Balón de baloncesto no. 6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6:
circunferencia: 72 - 74 cm
peso: 510 - 567 g
el balón de baloncesto al ser lanzado desde una altura de 1,80 m. Deberá alcanzar en el primer rebote una distancia de 1,20 a 1,40 m. | Incluir costos directos e indirectos (impuestos si aplica) y entrega. - Ver Anexo tecnico</v>
      </c>
      <c r="D22" s="29" t="str">
        <f>OfertasEconomicas!D40</f>
        <v>UN</v>
      </c>
      <c r="E22" s="30">
        <v>86759</v>
      </c>
      <c r="F22" s="31">
        <f t="shared" si="1"/>
        <v>0</v>
      </c>
      <c r="G22" s="32">
        <f t="shared" si="2"/>
        <v>0</v>
      </c>
      <c r="H22" s="33">
        <v>86759</v>
      </c>
      <c r="I22" s="34" t="str">
        <f>IF(H22&lt;OfertasEconomicas!AQ40,"Aclaración Recibida - Cumple.","No")</f>
        <v>No</v>
      </c>
    </row>
    <row r="23" spans="2:9" x14ac:dyDescent="0.3">
      <c r="B23" s="35">
        <v>9</v>
      </c>
      <c r="C23" s="28" t="str">
        <f>OfertasEconomicas!C41</f>
        <v>Balón de baloncesto no. 7 | Debe cumplir como mínimo con los requisitos establecidos en la presente ficha técnica. Federación internacional de baloncesto. Fiba. Especificaciones del reglamento técnico del juego.
El material de fabricación de la cubierta del balón de voleibol en cuero sintético o compuesto o goma, outdoor (espacios al aire libre)
balón no. 7:
circunferencia: 74.9 -  78 cm
peso: 567 - 650 g
el balón de baloncesto al ser lanzado desde una altura de 1,80 m. Deberá alcanzar en el primer rebote una distancia de 1,20 a 1,40 m. | Incluir costos directos e indirectos (impuestos si aplica) y entrega. - Ver Anexo tecnico</v>
      </c>
      <c r="D23" s="29" t="str">
        <f>OfertasEconomicas!D41</f>
        <v>UN</v>
      </c>
      <c r="E23" s="30">
        <v>88239</v>
      </c>
      <c r="F23" s="31">
        <f t="shared" si="1"/>
        <v>0</v>
      </c>
      <c r="G23" s="32">
        <f t="shared" si="2"/>
        <v>0</v>
      </c>
      <c r="H23" s="33">
        <v>88239</v>
      </c>
      <c r="I23" s="34" t="str">
        <f>IF(H23&lt;OfertasEconomicas!AQ41,"Aclaración Recibida - Cumple.","No")</f>
        <v>No</v>
      </c>
    </row>
    <row r="24" spans="2:9" x14ac:dyDescent="0.3">
      <c r="B24" s="35">
        <v>10</v>
      </c>
      <c r="C24" s="28" t="str">
        <f>OfertasEconomicas!C42</f>
        <v>Balón de futbol de salón | Debe cumplir como mínimo con los requisitos establecidos en la presente ficha técnica. Federación internacional de fútbol de salón. Amf. Especificaciones del reglamento técnico.
Balones micro fútbol o fútbol de salón cuero pvc laminado tamaño 3/5 peso 440 a 450g circunferencia 60 a 62 cm rebote 25 a 35cm | Incluir costos directos e indirectos (impuestos si aplica) y entrega. - Ver Anexo tecnico</v>
      </c>
      <c r="D24" s="29" t="str">
        <f>OfertasEconomicas!D42</f>
        <v>UN</v>
      </c>
      <c r="E24" s="30">
        <v>116170</v>
      </c>
      <c r="F24" s="31">
        <f t="shared" si="1"/>
        <v>0</v>
      </c>
      <c r="G24" s="32">
        <f t="shared" si="2"/>
        <v>0</v>
      </c>
      <c r="H24" s="33">
        <v>116170</v>
      </c>
      <c r="I24" s="34" t="str">
        <f>IF(H24&lt;OfertasEconomicas!AQ42,"Aclaración Recibida - Cumple.","No")</f>
        <v>No</v>
      </c>
    </row>
    <row r="25" spans="2:9" x14ac:dyDescent="0.3">
      <c r="B25" s="35">
        <v>11</v>
      </c>
      <c r="C25" s="28" t="str">
        <f>OfertasEconomicas!C43</f>
        <v>Balón inestable en goma | Debe cumplir como mínimo con los requisitos establecidos en la presente ficha técnica.
Textura granulosa que proporciona retroalimentación sensorial a las terminaciones nerviosas de los pies a la vez que provee la sensación de masaje, superficie antideslizante, diámetro base: 35 cm | Incluir costos directos e indirectos (impuestos si aplica) y entrega. - Ver Anexo tecnico</v>
      </c>
      <c r="D25" s="29" t="str">
        <f>OfertasEconomicas!D43</f>
        <v>UN</v>
      </c>
      <c r="E25" s="30">
        <v>50014</v>
      </c>
      <c r="F25" s="31">
        <f t="shared" si="1"/>
        <v>0</v>
      </c>
      <c r="G25" s="32">
        <f t="shared" si="2"/>
        <v>0</v>
      </c>
      <c r="H25" s="33">
        <v>50014</v>
      </c>
      <c r="I25" s="34" t="str">
        <f>IF(H25&lt;OfertasEconomicas!AQ43,"Aclaración Recibida - Cumple.","No")</f>
        <v>No</v>
      </c>
    </row>
    <row r="26" spans="2:9" x14ac:dyDescent="0.3">
      <c r="B26" s="35">
        <v>12</v>
      </c>
      <c r="C26" s="28" t="str">
        <f>OfertasEconomicas!C44</f>
        <v>Balón medicinal | Debe cumplir como mínimo con los requisitos establecidos en la presente ficha técnica.
Es un balón esférico de cuero, goma o plástico, de diámetro variable (aproximadamente el diámetro de los hombros) con pesos diferentes. | Incluir costos directos e indirectos (impuestos si aplica) y entrega. - Ver Anexo tecnico</v>
      </c>
      <c r="D26" s="29" t="str">
        <f>OfertasEconomicas!D44</f>
        <v>UN</v>
      </c>
      <c r="E26" s="30">
        <v>95944</v>
      </c>
      <c r="F26" s="31">
        <f t="shared" si="1"/>
        <v>0</v>
      </c>
      <c r="G26" s="32">
        <f t="shared" si="2"/>
        <v>0</v>
      </c>
      <c r="H26" s="33">
        <v>95944</v>
      </c>
      <c r="I26" s="34" t="str">
        <f>IF(H26&lt;OfertasEconomicas!AQ44,"Aclaración Recibida - Cumple.","No")</f>
        <v>No</v>
      </c>
    </row>
    <row r="27" spans="2:9" x14ac:dyDescent="0.3">
      <c r="B27" s="35">
        <v>13</v>
      </c>
      <c r="C27" s="28" t="str">
        <f>OfertasEconomicas!C45</f>
        <v>Balón yoga y/o pilates | Balón en material goma diámetro: 55 cm, 65 cm o 75 cm resistente, peso máximo: 100 kilos, construido en material anti-explosión. | Incluir costos directos e indirectos (impuestos si aplica) y entrega. - Ver Anexo tecnico</v>
      </c>
      <c r="D27" s="29" t="str">
        <f>OfertasEconomicas!D45</f>
        <v>UN</v>
      </c>
      <c r="E27" s="30">
        <v>50932</v>
      </c>
      <c r="F27" s="31">
        <f t="shared" si="1"/>
        <v>0</v>
      </c>
      <c r="G27" s="32">
        <f t="shared" si="2"/>
        <v>0</v>
      </c>
      <c r="H27" s="33">
        <v>50932</v>
      </c>
      <c r="I27" s="34" t="str">
        <f>IF(H27&lt;OfertasEconomicas!AQ45,"Aclaración Recibida - Cumple.","No")</f>
        <v>No</v>
      </c>
    </row>
    <row r="28" spans="2:9" x14ac:dyDescent="0.3">
      <c r="B28" s="35">
        <v>14</v>
      </c>
      <c r="C28" s="28" t="str">
        <f>OfertasEconomicas!C46</f>
        <v>Set pelota de tenis x 3 | Pelotas de tenis de 56 a 58 gramos con tela compuesta de nylon y lana de color amarillo o verde fluorescente (set de tres (3) bolas) | Incluir costos directos e indirectos (impuestos si aplica) y entrega. - Ver Anexo tecnico</v>
      </c>
      <c r="D28" s="29" t="str">
        <f>OfertasEconomicas!D46</f>
        <v>UN</v>
      </c>
      <c r="E28" s="30">
        <v>35724</v>
      </c>
      <c r="F28" s="31">
        <f t="shared" si="1"/>
        <v>0</v>
      </c>
      <c r="G28" s="32">
        <f t="shared" si="2"/>
        <v>0</v>
      </c>
      <c r="H28" s="33">
        <v>35724</v>
      </c>
      <c r="I28" s="34" t="str">
        <f>IF(H28&lt;OfertasEconomicas!AQ46,"Aclaración Recibida - Cumple.","No")</f>
        <v>No</v>
      </c>
    </row>
    <row r="29" spans="2:9" x14ac:dyDescent="0.3">
      <c r="B29" s="35">
        <v>15</v>
      </c>
      <c r="C29" s="28" t="str">
        <f>OfertasEconomicas!C47</f>
        <v>Ajedrez | Ajedrez para enseñanza (tablero y fichas # 5). Conjunto de tablero y piezas plástico pvc, lavable y de tamaño reglamentario de competición. | Incluir costos directos e indirectos (impuestos si aplica) y entrega. - Ver Anexo tecnico</v>
      </c>
      <c r="D29" s="29" t="str">
        <f>OfertasEconomicas!D47</f>
        <v>UN</v>
      </c>
      <c r="E29" s="30">
        <v>99007</v>
      </c>
      <c r="F29" s="31">
        <f t="shared" si="1"/>
        <v>0</v>
      </c>
      <c r="G29" s="32">
        <f t="shared" si="2"/>
        <v>0</v>
      </c>
      <c r="H29" s="33">
        <v>99007</v>
      </c>
      <c r="I29" s="34" t="str">
        <f>IF(H29&lt;OfertasEconomicas!AQ47,"Aclaración Recibida - Cumple.","No")</f>
        <v>No</v>
      </c>
    </row>
    <row r="30" spans="2:9" x14ac:dyDescent="0.3">
      <c r="B30" s="35">
        <v>16</v>
      </c>
      <c r="C30" s="28" t="str">
        <f>OfertasEconomicas!C48</f>
        <v>Ajedrez adaptado visual | Ajedrez para enseñanza (tablero y fichas #5). Conjunto de tablero y piezas madera con hoyos para incrustar fichas y reconocer movimientos de tamaño reglamentario de competición. | Incluir costos directos e indirectos (impuestos si aplica) y entrega. - Ver Anexo tecnico</v>
      </c>
      <c r="D30" s="29" t="str">
        <f>OfertasEconomicas!D48</f>
        <v>UN</v>
      </c>
      <c r="E30" s="30">
        <v>244966</v>
      </c>
      <c r="F30" s="31">
        <f t="shared" si="1"/>
        <v>0</v>
      </c>
      <c r="G30" s="32">
        <f t="shared" si="2"/>
        <v>0</v>
      </c>
      <c r="H30" s="33">
        <v>244966</v>
      </c>
      <c r="I30" s="34" t="str">
        <f>IF(H30&lt;OfertasEconomicas!AQ48,"Aclaración Recibida - Cumple.","No")</f>
        <v>No</v>
      </c>
    </row>
    <row r="31" spans="2:9" x14ac:dyDescent="0.3">
      <c r="B31" s="35">
        <v>17</v>
      </c>
      <c r="C31" s="28" t="str">
        <f>OfertasEconomicas!C49</f>
        <v>Set bolas bocce | Set de 13 bolas para la práctica de boccia con maleta en lona para superficies lisas. | Incluir costos directos e indirectos (impuestos si aplica) y entrega. - Ver Anexo tecnico</v>
      </c>
      <c r="D31" s="29" t="str">
        <f>OfertasEconomicas!D49</f>
        <v>UN</v>
      </c>
      <c r="E31" s="30">
        <v>295991</v>
      </c>
      <c r="F31" s="31">
        <f t="shared" si="1"/>
        <v>0</v>
      </c>
      <c r="G31" s="32">
        <f t="shared" si="2"/>
        <v>0</v>
      </c>
      <c r="H31" s="33">
        <v>295991</v>
      </c>
      <c r="I31" s="34" t="str">
        <f>IF(H31&lt;OfertasEconomicas!AQ49,"Aclaración Recibida - Cumple.","No")</f>
        <v>No</v>
      </c>
    </row>
    <row r="32" spans="2:9" x14ac:dyDescent="0.3">
      <c r="B32" s="35">
        <v>18</v>
      </c>
      <c r="C32" s="28" t="str">
        <f>OfertasEconomicas!C50</f>
        <v>Kit patines deportivos enseñanza | Patines en línea con sistema de cierre: hebilla, velcro y speed lacing rueda / rodamientos: 70 mm / 3 chasis: compuesto, tamaño ajustable, incluye un par de coderas y par de rodilleras con casco de protección ajustable con hebilla. | Incluir costos directos e indirectos (impuestos si aplica) y entrega. - Ver Anexo tecnico</v>
      </c>
      <c r="D32" s="29" t="str">
        <f>OfertasEconomicas!D50</f>
        <v>UN</v>
      </c>
      <c r="E32" s="30">
        <v>157186</v>
      </c>
      <c r="F32" s="31">
        <f t="shared" si="1"/>
        <v>0</v>
      </c>
      <c r="G32" s="32">
        <f t="shared" si="2"/>
        <v>0</v>
      </c>
      <c r="H32" s="33">
        <v>157186</v>
      </c>
      <c r="I32" s="34" t="str">
        <f>IF(H32&lt;OfertasEconomicas!AQ50,"Aclaración Recibida - Cumple.","No")</f>
        <v>No</v>
      </c>
    </row>
    <row r="33" spans="2:9" x14ac:dyDescent="0.3">
      <c r="B33" s="35">
        <v>19</v>
      </c>
      <c r="C33" s="28" t="str">
        <f>OfertasEconomicas!C51</f>
        <v>Tula balonera | Tula balonera en lona con candado capacidad 15 balones inflados | Incluir costos directos e indirectos (impuestos si aplica) y entrega. - Ver Anexo tecnico</v>
      </c>
      <c r="D33" s="29" t="str">
        <f>OfertasEconomicas!D51</f>
        <v>UN</v>
      </c>
      <c r="E33" s="30">
        <v>86816</v>
      </c>
      <c r="F33" s="31">
        <f t="shared" si="1"/>
        <v>0</v>
      </c>
      <c r="G33" s="32">
        <f t="shared" si="2"/>
        <v>0</v>
      </c>
      <c r="H33" s="33">
        <v>86816</v>
      </c>
      <c r="I33" s="34" t="str">
        <f>IF(H33&lt;OfertasEconomicas!AQ51,"Aclaración Recibida - Cumple.","No")</f>
        <v>No</v>
      </c>
    </row>
    <row r="34" spans="2:9" x14ac:dyDescent="0.3">
      <c r="B34" s="35">
        <v>20</v>
      </c>
      <c r="C34" s="28" t="str">
        <f>OfertasEconomicas!C52</f>
        <v>Malla de fútbol tipo cabaña | Mallas deportivas en nylon #5 tipo cabaña para futbol 11 mínimo 2.10mts de alto por 7.30mts de ancho y 1.30 mts de profundidad, incluyen amarres (unidad 1 par) | Incluir costos directos e indirectos (impuestos si aplica) y entrega. - Ver Anexo tecnico</v>
      </c>
      <c r="D34" s="29" t="str">
        <f>OfertasEconomicas!D52</f>
        <v>UN</v>
      </c>
      <c r="E34" s="30">
        <v>316415</v>
      </c>
      <c r="F34" s="31">
        <f t="shared" si="1"/>
        <v>0</v>
      </c>
      <c r="G34" s="32">
        <f t="shared" si="2"/>
        <v>0</v>
      </c>
      <c r="H34" s="33">
        <v>316415</v>
      </c>
      <c r="I34" s="34" t="str">
        <f>IF(H34&lt;OfertasEconomicas!AQ52,"Aclaración Recibida - Cumple.","No")</f>
        <v>No</v>
      </c>
    </row>
    <row r="35" spans="2:9" x14ac:dyDescent="0.3">
      <c r="B35" s="35">
        <v>21</v>
      </c>
      <c r="C35" s="28" t="str">
        <f>OfertasEconomicas!C53</f>
        <v>Malla de fútbol de salón tipo cabaña | Mallas deportivas en nylon #5 tipo cabaña para futbol de salón mínimo 2 mts de alto por 3mts de ancho y 0.75 mts de profundidad, incluyen amarres (unidad 1 par) | Incluir costos directos e indirectos (impuestos si aplica) y entrega. - Ver Anexo tecnico</v>
      </c>
      <c r="D35" s="29" t="str">
        <f>OfertasEconomicas!D53</f>
        <v>UN</v>
      </c>
      <c r="E35" s="30">
        <v>188828</v>
      </c>
      <c r="F35" s="31">
        <f t="shared" si="1"/>
        <v>0</v>
      </c>
      <c r="G35" s="32">
        <f t="shared" si="2"/>
        <v>0</v>
      </c>
      <c r="H35" s="33">
        <v>188828</v>
      </c>
      <c r="I35" s="34" t="str">
        <f>IF(H35&lt;OfertasEconomicas!AQ53,"Aclaración Recibida - Cumple.","No")</f>
        <v>No</v>
      </c>
    </row>
    <row r="36" spans="2:9" x14ac:dyDescent="0.3">
      <c r="B36" s="35">
        <v>22</v>
      </c>
      <c r="C36" s="28" t="str">
        <f>OfertasEconomicas!C54</f>
        <v>Malla baloncesto | Mallas deportivas en nylon #5 tipo para baloncesto color blanco 12 aros x 12 nudos x 21 pulgadas de longitud. (unidad 1 par) | Incluir costos directos e indirectos (impuestos si aplica) y entrega. - Ver Anexo tecnico</v>
      </c>
      <c r="D36" s="29" t="str">
        <f>OfertasEconomicas!D54</f>
        <v>UN</v>
      </c>
      <c r="E36" s="30">
        <v>55344</v>
      </c>
      <c r="F36" s="31">
        <f t="shared" si="1"/>
        <v>0</v>
      </c>
      <c r="G36" s="32">
        <f t="shared" si="2"/>
        <v>0</v>
      </c>
      <c r="H36" s="33">
        <v>55344</v>
      </c>
      <c r="I36" s="34" t="str">
        <f>IF(H36&lt;OfertasEconomicas!AQ54,"Aclaración Recibida - Cumple.","No")</f>
        <v>No</v>
      </c>
    </row>
    <row r="37" spans="2:9" x14ac:dyDescent="0.3">
      <c r="B37" s="35">
        <v>23</v>
      </c>
      <c r="C37" s="28" t="str">
        <f>OfertasEconomicas!C55</f>
        <v>Platillo entrenamiento (pvc y/o goma) | Platillo entrenamiento (pvc y/o goma) | Incluir costos directos e indirectos (impuestos si aplica) y entrega. - Ver Anexo tecnico</v>
      </c>
      <c r="D37" s="29" t="str">
        <f>OfertasEconomicas!D55</f>
        <v>UN</v>
      </c>
      <c r="E37" s="30">
        <v>1692</v>
      </c>
      <c r="F37" s="31">
        <f t="shared" si="1"/>
        <v>0</v>
      </c>
      <c r="G37" s="32">
        <f t="shared" si="2"/>
        <v>0</v>
      </c>
      <c r="H37" s="33">
        <v>1692</v>
      </c>
      <c r="I37" s="34" t="str">
        <f>IF(H37&lt;OfertasEconomicas!AQ55,"Aclaración Recibida - Cumple.","No")</f>
        <v>No</v>
      </c>
    </row>
    <row r="38" spans="2:9" x14ac:dyDescent="0.3">
      <c r="B38" s="35">
        <v>24</v>
      </c>
      <c r="C38" s="28" t="str">
        <f>OfertasEconomicas!C56</f>
        <v>Estaca pvc + base de soporte en pvc | Estacas en pvc práctica deportiva (agility stick) altura mínima 1 mt. | Incluir costos directos e indirectos (impuestos si aplica) y entrega. - Ver Anexo tecnico</v>
      </c>
      <c r="D38" s="29" t="str">
        <f>OfertasEconomicas!D56</f>
        <v>UN</v>
      </c>
      <c r="E38" s="30">
        <v>35243</v>
      </c>
      <c r="F38" s="31">
        <f t="shared" si="1"/>
        <v>0</v>
      </c>
      <c r="G38" s="32">
        <f t="shared" si="2"/>
        <v>0</v>
      </c>
      <c r="H38" s="33">
        <v>35243</v>
      </c>
      <c r="I38" s="34" t="str">
        <f>IF(H38&lt;OfertasEconomicas!AQ56,"Aclaración Recibida - Cumple.","No")</f>
        <v>No</v>
      </c>
    </row>
    <row r="39" spans="2:9" x14ac:dyDescent="0.3">
      <c r="B39" s="35">
        <v>25</v>
      </c>
      <c r="C39" s="28" t="str">
        <f>OfertasEconomicas!C57</f>
        <v>Conos en pvc con huecos | Conos en pvc en colores fluorescentes mínimo de 15 cms de altura con huecos | Incluir costos directos e indirectos (impuestos si aplica) y entrega. - Ver Anexo tecnico</v>
      </c>
      <c r="D39" s="29" t="str">
        <f>OfertasEconomicas!D57</f>
        <v>UN</v>
      </c>
      <c r="E39" s="30">
        <v>12707</v>
      </c>
      <c r="F39" s="31">
        <f t="shared" si="1"/>
        <v>0</v>
      </c>
      <c r="G39" s="32">
        <f t="shared" si="2"/>
        <v>0</v>
      </c>
      <c r="H39" s="33">
        <v>12707</v>
      </c>
      <c r="I39" s="34" t="str">
        <f>IF(H39&lt;OfertasEconomicas!AQ57,"Aclaración Recibida - Cumple.","No")</f>
        <v>No</v>
      </c>
    </row>
    <row r="40" spans="2:9" x14ac:dyDescent="0.3">
      <c r="B40" s="35">
        <v>26</v>
      </c>
      <c r="C40" s="28" t="str">
        <f>OfertasEconomicas!C58</f>
        <v>Escalera de entrenamiento | Escaleras tácticas futbol en material sintético correa 100% poliéster; estructura 100% polietileno mínimo 1mt de largo. | Incluir costos directos e indirectos (impuestos si aplica) y entrega. - Ver Anexo tecnico</v>
      </c>
      <c r="D40" s="29" t="str">
        <f>OfertasEconomicas!D58</f>
        <v>UN</v>
      </c>
      <c r="E40" s="30">
        <v>47972</v>
      </c>
      <c r="F40" s="31">
        <f t="shared" si="1"/>
        <v>0</v>
      </c>
      <c r="G40" s="32">
        <f t="shared" si="2"/>
        <v>0</v>
      </c>
      <c r="H40" s="33">
        <v>47972</v>
      </c>
      <c r="I40" s="34" t="str">
        <f>IF(H40&lt;OfertasEconomicas!AQ58,"Aclaración Recibida - Cumple.","No")</f>
        <v>No</v>
      </c>
    </row>
    <row r="41" spans="2:9" x14ac:dyDescent="0.3">
      <c r="B41" s="35">
        <v>27</v>
      </c>
      <c r="C41" s="28" t="str">
        <f>OfertasEconomicas!C59</f>
        <v>Colchoneta de gimnasia | Debe cumplir como mínimo con los requisitos establecidos en la presente ficha técnica.
Colchoneta de espuma, el forro de la colchoneta en materiales como tela de tejido plano, tela de tejido de punto, tela impermeable, cuerina, entre otros. Longitud: mínima 190 cm. Altura: mínima 8 cm. Ancho mínimo: 90 cm. Tolerancia de ancho y longitud: + 0 - 2 | Incluir costos directos e indirectos (impuestos si aplica) y entrega. - Ver Anexo tecnico</v>
      </c>
      <c r="D41" s="29" t="str">
        <f>OfertasEconomicas!D59</f>
        <v>UN</v>
      </c>
      <c r="E41" s="30">
        <v>80060</v>
      </c>
      <c r="F41" s="31">
        <f t="shared" si="1"/>
        <v>0</v>
      </c>
      <c r="G41" s="32">
        <f t="shared" si="2"/>
        <v>0</v>
      </c>
      <c r="H41" s="33">
        <v>80060</v>
      </c>
      <c r="I41" s="34" t="str">
        <f>IF(H41&lt;OfertasEconomicas!AQ59,"Aclaración Recibida - Cumple.","No")</f>
        <v>No</v>
      </c>
    </row>
    <row r="42" spans="2:9" x14ac:dyDescent="0.3">
      <c r="B42" s="35">
        <v>28</v>
      </c>
      <c r="C42" s="28" t="str">
        <f>OfertasEconomicas!C60</f>
        <v>Pao de golpe | Pao de golpe con refuerzos en cuero o material sintético, 41cm de alto x 18 de ancho y 9 d3 profundidad mínimo en la parte de atrás tiene tres ajustes en reatas con velcro | Incluir costos directos e indirectos (impuestos si aplica) y entrega. - Ver Anexo tecnico</v>
      </c>
      <c r="D42" s="29" t="str">
        <f>OfertasEconomicas!D60</f>
        <v>UN</v>
      </c>
      <c r="E42" s="30">
        <v>76552</v>
      </c>
      <c r="F42" s="31">
        <f t="shared" si="1"/>
        <v>0</v>
      </c>
      <c r="G42" s="32">
        <f t="shared" si="2"/>
        <v>0</v>
      </c>
      <c r="H42" s="33">
        <v>76552</v>
      </c>
      <c r="I42" s="34" t="str">
        <f>IF(H42&lt;OfertasEconomicas!AQ60,"Aclaración Recibida - Cumple.","No")</f>
        <v>No</v>
      </c>
    </row>
    <row r="43" spans="2:9" x14ac:dyDescent="0.3">
      <c r="B43" s="35">
        <v>29</v>
      </c>
      <c r="C43" s="28" t="str">
        <f>OfertasEconomicas!C61</f>
        <v>Sección de tatami | Tatamis 60x60 cms (colchonetas de alta densidad 80% aproximadamente y forradas al vacio aptas para la práctica deportiva de taekwondo, hapkido, judo, lucha olímpica, gimnasia) | Incluir costos directos e indirectos (impuestos si aplica) y entrega. - Ver Anexo tecnico</v>
      </c>
      <c r="D43" s="29" t="str">
        <f>OfertasEconomicas!D61</f>
        <v>UN</v>
      </c>
      <c r="E43" s="30">
        <v>213794</v>
      </c>
      <c r="F43" s="31">
        <f t="shared" si="1"/>
        <v>0</v>
      </c>
      <c r="G43" s="32">
        <f t="shared" si="2"/>
        <v>0</v>
      </c>
      <c r="H43" s="33">
        <v>213794</v>
      </c>
      <c r="I43" s="34" t="str">
        <f>IF(H43&lt;OfertasEconomicas!AQ61,"Aclaración Recibida - Cumple.","No")</f>
        <v>No</v>
      </c>
    </row>
    <row r="44" spans="2:9" x14ac:dyDescent="0.3">
      <c r="B44" s="35">
        <v>30</v>
      </c>
      <c r="C44" s="28" t="str">
        <f>OfertasEconomicas!C62</f>
        <v>Slide board | Slide board tabla deslizante patinaje enrollable. Superficie plana deslizante. Base antideslizante. Incluye topes finales, incluye maleta para guardarlos en lona o material sintético medidas mínimo 60 cm x 245 cm. | Incluir costos directos e indirectos (impuestos si aplica) y entrega. - Ver Anexo tecnico</v>
      </c>
      <c r="D44" s="29" t="str">
        <f>OfertasEconomicas!D62</f>
        <v>UN</v>
      </c>
      <c r="E44" s="30">
        <v>173518</v>
      </c>
      <c r="F44" s="31">
        <f t="shared" si="1"/>
        <v>0</v>
      </c>
      <c r="G44" s="32">
        <f t="shared" si="2"/>
        <v>0</v>
      </c>
      <c r="H44" s="33">
        <v>173518</v>
      </c>
      <c r="I44" s="34" t="str">
        <f>IF(H44&lt;OfertasEconomicas!AQ62,"Aclaración Recibida - Cumple.","No")</f>
        <v>No</v>
      </c>
    </row>
    <row r="45" spans="2:9" x14ac:dyDescent="0.3">
      <c r="B45" s="35">
        <v>31</v>
      </c>
      <c r="C45" s="28" t="str">
        <f>OfertasEconomicas!C63</f>
        <v>Cuerdas deportivas | Lazos mínimos 40 cms de largo en material sintético trenzado, manilla con agarraderas en plástico o madera | Incluir costos directos e indirectos (impuestos si aplica) y entrega. - Ver Anexo tecnico</v>
      </c>
      <c r="D45" s="29" t="str">
        <f>OfertasEconomicas!D63</f>
        <v>UN</v>
      </c>
      <c r="E45" s="30">
        <v>12452</v>
      </c>
      <c r="F45" s="31">
        <f t="shared" si="1"/>
        <v>0</v>
      </c>
      <c r="G45" s="32">
        <f t="shared" si="2"/>
        <v>0</v>
      </c>
      <c r="H45" s="33">
        <v>12452</v>
      </c>
      <c r="I45" s="34" t="str">
        <f>IF(H45&lt;OfertasEconomicas!AQ63,"Aclaración Recibida - Cumple.","No")</f>
        <v>No</v>
      </c>
    </row>
    <row r="46" spans="2:9" x14ac:dyDescent="0.3">
      <c r="B46" s="35">
        <v>32</v>
      </c>
      <c r="C46" s="28" t="str">
        <f>OfertasEconomicas!C64</f>
        <v>Hula hula (aro pvc) | Hula hula en material en materiales plástico, pvc o polietileno de alta densidad mínimo de 70 cms de diámetro. | Incluir costos directos e indirectos (impuestos si aplica) y entrega. - Ver Anexo tecnico</v>
      </c>
      <c r="D46" s="29" t="str">
        <f>OfertasEconomicas!D64</f>
        <v>UN</v>
      </c>
      <c r="E46" s="30">
        <v>11340</v>
      </c>
      <c r="F46" s="31">
        <f t="shared" si="1"/>
        <v>0</v>
      </c>
      <c r="G46" s="32">
        <f t="shared" si="2"/>
        <v>0</v>
      </c>
      <c r="H46" s="33">
        <v>11340</v>
      </c>
      <c r="I46" s="34" t="str">
        <f>IF(H46&lt;OfertasEconomicas!AQ64,"Aclaración Recibida - Cumple.","No")</f>
        <v>No</v>
      </c>
    </row>
    <row r="47" spans="2:9" x14ac:dyDescent="0.3">
      <c r="B47" s="35">
        <v>33</v>
      </c>
      <c r="C47" s="28" t="str">
        <f>OfertasEconomicas!C65</f>
        <v>Fideo de espuma (natación) | Gusanitos o fideos de flotación 10 a 40 cms de diámetro, material espuma en diferentes colores | Incluir costos directos e indirectos (impuestos si aplica) y entrega. - Ver Anexo tecnico</v>
      </c>
      <c r="D47" s="29" t="str">
        <f>OfertasEconomicas!D65</f>
        <v>UN</v>
      </c>
      <c r="E47" s="30">
        <v>13472</v>
      </c>
      <c r="F47" s="31">
        <f t="shared" si="1"/>
        <v>0</v>
      </c>
      <c r="G47" s="32">
        <f t="shared" si="2"/>
        <v>0</v>
      </c>
      <c r="H47" s="33">
        <v>13472</v>
      </c>
      <c r="I47" s="34" t="str">
        <f>IF(H47&lt;OfertasEconomicas!AQ65,"Aclaración Recibida - Cumple.","No")</f>
        <v>No</v>
      </c>
    </row>
    <row r="48" spans="2:9" x14ac:dyDescent="0.3">
      <c r="B48" s="35">
        <v>34</v>
      </c>
      <c r="C48" s="28" t="str">
        <f>OfertasEconomicas!C66</f>
        <v>Tablas de flotación en espuma o pvc | Tabla de natación fabricada en espuma de célula cerrada de 50kg de densidad.
 Con agujeros. Medidas mínimas: 47x28x3 cm | Incluir costos directos e indirectos (impuestos si aplica) y entrega. - Ver Anexo tecnico</v>
      </c>
      <c r="D48" s="29" t="str">
        <f>OfertasEconomicas!D66</f>
        <v>UN</v>
      </c>
      <c r="E48" s="30">
        <v>30620</v>
      </c>
      <c r="F48" s="31">
        <f t="shared" si="1"/>
        <v>0</v>
      </c>
      <c r="G48" s="32">
        <f t="shared" si="2"/>
        <v>0</v>
      </c>
      <c r="H48" s="33">
        <v>30620</v>
      </c>
      <c r="I48" s="34" t="str">
        <f>IF(H48&lt;OfertasEconomicas!AQ66,"Aclaración Recibida - Cumple.","No")</f>
        <v>No</v>
      </c>
    </row>
    <row r="49" spans="2:9" x14ac:dyDescent="0.3">
      <c r="B49" s="35">
        <v>35</v>
      </c>
      <c r="C49" s="28" t="str">
        <f>OfertasEconomicas!C67</f>
        <v>Paracaídas entrenamiento deportivo | Cierre de velcro ajustable a la cintura, bolsa de transporte medidas: 100x100cm | Incluir costos directos e indirectos (impuestos si aplica) y entrega. - Ver Anexo tecnico</v>
      </c>
      <c r="D49" s="29" t="str">
        <f>OfertasEconomicas!D67</f>
        <v>UN</v>
      </c>
      <c r="E49" s="30">
        <v>121462</v>
      </c>
      <c r="F49" s="31">
        <f t="shared" si="1"/>
        <v>0</v>
      </c>
      <c r="G49" s="32">
        <f t="shared" si="2"/>
        <v>0</v>
      </c>
      <c r="H49" s="33">
        <v>121462</v>
      </c>
      <c r="I49" s="34" t="str">
        <f>IF(H49&lt;OfertasEconomicas!AQ67,"Aclaración Recibida - Cumple.","No")</f>
        <v>No</v>
      </c>
    </row>
    <row r="50" spans="2:9" x14ac:dyDescent="0.3">
      <c r="B50" s="35">
        <v>36</v>
      </c>
      <c r="C50" s="28" t="str">
        <f>OfertasEconomicas!C68</f>
        <v>Silbato | Debe ser elaborado en plástico (polioximetileno, poliacetal), no reciclado, con alta resistencia al impacto y cuerda mínimo de 20 cms | Incluir costos directos e indirectos (impuestos si aplica) y entrega. - Ver Anexo tecnico</v>
      </c>
      <c r="D50" s="29" t="str">
        <f>OfertasEconomicas!D68</f>
        <v>UN</v>
      </c>
      <c r="E50" s="30">
        <v>37765</v>
      </c>
      <c r="F50" s="31">
        <f t="shared" si="1"/>
        <v>0</v>
      </c>
      <c r="G50" s="32">
        <f t="shared" si="2"/>
        <v>0</v>
      </c>
      <c r="H50" s="33">
        <v>37765</v>
      </c>
      <c r="I50" s="34" t="str">
        <f>IF(H50&lt;OfertasEconomicas!AQ68,"Aclaración Recibida - Cumple.","No")</f>
        <v>No</v>
      </c>
    </row>
    <row r="51" spans="2:9" x14ac:dyDescent="0.3">
      <c r="B51" s="35">
        <v>37</v>
      </c>
      <c r="C51" s="28" t="str">
        <f>OfertasEconomicas!C69</f>
        <v>Trofeo 40 cm | Trofeos base en madera y/o plástico, figura alusiva al deporte y placas fotograbadas, con logos institucionales aprobados según el manual de agencia en casa dimensiones dependiendo de altura.
40 cm de altura | Incluir costos directos e indirectos (impuestos si aplica) y entrega. - Ver Anexo tecnico</v>
      </c>
      <c r="D51" s="29" t="str">
        <f>OfertasEconomicas!D69</f>
        <v>UN</v>
      </c>
      <c r="E51" s="30">
        <v>55163</v>
      </c>
      <c r="F51" s="31">
        <f t="shared" si="1"/>
        <v>0</v>
      </c>
      <c r="G51" s="32">
        <f t="shared" si="2"/>
        <v>0</v>
      </c>
      <c r="H51" s="33">
        <v>55163</v>
      </c>
      <c r="I51" s="34" t="str">
        <f>IF(H51&lt;OfertasEconomicas!AQ69,"Aclaración Recibida - Cumple.","No")</f>
        <v>No</v>
      </c>
    </row>
    <row r="52" spans="2:9" x14ac:dyDescent="0.3">
      <c r="B52" s="35">
        <v>38</v>
      </c>
      <c r="C52" s="28" t="str">
        <f>OfertasEconomicas!C70</f>
        <v>Trofeo 50 cm | Trofeos base en madera y/o plástico, figura alusiva al deporte y placas fotograbadas, con logos institucionales aprobados según el manual de agencia en casa dimensiones dependiendo de altura.
50 cm de altura | Incluir costos directos e indirectos (impuestos si aplica) y entrega. - Ver Anexo tecnico</v>
      </c>
      <c r="D52" s="29" t="str">
        <f>OfertasEconomicas!D70</f>
        <v>UN</v>
      </c>
      <c r="E52" s="30">
        <v>96966</v>
      </c>
      <c r="F52" s="31">
        <f t="shared" si="1"/>
        <v>0</v>
      </c>
      <c r="G52" s="32">
        <f t="shared" si="2"/>
        <v>0</v>
      </c>
      <c r="H52" s="33">
        <v>96966</v>
      </c>
      <c r="I52" s="34" t="str">
        <f>IF(H52&lt;OfertasEconomicas!AQ70,"Aclaración Recibida - Cumple.","No")</f>
        <v>No</v>
      </c>
    </row>
    <row r="53" spans="2:9" x14ac:dyDescent="0.3">
      <c r="B53" s="35">
        <v>39</v>
      </c>
      <c r="C53" s="28" t="str">
        <f>OfertasEconomicas!C71</f>
        <v>Trofeo 70 cm | Trofeos base en madera y/o plástico, figura alusiva al deporte y placas fotograbadas, con logos institucionales aprobados según el manual de agencia en casa dimensiones dependiendo de altura.
70 cm de altura | Incluir costos directos e indirectos (impuestos si aplica) y entrega. - Ver Anexo tecnico</v>
      </c>
      <c r="D53" s="29" t="str">
        <f>OfertasEconomicas!D71</f>
        <v>UN</v>
      </c>
      <c r="E53" s="30">
        <v>213325</v>
      </c>
      <c r="F53" s="31">
        <f t="shared" si="1"/>
        <v>0</v>
      </c>
      <c r="G53" s="32">
        <f t="shared" si="2"/>
        <v>0</v>
      </c>
      <c r="H53" s="33">
        <v>213325</v>
      </c>
      <c r="I53" s="34" t="str">
        <f>IF(H53&lt;OfertasEconomicas!AQ71,"Aclaración Recibida - Cumple.","No")</f>
        <v>No</v>
      </c>
    </row>
    <row r="54" spans="2:9" x14ac:dyDescent="0.3">
      <c r="B54" s="35">
        <v>40</v>
      </c>
      <c r="C54" s="28" t="str">
        <f>OfertasEconomicas!C72</f>
        <v>Medalla | Medalla elaborada en, aleación de bronce y/o aluminio y/o magnesio; material no toxico, fundido troquel a dos caras altos y bajos relieves, cinta al cuello de 85 cms y 2 cms de ancho, terminación en baños de oro, plata, y broce. Con logos institucionales aprobados según el manual de agencia en casa | Incluir costos directos e indirectos (impuestos si aplica) y entrega. - Ver Anexo tecnico</v>
      </c>
      <c r="D54" s="29" t="str">
        <f>OfertasEconomicas!D72</f>
        <v>UN</v>
      </c>
      <c r="E54" s="30">
        <v>3604</v>
      </c>
      <c r="F54" s="31">
        <f t="shared" si="1"/>
        <v>0</v>
      </c>
      <c r="G54" s="32">
        <f t="shared" si="2"/>
        <v>0</v>
      </c>
      <c r="H54" s="33">
        <v>3604</v>
      </c>
      <c r="I54" s="34" t="str">
        <f>IF(H54&lt;OfertasEconomicas!AQ72,"Aclaración Recibida - Cumple.","No")</f>
        <v>No</v>
      </c>
    </row>
    <row r="55" spans="2:9" x14ac:dyDescent="0.3">
      <c r="B55" s="35">
        <v>41</v>
      </c>
      <c r="C55" s="28" t="str">
        <f>OfertasEconomicas!C73</f>
        <v>Placas conmemorativas | La superficie no puede tener ningún tipo de irregularidad o defecto de fabricación.  El texto puede estar hendido en la placa o con letras superpuestas en relieve. Si la placa es ubicada en exteriores, el material de fabricación debe ser el adecuado o estar tratado para resistir las condiciones ambientales. Los materiales de fabricación de la placa podrán ser entre otros: piedra mármol, granito, pizarra; hierro, bronce o metacrilato.
Placa fotograbada con logos y mensaje personalizada tamaño 35 x 25 cms base en madera, incluye estuche. | Incluir costos directos e indirectos (impuestos si aplica) y entrega. - Ver Anexo tecnico</v>
      </c>
      <c r="D55" s="29" t="str">
        <f>OfertasEconomicas!D73</f>
        <v>UN</v>
      </c>
      <c r="E55" s="30">
        <v>96966</v>
      </c>
      <c r="F55" s="31">
        <f t="shared" si="1"/>
        <v>0</v>
      </c>
      <c r="G55" s="32">
        <f t="shared" si="2"/>
        <v>0</v>
      </c>
      <c r="H55" s="33">
        <v>96966</v>
      </c>
      <c r="I55" s="34" t="str">
        <f>IF(H55&lt;OfertasEconomicas!AQ73,"Aclaración Recibida - Cumple.","No")</f>
        <v>No</v>
      </c>
    </row>
    <row r="56" spans="2:9" x14ac:dyDescent="0.3">
      <c r="B56" s="35">
        <v>42</v>
      </c>
      <c r="C56" s="28" t="str">
        <f>OfertasEconomicas!C74</f>
        <v>Silla de ruedas deportiva (quad rugby) | Sillas de ruedas para la práctica de quad rugby:
*marco rígido en tubo de aluminio reforzado, acabado en pintura electrostática.
*ruedas traseras de 24"x1", 26"x1", 700x23,  manzanas  de aluminio importado  y balineras de 1/2". Tenedores de aluminio.
*ruedas delanteras en goma de 100, 110 o 120 mm con balineras.
*sistema antivuelco de una o dos ruedas en goma con tenedor de aluminio.
*aros impulsores en aluminio con 6 puntos de agarre a la rueda. Con recubrimiento en caucho.
*ejes de desmonte rápido de 1/2" en acero inoxidable (ruedas traseras).
*inclinación de asiento especial según se requiera.
*tapizado en lona reforzado.
*sistema de amarre del deportista mediante correas en cintura, pelvis, muslos y pies según se requieran
*sistema de camber rueda trasera.  Camber a elegir: 12, 15, 18 grados
*defensas especiales, en frontal y laterales según se defina.
*protectores de radios en fibra de vidrio. | Incluir costos directos e indirectos (impuestos si aplica) y entrega. - Ver Anexo tecnico</v>
      </c>
      <c r="D56" s="29" t="str">
        <f>OfertasEconomicas!D74</f>
        <v>UN</v>
      </c>
      <c r="E56" s="30">
        <v>4573006</v>
      </c>
      <c r="F56" s="31">
        <f t="shared" si="1"/>
        <v>0</v>
      </c>
      <c r="G56" s="32">
        <f t="shared" si="2"/>
        <v>0</v>
      </c>
      <c r="H56" s="33">
        <v>4573006</v>
      </c>
      <c r="I56" s="34" t="str">
        <f>IF(H56&lt;OfertasEconomicas!AQ74,"Aclaración Recibida - Cumple.","No")</f>
        <v>No</v>
      </c>
    </row>
    <row r="57" spans="2:9" x14ac:dyDescent="0.3">
      <c r="B57" s="35">
        <v>43</v>
      </c>
      <c r="C57" s="28" t="str">
        <f>OfertasEconomicas!C75</f>
        <v>Silla de ruedas deportiva (baloncesto) | Sillas adaptadas para la práctica de baloncesto:
* marco rígido en tubo de aluminio reforzado, tenedores importados especiales para uso de ruedas traseras de 25, 26 o 27 pulgadas con 24 radios, tapizado en lona con correas graduables de alta resistencia.
* cinturones importados de competencia (2), pintura electrostática al
Horno. Castores (ruedas delanteras) en goma 64 mm.
* corazas número 25, 26 o 27 para silla de ruedas con sus respectivos neumáticos, radios para ruedas de silla de ruedas calibre grueso o delgado en diferentes medidas ejes de acero de diámetro de 1/2 pulgada. | Incluir costos directos e indirectos (impuestos si aplica) y entrega. - Ver Anexo tecnico</v>
      </c>
      <c r="D57" s="29" t="str">
        <f>OfertasEconomicas!D75</f>
        <v>UN</v>
      </c>
      <c r="E57" s="30">
        <v>2905577</v>
      </c>
      <c r="F57" s="31">
        <f t="shared" si="1"/>
        <v>0</v>
      </c>
      <c r="G57" s="32">
        <f t="shared" si="2"/>
        <v>0</v>
      </c>
      <c r="H57" s="33">
        <v>2905577</v>
      </c>
      <c r="I57" s="34" t="str">
        <f>IF(H57&lt;OfertasEconomicas!AQ75,"Aclaración Recibida - Cumple.","No")</f>
        <v>No</v>
      </c>
    </row>
    <row r="58" spans="2:9" x14ac:dyDescent="0.3">
      <c r="B58" s="35">
        <v>44</v>
      </c>
      <c r="C58" s="28" t="str">
        <f>OfertasEconomicas!C76</f>
        <v>Silla de ruedas deportiva (handcycle) | Sillas adaptadas para la práctica de handcycle:
*estructura en tubo de aluminio, con acabado en pintura electrostática.
*rueda delantera de 26"x1" inflable, manzana y rin de aluminio, sistema de puntilla.
*ruedas traseras de 26"x1", 24"x1", rin   doble pared y manzanas de aluminio importada de aleta grande con rodamientos de 1/2".
*ejes de desmonte rápido para las ruedas traseras.
*sistema de 18 velocidades, con biplato shimano tiagra. Pacha de 8 piñones shimano.
*sistema de graduación de alineación de las ruedas traseras.
*estabilizador de la dirección mediante amortiguador de caucho.
*posición ergonómica graduable en profundidad y reclinación espaldar.
*manilares   ergonómicos, con extensores de las bielas para   mejor ergonomía en la propulsión.
*doble sistema de frenos de carrera shimano tiagra, de carraza y zapata.
*cinturones de protección | Incluir costos directos e indirectos (impuestos si aplica) y entrega. - Ver Anexo tecnico</v>
      </c>
      <c r="D58" s="29" t="str">
        <f>OfertasEconomicas!D76</f>
        <v>UN</v>
      </c>
      <c r="E58" s="30">
        <v>3954958</v>
      </c>
      <c r="F58" s="31">
        <f t="shared" si="1"/>
        <v>0</v>
      </c>
      <c r="G58" s="32">
        <f t="shared" si="2"/>
        <v>0</v>
      </c>
      <c r="H58" s="33">
        <v>3954958</v>
      </c>
      <c r="I58" s="34" t="str">
        <f>IF(H58&lt;OfertasEconomicas!AQ76,"Aclaración Recibida - Cumple.","No")</f>
        <v>No</v>
      </c>
    </row>
    <row r="59" spans="2:9" x14ac:dyDescent="0.3">
      <c r="B59" s="35">
        <v>45</v>
      </c>
      <c r="C59" s="28" t="str">
        <f>OfertasEconomicas!C77</f>
        <v>Uniforme deportivo (atletismo, fútbol, baloncesto y voleibol) | Ver especificaciones técnicas en 06 - ficha técnica uniformes.pdf | Incluir costos directos e indirectos (impuestos si aplica) y entrega. - Ver Anexo tecnico</v>
      </c>
      <c r="D59" s="29" t="str">
        <f>OfertasEconomicas!D77</f>
        <v>UN</v>
      </c>
      <c r="E59" s="30">
        <v>62960</v>
      </c>
      <c r="F59" s="31">
        <f t="shared" si="1"/>
        <v>0</v>
      </c>
      <c r="G59" s="32">
        <f t="shared" si="2"/>
        <v>0</v>
      </c>
      <c r="H59" s="33">
        <v>62960</v>
      </c>
      <c r="I59" s="34" t="str">
        <f>IF(H59&lt;OfertasEconomicas!AQ77,"Aclaración Recibida - Cumple.","No")</f>
        <v>No</v>
      </c>
    </row>
    <row r="60" spans="2:9" x14ac:dyDescent="0.3">
      <c r="B60" s="35">
        <v>46</v>
      </c>
      <c r="C60" s="28" t="str">
        <f>OfertasEconomicas!C78</f>
        <v>Uniforme deportivo (patinaje) | Ver especificaciones técnicas en 06 - ficha técnica uniformes.pdf | Incluir costos directos e indirectos (impuestos si aplica) y entrega. - Ver Anexo tecnico</v>
      </c>
      <c r="D60" s="29" t="str">
        <f>OfertasEconomicas!D78</f>
        <v>UN</v>
      </c>
      <c r="E60" s="30">
        <v>92074</v>
      </c>
      <c r="F60" s="31">
        <f t="shared" si="1"/>
        <v>0</v>
      </c>
      <c r="G60" s="32">
        <f t="shared" si="2"/>
        <v>0</v>
      </c>
      <c r="H60" s="33">
        <v>92074</v>
      </c>
      <c r="I60" s="34" t="str">
        <f>IF(H60&lt;OfertasEconomicas!AQ78,"Aclaración Recibida - Cumple.","No")</f>
        <v>No</v>
      </c>
    </row>
    <row r="61" spans="2:9" x14ac:dyDescent="0.3">
      <c r="B61" s="35">
        <v>47</v>
      </c>
      <c r="C61" s="28" t="str">
        <f>OfertasEconomicas!C79</f>
        <v>Uniforme deportivo (artes marciales hapkido) | Ver especificaciones técnicas en 06 - ficha técnica uniformes.pdf | Incluir costos directos e indirectos (impuestos si aplica) y entrega. - Ver Anexo tecnico</v>
      </c>
      <c r="D61" s="29" t="str">
        <f>OfertasEconomicas!D79</f>
        <v>UN</v>
      </c>
      <c r="E61" s="30">
        <v>157548</v>
      </c>
      <c r="F61" s="31">
        <f t="shared" si="1"/>
        <v>0</v>
      </c>
      <c r="G61" s="32">
        <f t="shared" si="2"/>
        <v>0</v>
      </c>
      <c r="H61" s="33">
        <v>157548</v>
      </c>
      <c r="I61" s="34" t="str">
        <f>IF(H61&lt;OfertasEconomicas!AQ79,"Aclaración Recibida - Cumple.","No")</f>
        <v>No</v>
      </c>
    </row>
    <row r="62" spans="2:9" x14ac:dyDescent="0.3">
      <c r="B62" s="35">
        <v>48</v>
      </c>
      <c r="C62" s="28" t="str">
        <f>OfertasEconomicas!C80</f>
        <v>Uniforme deportivo (artes marciales taekwondo) | Ver especificaciones técnicas en 06 - ficha técnica uniformes.pdf | Incluir costos directos e indirectos (impuestos si aplica) y entrega. - Ver Anexo tecnico</v>
      </c>
      <c r="D62" s="29" t="str">
        <f>OfertasEconomicas!D80</f>
        <v>UN</v>
      </c>
      <c r="E62" s="30">
        <v>125885</v>
      </c>
      <c r="F62" s="31">
        <f t="shared" si="1"/>
        <v>0</v>
      </c>
      <c r="G62" s="32">
        <f t="shared" si="2"/>
        <v>0</v>
      </c>
      <c r="H62" s="33">
        <v>125885</v>
      </c>
      <c r="I62" s="34" t="str">
        <f>IF(H62&lt;OfertasEconomicas!AQ80,"Aclaración Recibida - Cumple.","No")</f>
        <v>No</v>
      </c>
    </row>
    <row r="63" spans="2:9" x14ac:dyDescent="0.3">
      <c r="B63" s="35">
        <v>49</v>
      </c>
      <c r="C63" s="28" t="str">
        <f>OfertasEconomicas!C81</f>
        <v>Uniforme deportivo (vestido de baño femenino) | Ver especificaciones técnicas en 06 - ficha técnica uniformes.pdf | Incluir costos directos e indirectos (impuestos si aplica) y entrega. - Ver Anexo tecnico</v>
      </c>
      <c r="D63" s="29" t="str">
        <f>OfertasEconomicas!D81</f>
        <v>UN</v>
      </c>
      <c r="E63" s="30">
        <v>92678</v>
      </c>
      <c r="F63" s="31">
        <f t="shared" si="1"/>
        <v>0</v>
      </c>
      <c r="G63" s="32">
        <f t="shared" si="2"/>
        <v>0</v>
      </c>
      <c r="H63" s="33">
        <v>92678</v>
      </c>
      <c r="I63" s="34" t="str">
        <f>IF(H63&lt;OfertasEconomicas!AQ81,"Aclaración Recibida - Cumple.","No")</f>
        <v>No</v>
      </c>
    </row>
    <row r="64" spans="2:9" x14ac:dyDescent="0.3">
      <c r="B64" s="35">
        <v>50</v>
      </c>
      <c r="C64" s="28" t="str">
        <f>OfertasEconomicas!C82</f>
        <v>Uniforme deportivo (vestido de baño masculino) | Ver especificaciones técnicas en 06 - ficha técnica uniformes.pdf | Incluir costos directos e indirectos (impuestos si aplica) y entrega. - Ver Anexo tecnico</v>
      </c>
      <c r="D64" s="29" t="str">
        <f>OfertasEconomicas!D82</f>
        <v>UN</v>
      </c>
      <c r="E64" s="30">
        <v>86645</v>
      </c>
      <c r="F64" s="31">
        <f t="shared" si="1"/>
        <v>0</v>
      </c>
      <c r="G64" s="32">
        <f t="shared" si="2"/>
        <v>0</v>
      </c>
      <c r="H64" s="33">
        <v>86645</v>
      </c>
      <c r="I64" s="34" t="str">
        <f>IF(H64&lt;OfertasEconomicas!AQ82,"Aclaración Recibida - Cumple.","No")</f>
        <v>No</v>
      </c>
    </row>
    <row r="65" spans="2:9" x14ac:dyDescent="0.3">
      <c r="B65" s="35">
        <v>51</v>
      </c>
      <c r="C65" s="28" t="str">
        <f>OfertasEconomicas!C83</f>
        <v>Peto deportivo | Ver especificaciones técnicas en 06 - ficha técnica uniformes.pdf | Incluir costos directos e indirectos (impuestos si aplica) y entrega. - Ver Anexo tecnico</v>
      </c>
      <c r="D65" s="29" t="str">
        <f>OfertasEconomicas!D83</f>
        <v>UN</v>
      </c>
      <c r="E65" s="30">
        <v>16535</v>
      </c>
      <c r="F65" s="31">
        <f t="shared" si="1"/>
        <v>0</v>
      </c>
      <c r="G65" s="32">
        <f t="shared" si="2"/>
        <v>0</v>
      </c>
      <c r="H65" s="33">
        <v>16535</v>
      </c>
      <c r="I65" s="34" t="str">
        <f>IF(H65&lt;OfertasEconomicas!AQ83,"Aclaración Recibida - Cumple.","No")</f>
        <v>No</v>
      </c>
    </row>
    <row r="66" spans="2:9" x14ac:dyDescent="0.3">
      <c r="B66" s="35">
        <v>52</v>
      </c>
      <c r="C66" s="28" t="str">
        <f>OfertasEconomicas!C84</f>
        <v>Sudadera deportiva instructor deportivo | Confeccionada en tela orión, forrada en malla 2x2 chaqueta con bordado y logo bordado, bolsillos laterales con cremallera y cierre frontal. Pantalón con logo bordado y forrado con malla 2x2 hasta la rodilla. | Incluir costos directos e indirectos (impuestos si aplica) y entrega. - Ver Anexo tecnico</v>
      </c>
      <c r="D66" s="29" t="str">
        <f>OfertasEconomicas!D84</f>
        <v>UN</v>
      </c>
      <c r="E66" s="30">
        <v>166628</v>
      </c>
      <c r="F66" s="31">
        <f t="shared" si="1"/>
        <v>0</v>
      </c>
      <c r="G66" s="32">
        <f t="shared" si="2"/>
        <v>0</v>
      </c>
      <c r="H66" s="33">
        <v>166628</v>
      </c>
      <c r="I66" s="34" t="str">
        <f>IF(H66&lt;OfertasEconomicas!AQ84,"Aclaración Recibida - Cumple.","No")</f>
        <v>No</v>
      </c>
    </row>
    <row r="67" spans="2:9" x14ac:dyDescent="0.3">
      <c r="B67" s="35">
        <v>53</v>
      </c>
      <c r="C67" s="28" t="str">
        <f>OfertasEconomicas!C85</f>
        <v>Sudadera en algodón poliéster | "chaqueta con cremallera y logo de la alcaldía (1 tinta o bordado)
Pantalón con bolsillos y escudo de la alcaldía en pierna (1 tinta o bordado)." | Incluir costos directos e indirectos (impuestos si aplica) y entrega. - Ver Anexo tecnico</v>
      </c>
      <c r="D67" s="29" t="str">
        <f>OfertasEconomicas!D85</f>
        <v>UN</v>
      </c>
      <c r="E67" s="30">
        <v>97987</v>
      </c>
      <c r="F67" s="31">
        <f t="shared" si="1"/>
        <v>0</v>
      </c>
      <c r="G67" s="32">
        <f t="shared" si="2"/>
        <v>0</v>
      </c>
      <c r="H67" s="33">
        <v>97987</v>
      </c>
      <c r="I67" s="34" t="str">
        <f>IF(H67&lt;OfertasEconomicas!AQ85,"Aclaración Recibida - Cumple.","No")</f>
        <v>No</v>
      </c>
    </row>
    <row r="68" spans="2:9" x14ac:dyDescent="0.3">
      <c r="B68" s="35">
        <v>54</v>
      </c>
      <c r="C68" s="28" t="str">
        <f>OfertasEconomicas!C86</f>
        <v>Balón de goalball | Pelota de goma, con diametro 0,76 m, dureza determinada para no deformarce; peso de 1,250 kg. Perímetro de 76 cm. Cascabeles internos y 8 agujeros de 1cm de diámetro para que emita el sonido. | Incluir costos directos e indirectos (impuestos si aplica) y entrega. - Ver Anexo tecnico</v>
      </c>
      <c r="D68" s="29" t="str">
        <f>OfertasEconomicas!D86</f>
        <v>UN</v>
      </c>
      <c r="E68" s="30">
        <v>453600</v>
      </c>
      <c r="F68" s="31">
        <f t="shared" si="1"/>
        <v>0</v>
      </c>
      <c r="G68" s="32">
        <f t="shared" si="2"/>
        <v>0</v>
      </c>
      <c r="H68" s="33">
        <v>453600</v>
      </c>
      <c r="I68" s="34" t="str">
        <f>IF(H68&lt;OfertasEconomicas!AQ86,"Aclaración Recibida - Cumple.","No")</f>
        <v>No</v>
      </c>
    </row>
    <row r="69" spans="2:9" x14ac:dyDescent="0.3">
      <c r="B69" s="35">
        <v>55</v>
      </c>
      <c r="C69" s="28" t="str">
        <f>OfertasEconomicas!C87</f>
        <v>Coderas | Coderas de voleibol x 2 material: 60% poliéster y 40% espuma.
Hecho del material suave de la esponja y algodón, transpirable, durable, absorbe el sudor y cómodo. | Incluir costos directos e indirectos (impuestos si aplica) y entrega. - Ver Anexo tecnico</v>
      </c>
      <c r="D69" s="29" t="str">
        <f>OfertasEconomicas!D87</f>
        <v>UN</v>
      </c>
      <c r="E69" s="30">
        <v>70875</v>
      </c>
      <c r="F69" s="31">
        <f t="shared" si="1"/>
        <v>0</v>
      </c>
      <c r="G69" s="32">
        <f t="shared" si="2"/>
        <v>0</v>
      </c>
      <c r="H69" s="33">
        <v>70875</v>
      </c>
      <c r="I69" s="34" t="str">
        <f>IF(H69&lt;OfertasEconomicas!AQ87,"Aclaración Recibida - Cumple.","No")</f>
        <v>No</v>
      </c>
    </row>
    <row r="70" spans="2:9" x14ac:dyDescent="0.3">
      <c r="B70" s="35">
        <v>56</v>
      </c>
      <c r="C70" s="28" t="str">
        <f>OfertasEconomicas!C88</f>
        <v>Antifaz goalball | Antifaz opaco de goma, ajustable al rostro. | Incluir costos directos e indirectos (impuestos si aplica) y entrega. - Ver Anexo tecnico</v>
      </c>
      <c r="D70" s="29" t="str">
        <f>OfertasEconomicas!D88</f>
        <v>UN</v>
      </c>
      <c r="E70" s="30">
        <v>384525</v>
      </c>
      <c r="F70" s="31">
        <f t="shared" si="1"/>
        <v>0</v>
      </c>
      <c r="G70" s="32">
        <f t="shared" si="2"/>
        <v>0</v>
      </c>
      <c r="H70" s="33">
        <v>384525</v>
      </c>
      <c r="I70" s="34" t="str">
        <f>IF(H70&lt;OfertasEconomicas!AQ88,"Aclaración Recibida - Cumple.","No")</f>
        <v>No</v>
      </c>
    </row>
    <row r="71" spans="2:9" x14ac:dyDescent="0.3">
      <c r="B71" s="35">
        <v>57</v>
      </c>
      <c r="C71" s="28" t="str">
        <f>OfertasEconomicas!C89</f>
        <v>Rodilleras | Rodilleras de voleibol x 2 material: 60% poliéster y 40% espuma.
Hecho del material suave de la esponja y algodón, transpirable, durable, absorbe el sudor y cómodo. | Incluir costos directos e indirectos (impuestos si aplica) y entrega. - Ver Anexo tecnico</v>
      </c>
      <c r="D71" s="29" t="str">
        <f>OfertasEconomicas!D89</f>
        <v>UN</v>
      </c>
      <c r="E71" s="30">
        <v>56700</v>
      </c>
      <c r="F71" s="31">
        <f t="shared" si="1"/>
        <v>0</v>
      </c>
      <c r="G71" s="32">
        <f t="shared" si="2"/>
        <v>0</v>
      </c>
      <c r="H71" s="33">
        <v>56700</v>
      </c>
      <c r="I71" s="34" t="str">
        <f>IF(H71&lt;OfertasEconomicas!AQ89,"Aclaración Recibida - Cumple.","No")</f>
        <v>No</v>
      </c>
    </row>
    <row r="72" spans="2:9" x14ac:dyDescent="0.3">
      <c r="B72" s="35">
        <v>58</v>
      </c>
      <c r="C72" s="28" t="str">
        <f>OfertasEconomicas!C90</f>
        <v>Protector inguinal (masculino) | Elaborado con cintas elásticas súper resistentes y suaves con bolsa porta coquilla de tejido de algodón, contiene coquilla plástica anatómica de gran capacidad de absorción a los golpes, cómodo de fácil colocación. | Incluir costos directos e indirectos (impuestos si aplica) y entrega. - Ver Anexo tecnico</v>
      </c>
      <c r="D72" s="29" t="str">
        <f>OfertasEconomicas!D90</f>
        <v>UN</v>
      </c>
      <c r="E72" s="30">
        <v>61425</v>
      </c>
      <c r="F72" s="31">
        <f t="shared" si="1"/>
        <v>0</v>
      </c>
      <c r="G72" s="32">
        <f t="shared" si="2"/>
        <v>0</v>
      </c>
      <c r="H72" s="33">
        <v>61425</v>
      </c>
      <c r="I72" s="34" t="str">
        <f>IF(H72&lt;OfertasEconomicas!AQ90,"Aclaración Recibida - Cumple.","No")</f>
        <v>No</v>
      </c>
    </row>
    <row r="73" spans="2:9" x14ac:dyDescent="0.3">
      <c r="B73" s="35">
        <v>59</v>
      </c>
      <c r="C73" s="28" t="str">
        <f>OfertasEconomicas!C91</f>
        <v>Zapatillas de marcha atlética | Zapatillas livianas con peso menor a 180 gr, confección exterior en malla, con refuerzo para crear estabilidad, orma ligeramente ancha para mayor libertad de movimiento de los dedos y suela que mejore la adherencia al asfalto | Incluir costos directos e indirectos (impuestos si aplica) y entrega. - Ver Anexo tecnico</v>
      </c>
      <c r="D73" s="29" t="str">
        <f>OfertasEconomicas!D91</f>
        <v>UN</v>
      </c>
      <c r="E73" s="30">
        <v>822150</v>
      </c>
      <c r="F73" s="31">
        <f t="shared" si="1"/>
        <v>0</v>
      </c>
      <c r="G73" s="32">
        <f t="shared" si="2"/>
        <v>0</v>
      </c>
      <c r="H73" s="33">
        <v>822150</v>
      </c>
      <c r="I73" s="34" t="str">
        <f>IF(H73&lt;OfertasEconomicas!AQ91,"Aclaración Recibida - Cumple.","No")</f>
        <v>No</v>
      </c>
    </row>
    <row r="74" spans="2:9" x14ac:dyDescent="0.3">
      <c r="B74" s="35">
        <v>60</v>
      </c>
      <c r="C74" s="28" t="str">
        <f>OfertasEconomicas!C92</f>
        <v>Pantaloneta para runnig | El poliéster y el spandex -más conocido como elastano- suelen ser las fibras sintéticas estrella para la confección de los pantalones y las mallas. Todos y cada uno de ellos confeccionados con tecnologías y fibras que regulan la temperatura y mantienen la transpirabilidad.  Según el gusto de cada corredor las hay pantalonetas cortas o mallas largas ajustadas. | Incluir costos directos e indirectos (impuestos si aplica) y entrega. - Ver Anexo tecnico</v>
      </c>
      <c r="D74" s="29" t="str">
        <f>OfertasEconomicas!D92</f>
        <v>UN</v>
      </c>
      <c r="E74" s="30">
        <v>78435</v>
      </c>
      <c r="F74" s="31">
        <f t="shared" si="1"/>
        <v>0</v>
      </c>
      <c r="G74" s="32">
        <f t="shared" si="2"/>
        <v>0</v>
      </c>
      <c r="H74" s="33">
        <v>78435</v>
      </c>
      <c r="I74" s="34" t="str">
        <f>IF(H74&lt;OfertasEconomicas!AQ92,"Aclaración Recibida - Cumple.","No")</f>
        <v>No</v>
      </c>
    </row>
    <row r="75" spans="2:9" x14ac:dyDescent="0.3">
      <c r="B75" s="35">
        <v>61</v>
      </c>
      <c r="C75" s="28" t="str">
        <f>OfertasEconomicas!C93</f>
        <v>Camiseta para runnig | Están hechas con tejidos sintéticos, como el poliéster, que ofrecen transpirabilidad, confort y ligereza, elementos clave para correr mejor; con tecnologías que regulan la humedad y la temperatura corporal para mejorar el rendimiento, y favorecen la ventilación con el objetivo de mantener al corredor fresco y seco a cualquier temperatura. | Incluir costos directos e indirectos (impuestos si aplica) y entrega. - Ver Anexo tecnico</v>
      </c>
      <c r="D75" s="29" t="str">
        <f>OfertasEconomicas!D93</f>
        <v>UN</v>
      </c>
      <c r="E75" s="30">
        <v>61425</v>
      </c>
      <c r="F75" s="31">
        <f t="shared" si="1"/>
        <v>0</v>
      </c>
      <c r="G75" s="32">
        <f t="shared" si="2"/>
        <v>0</v>
      </c>
      <c r="H75" s="33">
        <v>61425</v>
      </c>
      <c r="I75" s="34" t="str">
        <f>IF(H75&lt;OfertasEconomicas!AQ93,"Aclaración Recibida - Cumple.","No")</f>
        <v>No</v>
      </c>
    </row>
    <row r="76" spans="2:9" x14ac:dyDescent="0.3">
      <c r="B76" s="35">
        <v>62</v>
      </c>
      <c r="C76" s="28" t="str">
        <f>OfertasEconomicas!C94</f>
        <v>Esqueleto para runnig | Prenda de corte entallado y tecnología speedwick que disipa el sudor y mantiene la piel fresca y seca, ideal que tengan paneles de malla para ventilación y transpirabilidad y detalles reflectivos para mejor visibilidad. | Incluir costos directos e indirectos (impuestos si aplica) y entrega. - Ver Anexo tecnico</v>
      </c>
      <c r="D76" s="29" t="str">
        <f>OfertasEconomicas!D94</f>
        <v>UN</v>
      </c>
      <c r="E76" s="30">
        <v>96862</v>
      </c>
      <c r="F76" s="31">
        <f t="shared" si="1"/>
        <v>0</v>
      </c>
      <c r="G76" s="32">
        <f t="shared" si="2"/>
        <v>0</v>
      </c>
      <c r="H76" s="33">
        <v>96862</v>
      </c>
      <c r="I76" s="34" t="str">
        <f>IF(H76&lt;OfertasEconomicas!AQ94,"Aclaración Recibida - Cumple.","No")</f>
        <v>No</v>
      </c>
    </row>
    <row r="77" spans="2:9" x14ac:dyDescent="0.3">
      <c r="B77" s="35">
        <v>63</v>
      </c>
      <c r="C77" s="28" t="str">
        <f>OfertasEconomicas!C95</f>
        <v>Guayos | El guayo suela torretin, elaborado en punta redonda, lengüeta delgada con recubrimiento de espuma con bordes reforzados y forrado en materiales sintéticos; con suela en caucho y multitaco para mayor tracción en suelo sintético. | Incluir costos directos e indirectos (impuestos si aplica) y entrega. - Ver Anexo tecnico</v>
      </c>
      <c r="D77" s="29" t="str">
        <f>OfertasEconomicas!D95</f>
        <v>UN</v>
      </c>
      <c r="E77" s="30">
        <v>240975</v>
      </c>
      <c r="F77" s="31">
        <f t="shared" si="1"/>
        <v>0</v>
      </c>
      <c r="G77" s="32">
        <f t="shared" si="2"/>
        <v>0</v>
      </c>
      <c r="H77" s="33">
        <v>240975</v>
      </c>
      <c r="I77" s="34" t="str">
        <f>IF(H77&lt;OfertasEconomicas!AQ95,"Aclaración Recibida - Cumple.","No")</f>
        <v>No</v>
      </c>
    </row>
    <row r="78" spans="2:9" x14ac:dyDescent="0.3">
      <c r="B78" s="35">
        <v>64</v>
      </c>
      <c r="C78" s="28" t="str">
        <f>OfertasEconomicas!C96</f>
        <v>Canilleras | Canilleras para fútbol, ajustable en la zona medial, confeccionada en plástico de pasta dura y con protección de tobillo. | Incluir costos directos e indirectos (impuestos si aplica) y entrega. - Ver Anexo tecnico</v>
      </c>
      <c r="D78" s="29" t="str">
        <f>OfertasEconomicas!D96</f>
        <v>UN</v>
      </c>
      <c r="E78" s="30">
        <v>70875</v>
      </c>
      <c r="F78" s="31">
        <f t="shared" si="1"/>
        <v>0</v>
      </c>
      <c r="G78" s="32">
        <f t="shared" si="2"/>
        <v>0</v>
      </c>
      <c r="H78" s="33">
        <v>70875</v>
      </c>
      <c r="I78" s="34" t="str">
        <f>IF(H78&lt;OfertasEconomicas!AQ96,"Aclaración Recibida - Cumple.","No")</f>
        <v>No</v>
      </c>
    </row>
    <row r="79" spans="2:9" x14ac:dyDescent="0.3">
      <c r="B79" s="35">
        <v>65</v>
      </c>
      <c r="C79" s="28" t="str">
        <f>OfertasEconomicas!C97</f>
        <v>Tenis para trote | Zapato deportivo para hombre, modelo tenis suela de goma bulganizado, plantilla tipo profesional, cámara de aire, en textil urbana, con forro en 100% algodón, cuero y refuerzo puntera-talón termopoliuretano tpu. | Incluir costos directos e indirectos (impuestos si aplica) y entrega. - Ver Anexo tecnico</v>
      </c>
      <c r="D79" s="29" t="str">
        <f>OfertasEconomicas!D97</f>
        <v>UN</v>
      </c>
      <c r="E79" s="30">
        <v>472500</v>
      </c>
      <c r="F79" s="31">
        <f t="shared" si="1"/>
        <v>0</v>
      </c>
      <c r="G79" s="32">
        <f t="shared" si="2"/>
        <v>0</v>
      </c>
      <c r="H79" s="33">
        <v>472500</v>
      </c>
      <c r="I79" s="34" t="str">
        <f>IF(H79&lt;OfertasEconomicas!AQ97,"Aclaración Recibida - Cumple.","No")</f>
        <v>No</v>
      </c>
    </row>
    <row r="80" spans="2:9" x14ac:dyDescent="0.3">
      <c r="B80" s="35">
        <v>66</v>
      </c>
      <c r="C80" s="28" t="str">
        <f>OfertasEconomicas!C98</f>
        <v>Licra deportiva | Pantalón deportivo, tecnología antibacterial body fresh composición: poliamida 79.00%, elastano 17.00%, poliéster 4.00% parte frontal en doble tela de gran capacidad con costuras ergonómicas. Malla en la parte trasera de las rodillas que permite el paso del aire. | Incluir costos directos e indirectos (impuestos si aplica) y entrega. - Ver Anexo tecnico</v>
      </c>
      <c r="D80" s="29" t="str">
        <f>OfertasEconomicas!D98</f>
        <v>UN</v>
      </c>
      <c r="E80" s="30">
        <v>101587</v>
      </c>
      <c r="F80" s="31">
        <f t="shared" ref="F80:F126" si="3">IFERROR(1-(H80/E80),"")</f>
        <v>0</v>
      </c>
      <c r="G80" s="32">
        <f t="shared" ref="G80:G126" si="4">E80-H80</f>
        <v>0</v>
      </c>
      <c r="H80" s="33">
        <v>101587</v>
      </c>
      <c r="I80" s="34" t="str">
        <f>IF(H80&lt;OfertasEconomicas!AQ98,"Aclaración Recibida - Cumple.","No")</f>
        <v>No</v>
      </c>
    </row>
    <row r="81" spans="2:9" x14ac:dyDescent="0.3">
      <c r="B81" s="35">
        <v>67</v>
      </c>
      <c r="C81" s="28" t="str">
        <f>OfertasEconomicas!C99</f>
        <v>Maleta deportiva | Maleta deportiva, material exterior: poliéster = 100%. Forro: poliamida = 100%, dimensiones 69x33x27, con capacidad de 61,48 litros, cremallera superior, correa larga ajustable, peso max 0,908 kg | Incluir costos directos e indirectos (impuestos si aplica) y entrega. - Ver Anexo tecnico</v>
      </c>
      <c r="D81" s="29" t="str">
        <f>OfertasEconomicas!D99</f>
        <v>UN</v>
      </c>
      <c r="E81" s="30">
        <v>127575</v>
      </c>
      <c r="F81" s="31">
        <f t="shared" si="3"/>
        <v>0</v>
      </c>
      <c r="G81" s="32">
        <f t="shared" si="4"/>
        <v>0</v>
      </c>
      <c r="H81" s="33">
        <v>127575</v>
      </c>
      <c r="I81" s="34" t="str">
        <f>IF(H81&lt;OfertasEconomicas!AQ99,"Aclaración Recibida - Cumple.","No")</f>
        <v>No</v>
      </c>
    </row>
    <row r="82" spans="2:9" x14ac:dyDescent="0.3">
      <c r="B82" s="35">
        <v>68</v>
      </c>
      <c r="C82" s="28" t="str">
        <f>OfertasEconomicas!C100</f>
        <v>Cinturón pélvico para rugby | Cinturón en fibra de plástico amarrable con correas dobles graduables a cada lado de la cadera | Incluir costos directos e indirectos (impuestos si aplica) y entrega. - Ver Anexo tecnico</v>
      </c>
      <c r="D82" s="29" t="str">
        <f>OfertasEconomicas!D100</f>
        <v>UN</v>
      </c>
      <c r="E82" s="30">
        <v>259875</v>
      </c>
      <c r="F82" s="31">
        <f t="shared" si="3"/>
        <v>0</v>
      </c>
      <c r="G82" s="32">
        <f t="shared" si="4"/>
        <v>0</v>
      </c>
      <c r="H82" s="33">
        <v>259875</v>
      </c>
      <c r="I82" s="34" t="str">
        <f>IF(H82&lt;OfertasEconomicas!AQ100,"Aclaración Recibida - Cumple.","No")</f>
        <v>No</v>
      </c>
    </row>
    <row r="83" spans="2:9" x14ac:dyDescent="0.3">
      <c r="B83" s="35">
        <v>69</v>
      </c>
      <c r="C83" s="28" t="str">
        <f>OfertasEconomicas!C101</f>
        <v>Guantes para rugby paralímpico | Recubrimiento adicional de nitrilo Sandy en palma y falanges, alta resistencia a la abrasión y químicos, ajuste total a la mano, lavable, ultraliviano, permite realizar trabajos de motricidad fina. | Incluir costos directos e indirectos (impuestos si aplica) y entrega. - Ver Anexo tecnico</v>
      </c>
      <c r="D83" s="29" t="str">
        <f>OfertasEconomicas!D101</f>
        <v>UN</v>
      </c>
      <c r="E83" s="30">
        <v>203175</v>
      </c>
      <c r="F83" s="31">
        <f t="shared" si="3"/>
        <v>0</v>
      </c>
      <c r="G83" s="32">
        <f t="shared" si="4"/>
        <v>0</v>
      </c>
      <c r="H83" s="33">
        <v>203175</v>
      </c>
      <c r="I83" s="34" t="str">
        <f>IF(H83&lt;OfertasEconomicas!AQ101,"Aclaración Recibida - Cumple.","No")</f>
        <v>No</v>
      </c>
    </row>
    <row r="84" spans="2:9" x14ac:dyDescent="0.3">
      <c r="B84" s="35">
        <v>70</v>
      </c>
      <c r="C84" s="28" t="str">
        <f>OfertasEconomicas!C102</f>
        <v>Botas de lucha | Botas de lucha que cubran pie y parte del tobillo con punta puntiaguda o semipuntiaguda, principal material cuero o goma (el peso de este elemento dependerá del material) pero ambos tendrán la finalidad de protección. | Incluir costos directos e indirectos (impuestos si aplica) y entrega. - Ver Anexo tecnico</v>
      </c>
      <c r="D84" s="29" t="str">
        <f>OfertasEconomicas!D102</f>
        <v>UN</v>
      </c>
      <c r="E84" s="30">
        <v>798525</v>
      </c>
      <c r="F84" s="31">
        <f t="shared" si="3"/>
        <v>0</v>
      </c>
      <c r="G84" s="32">
        <f t="shared" si="4"/>
        <v>0</v>
      </c>
      <c r="H84" s="33">
        <v>798525</v>
      </c>
      <c r="I84" s="34" t="str">
        <f>IF(H84&lt;OfertasEconomicas!AQ102,"Aclaración Recibida - Cumple.","No")</f>
        <v>No</v>
      </c>
    </row>
    <row r="85" spans="2:9" x14ac:dyDescent="0.3">
      <c r="B85" s="35">
        <v>71</v>
      </c>
      <c r="C85" s="28" t="str">
        <f>OfertasEconomicas!C103</f>
        <v>Trx | Cinta de nilón de alta resistencia hasta 680kg, que se compone de un mosquetón con diente de seguridad para su anclaje o enganche, buce estabilizador que da simetría a los extremos, hebillas metálicas antideslizantes, empuñaduras de neopreno antideslizantes con soportes para los pies ubicados en las mismas bandas o agarres. Este elemento se puede ajustar desde 180 cm hasta 360cm dependiendo la estatura de la persona que la use. El elemento no supera 1kg de peso en su totalidad. | Incluir costos directos e indirectos (impuestos si aplica) y entrega. - Ver Anexo tecnico</v>
      </c>
      <c r="D85" s="29" t="str">
        <f>OfertasEconomicas!D103</f>
        <v>UN</v>
      </c>
      <c r="E85" s="30">
        <v>165375</v>
      </c>
      <c r="F85" s="31">
        <f t="shared" si="3"/>
        <v>0</v>
      </c>
      <c r="G85" s="32">
        <f t="shared" si="4"/>
        <v>0</v>
      </c>
      <c r="H85" s="33">
        <v>165375</v>
      </c>
      <c r="I85" s="34" t="str">
        <f>IF(H85&lt;OfertasEconomicas!AQ103,"Aclaración Recibida - Cumple.","No")</f>
        <v>No</v>
      </c>
    </row>
    <row r="86" spans="2:9" x14ac:dyDescent="0.3">
      <c r="B86" s="35">
        <v>72</v>
      </c>
      <c r="C86" s="28" t="str">
        <f>OfertasEconomicas!C104</f>
        <v>Kit de bandas abiertas diferentes calibres | Kit de bandas elásticas (x3) hechas de látex con textura antideslizante con diferentes resistencias; amarillo 0.35mm x 1.20m (suave), verde 0.45 mm x 120m (mediana) y 0.55mm x 120m (fuerte). | Incluir costos directos e indirectos (impuestos si aplica) y entrega. - Ver Anexo tecnico</v>
      </c>
      <c r="D86" s="29" t="str">
        <f>OfertasEconomicas!D104</f>
        <v>UN</v>
      </c>
      <c r="E86" s="30">
        <v>40162</v>
      </c>
      <c r="F86" s="31">
        <f t="shared" si="3"/>
        <v>0</v>
      </c>
      <c r="G86" s="32">
        <f t="shared" si="4"/>
        <v>0</v>
      </c>
      <c r="H86" s="33">
        <v>40162</v>
      </c>
      <c r="I86" s="34" t="str">
        <f>IF(H86&lt;OfertasEconomicas!AQ104,"Aclaración Recibida - Cumple.","No")</f>
        <v>No</v>
      </c>
    </row>
    <row r="87" spans="2:9" x14ac:dyDescent="0.3">
      <c r="B87" s="35">
        <v>73</v>
      </c>
      <c r="C87" s="28" t="str">
        <f>OfertasEconomicas!C105</f>
        <v>Kit bandas cerradas en tela | Kit de bandas elásticas cerradas en tela (x3) con diferentes tensiones; rosada 120lb, amarilla 240lb y azul 350lb. | Incluir costos directos e indirectos (impuestos si aplica) y entrega. - Ver Anexo tecnico</v>
      </c>
      <c r="D87" s="29" t="str">
        <f>OfertasEconomicas!D105</f>
        <v>UN</v>
      </c>
      <c r="E87" s="30">
        <v>44887</v>
      </c>
      <c r="F87" s="31">
        <f t="shared" si="3"/>
        <v>0</v>
      </c>
      <c r="G87" s="32">
        <f t="shared" si="4"/>
        <v>0</v>
      </c>
      <c r="H87" s="33">
        <v>44887</v>
      </c>
      <c r="I87" s="34" t="str">
        <f>IF(H87&lt;OfertasEconomicas!AQ105,"Aclaración Recibida - Cumple.","No")</f>
        <v>No</v>
      </c>
    </row>
    <row r="88" spans="2:9" x14ac:dyDescent="0.3">
      <c r="B88" s="35">
        <v>74</v>
      </c>
      <c r="C88" s="28" t="str">
        <f>OfertasEconomicas!C106</f>
        <v>Mascara esgrima | Máscara de sable de esgrima ce standard 350n, estable con carcasa de alta resistencia y forro interior impermeable fijo. Los acolchados en la frente y la barbilla son compactos y brindan la mejor protección | Incluir costos directos e indirectos (impuestos si aplica) y entrega. - Ver Anexo tecnico</v>
      </c>
      <c r="D88" s="29" t="str">
        <f>OfertasEconomicas!D106</f>
        <v>UN</v>
      </c>
      <c r="E88" s="30">
        <v>595350</v>
      </c>
      <c r="F88" s="31">
        <f t="shared" si="3"/>
        <v>0</v>
      </c>
      <c r="G88" s="32">
        <f t="shared" si="4"/>
        <v>0</v>
      </c>
      <c r="H88" s="33">
        <v>595350</v>
      </c>
      <c r="I88" s="34" t="str">
        <f>IF(H88&lt;OfertasEconomicas!AQ106,"Aclaración Recibida - Cumple.","No")</f>
        <v>No</v>
      </c>
    </row>
    <row r="89" spans="2:9" x14ac:dyDescent="0.3">
      <c r="B89" s="35">
        <v>75</v>
      </c>
      <c r="C89" s="28" t="str">
        <f>OfertasEconomicas!C107</f>
        <v>Florete | Aliasion de metales, con un diámetro de 110 centímetros con punta roma y alambrado desde la punta hasta la empuñadura y capsoleta, para el puntaje electrónico. | Incluir costos directos e indirectos (impuestos si aplica) y entrega. - Ver Anexo tecnico</v>
      </c>
      <c r="D89" s="29" t="str">
        <f>OfertasEconomicas!D107</f>
        <v>UN</v>
      </c>
      <c r="E89" s="30">
        <v>1393875</v>
      </c>
      <c r="F89" s="31">
        <f t="shared" si="3"/>
        <v>0</v>
      </c>
      <c r="G89" s="32">
        <f t="shared" si="4"/>
        <v>0</v>
      </c>
      <c r="H89" s="33">
        <v>1393875</v>
      </c>
      <c r="I89" s="34" t="str">
        <f>IF(H89&lt;OfertasEconomicas!AQ107,"Aclaración Recibida - Cumple.","No")</f>
        <v>No</v>
      </c>
    </row>
    <row r="90" spans="2:9" x14ac:dyDescent="0.3">
      <c r="B90" s="35">
        <v>76</v>
      </c>
      <c r="C90" s="28" t="str">
        <f>OfertasEconomicas!C108</f>
        <v>Protector de axila | Chaquetilla en material queblan de 800 newton resistentes a golpes o puntadas, esta chaquetilla cubre el brazo axila y puño del deportista, se debe tener en cuenta si es derecho o izquierdo. | Incluir costos directos e indirectos (impuestos si aplica) y entrega. - Ver Anexo tecnico</v>
      </c>
      <c r="D90" s="29" t="str">
        <f>OfertasEconomicas!D108</f>
        <v>UN</v>
      </c>
      <c r="E90" s="30">
        <v>439425</v>
      </c>
      <c r="F90" s="31">
        <f t="shared" si="3"/>
        <v>0</v>
      </c>
      <c r="G90" s="32">
        <f t="shared" si="4"/>
        <v>0</v>
      </c>
      <c r="H90" s="33">
        <v>439425</v>
      </c>
      <c r="I90" s="34" t="str">
        <f>IF(H90&lt;OfertasEconomicas!AQ108,"Aclaración Recibida - Cumple.","No")</f>
        <v>No</v>
      </c>
    </row>
    <row r="91" spans="2:9" x14ac:dyDescent="0.3">
      <c r="B91" s="35">
        <v>77</v>
      </c>
      <c r="C91" s="28" t="str">
        <f>OfertasEconomicas!C109</f>
        <v>Zapatillas para esgrima | Zapatilla adaptable con cámara de aire para amortiguar las caídas del deportista, que sea antideslizante en las plataformas metálicas. | Incluir costos directos e indirectos (impuestos si aplica) y entrega. - Ver Anexo tecnico</v>
      </c>
      <c r="D91" s="29" t="str">
        <f>OfertasEconomicas!D109</f>
        <v>UN</v>
      </c>
      <c r="E91" s="30">
        <v>392175</v>
      </c>
      <c r="F91" s="31">
        <f t="shared" si="3"/>
        <v>0</v>
      </c>
      <c r="G91" s="32">
        <f t="shared" si="4"/>
        <v>0</v>
      </c>
      <c r="H91" s="33">
        <v>392175</v>
      </c>
      <c r="I91" s="34" t="str">
        <f>IF(H91&lt;OfertasEconomicas!AQ109,"Aclaración Recibida - Cumple.","No")</f>
        <v>No</v>
      </c>
    </row>
    <row r="92" spans="2:9" x14ac:dyDescent="0.3">
      <c r="B92" s="35">
        <v>78</v>
      </c>
      <c r="C92" s="28" t="str">
        <f>OfertasEconomicas!C110</f>
        <v>Silla de ruedas deportiva (tenis de campo) | Marco monobloque en aluminio con acabado en pintura electrostática, ruedas traseras de 24", 26" o 700 semitubulares, manzanas de aluminio* aros impulsores aluminio con 6 puntos de agarre a la rueda. Ejes de desmonte rápido de 1/2" en acero especial (ruedas traseras). Ruedas delanteras de silicona 100 mm, 110 mm. quinta rueda antivuelco con tenedor. Desmontable. Tapizado en lona reforzado. Sistema de camber fijo: 12, 15 o 18 grados. Correas de sujeción torácica, pélvica y en miembros inferiores. | Incluir costos directos e indirectos (impuestos si aplica) y entrega. - Ver Anexo tecnico</v>
      </c>
      <c r="D92" s="29" t="str">
        <f>OfertasEconomicas!D110</f>
        <v>UN</v>
      </c>
      <c r="E92" s="30">
        <v>7180110</v>
      </c>
      <c r="F92" s="31">
        <f t="shared" si="3"/>
        <v>0</v>
      </c>
      <c r="G92" s="32">
        <f t="shared" si="4"/>
        <v>0</v>
      </c>
      <c r="H92" s="33">
        <v>7180110</v>
      </c>
      <c r="I92" s="34" t="str">
        <f>IF(H92&lt;OfertasEconomicas!AQ110,"Aclaración Recibida - Cumple.","No")</f>
        <v>No</v>
      </c>
    </row>
    <row r="93" spans="2:9" x14ac:dyDescent="0.3">
      <c r="B93" s="35">
        <v>79</v>
      </c>
      <c r="C93" s="28" t="str">
        <f>OfertasEconomicas!C111</f>
        <v>Raqueta de tenis | Raqueta de tenis de campo con medidas exactas: 81,3 centímetros de longitud máxima desde el extremo del mango al bastidor, y una superficie cordada de 39,4 centímetros de largo por 29,2 de ancho, hecha en grafito. | Incluir costos directos e indirectos (impuestos si aplica) y entrega. - Ver Anexo tecnico</v>
      </c>
      <c r="D93" s="29" t="str">
        <f>OfertasEconomicas!D111</f>
        <v>UN</v>
      </c>
      <c r="E93" s="30">
        <v>288225</v>
      </c>
      <c r="F93" s="31">
        <f t="shared" si="3"/>
        <v>0</v>
      </c>
      <c r="G93" s="32">
        <f t="shared" si="4"/>
        <v>0</v>
      </c>
      <c r="H93" s="33">
        <v>288225</v>
      </c>
      <c r="I93" s="34" t="str">
        <f>IF(H93&lt;OfertasEconomicas!AQ111,"Aclaración Recibida - Cumple.","No")</f>
        <v>No</v>
      </c>
    </row>
    <row r="94" spans="2:9" x14ac:dyDescent="0.3">
      <c r="B94" s="35">
        <v>80</v>
      </c>
      <c r="C94" s="28" t="str">
        <f>OfertasEconomicas!C112</f>
        <v>Zapatillas  baloncesto | Zapatillas de 330 gramos ligeras y estables, cuello acanalado flexible con altura que permita proteger el tobillo a la vez que se ajusta cómodamente al pie. Capa sintética sin costuras de gran resistencia que evite torceduras. Goma eva en la plantilla y la entresuela, así como un refuerzo exterior en el talón. | Incluir costos directos e indirectos (impuestos si aplica) y entrega. - Ver Anexo tecnico</v>
      </c>
      <c r="D94" s="29" t="str">
        <f>OfertasEconomicas!D112</f>
        <v>UN</v>
      </c>
      <c r="E94" s="30">
        <v>236155</v>
      </c>
      <c r="F94" s="31">
        <f t="shared" si="3"/>
        <v>0</v>
      </c>
      <c r="G94" s="32">
        <f t="shared" si="4"/>
        <v>0</v>
      </c>
      <c r="H94" s="33">
        <v>236155</v>
      </c>
      <c r="I94" s="34" t="str">
        <f>IF(H94&lt;OfertasEconomicas!AQ112,"Aclaración Recibida - Cumple.","No")</f>
        <v>No</v>
      </c>
    </row>
    <row r="95" spans="2:9" x14ac:dyDescent="0.3">
      <c r="B95" s="35">
        <v>81</v>
      </c>
      <c r="C95" s="28" t="str">
        <f>OfertasEconomicas!C113</f>
        <v>Sumergibles | Juegos didácticos sumergibles, diseños varios: discos, aros, caballito de mar, material plástico, paquetes x 4 y 6 unidades.          Material peso con sticks figuras ballenas y pingüinos impresión digital.  Paquete x 2 unidades | Incluir costos directos e indirectos (impuestos si aplica) y entrega. - Ver Anexo tecnico</v>
      </c>
      <c r="D95" s="29" t="str">
        <f>OfertasEconomicas!D113</f>
        <v>UN</v>
      </c>
      <c r="E95" s="30">
        <v>80325</v>
      </c>
      <c r="F95" s="31">
        <f t="shared" si="3"/>
        <v>0</v>
      </c>
      <c r="G95" s="32">
        <f t="shared" si="4"/>
        <v>0</v>
      </c>
      <c r="H95" s="33">
        <v>80325</v>
      </c>
      <c r="I95" s="34" t="str">
        <f>IF(H95&lt;OfertasEconomicas!AQ113,"Aclaración Recibida - Cumple.","No")</f>
        <v>No</v>
      </c>
    </row>
    <row r="96" spans="2:9" x14ac:dyDescent="0.3">
      <c r="B96" s="35">
        <v>82</v>
      </c>
      <c r="C96" s="28" t="str">
        <f>OfertasEconomicas!C114</f>
        <v>Pull buoys | Juegos didácticos sumergibles, diseños varios: discos, aros, caballito de mar, material plástico, paquetes x 4 y 6 unidades.          Material peso con sticks figuras ballenas y pingüinos impresión digital.  Paquete x 2 unidades | Incluir costos directos e indirectos (impuestos si aplica) y entrega. - Ver Anexo tecnico</v>
      </c>
      <c r="D96" s="29" t="str">
        <f>OfertasEconomicas!D114</f>
        <v>UN</v>
      </c>
      <c r="E96" s="30">
        <v>47250</v>
      </c>
      <c r="F96" s="31">
        <f t="shared" si="3"/>
        <v>0</v>
      </c>
      <c r="G96" s="32">
        <f t="shared" si="4"/>
        <v>0</v>
      </c>
      <c r="H96" s="33">
        <v>47250</v>
      </c>
      <c r="I96" s="34" t="str">
        <f>IF(H96&lt;OfertasEconomicas!AQ114,"Aclaración Recibida - Cumple.","No")</f>
        <v>No</v>
      </c>
    </row>
    <row r="97" spans="2:9" x14ac:dyDescent="0.3">
      <c r="B97" s="35">
        <v>83</v>
      </c>
      <c r="C97" s="28" t="str">
        <f>OfertasEconomicas!C115</f>
        <v>Pelota plástica tamaños variables | Pelotas de tamaños desde 10 a 20 cms de diámetro, colores surtidos, en material resistente vinílico | Incluir costos directos e indirectos (impuestos si aplica) y entrega. - Ver Anexo tecnico</v>
      </c>
      <c r="D97" s="29" t="str">
        <f>OfertasEconomicas!D115</f>
        <v>UN</v>
      </c>
      <c r="E97" s="30">
        <v>14175</v>
      </c>
      <c r="F97" s="31">
        <f t="shared" si="3"/>
        <v>0</v>
      </c>
      <c r="G97" s="32">
        <f t="shared" si="4"/>
        <v>0</v>
      </c>
      <c r="H97" s="33">
        <v>14175</v>
      </c>
      <c r="I97" s="34" t="str">
        <f>IF(H97&lt;OfertasEconomicas!AQ115,"Aclaración Recibida - Cumple.","No")</f>
        <v>No</v>
      </c>
    </row>
    <row r="98" spans="2:9" x14ac:dyDescent="0.3">
      <c r="B98" s="35">
        <v>84</v>
      </c>
      <c r="C98" s="28" t="str">
        <f>OfertasEconomicas!C116</f>
        <v>Colchoneta en célula cerrada. | Colchoneta acuática, material eva, anti hongos, antideslizantes, capacidad para mantenerse a flote en el agua. Dimensiones 130 cms x 120 cms x 30 cms. | Incluir costos directos e indirectos (impuestos si aplica) y entrega. - Ver Anexo tecnico</v>
      </c>
      <c r="D98" s="29" t="str">
        <f>OfertasEconomicas!D116</f>
        <v>UN</v>
      </c>
      <c r="E98" s="30">
        <v>250425</v>
      </c>
      <c r="F98" s="31">
        <f t="shared" si="3"/>
        <v>0</v>
      </c>
      <c r="G98" s="32">
        <f t="shared" si="4"/>
        <v>0</v>
      </c>
      <c r="H98" s="33">
        <v>250425</v>
      </c>
      <c r="I98" s="34" t="str">
        <f>IF(H98&lt;OfertasEconomicas!AQ116,"Aclaración Recibida - Cumple.","No")</f>
        <v>No</v>
      </c>
    </row>
    <row r="99" spans="2:9" x14ac:dyDescent="0.3">
      <c r="B99" s="35">
        <v>85</v>
      </c>
      <c r="C99" s="28" t="str">
        <f>OfertasEconomicas!C117</f>
        <v>Pelotas de letras | Pelotas de letras, tamaños desde 10 a 20 cms de diámetro, colores surtidos, en material de caucho | Incluir costos directos e indirectos (impuestos si aplica) y entrega. - Ver Anexo tecnico</v>
      </c>
      <c r="D99" s="29" t="str">
        <f>OfertasEconomicas!D117</f>
        <v>UN</v>
      </c>
      <c r="E99" s="30">
        <v>21735</v>
      </c>
      <c r="F99" s="31">
        <f t="shared" si="3"/>
        <v>0</v>
      </c>
      <c r="G99" s="32">
        <f t="shared" si="4"/>
        <v>0</v>
      </c>
      <c r="H99" s="33">
        <v>21735</v>
      </c>
      <c r="I99" s="34" t="str">
        <f>IF(H99&lt;OfertasEconomicas!AQ117,"Aclaración Recibida - Cumple.","No")</f>
        <v>No</v>
      </c>
    </row>
    <row r="100" spans="2:9" x14ac:dyDescent="0.3">
      <c r="B100" s="35">
        <v>86</v>
      </c>
      <c r="C100" s="28" t="str">
        <f>OfertasEconomicas!C118</f>
        <v>Zapatilla futsal | Tenis boto pu y textil para mayor durabilidad con costura, suela de goma para el agarre en las diferentes superficies, plantilla tipo eva para proteger la planta del pie de impactos. | Incluir costos directos e indirectos (impuestos si aplica) y entrega. - Ver Anexo tecnico</v>
      </c>
      <c r="D100" s="29" t="str">
        <f>OfertasEconomicas!D118</f>
        <v>UN</v>
      </c>
      <c r="E100" s="30">
        <v>160650</v>
      </c>
      <c r="F100" s="31">
        <f t="shared" si="3"/>
        <v>0</v>
      </c>
      <c r="G100" s="32">
        <f t="shared" si="4"/>
        <v>0</v>
      </c>
      <c r="H100" s="33">
        <v>160650</v>
      </c>
      <c r="I100" s="34" t="str">
        <f>IF(H100&lt;OfertasEconomicas!AQ118,"Aclaración Recibida - Cumple.","No")</f>
        <v>No</v>
      </c>
    </row>
    <row r="101" spans="2:9" x14ac:dyDescent="0.3">
      <c r="B101" s="35">
        <v>87</v>
      </c>
      <c r="C101" s="28" t="str">
        <f>OfertasEconomicas!C119</f>
        <v>Balón futsal | Balón futsal en neumático butilo 55 % dos capas nylon dúcil 100% preforma en caucho natural látex esponjoso vulcanizado impermeable, cubierta en cuero pvc laminada y termo sellado ref. 58-60 y 60-62, peso 430 -450 gr. | Incluir costos directos e indirectos (impuestos si aplica) y entrega. - Ver Anexo tecnico</v>
      </c>
      <c r="D101" s="29" t="str">
        <f>OfertasEconomicas!D119</f>
        <v>UN</v>
      </c>
      <c r="E101" s="30">
        <v>127575</v>
      </c>
      <c r="F101" s="31">
        <f t="shared" si="3"/>
        <v>0</v>
      </c>
      <c r="G101" s="32">
        <f t="shared" si="4"/>
        <v>0</v>
      </c>
      <c r="H101" s="33">
        <v>127575</v>
      </c>
      <c r="I101" s="34" t="str">
        <f>IF(H101&lt;OfertasEconomicas!AQ119,"Aclaración Recibida - Cumple.","No")</f>
        <v>No</v>
      </c>
    </row>
    <row r="102" spans="2:9" x14ac:dyDescent="0.3">
      <c r="B102" s="35">
        <v>88</v>
      </c>
      <c r="C102" s="28" t="str">
        <f>OfertasEconomicas!C120</f>
        <v>Tula maletín guayera | Tula maletín guayera en material poliéster impermeable, alto 41 cm, ancho 31 cm aproximado, con costuras fuertes en hilo y cremallera gruesa. Recubrimiento de TPE en el fondo para una máxima resistencia al desgaste. | Incluir costos directos e indirectos (impuestos si aplica) y entrega. - Ver Anexo tecnico</v>
      </c>
      <c r="D102" s="29" t="str">
        <f>OfertasEconomicas!D120</f>
        <v>UN</v>
      </c>
      <c r="E102" s="30">
        <v>96862</v>
      </c>
      <c r="F102" s="31">
        <f t="shared" si="3"/>
        <v>0</v>
      </c>
      <c r="G102" s="32">
        <f t="shared" si="4"/>
        <v>0</v>
      </c>
      <c r="H102" s="33">
        <v>96862</v>
      </c>
      <c r="I102" s="34" t="str">
        <f>IF(H102&lt;OfertasEconomicas!AQ120,"Aclaración Recibida - Cumple.","No")</f>
        <v>No</v>
      </c>
    </row>
    <row r="103" spans="2:9" x14ac:dyDescent="0.3">
      <c r="B103" s="35">
        <v>89</v>
      </c>
      <c r="C103" s="28" t="str">
        <f>OfertasEconomicas!C121</f>
        <v>Chaqueta rompevientos | Chaqueta rompevientos en tela impermeable antifluido, vendaval, náutico, cerro sport. Hilos e hilazas:  poliéster 100% o poliéster algodón. Con capota y guarda capota; 2 bolsillos laterales, con forro en mállatela. | Incluir costos directos e indirectos (impuestos si aplica) y entrega. - Ver Anexo tecnico</v>
      </c>
      <c r="D103" s="29" t="str">
        <f>OfertasEconomicas!D121</f>
        <v>UN</v>
      </c>
      <c r="E103" s="30">
        <v>108675</v>
      </c>
      <c r="F103" s="31">
        <f t="shared" si="3"/>
        <v>0</v>
      </c>
      <c r="G103" s="32">
        <f t="shared" si="4"/>
        <v>0</v>
      </c>
      <c r="H103" s="33">
        <v>108675</v>
      </c>
      <c r="I103" s="34" t="str">
        <f>IF(H103&lt;OfertasEconomicas!AQ121,"Aclaración Recibida - Cumple.","No")</f>
        <v>No</v>
      </c>
    </row>
    <row r="104" spans="2:9" x14ac:dyDescent="0.3">
      <c r="B104" s="35">
        <v>90</v>
      </c>
      <c r="C104" s="28" t="str">
        <f>OfertasEconomicas!C122</f>
        <v>Kit de protección | Coderas, muñequeras y rodilleras: con norma europea 14120, armadura abs envolventes con refuerzo de espuma, tela flexible con cubrimiento y con pieza de malla ventilada ajustable con bandas de velcro elástico y tela extensible. | Incluir costos directos e indirectos (impuestos si aplica) y entrega. - Ver Anexo tecnico</v>
      </c>
      <c r="D104" s="29" t="str">
        <f>OfertasEconomicas!D122</f>
        <v>UN</v>
      </c>
      <c r="E104" s="30">
        <v>146475</v>
      </c>
      <c r="F104" s="31">
        <f t="shared" si="3"/>
        <v>0</v>
      </c>
      <c r="G104" s="32">
        <f t="shared" si="4"/>
        <v>0</v>
      </c>
      <c r="H104" s="33">
        <v>146475</v>
      </c>
      <c r="I104" s="34" t="str">
        <f>IF(H104&lt;OfertasEconomicas!AQ122,"Aclaración Recibida - Cumple.","No")</f>
        <v>No</v>
      </c>
    </row>
    <row r="105" spans="2:9" x14ac:dyDescent="0.3">
      <c r="B105" s="35">
        <v>91</v>
      </c>
      <c r="C105" s="28" t="str">
        <f>OfertasEconomicas!C123</f>
        <v>Casco 1 | Casco de patinaje de carreras aerodinámico en policarbonato, con almohadilla interno y ajuste en poliestireno expandido. | Incluir costos directos e indirectos (impuestos si aplica) y entrega. - Ver Anexo tecnico</v>
      </c>
      <c r="D105" s="29" t="str">
        <f>OfertasEconomicas!D123</f>
        <v>UN</v>
      </c>
      <c r="E105" s="30">
        <v>167737</v>
      </c>
      <c r="F105" s="31">
        <f t="shared" si="3"/>
        <v>0</v>
      </c>
      <c r="G105" s="32">
        <f t="shared" si="4"/>
        <v>0</v>
      </c>
      <c r="H105" s="33">
        <v>167737</v>
      </c>
      <c r="I105" s="34" t="str">
        <f>IF(H105&lt;OfertasEconomicas!AQ123,"Aclaración Recibida - Cumple.","No")</f>
        <v>No</v>
      </c>
    </row>
    <row r="106" spans="2:9" x14ac:dyDescent="0.3">
      <c r="B106" s="35">
        <v>92</v>
      </c>
      <c r="C106" s="28" t="str">
        <f>OfertasEconomicas!C124</f>
        <v>Patines | Patines en línea con llanta de goma, bota anatómica ajustable, chasis en aluminio, alta resistencia a los golpes, rodamientos de velocidad abec 11 | Incluir costos directos e indirectos (impuestos si aplica) y entrega. - Ver Anexo tecnico</v>
      </c>
      <c r="D106" s="29" t="str">
        <f>OfertasEconomicas!D124</f>
        <v>UN</v>
      </c>
      <c r="E106" s="30">
        <v>245690</v>
      </c>
      <c r="F106" s="31">
        <f t="shared" si="3"/>
        <v>0</v>
      </c>
      <c r="G106" s="32">
        <f t="shared" si="4"/>
        <v>0</v>
      </c>
      <c r="H106" s="33">
        <v>245690</v>
      </c>
      <c r="I106" s="34" t="str">
        <f>IF(H106&lt;OfertasEconomicas!AQ124,"Aclaración Recibida - Cumple.","No")</f>
        <v>No</v>
      </c>
    </row>
    <row r="107" spans="2:9" x14ac:dyDescent="0.3">
      <c r="B107" s="35">
        <v>93</v>
      </c>
      <c r="C107" s="28" t="str">
        <f>OfertasEconomicas!C125</f>
        <v>Maletín para patines | Capacidad 20l, en material lona, resistente a la fricción del chasis del patín | Incluir costos directos e indirectos (impuestos si aplica) y entrega. - Ver Anexo tecnico</v>
      </c>
      <c r="D107" s="29" t="str">
        <f>OfertasEconomicas!D125</f>
        <v>UN</v>
      </c>
      <c r="E107" s="30">
        <v>189000</v>
      </c>
      <c r="F107" s="31">
        <f t="shared" si="3"/>
        <v>0</v>
      </c>
      <c r="G107" s="32">
        <f t="shared" si="4"/>
        <v>0</v>
      </c>
      <c r="H107" s="33">
        <v>189000</v>
      </c>
      <c r="I107" s="34" t="str">
        <f>IF(H107&lt;OfertasEconomicas!AQ125,"Aclaración Recibida - Cumple.","No")</f>
        <v>No</v>
      </c>
    </row>
    <row r="108" spans="2:9" x14ac:dyDescent="0.3">
      <c r="B108" s="35">
        <v>94</v>
      </c>
      <c r="C108" s="28" t="str">
        <f>OfertasEconomicas!C126</f>
        <v>Gorro | Gorro de silicona 100% impermeable de color variado teniendo en cuenta las edades establecidas entre los 6 a los 17 | Incluir costos directos e indirectos (impuestos si aplica) y entrega. - Ver Anexo tecnico</v>
      </c>
      <c r="D108" s="29" t="str">
        <f>OfertasEconomicas!D126</f>
        <v>UN</v>
      </c>
      <c r="E108" s="30">
        <v>59062</v>
      </c>
      <c r="F108" s="31">
        <f t="shared" si="3"/>
        <v>0</v>
      </c>
      <c r="G108" s="32">
        <f t="shared" si="4"/>
        <v>0</v>
      </c>
      <c r="H108" s="33">
        <v>59062</v>
      </c>
      <c r="I108" s="34" t="str">
        <f>IF(H108&lt;OfertasEconomicas!AQ126,"Aclaración Recibida - Cumple.","No")</f>
        <v>No</v>
      </c>
    </row>
    <row r="109" spans="2:9" x14ac:dyDescent="0.3">
      <c r="B109" s="35">
        <v>95</v>
      </c>
      <c r="C109" s="28" t="str">
        <f>OfertasEconomicas!C127</f>
        <v>Chanclas | Chancla para natación lisa con recubriendo en la zona del empine con suela antideslizante en tallas desde la 30 a la 41, con peso aproximado 160gr en material de goma o caucho natural. Único color (negro) | Incluir costos directos e indirectos (impuestos si aplica) y entrega. - Ver Anexo tecnico</v>
      </c>
      <c r="D109" s="29" t="str">
        <f>OfertasEconomicas!D127</f>
        <v>UN</v>
      </c>
      <c r="E109" s="30">
        <v>63787</v>
      </c>
      <c r="F109" s="31">
        <f t="shared" si="3"/>
        <v>0</v>
      </c>
      <c r="G109" s="32">
        <f t="shared" si="4"/>
        <v>0</v>
      </c>
      <c r="H109" s="33">
        <v>63787</v>
      </c>
      <c r="I109" s="34" t="str">
        <f>IF(H109&lt;OfertasEconomicas!AQ127,"Aclaración Recibida - Cumple.","No")</f>
        <v>No</v>
      </c>
    </row>
    <row r="110" spans="2:9" x14ac:dyDescent="0.3">
      <c r="B110" s="35">
        <v>96</v>
      </c>
      <c r="C110" s="28" t="str">
        <f>OfertasEconomicas!C128</f>
        <v>Gafas | Gafas de natación para uso interno o externo con protección ocular que no permitan el paso de agua hacia el ojo, con correa (caucho) ajustable teniendo en cuenta las edades entre los 6 a los 17 años. | Incluir costos directos e indirectos (impuestos si aplica) y entrega. - Ver Anexo tecnico</v>
      </c>
      <c r="D110" s="29" t="str">
        <f>OfertasEconomicas!D128</f>
        <v>UN</v>
      </c>
      <c r="E110" s="30">
        <v>174825</v>
      </c>
      <c r="F110" s="31">
        <f t="shared" si="3"/>
        <v>0</v>
      </c>
      <c r="G110" s="32">
        <f t="shared" si="4"/>
        <v>0</v>
      </c>
      <c r="H110" s="33">
        <v>174825</v>
      </c>
      <c r="I110" s="34" t="str">
        <f>IF(H110&lt;OfertasEconomicas!AQ128,"Aclaración Recibida - Cumple.","No")</f>
        <v>No</v>
      </c>
    </row>
    <row r="111" spans="2:9" x14ac:dyDescent="0.3">
      <c r="B111" s="35">
        <v>97</v>
      </c>
      <c r="C111" s="28" t="str">
        <f>OfertasEconomicas!C129</f>
        <v>Toalla en microfibra (caneo) | Toalla en materia de microfibra absorbente de medias de 80 por 1,30 cm en colores variados con un peso de 160 gr | Incluir costos directos e indirectos (impuestos si aplica) y entrega. - Ver Anexo tecnico</v>
      </c>
      <c r="D111" s="29" t="str">
        <f>OfertasEconomicas!D129</f>
        <v>UN</v>
      </c>
      <c r="E111" s="30">
        <v>59062</v>
      </c>
      <c r="F111" s="31">
        <f t="shared" si="3"/>
        <v>0</v>
      </c>
      <c r="G111" s="32">
        <f t="shared" si="4"/>
        <v>0</v>
      </c>
      <c r="H111" s="33">
        <v>59062</v>
      </c>
      <c r="I111" s="34" t="str">
        <f>IF(H111&lt;OfertasEconomicas!AQ129,"Aclaración Recibida - Cumple.","No")</f>
        <v>No</v>
      </c>
    </row>
    <row r="112" spans="2:9" x14ac:dyDescent="0.3">
      <c r="B112" s="35">
        <v>98</v>
      </c>
      <c r="C112" s="28" t="str">
        <f>OfertasEconomicas!C130</f>
        <v>Tula de natación swimmbag | Tula con cordón doble para cierre ajustable en material impermeable repelente al agua 100 % poliéster con medidas aprox de 46 x 35 cm | Incluir costos directos e indirectos (impuestos si aplica) y entrega. - Ver Anexo tecnico</v>
      </c>
      <c r="D112" s="29" t="str">
        <f>OfertasEconomicas!D130</f>
        <v>UN</v>
      </c>
      <c r="E112" s="30">
        <v>63787</v>
      </c>
      <c r="F112" s="31">
        <f t="shared" si="3"/>
        <v>0</v>
      </c>
      <c r="G112" s="32">
        <f t="shared" si="4"/>
        <v>0</v>
      </c>
      <c r="H112" s="33">
        <v>63787</v>
      </c>
      <c r="I112" s="34" t="str">
        <f>IF(H112&lt;OfertasEconomicas!AQ130,"Aclaración Recibida - Cumple.","No")</f>
        <v>No</v>
      </c>
    </row>
    <row r="113" spans="2:9" x14ac:dyDescent="0.3">
      <c r="B113" s="35">
        <v>99</v>
      </c>
      <c r="C113" s="28" t="str">
        <f>OfertasEconomicas!C131</f>
        <v>Tapete de ejercicio | Espuma de nbr de alta calidad tamaño: 173 cm. De largo x 61 cm. De ancho espesor 1.5 cm. Libre de látex y componentes tóxicos antibacteriano material nbr de alta calidad ideal para hacer ejercicios y aeróbicos fácil de limpiar base de estabilidad resistente alfombra antideslizante ecológica enrollable para almacenamiento y fácil transporte evita la adherencia de malos olores. | Incluir costos directos e indirectos (impuestos si aplica) y entrega. - Ver Anexo tecnico</v>
      </c>
      <c r="D113" s="29" t="str">
        <f>OfertasEconomicas!D131</f>
        <v>UN</v>
      </c>
      <c r="E113" s="30">
        <v>148837</v>
      </c>
      <c r="F113" s="31">
        <f t="shared" si="3"/>
        <v>0</v>
      </c>
      <c r="G113" s="32">
        <f t="shared" si="4"/>
        <v>0</v>
      </c>
      <c r="H113" s="33">
        <v>148837</v>
      </c>
      <c r="I113" s="34" t="str">
        <f>IF(H113&lt;OfertasEconomicas!AQ131,"Aclaración Recibida - Cumple.","No")</f>
        <v>No</v>
      </c>
    </row>
    <row r="114" spans="2:9" x14ac:dyDescent="0.3">
      <c r="B114" s="35">
        <v>100</v>
      </c>
      <c r="C114" s="28" t="str">
        <f>OfertasEconomicas!C132</f>
        <v>Balón Pilates | Balón de Pilates de 75 cms, fabricado con un material texturizado, antideslizante para mayor confort y en material antiexplosivo. | Incluir costos directos e indirectos (impuestos si aplica) y entrega. - Ver Anexo tecnico</v>
      </c>
      <c r="D114" s="29" t="str">
        <f>OfertasEconomicas!D132</f>
        <v>UN</v>
      </c>
      <c r="E114" s="30">
        <v>61425</v>
      </c>
      <c r="F114" s="31">
        <f t="shared" si="3"/>
        <v>0</v>
      </c>
      <c r="G114" s="32">
        <f t="shared" si="4"/>
        <v>0</v>
      </c>
      <c r="H114" s="33">
        <v>61425</v>
      </c>
      <c r="I114" s="34" t="str">
        <f>IF(H114&lt;OfertasEconomicas!AQ132,"Aclaración Recibida - Cumple.","No")</f>
        <v>No</v>
      </c>
    </row>
    <row r="115" spans="2:9" x14ac:dyDescent="0.3">
      <c r="B115" s="35">
        <v>101</v>
      </c>
      <c r="C115" s="28" t="str">
        <f>OfertasEconomicas!C133</f>
        <v>Mancuernas hexagonales de 2Kg | Mancuernas con forma hexagonal evita que rueden o se muevan. Están formadas por una barra de acero y una pesa en cada extremo, fabricada de goma de alta calidad comprimida | Incluir costos directos e indirectos (impuestos si aplica) y entrega. - Ver Anexo tecnico</v>
      </c>
      <c r="D115" s="29" t="str">
        <f>OfertasEconomicas!D133</f>
        <v>UN</v>
      </c>
      <c r="E115" s="30">
        <v>113400</v>
      </c>
      <c r="F115" s="31">
        <f t="shared" si="3"/>
        <v>0</v>
      </c>
      <c r="G115" s="32">
        <f t="shared" si="4"/>
        <v>0</v>
      </c>
      <c r="H115" s="33">
        <v>113400</v>
      </c>
      <c r="I115" s="34" t="str">
        <f>IF(H115&lt;OfertasEconomicas!AQ133,"Aclaración Recibida - Cumple.","No")</f>
        <v>No</v>
      </c>
    </row>
    <row r="116" spans="2:9" x14ac:dyDescent="0.3">
      <c r="B116" s="35">
        <v>102</v>
      </c>
      <c r="C116" s="28" t="str">
        <f>OfertasEconomicas!C134</f>
        <v>Manga de compresión | Par de mangas con protección uv para diversas actividades al aire libre como: camping, golf, tenis, pesca, ciclismo, futbol, basketball, beisbol, conduccion, entre otras, talla única. Material: composición: 45% elastodieno 29% microfibra 26% spandex. (ideales para niños y adultos) | Incluir costos directos e indirectos (impuestos si aplica) y entrega. - Ver Anexo tecnico</v>
      </c>
      <c r="D116" s="29" t="str">
        <f>OfertasEconomicas!D134</f>
        <v>UN</v>
      </c>
      <c r="E116" s="30">
        <v>87412</v>
      </c>
      <c r="F116" s="31">
        <f t="shared" si="3"/>
        <v>0</v>
      </c>
      <c r="G116" s="32">
        <f t="shared" si="4"/>
        <v>0</v>
      </c>
      <c r="H116" s="33">
        <v>87412</v>
      </c>
      <c r="I116" s="34" t="str">
        <f>IF(H116&lt;OfertasEconomicas!AQ134,"Aclaración Recibida - Cumple.","No")</f>
        <v>No</v>
      </c>
    </row>
    <row r="117" spans="2:9" x14ac:dyDescent="0.3">
      <c r="B117" s="35">
        <v>103</v>
      </c>
      <c r="C117" s="28" t="str">
        <f>OfertasEconomicas!C135</f>
        <v>Toalla deportiva | Material microfibra, 40cm x 60cm | Incluir costos directos e indirectos (impuestos si aplica) y entrega. - Ver Anexo tecnico</v>
      </c>
      <c r="D117" s="29" t="str">
        <f>OfertasEconomicas!D135</f>
        <v>UN</v>
      </c>
      <c r="E117" s="30">
        <v>61425</v>
      </c>
      <c r="F117" s="31">
        <f t="shared" si="3"/>
        <v>0</v>
      </c>
      <c r="G117" s="32">
        <f t="shared" si="4"/>
        <v>0</v>
      </c>
      <c r="H117" s="33">
        <v>61425</v>
      </c>
      <c r="I117" s="34" t="str">
        <f>IF(H117&lt;OfertasEconomicas!AQ135,"Aclaración Recibida - Cumple.","No")</f>
        <v>No</v>
      </c>
    </row>
    <row r="118" spans="2:9" x14ac:dyDescent="0.3">
      <c r="B118" s="35">
        <v>104</v>
      </c>
      <c r="C118" s="28" t="str">
        <f>OfertasEconomicas!C136</f>
        <v>Gorras cachucha | Gorras con parte frontal en poliéster blanco o el color requerido - cascos en malla en la parte trasera, cierre plástico. | Incluir costos directos e indirectos (impuestos si aplica) y entrega. - Ver Anexo tecnico</v>
      </c>
      <c r="D118" s="29" t="str">
        <f>OfertasEconomicas!D136</f>
        <v>UN</v>
      </c>
      <c r="E118" s="30">
        <v>35437</v>
      </c>
      <c r="F118" s="31">
        <f t="shared" si="3"/>
        <v>0</v>
      </c>
      <c r="G118" s="32">
        <f t="shared" si="4"/>
        <v>0</v>
      </c>
      <c r="H118" s="33">
        <v>35437</v>
      </c>
      <c r="I118" s="34" t="str">
        <f>IF(H118&lt;OfertasEconomicas!AQ136,"Aclaración Recibida - Cumple.","No")</f>
        <v>No</v>
      </c>
    </row>
    <row r="119" spans="2:9" x14ac:dyDescent="0.3">
      <c r="B119" s="35">
        <v>105</v>
      </c>
      <c r="C119" s="28" t="str">
        <f>OfertasEconomicas!C137</f>
        <v>Tula deportiva pequeña | Tula 33x45 estampada, tela antifluidos, impermeable. | Incluir costos directos e indirectos (impuestos si aplica) y entrega. - Ver Anexo tecnico</v>
      </c>
      <c r="D119" s="29" t="str">
        <f>OfertasEconomicas!D137</f>
        <v>UN</v>
      </c>
      <c r="E119" s="30">
        <v>44887</v>
      </c>
      <c r="F119" s="31">
        <f t="shared" si="3"/>
        <v>0</v>
      </c>
      <c r="G119" s="32">
        <f t="shared" si="4"/>
        <v>0</v>
      </c>
      <c r="H119" s="33">
        <v>44887</v>
      </c>
      <c r="I119" s="34" t="str">
        <f>IF(H119&lt;OfertasEconomicas!AQ137,"Aclaración Recibida - Cumple.","No")</f>
        <v>No</v>
      </c>
    </row>
    <row r="120" spans="2:9" x14ac:dyDescent="0.3">
      <c r="B120" s="35">
        <v>106</v>
      </c>
      <c r="C120" s="28" t="str">
        <f>OfertasEconomicas!C138</f>
        <v>Botilito | Botilito de 630 ml, con tapa de rosca y pitillo. Medidas: 22,5 cm X 6,3 cm de diámetro. | Incluir costos directos e indirectos (impuestos si aplica) y entrega. - Ver Anexo tecnico</v>
      </c>
      <c r="D120" s="29" t="str">
        <f>OfertasEconomicas!D138</f>
        <v>UN</v>
      </c>
      <c r="E120" s="30">
        <v>30712</v>
      </c>
      <c r="F120" s="31">
        <f t="shared" si="3"/>
        <v>0</v>
      </c>
      <c r="G120" s="32">
        <f t="shared" si="4"/>
        <v>0</v>
      </c>
      <c r="H120" s="33">
        <v>30712</v>
      </c>
      <c r="I120" s="34" t="str">
        <f>IF(H120&lt;OfertasEconomicas!AQ138,"Aclaración Recibida - Cumple.","No")</f>
        <v>No</v>
      </c>
    </row>
    <row r="121" spans="2:9" x14ac:dyDescent="0.3">
      <c r="B121" s="35">
        <v>107</v>
      </c>
      <c r="C121" s="28" t="str">
        <f>OfertasEconomicas!C139</f>
        <v>Camiseta | Camiseta Tipo polo, tela piket de punto o lacoste, cuello tejido en lana o hilo, botones y manga corta. | Incluir costos directos e indirectos (impuestos si aplica) y entrega. - Ver Anexo tecnico</v>
      </c>
      <c r="D121" s="29" t="str">
        <f>OfertasEconomicas!D139</f>
        <v>UN</v>
      </c>
      <c r="E121" s="30">
        <v>61425</v>
      </c>
      <c r="F121" s="31">
        <f t="shared" si="3"/>
        <v>0</v>
      </c>
      <c r="G121" s="32">
        <f t="shared" si="4"/>
        <v>0</v>
      </c>
      <c r="H121" s="33">
        <v>61425</v>
      </c>
      <c r="I121" s="34" t="str">
        <f>IF(H121&lt;OfertasEconomicas!AQ139,"Aclaración Recibida - Cumple.","No")</f>
        <v>No</v>
      </c>
    </row>
    <row r="122" spans="2:9" x14ac:dyDescent="0.3">
      <c r="B122" s="35">
        <v>108</v>
      </c>
      <c r="C122" s="28" t="str">
        <f>OfertasEconomicas!C140</f>
        <v>Casco 2 | Casco para Deporte Extremo que protege hasta la Nuca, en Poliestireno-Policarbonato con Salidas de aire, Perilla de ajuste, Correas graduables e Interior acolchonado | Incluir costos directos e indirectos (impuestos si aplica) y entrega. - Ver Anexo tecnico</v>
      </c>
      <c r="D122" s="29" t="str">
        <f>OfertasEconomicas!D140</f>
        <v>UN</v>
      </c>
      <c r="E122" s="30">
        <v>288225</v>
      </c>
      <c r="F122" s="31">
        <f t="shared" si="3"/>
        <v>0</v>
      </c>
      <c r="G122" s="32">
        <f t="shared" si="4"/>
        <v>0</v>
      </c>
      <c r="H122" s="33">
        <v>288225</v>
      </c>
      <c r="I122" s="34" t="str">
        <f>IF(H122&lt;OfertasEconomicas!AQ140,"Aclaración Recibida - Cumple.","No")</f>
        <v>No</v>
      </c>
    </row>
    <row r="123" spans="2:9" x14ac:dyDescent="0.3">
      <c r="B123" s="35">
        <v>109</v>
      </c>
      <c r="C123" s="28" t="str">
        <f>OfertasEconomicas!C141</f>
        <v>Parqués | Parques magnéticos de marco doble cara 6 puestos 50x50 | Incluir costos directos e indirectos (impuestos si aplica) y entrega. - Ver Anexo tecnico</v>
      </c>
      <c r="D123" s="29" t="str">
        <f>OfertasEconomicas!D141</f>
        <v>UN</v>
      </c>
      <c r="E123" s="30">
        <v>87412</v>
      </c>
      <c r="F123" s="31">
        <f t="shared" si="3"/>
        <v>0</v>
      </c>
      <c r="G123" s="32">
        <f t="shared" si="4"/>
        <v>0</v>
      </c>
      <c r="H123" s="33">
        <v>87412</v>
      </c>
      <c r="I123" s="34" t="str">
        <f>IF(H123&lt;OfertasEconomicas!AQ141,"Aclaración Recibida - Cumple.","No")</f>
        <v>No</v>
      </c>
    </row>
    <row r="124" spans="2:9" x14ac:dyDescent="0.3">
      <c r="B124" s="35">
        <v>110</v>
      </c>
      <c r="C124" s="28" t="str">
        <f>OfertasEconomicas!C142</f>
        <v>Domino | Domino Profesional 28 Piezas Juego Doble 6 Estuche Metálico | Incluir costos directos e indirectos (impuestos si aplica) y entrega. - Ver Anexo tecnico</v>
      </c>
      <c r="D124" s="29" t="str">
        <f>OfertasEconomicas!D142</f>
        <v>UN</v>
      </c>
      <c r="E124" s="30">
        <v>40162</v>
      </c>
      <c r="F124" s="31">
        <f t="shared" si="3"/>
        <v>0</v>
      </c>
      <c r="G124" s="32">
        <f t="shared" si="4"/>
        <v>0</v>
      </c>
      <c r="H124" s="33">
        <v>40162</v>
      </c>
      <c r="I124" s="34" t="str">
        <f>IF(H124&lt;OfertasEconomicas!AQ142,"Aclaración Recibida - Cumple.","No")</f>
        <v>No</v>
      </c>
    </row>
    <row r="125" spans="2:9" x14ac:dyDescent="0.3">
      <c r="B125" s="35">
        <v>111</v>
      </c>
      <c r="C125" s="28" t="str">
        <f>OfertasEconomicas!C143</f>
        <v>Kit bicicleta | Bolsa tula mochila (Con marca 1 tinta), Bomba mini inflador para bicicletas, Luces para bicicleta, Tubo de solución de despinche. | Incluir costos directos e indirectos (impuestos si aplica) y entrega. - Ver Anexo tecnico</v>
      </c>
      <c r="D125" s="29" t="str">
        <f>OfertasEconomicas!D143</f>
        <v>UN</v>
      </c>
      <c r="E125" s="30">
        <v>96862</v>
      </c>
      <c r="F125" s="31">
        <f t="shared" si="3"/>
        <v>0</v>
      </c>
      <c r="G125" s="32">
        <f t="shared" si="4"/>
        <v>0</v>
      </c>
      <c r="H125" s="33">
        <v>96862</v>
      </c>
      <c r="I125" s="34" t="str">
        <f>IF(H125&lt;OfertasEconomicas!AQ143,"Aclaración Recibida - Cumple.","No")</f>
        <v>No</v>
      </c>
    </row>
    <row r="126" spans="2:9" x14ac:dyDescent="0.3">
      <c r="B126" s="35">
        <v>112</v>
      </c>
      <c r="C126" s="28" t="str">
        <f>OfertasEconomicas!C144</f>
        <v>Numero impreso | Números Dorsales Para Camisetas Participantes: impresos en tela banner 4 tintas tamaño media carta. | Incluir costos directos e indirectos (impuestos si aplica) y entrega. - Ver Anexo tecnico</v>
      </c>
      <c r="D126" s="29" t="str">
        <f>OfertasEconomicas!D144</f>
        <v>UN</v>
      </c>
      <c r="E126" s="30">
        <v>10395</v>
      </c>
      <c r="F126" s="31">
        <f t="shared" si="3"/>
        <v>0</v>
      </c>
      <c r="G126" s="32">
        <f t="shared" si="4"/>
        <v>0</v>
      </c>
      <c r="H126" s="33">
        <v>10395</v>
      </c>
      <c r="I126" s="34" t="str">
        <f>IF(H126&lt;OfertasEconomicas!AQ144,"Aclaración Recibida - Cumple.","No")</f>
        <v>No</v>
      </c>
    </row>
    <row r="128" spans="2:9" ht="75.599999999999994" customHeight="1" x14ac:dyDescent="0.3">
      <c r="B128" s="49" t="s">
        <v>25</v>
      </c>
      <c r="C128" s="141" t="s">
        <v>466</v>
      </c>
      <c r="D128" s="141"/>
      <c r="E128" s="141"/>
      <c r="F128" s="141"/>
      <c r="G128" s="141"/>
      <c r="H128" s="141"/>
      <c r="I128" s="141"/>
    </row>
    <row r="135" spans="2:3" x14ac:dyDescent="0.3">
      <c r="B135" s="93" t="s">
        <v>31</v>
      </c>
      <c r="C135" s="93"/>
    </row>
    <row r="136" spans="2:3" x14ac:dyDescent="0.3">
      <c r="B136" s="6" t="s">
        <v>8</v>
      </c>
    </row>
    <row r="138" spans="2:3" x14ac:dyDescent="0.3">
      <c r="B138" s="6"/>
    </row>
    <row r="141" spans="2:3" x14ac:dyDescent="0.3">
      <c r="B141" s="93" t="s">
        <v>31</v>
      </c>
      <c r="C141" s="93"/>
    </row>
    <row r="142" spans="2:3" x14ac:dyDescent="0.3">
      <c r="B142" s="6" t="s">
        <v>183</v>
      </c>
    </row>
    <row r="144" spans="2:3" x14ac:dyDescent="0.3">
      <c r="B144" s="6"/>
    </row>
  </sheetData>
  <mergeCells count="17">
    <mergeCell ref="B8:C8"/>
    <mergeCell ref="H8:I8"/>
    <mergeCell ref="B10:C10"/>
    <mergeCell ref="D10:F10"/>
    <mergeCell ref="B2:J2"/>
    <mergeCell ref="B3:I4"/>
    <mergeCell ref="B5:J5"/>
    <mergeCell ref="B7:C7"/>
    <mergeCell ref="D7:F7"/>
    <mergeCell ref="H7:I7"/>
    <mergeCell ref="B11:C11"/>
    <mergeCell ref="D11:F11"/>
    <mergeCell ref="C128:I128"/>
    <mergeCell ref="B135:C135"/>
    <mergeCell ref="B141:C141"/>
    <mergeCell ref="I13:I14"/>
    <mergeCell ref="B14:D14"/>
  </mergeCells>
  <pageMargins left="0.7" right="0.7" top="0.75" bottom="0.75" header="0.3" footer="0.3"/>
  <pageSetup scale="4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B0159-A85A-442E-AF5F-6945D800BC70}">
  <dimension ref="A1:B19"/>
  <sheetViews>
    <sheetView workbookViewId="0"/>
  </sheetViews>
  <sheetFormatPr baseColWidth="10" defaultColWidth="8.88671875" defaultRowHeight="14.4" x14ac:dyDescent="0.3"/>
  <cols>
    <col min="1" max="1" width="35" style="107" customWidth="1"/>
    <col min="2" max="2" width="90" style="107" customWidth="1"/>
    <col min="3" max="16384" width="8.88671875" style="107"/>
  </cols>
  <sheetData>
    <row r="1" spans="1:2" x14ac:dyDescent="0.3">
      <c r="A1" s="105" t="s">
        <v>185</v>
      </c>
      <c r="B1" s="106" t="s">
        <v>186</v>
      </c>
    </row>
    <row r="2" spans="1:2" x14ac:dyDescent="0.3">
      <c r="A2" s="108" t="s">
        <v>187</v>
      </c>
      <c r="B2" s="109" t="s">
        <v>188</v>
      </c>
    </row>
    <row r="3" spans="1:2" x14ac:dyDescent="0.3">
      <c r="A3" s="108" t="s">
        <v>189</v>
      </c>
      <c r="B3" s="109" t="s">
        <v>190</v>
      </c>
    </row>
    <row r="4" spans="1:2" x14ac:dyDescent="0.3">
      <c r="A4" s="108" t="s">
        <v>191</v>
      </c>
      <c r="B4" s="109" t="s">
        <v>192</v>
      </c>
    </row>
    <row r="5" spans="1:2" x14ac:dyDescent="0.3">
      <c r="A5" s="108" t="s">
        <v>193</v>
      </c>
      <c r="B5" s="109" t="s">
        <v>194</v>
      </c>
    </row>
    <row r="6" spans="1:2" x14ac:dyDescent="0.3">
      <c r="A6" s="108" t="s">
        <v>195</v>
      </c>
      <c r="B6" s="109" t="s">
        <v>196</v>
      </c>
    </row>
    <row r="7" spans="1:2" x14ac:dyDescent="0.3">
      <c r="A7" s="108" t="s">
        <v>197</v>
      </c>
      <c r="B7" s="109" t="s">
        <v>198</v>
      </c>
    </row>
    <row r="8" spans="1:2" x14ac:dyDescent="0.3">
      <c r="A8" s="108" t="s">
        <v>199</v>
      </c>
      <c r="B8" s="109" t="s">
        <v>200</v>
      </c>
    </row>
    <row r="9" spans="1:2" x14ac:dyDescent="0.3">
      <c r="A9" s="108" t="s">
        <v>201</v>
      </c>
      <c r="B9" s="109" t="s">
        <v>202</v>
      </c>
    </row>
    <row r="10" spans="1:2" x14ac:dyDescent="0.3">
      <c r="A10" s="108" t="s">
        <v>203</v>
      </c>
      <c r="B10" s="109" t="s">
        <v>204</v>
      </c>
    </row>
    <row r="11" spans="1:2" x14ac:dyDescent="0.3">
      <c r="A11" s="108" t="s">
        <v>205</v>
      </c>
      <c r="B11" s="109" t="s">
        <v>206</v>
      </c>
    </row>
    <row r="12" spans="1:2" x14ac:dyDescent="0.3">
      <c r="A12" s="108" t="s">
        <v>207</v>
      </c>
      <c r="B12" s="109" t="s">
        <v>208</v>
      </c>
    </row>
    <row r="13" spans="1:2" x14ac:dyDescent="0.3">
      <c r="A13" s="108" t="s">
        <v>209</v>
      </c>
      <c r="B13" s="110" t="s">
        <v>210</v>
      </c>
    </row>
    <row r="14" spans="1:2" x14ac:dyDescent="0.3">
      <c r="A14" s="108" t="s">
        <v>211</v>
      </c>
      <c r="B14" s="109" t="s">
        <v>208</v>
      </c>
    </row>
    <row r="15" spans="1:2" x14ac:dyDescent="0.3">
      <c r="A15" s="108" t="s">
        <v>212</v>
      </c>
      <c r="B15" s="109" t="s">
        <v>208</v>
      </c>
    </row>
    <row r="16" spans="1:2" x14ac:dyDescent="0.3">
      <c r="A16" s="108" t="s">
        <v>213</v>
      </c>
      <c r="B16" s="109" t="s">
        <v>214</v>
      </c>
    </row>
    <row r="17" spans="1:2" x14ac:dyDescent="0.3">
      <c r="A17" s="108" t="s">
        <v>215</v>
      </c>
      <c r="B17" s="109" t="s">
        <v>208</v>
      </c>
    </row>
    <row r="18" spans="1:2" x14ac:dyDescent="0.3">
      <c r="A18" s="108" t="s">
        <v>216</v>
      </c>
      <c r="B18" s="109" t="s">
        <v>208</v>
      </c>
    </row>
    <row r="19" spans="1:2" x14ac:dyDescent="0.3">
      <c r="A19" s="111" t="s">
        <v>217</v>
      </c>
      <c r="B19" s="112" t="s">
        <v>208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B50A5-087A-40BD-A52D-970827D68471}">
  <dimension ref="A1:F4"/>
  <sheetViews>
    <sheetView workbookViewId="0"/>
  </sheetViews>
  <sheetFormatPr baseColWidth="10" defaultColWidth="8.88671875" defaultRowHeight="14.4" x14ac:dyDescent="0.3"/>
  <cols>
    <col min="1" max="6" width="35" style="107" customWidth="1"/>
    <col min="7" max="16384" width="8.88671875" style="107"/>
  </cols>
  <sheetData>
    <row r="1" spans="1:6" x14ac:dyDescent="0.3">
      <c r="A1" s="113" t="s">
        <v>218</v>
      </c>
      <c r="B1" s="114" t="s">
        <v>219</v>
      </c>
      <c r="C1" s="114" t="s">
        <v>220</v>
      </c>
      <c r="D1" s="114" t="s">
        <v>221</v>
      </c>
      <c r="E1" s="114" t="s">
        <v>222</v>
      </c>
      <c r="F1" s="115" t="s">
        <v>223</v>
      </c>
    </row>
    <row r="2" spans="1:6" x14ac:dyDescent="0.3">
      <c r="A2" s="116" t="s">
        <v>160</v>
      </c>
      <c r="B2" s="117" t="s">
        <v>224</v>
      </c>
      <c r="C2" s="117" t="s">
        <v>225</v>
      </c>
      <c r="D2" s="117">
        <v>0</v>
      </c>
      <c r="E2" s="117" t="s">
        <v>226</v>
      </c>
      <c r="F2" s="118" t="s">
        <v>227</v>
      </c>
    </row>
    <row r="3" spans="1:6" x14ac:dyDescent="0.3">
      <c r="A3" s="119" t="s">
        <v>154</v>
      </c>
      <c r="B3" s="120" t="s">
        <v>228</v>
      </c>
      <c r="C3" s="120" t="s">
        <v>229</v>
      </c>
      <c r="D3" s="120">
        <v>0</v>
      </c>
      <c r="E3" s="120" t="s">
        <v>230</v>
      </c>
      <c r="F3" s="121" t="s">
        <v>231</v>
      </c>
    </row>
    <row r="4" spans="1:6" x14ac:dyDescent="0.3">
      <c r="A4" s="122" t="s">
        <v>150</v>
      </c>
      <c r="B4" s="123" t="s">
        <v>232</v>
      </c>
      <c r="C4" s="123" t="s">
        <v>233</v>
      </c>
      <c r="D4" s="123">
        <v>0</v>
      </c>
      <c r="E4" s="123" t="s">
        <v>234</v>
      </c>
      <c r="F4" s="124" t="s">
        <v>235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710EE-6193-4872-A969-71DE7B415678}">
  <dimension ref="A1:K1"/>
  <sheetViews>
    <sheetView workbookViewId="0"/>
  </sheetViews>
  <sheetFormatPr baseColWidth="10" defaultColWidth="8.88671875" defaultRowHeight="14.4" x14ac:dyDescent="0.3"/>
  <cols>
    <col min="1" max="1" width="25" style="107" customWidth="1"/>
    <col min="2" max="4" width="10" style="107" customWidth="1"/>
    <col min="5" max="7" width="25" style="107" customWidth="1"/>
    <col min="8" max="8" width="10" style="107" customWidth="1"/>
    <col min="9" max="9" width="25" style="107" customWidth="1"/>
    <col min="10" max="11" width="15" style="107" customWidth="1"/>
    <col min="12" max="16384" width="8.88671875" style="107"/>
  </cols>
  <sheetData>
    <row r="1" spans="1:11" ht="43.2" x14ac:dyDescent="0.3">
      <c r="A1" s="125" t="s">
        <v>236</v>
      </c>
      <c r="B1" s="126" t="s">
        <v>237</v>
      </c>
      <c r="C1" s="126" t="s">
        <v>238</v>
      </c>
      <c r="D1" s="126" t="s">
        <v>239</v>
      </c>
      <c r="E1" s="126" t="s">
        <v>160</v>
      </c>
      <c r="F1" s="126" t="s">
        <v>154</v>
      </c>
      <c r="G1" s="126" t="s">
        <v>150</v>
      </c>
      <c r="H1" s="126" t="s">
        <v>240</v>
      </c>
      <c r="I1" s="126" t="s">
        <v>241</v>
      </c>
      <c r="J1" s="126" t="s">
        <v>242</v>
      </c>
      <c r="K1" s="127" t="s">
        <v>243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2915F-4C1B-4ADD-A872-7E3A3D41A5C3}">
  <dimension ref="A1:P113"/>
  <sheetViews>
    <sheetView workbookViewId="0"/>
  </sheetViews>
  <sheetFormatPr baseColWidth="10" defaultColWidth="8.88671875" defaultRowHeight="14.4" x14ac:dyDescent="0.3"/>
  <cols>
    <col min="1" max="1" width="10" style="107" customWidth="1"/>
    <col min="2" max="2" width="25" style="107" customWidth="1"/>
    <col min="3" max="5" width="10" style="107" customWidth="1"/>
    <col min="6" max="7" width="25" style="107" customWidth="1"/>
    <col min="8" max="8" width="20" style="107" customWidth="1"/>
    <col min="9" max="16" width="10" style="107" customWidth="1"/>
    <col min="17" max="16384" width="8.88671875" style="107"/>
  </cols>
  <sheetData>
    <row r="1" spans="1:16" ht="86.4" x14ac:dyDescent="0.3">
      <c r="A1" s="125" t="s">
        <v>244</v>
      </c>
      <c r="B1" s="126" t="s">
        <v>18</v>
      </c>
      <c r="C1" s="126" t="s">
        <v>237</v>
      </c>
      <c r="D1" s="126" t="s">
        <v>238</v>
      </c>
      <c r="E1" s="128" t="s">
        <v>239</v>
      </c>
      <c r="F1" s="126" t="s">
        <v>241</v>
      </c>
      <c r="G1" s="126" t="s">
        <v>245</v>
      </c>
      <c r="H1" s="126" t="s">
        <v>246</v>
      </c>
      <c r="I1" s="128" t="s">
        <v>169</v>
      </c>
      <c r="J1" s="126" t="s">
        <v>247</v>
      </c>
      <c r="K1" s="126" t="s">
        <v>248</v>
      </c>
      <c r="L1" s="128" t="s">
        <v>249</v>
      </c>
      <c r="M1" s="126" t="s">
        <v>250</v>
      </c>
      <c r="N1" s="126" t="s">
        <v>251</v>
      </c>
      <c r="O1" s="128" t="s">
        <v>252</v>
      </c>
      <c r="P1" s="127" t="s">
        <v>253</v>
      </c>
    </row>
    <row r="2" spans="1:16" x14ac:dyDescent="0.3">
      <c r="A2" s="129" t="s">
        <v>254</v>
      </c>
      <c r="B2" s="130" t="s">
        <v>210</v>
      </c>
      <c r="C2" s="130" t="s">
        <v>210</v>
      </c>
      <c r="D2" s="130" t="s">
        <v>54</v>
      </c>
      <c r="E2" s="131" t="s">
        <v>145</v>
      </c>
      <c r="F2" s="130">
        <v>1</v>
      </c>
      <c r="G2" s="130" t="s">
        <v>255</v>
      </c>
      <c r="H2" s="130" t="s">
        <v>210</v>
      </c>
      <c r="I2" s="131" t="s">
        <v>210</v>
      </c>
      <c r="J2" s="130" t="s">
        <v>210</v>
      </c>
      <c r="K2" s="130" t="s">
        <v>210</v>
      </c>
      <c r="L2" s="131" t="s">
        <v>210</v>
      </c>
      <c r="M2" s="130" t="s">
        <v>210</v>
      </c>
      <c r="N2" s="130" t="s">
        <v>210</v>
      </c>
      <c r="O2" s="131" t="s">
        <v>210</v>
      </c>
      <c r="P2" s="132" t="s">
        <v>210</v>
      </c>
    </row>
    <row r="3" spans="1:16" x14ac:dyDescent="0.3">
      <c r="A3" s="133" t="s">
        <v>256</v>
      </c>
      <c r="B3" s="134" t="s">
        <v>210</v>
      </c>
      <c r="C3" s="134" t="s">
        <v>210</v>
      </c>
      <c r="D3" s="134" t="s">
        <v>36</v>
      </c>
      <c r="E3" s="135" t="s">
        <v>145</v>
      </c>
      <c r="F3" s="134">
        <v>1</v>
      </c>
      <c r="G3" s="134" t="s">
        <v>257</v>
      </c>
      <c r="H3" s="134" t="s">
        <v>210</v>
      </c>
      <c r="I3" s="135" t="s">
        <v>210</v>
      </c>
      <c r="J3" s="134" t="s">
        <v>210</v>
      </c>
      <c r="K3" s="134" t="s">
        <v>210</v>
      </c>
      <c r="L3" s="135" t="s">
        <v>210</v>
      </c>
      <c r="M3" s="134" t="s">
        <v>210</v>
      </c>
      <c r="N3" s="134" t="s">
        <v>210</v>
      </c>
      <c r="O3" s="135" t="s">
        <v>210</v>
      </c>
      <c r="P3" s="136" t="s">
        <v>210</v>
      </c>
    </row>
    <row r="4" spans="1:16" x14ac:dyDescent="0.3">
      <c r="A4" s="133" t="s">
        <v>258</v>
      </c>
      <c r="B4" s="134" t="s">
        <v>210</v>
      </c>
      <c r="C4" s="134" t="s">
        <v>210</v>
      </c>
      <c r="D4" s="134" t="s">
        <v>104</v>
      </c>
      <c r="E4" s="135" t="s">
        <v>145</v>
      </c>
      <c r="F4" s="134">
        <v>1</v>
      </c>
      <c r="G4" s="134" t="s">
        <v>259</v>
      </c>
      <c r="H4" s="134" t="s">
        <v>210</v>
      </c>
      <c r="I4" s="135" t="s">
        <v>210</v>
      </c>
      <c r="J4" s="134" t="s">
        <v>210</v>
      </c>
      <c r="K4" s="134" t="s">
        <v>210</v>
      </c>
      <c r="L4" s="135" t="s">
        <v>210</v>
      </c>
      <c r="M4" s="134" t="s">
        <v>210</v>
      </c>
      <c r="N4" s="134" t="s">
        <v>210</v>
      </c>
      <c r="O4" s="135" t="s">
        <v>210</v>
      </c>
      <c r="P4" s="136" t="s">
        <v>210</v>
      </c>
    </row>
    <row r="5" spans="1:16" x14ac:dyDescent="0.3">
      <c r="A5" s="133" t="s">
        <v>260</v>
      </c>
      <c r="B5" s="134" t="s">
        <v>210</v>
      </c>
      <c r="C5" s="134" t="s">
        <v>210</v>
      </c>
      <c r="D5" s="134" t="s">
        <v>115</v>
      </c>
      <c r="E5" s="135" t="s">
        <v>145</v>
      </c>
      <c r="F5" s="134">
        <v>1</v>
      </c>
      <c r="G5" s="134" t="s">
        <v>261</v>
      </c>
      <c r="H5" s="134" t="s">
        <v>210</v>
      </c>
      <c r="I5" s="135" t="s">
        <v>210</v>
      </c>
      <c r="J5" s="134" t="s">
        <v>210</v>
      </c>
      <c r="K5" s="134" t="s">
        <v>210</v>
      </c>
      <c r="L5" s="135" t="s">
        <v>210</v>
      </c>
      <c r="M5" s="134" t="s">
        <v>210</v>
      </c>
      <c r="N5" s="134" t="s">
        <v>210</v>
      </c>
      <c r="O5" s="135" t="s">
        <v>210</v>
      </c>
      <c r="P5" s="136" t="s">
        <v>210</v>
      </c>
    </row>
    <row r="6" spans="1:16" x14ac:dyDescent="0.3">
      <c r="A6" s="133" t="s">
        <v>262</v>
      </c>
      <c r="B6" s="134" t="s">
        <v>210</v>
      </c>
      <c r="C6" s="134" t="s">
        <v>210</v>
      </c>
      <c r="D6" s="134" t="s">
        <v>73</v>
      </c>
      <c r="E6" s="135" t="s">
        <v>145</v>
      </c>
      <c r="F6" s="134">
        <v>1</v>
      </c>
      <c r="G6" s="134" t="s">
        <v>263</v>
      </c>
      <c r="H6" s="134" t="s">
        <v>210</v>
      </c>
      <c r="I6" s="135" t="s">
        <v>210</v>
      </c>
      <c r="J6" s="134" t="s">
        <v>210</v>
      </c>
      <c r="K6" s="134" t="s">
        <v>210</v>
      </c>
      <c r="L6" s="135" t="s">
        <v>210</v>
      </c>
      <c r="M6" s="134" t="s">
        <v>210</v>
      </c>
      <c r="N6" s="134" t="s">
        <v>210</v>
      </c>
      <c r="O6" s="135" t="s">
        <v>210</v>
      </c>
      <c r="P6" s="136" t="s">
        <v>210</v>
      </c>
    </row>
    <row r="7" spans="1:16" x14ac:dyDescent="0.3">
      <c r="A7" s="133" t="s">
        <v>264</v>
      </c>
      <c r="B7" s="134" t="s">
        <v>210</v>
      </c>
      <c r="C7" s="134" t="s">
        <v>210</v>
      </c>
      <c r="D7" s="134" t="s">
        <v>83</v>
      </c>
      <c r="E7" s="135" t="s">
        <v>145</v>
      </c>
      <c r="F7" s="134">
        <v>1</v>
      </c>
      <c r="G7" s="134" t="s">
        <v>265</v>
      </c>
      <c r="H7" s="134" t="s">
        <v>210</v>
      </c>
      <c r="I7" s="135" t="s">
        <v>210</v>
      </c>
      <c r="J7" s="134" t="s">
        <v>210</v>
      </c>
      <c r="K7" s="134" t="s">
        <v>210</v>
      </c>
      <c r="L7" s="135" t="s">
        <v>210</v>
      </c>
      <c r="M7" s="134" t="s">
        <v>210</v>
      </c>
      <c r="N7" s="134" t="s">
        <v>210</v>
      </c>
      <c r="O7" s="135" t="s">
        <v>210</v>
      </c>
      <c r="P7" s="136" t="s">
        <v>210</v>
      </c>
    </row>
    <row r="8" spans="1:16" x14ac:dyDescent="0.3">
      <c r="A8" s="133" t="s">
        <v>266</v>
      </c>
      <c r="B8" s="134" t="s">
        <v>210</v>
      </c>
      <c r="C8" s="134" t="s">
        <v>210</v>
      </c>
      <c r="D8" s="134" t="s">
        <v>43</v>
      </c>
      <c r="E8" s="135" t="s">
        <v>145</v>
      </c>
      <c r="F8" s="134">
        <v>1</v>
      </c>
      <c r="G8" s="134" t="s">
        <v>267</v>
      </c>
      <c r="H8" s="134" t="s">
        <v>210</v>
      </c>
      <c r="I8" s="135" t="s">
        <v>210</v>
      </c>
      <c r="J8" s="134" t="s">
        <v>210</v>
      </c>
      <c r="K8" s="134" t="s">
        <v>210</v>
      </c>
      <c r="L8" s="135" t="s">
        <v>210</v>
      </c>
      <c r="M8" s="134" t="s">
        <v>210</v>
      </c>
      <c r="N8" s="134" t="s">
        <v>210</v>
      </c>
      <c r="O8" s="135" t="s">
        <v>210</v>
      </c>
      <c r="P8" s="136" t="s">
        <v>210</v>
      </c>
    </row>
    <row r="9" spans="1:16" x14ac:dyDescent="0.3">
      <c r="A9" s="133" t="s">
        <v>268</v>
      </c>
      <c r="B9" s="134" t="s">
        <v>210</v>
      </c>
      <c r="C9" s="134" t="s">
        <v>210</v>
      </c>
      <c r="D9" s="134" t="s">
        <v>77</v>
      </c>
      <c r="E9" s="135" t="s">
        <v>145</v>
      </c>
      <c r="F9" s="134">
        <v>1</v>
      </c>
      <c r="G9" s="134" t="s">
        <v>269</v>
      </c>
      <c r="H9" s="134" t="s">
        <v>210</v>
      </c>
      <c r="I9" s="135" t="s">
        <v>210</v>
      </c>
      <c r="J9" s="134" t="s">
        <v>210</v>
      </c>
      <c r="K9" s="134" t="s">
        <v>210</v>
      </c>
      <c r="L9" s="135" t="s">
        <v>210</v>
      </c>
      <c r="M9" s="134" t="s">
        <v>210</v>
      </c>
      <c r="N9" s="134" t="s">
        <v>210</v>
      </c>
      <c r="O9" s="135" t="s">
        <v>210</v>
      </c>
      <c r="P9" s="136" t="s">
        <v>210</v>
      </c>
    </row>
    <row r="10" spans="1:16" x14ac:dyDescent="0.3">
      <c r="A10" s="133" t="s">
        <v>270</v>
      </c>
      <c r="B10" s="134" t="s">
        <v>210</v>
      </c>
      <c r="C10" s="134" t="s">
        <v>210</v>
      </c>
      <c r="D10" s="134" t="s">
        <v>74</v>
      </c>
      <c r="E10" s="135" t="s">
        <v>145</v>
      </c>
      <c r="F10" s="134">
        <v>1</v>
      </c>
      <c r="G10" s="134" t="s">
        <v>271</v>
      </c>
      <c r="H10" s="134" t="s">
        <v>210</v>
      </c>
      <c r="I10" s="135" t="s">
        <v>210</v>
      </c>
      <c r="J10" s="134" t="s">
        <v>210</v>
      </c>
      <c r="K10" s="134" t="s">
        <v>210</v>
      </c>
      <c r="L10" s="135" t="s">
        <v>210</v>
      </c>
      <c r="M10" s="134" t="s">
        <v>210</v>
      </c>
      <c r="N10" s="134" t="s">
        <v>210</v>
      </c>
      <c r="O10" s="135" t="s">
        <v>210</v>
      </c>
      <c r="P10" s="136" t="s">
        <v>210</v>
      </c>
    </row>
    <row r="11" spans="1:16" x14ac:dyDescent="0.3">
      <c r="A11" s="133" t="s">
        <v>272</v>
      </c>
      <c r="B11" s="134" t="s">
        <v>210</v>
      </c>
      <c r="C11" s="134" t="s">
        <v>210</v>
      </c>
      <c r="D11" s="134" t="s">
        <v>90</v>
      </c>
      <c r="E11" s="135" t="s">
        <v>145</v>
      </c>
      <c r="F11" s="134">
        <v>1</v>
      </c>
      <c r="G11" s="134" t="s">
        <v>273</v>
      </c>
      <c r="H11" s="134" t="s">
        <v>210</v>
      </c>
      <c r="I11" s="135" t="s">
        <v>210</v>
      </c>
      <c r="J11" s="134" t="s">
        <v>210</v>
      </c>
      <c r="K11" s="134" t="s">
        <v>210</v>
      </c>
      <c r="L11" s="135" t="s">
        <v>210</v>
      </c>
      <c r="M11" s="134" t="s">
        <v>210</v>
      </c>
      <c r="N11" s="134" t="s">
        <v>210</v>
      </c>
      <c r="O11" s="135" t="s">
        <v>210</v>
      </c>
      <c r="P11" s="136" t="s">
        <v>210</v>
      </c>
    </row>
    <row r="12" spans="1:16" x14ac:dyDescent="0.3">
      <c r="A12" s="133" t="s">
        <v>274</v>
      </c>
      <c r="B12" s="134" t="s">
        <v>210</v>
      </c>
      <c r="C12" s="134" t="s">
        <v>210</v>
      </c>
      <c r="D12" s="134" t="s">
        <v>109</v>
      </c>
      <c r="E12" s="135" t="s">
        <v>145</v>
      </c>
      <c r="F12" s="134">
        <v>1</v>
      </c>
      <c r="G12" s="134" t="s">
        <v>275</v>
      </c>
      <c r="H12" s="134" t="s">
        <v>210</v>
      </c>
      <c r="I12" s="135" t="s">
        <v>210</v>
      </c>
      <c r="J12" s="134" t="s">
        <v>210</v>
      </c>
      <c r="K12" s="134" t="s">
        <v>210</v>
      </c>
      <c r="L12" s="135" t="s">
        <v>210</v>
      </c>
      <c r="M12" s="134" t="s">
        <v>210</v>
      </c>
      <c r="N12" s="134" t="s">
        <v>210</v>
      </c>
      <c r="O12" s="135" t="s">
        <v>210</v>
      </c>
      <c r="P12" s="136" t="s">
        <v>210</v>
      </c>
    </row>
    <row r="13" spans="1:16" x14ac:dyDescent="0.3">
      <c r="A13" s="133" t="s">
        <v>276</v>
      </c>
      <c r="B13" s="134" t="s">
        <v>210</v>
      </c>
      <c r="C13" s="134" t="s">
        <v>210</v>
      </c>
      <c r="D13" s="134" t="s">
        <v>80</v>
      </c>
      <c r="E13" s="135" t="s">
        <v>145</v>
      </c>
      <c r="F13" s="134">
        <v>1</v>
      </c>
      <c r="G13" s="134" t="s">
        <v>277</v>
      </c>
      <c r="H13" s="134" t="s">
        <v>210</v>
      </c>
      <c r="I13" s="135" t="s">
        <v>210</v>
      </c>
      <c r="J13" s="134" t="s">
        <v>210</v>
      </c>
      <c r="K13" s="134" t="s">
        <v>210</v>
      </c>
      <c r="L13" s="135" t="s">
        <v>210</v>
      </c>
      <c r="M13" s="134" t="s">
        <v>210</v>
      </c>
      <c r="N13" s="134" t="s">
        <v>210</v>
      </c>
      <c r="O13" s="135" t="s">
        <v>210</v>
      </c>
      <c r="P13" s="136" t="s">
        <v>210</v>
      </c>
    </row>
    <row r="14" spans="1:16" x14ac:dyDescent="0.3">
      <c r="A14" s="133" t="s">
        <v>278</v>
      </c>
      <c r="B14" s="134" t="s">
        <v>210</v>
      </c>
      <c r="C14" s="134" t="s">
        <v>210</v>
      </c>
      <c r="D14" s="134" t="s">
        <v>63</v>
      </c>
      <c r="E14" s="135" t="s">
        <v>145</v>
      </c>
      <c r="F14" s="134">
        <v>1</v>
      </c>
      <c r="G14" s="134" t="s">
        <v>279</v>
      </c>
      <c r="H14" s="134" t="s">
        <v>210</v>
      </c>
      <c r="I14" s="135" t="s">
        <v>210</v>
      </c>
      <c r="J14" s="134" t="s">
        <v>210</v>
      </c>
      <c r="K14" s="134" t="s">
        <v>210</v>
      </c>
      <c r="L14" s="135" t="s">
        <v>210</v>
      </c>
      <c r="M14" s="134" t="s">
        <v>210</v>
      </c>
      <c r="N14" s="134" t="s">
        <v>210</v>
      </c>
      <c r="O14" s="135" t="s">
        <v>210</v>
      </c>
      <c r="P14" s="136" t="s">
        <v>210</v>
      </c>
    </row>
    <row r="15" spans="1:16" x14ac:dyDescent="0.3">
      <c r="A15" s="133" t="s">
        <v>280</v>
      </c>
      <c r="B15" s="134" t="s">
        <v>210</v>
      </c>
      <c r="C15" s="134" t="s">
        <v>210</v>
      </c>
      <c r="D15" s="134" t="s">
        <v>91</v>
      </c>
      <c r="E15" s="135" t="s">
        <v>145</v>
      </c>
      <c r="F15" s="134">
        <v>1</v>
      </c>
      <c r="G15" s="134" t="s">
        <v>281</v>
      </c>
      <c r="H15" s="134" t="s">
        <v>210</v>
      </c>
      <c r="I15" s="135" t="s">
        <v>210</v>
      </c>
      <c r="J15" s="134" t="s">
        <v>210</v>
      </c>
      <c r="K15" s="134" t="s">
        <v>210</v>
      </c>
      <c r="L15" s="135" t="s">
        <v>210</v>
      </c>
      <c r="M15" s="134" t="s">
        <v>210</v>
      </c>
      <c r="N15" s="134" t="s">
        <v>210</v>
      </c>
      <c r="O15" s="135" t="s">
        <v>210</v>
      </c>
      <c r="P15" s="136" t="s">
        <v>210</v>
      </c>
    </row>
    <row r="16" spans="1:16" x14ac:dyDescent="0.3">
      <c r="A16" s="133" t="s">
        <v>282</v>
      </c>
      <c r="B16" s="134" t="s">
        <v>210</v>
      </c>
      <c r="C16" s="134" t="s">
        <v>210</v>
      </c>
      <c r="D16" s="134" t="s">
        <v>61</v>
      </c>
      <c r="E16" s="135" t="s">
        <v>145</v>
      </c>
      <c r="F16" s="134">
        <v>1</v>
      </c>
      <c r="G16" s="134" t="s">
        <v>283</v>
      </c>
      <c r="H16" s="134" t="s">
        <v>210</v>
      </c>
      <c r="I16" s="135" t="s">
        <v>210</v>
      </c>
      <c r="J16" s="134" t="s">
        <v>210</v>
      </c>
      <c r="K16" s="134" t="s">
        <v>210</v>
      </c>
      <c r="L16" s="135" t="s">
        <v>210</v>
      </c>
      <c r="M16" s="134" t="s">
        <v>210</v>
      </c>
      <c r="N16" s="134" t="s">
        <v>210</v>
      </c>
      <c r="O16" s="135" t="s">
        <v>210</v>
      </c>
      <c r="P16" s="136" t="s">
        <v>210</v>
      </c>
    </row>
    <row r="17" spans="1:16" x14ac:dyDescent="0.3">
      <c r="A17" s="133" t="s">
        <v>284</v>
      </c>
      <c r="B17" s="134" t="s">
        <v>210</v>
      </c>
      <c r="C17" s="134" t="s">
        <v>210</v>
      </c>
      <c r="D17" s="134" t="s">
        <v>135</v>
      </c>
      <c r="E17" s="135" t="s">
        <v>145</v>
      </c>
      <c r="F17" s="134">
        <v>1</v>
      </c>
      <c r="G17" s="134" t="s">
        <v>273</v>
      </c>
      <c r="H17" s="134" t="s">
        <v>210</v>
      </c>
      <c r="I17" s="135" t="s">
        <v>210</v>
      </c>
      <c r="J17" s="134" t="s">
        <v>210</v>
      </c>
      <c r="K17" s="134" t="s">
        <v>210</v>
      </c>
      <c r="L17" s="135" t="s">
        <v>210</v>
      </c>
      <c r="M17" s="134" t="s">
        <v>210</v>
      </c>
      <c r="N17" s="134" t="s">
        <v>210</v>
      </c>
      <c r="O17" s="135" t="s">
        <v>210</v>
      </c>
      <c r="P17" s="136" t="s">
        <v>210</v>
      </c>
    </row>
    <row r="18" spans="1:16" x14ac:dyDescent="0.3">
      <c r="A18" s="133" t="s">
        <v>285</v>
      </c>
      <c r="B18" s="134" t="s">
        <v>210</v>
      </c>
      <c r="C18" s="134" t="s">
        <v>210</v>
      </c>
      <c r="D18" s="134" t="s">
        <v>45</v>
      </c>
      <c r="E18" s="135" t="s">
        <v>145</v>
      </c>
      <c r="F18" s="134">
        <v>1</v>
      </c>
      <c r="G18" s="134" t="s">
        <v>286</v>
      </c>
      <c r="H18" s="134" t="s">
        <v>210</v>
      </c>
      <c r="I18" s="135" t="s">
        <v>210</v>
      </c>
      <c r="J18" s="134" t="s">
        <v>210</v>
      </c>
      <c r="K18" s="134" t="s">
        <v>210</v>
      </c>
      <c r="L18" s="135" t="s">
        <v>210</v>
      </c>
      <c r="M18" s="134" t="s">
        <v>210</v>
      </c>
      <c r="N18" s="134" t="s">
        <v>210</v>
      </c>
      <c r="O18" s="135" t="s">
        <v>210</v>
      </c>
      <c r="P18" s="136" t="s">
        <v>210</v>
      </c>
    </row>
    <row r="19" spans="1:16" x14ac:dyDescent="0.3">
      <c r="A19" s="133" t="s">
        <v>287</v>
      </c>
      <c r="B19" s="134" t="s">
        <v>210</v>
      </c>
      <c r="C19" s="134" t="s">
        <v>210</v>
      </c>
      <c r="D19" s="134" t="s">
        <v>105</v>
      </c>
      <c r="E19" s="135" t="s">
        <v>145</v>
      </c>
      <c r="F19" s="134">
        <v>1</v>
      </c>
      <c r="G19" s="134" t="s">
        <v>288</v>
      </c>
      <c r="H19" s="134" t="s">
        <v>210</v>
      </c>
      <c r="I19" s="135" t="s">
        <v>210</v>
      </c>
      <c r="J19" s="134" t="s">
        <v>210</v>
      </c>
      <c r="K19" s="134" t="s">
        <v>210</v>
      </c>
      <c r="L19" s="135" t="s">
        <v>210</v>
      </c>
      <c r="M19" s="134" t="s">
        <v>210</v>
      </c>
      <c r="N19" s="134" t="s">
        <v>210</v>
      </c>
      <c r="O19" s="135" t="s">
        <v>210</v>
      </c>
      <c r="P19" s="136" t="s">
        <v>210</v>
      </c>
    </row>
    <row r="20" spans="1:16" x14ac:dyDescent="0.3">
      <c r="A20" s="133" t="s">
        <v>289</v>
      </c>
      <c r="B20" s="134" t="s">
        <v>210</v>
      </c>
      <c r="C20" s="134" t="s">
        <v>210</v>
      </c>
      <c r="D20" s="134" t="s">
        <v>52</v>
      </c>
      <c r="E20" s="135" t="s">
        <v>145</v>
      </c>
      <c r="F20" s="134">
        <v>1</v>
      </c>
      <c r="G20" s="134" t="s">
        <v>290</v>
      </c>
      <c r="H20" s="134" t="s">
        <v>210</v>
      </c>
      <c r="I20" s="135" t="s">
        <v>210</v>
      </c>
      <c r="J20" s="134" t="s">
        <v>210</v>
      </c>
      <c r="K20" s="134" t="s">
        <v>210</v>
      </c>
      <c r="L20" s="135" t="s">
        <v>210</v>
      </c>
      <c r="M20" s="134" t="s">
        <v>210</v>
      </c>
      <c r="N20" s="134" t="s">
        <v>210</v>
      </c>
      <c r="O20" s="135" t="s">
        <v>210</v>
      </c>
      <c r="P20" s="136" t="s">
        <v>210</v>
      </c>
    </row>
    <row r="21" spans="1:16" x14ac:dyDescent="0.3">
      <c r="A21" s="133" t="s">
        <v>291</v>
      </c>
      <c r="B21" s="134" t="s">
        <v>210</v>
      </c>
      <c r="C21" s="134" t="s">
        <v>210</v>
      </c>
      <c r="D21" s="134" t="s">
        <v>110</v>
      </c>
      <c r="E21" s="135" t="s">
        <v>145</v>
      </c>
      <c r="F21" s="134">
        <v>1</v>
      </c>
      <c r="G21" s="134" t="s">
        <v>292</v>
      </c>
      <c r="H21" s="134" t="s">
        <v>210</v>
      </c>
      <c r="I21" s="135" t="s">
        <v>210</v>
      </c>
      <c r="J21" s="134" t="s">
        <v>210</v>
      </c>
      <c r="K21" s="134" t="s">
        <v>210</v>
      </c>
      <c r="L21" s="135" t="s">
        <v>210</v>
      </c>
      <c r="M21" s="134" t="s">
        <v>210</v>
      </c>
      <c r="N21" s="134" t="s">
        <v>210</v>
      </c>
      <c r="O21" s="135" t="s">
        <v>210</v>
      </c>
      <c r="P21" s="136" t="s">
        <v>210</v>
      </c>
    </row>
    <row r="22" spans="1:16" x14ac:dyDescent="0.3">
      <c r="A22" s="133" t="s">
        <v>293</v>
      </c>
      <c r="B22" s="134" t="s">
        <v>210</v>
      </c>
      <c r="C22" s="134" t="s">
        <v>210</v>
      </c>
      <c r="D22" s="134" t="s">
        <v>122</v>
      </c>
      <c r="E22" s="135" t="s">
        <v>145</v>
      </c>
      <c r="F22" s="134">
        <v>1</v>
      </c>
      <c r="G22" s="134" t="s">
        <v>294</v>
      </c>
      <c r="H22" s="134" t="s">
        <v>210</v>
      </c>
      <c r="I22" s="135" t="s">
        <v>210</v>
      </c>
      <c r="J22" s="134" t="s">
        <v>210</v>
      </c>
      <c r="K22" s="134" t="s">
        <v>210</v>
      </c>
      <c r="L22" s="135" t="s">
        <v>210</v>
      </c>
      <c r="M22" s="134" t="s">
        <v>210</v>
      </c>
      <c r="N22" s="134" t="s">
        <v>210</v>
      </c>
      <c r="O22" s="135" t="s">
        <v>210</v>
      </c>
      <c r="P22" s="136" t="s">
        <v>210</v>
      </c>
    </row>
    <row r="23" spans="1:16" x14ac:dyDescent="0.3">
      <c r="A23" s="133" t="s">
        <v>295</v>
      </c>
      <c r="B23" s="134" t="s">
        <v>210</v>
      </c>
      <c r="C23" s="134" t="s">
        <v>210</v>
      </c>
      <c r="D23" s="134" t="s">
        <v>68</v>
      </c>
      <c r="E23" s="135" t="s">
        <v>145</v>
      </c>
      <c r="F23" s="134">
        <v>1</v>
      </c>
      <c r="G23" s="134" t="s">
        <v>296</v>
      </c>
      <c r="H23" s="134" t="s">
        <v>210</v>
      </c>
      <c r="I23" s="135" t="s">
        <v>210</v>
      </c>
      <c r="J23" s="134" t="s">
        <v>210</v>
      </c>
      <c r="K23" s="134" t="s">
        <v>210</v>
      </c>
      <c r="L23" s="135" t="s">
        <v>210</v>
      </c>
      <c r="M23" s="134" t="s">
        <v>210</v>
      </c>
      <c r="N23" s="134" t="s">
        <v>210</v>
      </c>
      <c r="O23" s="135" t="s">
        <v>210</v>
      </c>
      <c r="P23" s="136" t="s">
        <v>210</v>
      </c>
    </row>
    <row r="24" spans="1:16" x14ac:dyDescent="0.3">
      <c r="A24" s="133" t="s">
        <v>297</v>
      </c>
      <c r="B24" s="134" t="s">
        <v>210</v>
      </c>
      <c r="C24" s="134" t="s">
        <v>210</v>
      </c>
      <c r="D24" s="134" t="s">
        <v>34</v>
      </c>
      <c r="E24" s="135" t="s">
        <v>145</v>
      </c>
      <c r="F24" s="134">
        <v>1</v>
      </c>
      <c r="G24" s="134" t="s">
        <v>298</v>
      </c>
      <c r="H24" s="134" t="s">
        <v>210</v>
      </c>
      <c r="I24" s="135" t="s">
        <v>210</v>
      </c>
      <c r="J24" s="134" t="s">
        <v>210</v>
      </c>
      <c r="K24" s="134" t="s">
        <v>210</v>
      </c>
      <c r="L24" s="135" t="s">
        <v>210</v>
      </c>
      <c r="M24" s="134" t="s">
        <v>210</v>
      </c>
      <c r="N24" s="134" t="s">
        <v>210</v>
      </c>
      <c r="O24" s="135" t="s">
        <v>210</v>
      </c>
      <c r="P24" s="136" t="s">
        <v>210</v>
      </c>
    </row>
    <row r="25" spans="1:16" x14ac:dyDescent="0.3">
      <c r="A25" s="133" t="s">
        <v>299</v>
      </c>
      <c r="B25" s="134" t="s">
        <v>210</v>
      </c>
      <c r="C25" s="134" t="s">
        <v>210</v>
      </c>
      <c r="D25" s="134" t="s">
        <v>89</v>
      </c>
      <c r="E25" s="135" t="s">
        <v>145</v>
      </c>
      <c r="F25" s="134">
        <v>1</v>
      </c>
      <c r="G25" s="134" t="s">
        <v>300</v>
      </c>
      <c r="H25" s="134" t="s">
        <v>210</v>
      </c>
      <c r="I25" s="135" t="s">
        <v>210</v>
      </c>
      <c r="J25" s="134" t="s">
        <v>210</v>
      </c>
      <c r="K25" s="134" t="s">
        <v>210</v>
      </c>
      <c r="L25" s="135" t="s">
        <v>210</v>
      </c>
      <c r="M25" s="134" t="s">
        <v>210</v>
      </c>
      <c r="N25" s="134" t="s">
        <v>210</v>
      </c>
      <c r="O25" s="135" t="s">
        <v>210</v>
      </c>
      <c r="P25" s="136" t="s">
        <v>210</v>
      </c>
    </row>
    <row r="26" spans="1:16" x14ac:dyDescent="0.3">
      <c r="A26" s="133" t="s">
        <v>301</v>
      </c>
      <c r="B26" s="134" t="s">
        <v>210</v>
      </c>
      <c r="C26" s="134" t="s">
        <v>210</v>
      </c>
      <c r="D26" s="134" t="s">
        <v>99</v>
      </c>
      <c r="E26" s="135" t="s">
        <v>145</v>
      </c>
      <c r="F26" s="134">
        <v>1</v>
      </c>
      <c r="G26" s="134" t="s">
        <v>302</v>
      </c>
      <c r="H26" s="134" t="s">
        <v>210</v>
      </c>
      <c r="I26" s="135" t="s">
        <v>210</v>
      </c>
      <c r="J26" s="134" t="s">
        <v>210</v>
      </c>
      <c r="K26" s="134" t="s">
        <v>210</v>
      </c>
      <c r="L26" s="135" t="s">
        <v>210</v>
      </c>
      <c r="M26" s="134" t="s">
        <v>210</v>
      </c>
      <c r="N26" s="134" t="s">
        <v>210</v>
      </c>
      <c r="O26" s="135" t="s">
        <v>210</v>
      </c>
      <c r="P26" s="136" t="s">
        <v>210</v>
      </c>
    </row>
    <row r="27" spans="1:16" x14ac:dyDescent="0.3">
      <c r="A27" s="133" t="s">
        <v>303</v>
      </c>
      <c r="B27" s="134" t="s">
        <v>210</v>
      </c>
      <c r="C27" s="134" t="s">
        <v>210</v>
      </c>
      <c r="D27" s="134" t="s">
        <v>94</v>
      </c>
      <c r="E27" s="135" t="s">
        <v>145</v>
      </c>
      <c r="F27" s="134">
        <v>1</v>
      </c>
      <c r="G27" s="134" t="s">
        <v>304</v>
      </c>
      <c r="H27" s="134" t="s">
        <v>210</v>
      </c>
      <c r="I27" s="135" t="s">
        <v>210</v>
      </c>
      <c r="J27" s="134" t="s">
        <v>210</v>
      </c>
      <c r="K27" s="134" t="s">
        <v>210</v>
      </c>
      <c r="L27" s="135" t="s">
        <v>210</v>
      </c>
      <c r="M27" s="134" t="s">
        <v>210</v>
      </c>
      <c r="N27" s="134" t="s">
        <v>210</v>
      </c>
      <c r="O27" s="135" t="s">
        <v>210</v>
      </c>
      <c r="P27" s="136" t="s">
        <v>210</v>
      </c>
    </row>
    <row r="28" spans="1:16" x14ac:dyDescent="0.3">
      <c r="A28" s="133" t="s">
        <v>305</v>
      </c>
      <c r="B28" s="134" t="s">
        <v>210</v>
      </c>
      <c r="C28" s="134" t="s">
        <v>210</v>
      </c>
      <c r="D28" s="134" t="s">
        <v>140</v>
      </c>
      <c r="E28" s="135" t="s">
        <v>145</v>
      </c>
      <c r="F28" s="134">
        <v>1</v>
      </c>
      <c r="G28" s="134" t="s">
        <v>306</v>
      </c>
      <c r="H28" s="134" t="s">
        <v>210</v>
      </c>
      <c r="I28" s="135" t="s">
        <v>210</v>
      </c>
      <c r="J28" s="134" t="s">
        <v>210</v>
      </c>
      <c r="K28" s="134" t="s">
        <v>210</v>
      </c>
      <c r="L28" s="135" t="s">
        <v>210</v>
      </c>
      <c r="M28" s="134" t="s">
        <v>210</v>
      </c>
      <c r="N28" s="134" t="s">
        <v>210</v>
      </c>
      <c r="O28" s="135" t="s">
        <v>210</v>
      </c>
      <c r="P28" s="136" t="s">
        <v>210</v>
      </c>
    </row>
    <row r="29" spans="1:16" x14ac:dyDescent="0.3">
      <c r="A29" s="133" t="s">
        <v>307</v>
      </c>
      <c r="B29" s="134" t="s">
        <v>210</v>
      </c>
      <c r="C29" s="134" t="s">
        <v>210</v>
      </c>
      <c r="D29" s="134" t="s">
        <v>56</v>
      </c>
      <c r="E29" s="135" t="s">
        <v>145</v>
      </c>
      <c r="F29" s="134">
        <v>1</v>
      </c>
      <c r="G29" s="134" t="s">
        <v>308</v>
      </c>
      <c r="H29" s="134" t="s">
        <v>210</v>
      </c>
      <c r="I29" s="135" t="s">
        <v>210</v>
      </c>
      <c r="J29" s="134" t="s">
        <v>210</v>
      </c>
      <c r="K29" s="134" t="s">
        <v>210</v>
      </c>
      <c r="L29" s="135" t="s">
        <v>210</v>
      </c>
      <c r="M29" s="134" t="s">
        <v>210</v>
      </c>
      <c r="N29" s="134" t="s">
        <v>210</v>
      </c>
      <c r="O29" s="135" t="s">
        <v>210</v>
      </c>
      <c r="P29" s="136" t="s">
        <v>210</v>
      </c>
    </row>
    <row r="30" spans="1:16" x14ac:dyDescent="0.3">
      <c r="A30" s="133" t="s">
        <v>309</v>
      </c>
      <c r="B30" s="134" t="s">
        <v>210</v>
      </c>
      <c r="C30" s="134" t="s">
        <v>210</v>
      </c>
      <c r="D30" s="134" t="s">
        <v>132</v>
      </c>
      <c r="E30" s="135" t="s">
        <v>145</v>
      </c>
      <c r="F30" s="134">
        <v>1</v>
      </c>
      <c r="G30" s="134" t="s">
        <v>273</v>
      </c>
      <c r="H30" s="134" t="s">
        <v>210</v>
      </c>
      <c r="I30" s="135" t="s">
        <v>210</v>
      </c>
      <c r="J30" s="134" t="s">
        <v>210</v>
      </c>
      <c r="K30" s="134" t="s">
        <v>210</v>
      </c>
      <c r="L30" s="135" t="s">
        <v>210</v>
      </c>
      <c r="M30" s="134" t="s">
        <v>210</v>
      </c>
      <c r="N30" s="134" t="s">
        <v>210</v>
      </c>
      <c r="O30" s="135" t="s">
        <v>210</v>
      </c>
      <c r="P30" s="136" t="s">
        <v>210</v>
      </c>
    </row>
    <row r="31" spans="1:16" x14ac:dyDescent="0.3">
      <c r="A31" s="133" t="s">
        <v>310</v>
      </c>
      <c r="B31" s="134" t="s">
        <v>210</v>
      </c>
      <c r="C31" s="134" t="s">
        <v>210</v>
      </c>
      <c r="D31" s="134" t="s">
        <v>38</v>
      </c>
      <c r="E31" s="135" t="s">
        <v>145</v>
      </c>
      <c r="F31" s="134">
        <v>1</v>
      </c>
      <c r="G31" s="134" t="s">
        <v>311</v>
      </c>
      <c r="H31" s="134" t="s">
        <v>210</v>
      </c>
      <c r="I31" s="135" t="s">
        <v>210</v>
      </c>
      <c r="J31" s="134" t="s">
        <v>210</v>
      </c>
      <c r="K31" s="134" t="s">
        <v>210</v>
      </c>
      <c r="L31" s="135" t="s">
        <v>210</v>
      </c>
      <c r="M31" s="134" t="s">
        <v>210</v>
      </c>
      <c r="N31" s="134" t="s">
        <v>210</v>
      </c>
      <c r="O31" s="135" t="s">
        <v>210</v>
      </c>
      <c r="P31" s="136" t="s">
        <v>210</v>
      </c>
    </row>
    <row r="32" spans="1:16" x14ac:dyDescent="0.3">
      <c r="A32" s="133" t="s">
        <v>312</v>
      </c>
      <c r="B32" s="134" t="s">
        <v>210</v>
      </c>
      <c r="C32" s="134" t="s">
        <v>210</v>
      </c>
      <c r="D32" s="134" t="s">
        <v>124</v>
      </c>
      <c r="E32" s="135" t="s">
        <v>145</v>
      </c>
      <c r="F32" s="134">
        <v>1</v>
      </c>
      <c r="G32" s="134" t="s">
        <v>313</v>
      </c>
      <c r="H32" s="134" t="s">
        <v>210</v>
      </c>
      <c r="I32" s="135" t="s">
        <v>210</v>
      </c>
      <c r="J32" s="134" t="s">
        <v>210</v>
      </c>
      <c r="K32" s="134" t="s">
        <v>210</v>
      </c>
      <c r="L32" s="135" t="s">
        <v>210</v>
      </c>
      <c r="M32" s="134" t="s">
        <v>210</v>
      </c>
      <c r="N32" s="134" t="s">
        <v>210</v>
      </c>
      <c r="O32" s="135" t="s">
        <v>210</v>
      </c>
      <c r="P32" s="136" t="s">
        <v>210</v>
      </c>
    </row>
    <row r="33" spans="1:16" x14ac:dyDescent="0.3">
      <c r="A33" s="133" t="s">
        <v>314</v>
      </c>
      <c r="B33" s="134" t="s">
        <v>210</v>
      </c>
      <c r="C33" s="134" t="s">
        <v>210</v>
      </c>
      <c r="D33" s="134" t="s">
        <v>131</v>
      </c>
      <c r="E33" s="135" t="s">
        <v>145</v>
      </c>
      <c r="F33" s="134">
        <v>1</v>
      </c>
      <c r="G33" s="134" t="s">
        <v>315</v>
      </c>
      <c r="H33" s="134" t="s">
        <v>210</v>
      </c>
      <c r="I33" s="135" t="s">
        <v>210</v>
      </c>
      <c r="J33" s="134" t="s">
        <v>210</v>
      </c>
      <c r="K33" s="134" t="s">
        <v>210</v>
      </c>
      <c r="L33" s="135" t="s">
        <v>210</v>
      </c>
      <c r="M33" s="134" t="s">
        <v>210</v>
      </c>
      <c r="N33" s="134" t="s">
        <v>210</v>
      </c>
      <c r="O33" s="135" t="s">
        <v>210</v>
      </c>
      <c r="P33" s="136" t="s">
        <v>210</v>
      </c>
    </row>
    <row r="34" spans="1:16" x14ac:dyDescent="0.3">
      <c r="A34" s="133" t="s">
        <v>316</v>
      </c>
      <c r="B34" s="134" t="s">
        <v>210</v>
      </c>
      <c r="C34" s="134" t="s">
        <v>210</v>
      </c>
      <c r="D34" s="134" t="s">
        <v>93</v>
      </c>
      <c r="E34" s="135" t="s">
        <v>145</v>
      </c>
      <c r="F34" s="134">
        <v>1</v>
      </c>
      <c r="G34" s="134" t="s">
        <v>273</v>
      </c>
      <c r="H34" s="134" t="s">
        <v>210</v>
      </c>
      <c r="I34" s="135" t="s">
        <v>210</v>
      </c>
      <c r="J34" s="134" t="s">
        <v>210</v>
      </c>
      <c r="K34" s="134" t="s">
        <v>210</v>
      </c>
      <c r="L34" s="135" t="s">
        <v>210</v>
      </c>
      <c r="M34" s="134" t="s">
        <v>210</v>
      </c>
      <c r="N34" s="134" t="s">
        <v>210</v>
      </c>
      <c r="O34" s="135" t="s">
        <v>210</v>
      </c>
      <c r="P34" s="136" t="s">
        <v>210</v>
      </c>
    </row>
    <row r="35" spans="1:16" x14ac:dyDescent="0.3">
      <c r="A35" s="133" t="s">
        <v>317</v>
      </c>
      <c r="B35" s="134" t="s">
        <v>210</v>
      </c>
      <c r="C35" s="134" t="s">
        <v>210</v>
      </c>
      <c r="D35" s="134" t="s">
        <v>98</v>
      </c>
      <c r="E35" s="135" t="s">
        <v>145</v>
      </c>
      <c r="F35" s="134">
        <v>1</v>
      </c>
      <c r="G35" s="134" t="s">
        <v>318</v>
      </c>
      <c r="H35" s="134" t="s">
        <v>210</v>
      </c>
      <c r="I35" s="135" t="s">
        <v>210</v>
      </c>
      <c r="J35" s="134" t="s">
        <v>210</v>
      </c>
      <c r="K35" s="134" t="s">
        <v>210</v>
      </c>
      <c r="L35" s="135" t="s">
        <v>210</v>
      </c>
      <c r="M35" s="134" t="s">
        <v>210</v>
      </c>
      <c r="N35" s="134" t="s">
        <v>210</v>
      </c>
      <c r="O35" s="135" t="s">
        <v>210</v>
      </c>
      <c r="P35" s="136" t="s">
        <v>210</v>
      </c>
    </row>
    <row r="36" spans="1:16" x14ac:dyDescent="0.3">
      <c r="A36" s="133" t="s">
        <v>319</v>
      </c>
      <c r="B36" s="134" t="s">
        <v>210</v>
      </c>
      <c r="C36" s="134" t="s">
        <v>210</v>
      </c>
      <c r="D36" s="134" t="s">
        <v>66</v>
      </c>
      <c r="E36" s="135" t="s">
        <v>145</v>
      </c>
      <c r="F36" s="134">
        <v>1</v>
      </c>
      <c r="G36" s="134" t="s">
        <v>320</v>
      </c>
      <c r="H36" s="134" t="s">
        <v>210</v>
      </c>
      <c r="I36" s="135" t="s">
        <v>210</v>
      </c>
      <c r="J36" s="134" t="s">
        <v>210</v>
      </c>
      <c r="K36" s="134" t="s">
        <v>210</v>
      </c>
      <c r="L36" s="135" t="s">
        <v>210</v>
      </c>
      <c r="M36" s="134" t="s">
        <v>210</v>
      </c>
      <c r="N36" s="134" t="s">
        <v>210</v>
      </c>
      <c r="O36" s="135" t="s">
        <v>210</v>
      </c>
      <c r="P36" s="136" t="s">
        <v>210</v>
      </c>
    </row>
    <row r="37" spans="1:16" x14ac:dyDescent="0.3">
      <c r="A37" s="133" t="s">
        <v>321</v>
      </c>
      <c r="B37" s="134" t="s">
        <v>210</v>
      </c>
      <c r="C37" s="134" t="s">
        <v>210</v>
      </c>
      <c r="D37" s="134" t="s">
        <v>46</v>
      </c>
      <c r="E37" s="135" t="s">
        <v>145</v>
      </c>
      <c r="F37" s="134">
        <v>1</v>
      </c>
      <c r="G37" s="134" t="s">
        <v>322</v>
      </c>
      <c r="H37" s="134" t="s">
        <v>210</v>
      </c>
      <c r="I37" s="135" t="s">
        <v>210</v>
      </c>
      <c r="J37" s="134" t="s">
        <v>210</v>
      </c>
      <c r="K37" s="134" t="s">
        <v>210</v>
      </c>
      <c r="L37" s="135" t="s">
        <v>210</v>
      </c>
      <c r="M37" s="134" t="s">
        <v>210</v>
      </c>
      <c r="N37" s="134" t="s">
        <v>210</v>
      </c>
      <c r="O37" s="135" t="s">
        <v>210</v>
      </c>
      <c r="P37" s="136" t="s">
        <v>210</v>
      </c>
    </row>
    <row r="38" spans="1:16" x14ac:dyDescent="0.3">
      <c r="A38" s="133" t="s">
        <v>323</v>
      </c>
      <c r="B38" s="134" t="s">
        <v>210</v>
      </c>
      <c r="C38" s="134" t="s">
        <v>210</v>
      </c>
      <c r="D38" s="134" t="s">
        <v>62</v>
      </c>
      <c r="E38" s="135" t="s">
        <v>145</v>
      </c>
      <c r="F38" s="134">
        <v>1</v>
      </c>
      <c r="G38" s="134" t="s">
        <v>324</v>
      </c>
      <c r="H38" s="134" t="s">
        <v>210</v>
      </c>
      <c r="I38" s="135" t="s">
        <v>210</v>
      </c>
      <c r="J38" s="134" t="s">
        <v>210</v>
      </c>
      <c r="K38" s="134" t="s">
        <v>210</v>
      </c>
      <c r="L38" s="135" t="s">
        <v>210</v>
      </c>
      <c r="M38" s="134" t="s">
        <v>210</v>
      </c>
      <c r="N38" s="134" t="s">
        <v>210</v>
      </c>
      <c r="O38" s="135" t="s">
        <v>210</v>
      </c>
      <c r="P38" s="136" t="s">
        <v>210</v>
      </c>
    </row>
    <row r="39" spans="1:16" x14ac:dyDescent="0.3">
      <c r="A39" s="133" t="s">
        <v>325</v>
      </c>
      <c r="B39" s="134" t="s">
        <v>210</v>
      </c>
      <c r="C39" s="134" t="s">
        <v>210</v>
      </c>
      <c r="D39" s="134" t="s">
        <v>48</v>
      </c>
      <c r="E39" s="135" t="s">
        <v>145</v>
      </c>
      <c r="F39" s="134">
        <v>1</v>
      </c>
      <c r="G39" s="134" t="s">
        <v>326</v>
      </c>
      <c r="H39" s="134" t="s">
        <v>210</v>
      </c>
      <c r="I39" s="135" t="s">
        <v>210</v>
      </c>
      <c r="J39" s="134" t="s">
        <v>210</v>
      </c>
      <c r="K39" s="134" t="s">
        <v>210</v>
      </c>
      <c r="L39" s="135" t="s">
        <v>210</v>
      </c>
      <c r="M39" s="134" t="s">
        <v>210</v>
      </c>
      <c r="N39" s="134" t="s">
        <v>210</v>
      </c>
      <c r="O39" s="135" t="s">
        <v>210</v>
      </c>
      <c r="P39" s="136" t="s">
        <v>210</v>
      </c>
    </row>
    <row r="40" spans="1:16" x14ac:dyDescent="0.3">
      <c r="A40" s="133" t="s">
        <v>327</v>
      </c>
      <c r="B40" s="134" t="s">
        <v>210</v>
      </c>
      <c r="C40" s="134" t="s">
        <v>210</v>
      </c>
      <c r="D40" s="134" t="s">
        <v>142</v>
      </c>
      <c r="E40" s="135" t="s">
        <v>145</v>
      </c>
      <c r="F40" s="134">
        <v>1</v>
      </c>
      <c r="G40" s="134" t="s">
        <v>259</v>
      </c>
      <c r="H40" s="134" t="s">
        <v>210</v>
      </c>
      <c r="I40" s="135" t="s">
        <v>210</v>
      </c>
      <c r="J40" s="134" t="s">
        <v>210</v>
      </c>
      <c r="K40" s="134" t="s">
        <v>210</v>
      </c>
      <c r="L40" s="135" t="s">
        <v>210</v>
      </c>
      <c r="M40" s="134" t="s">
        <v>210</v>
      </c>
      <c r="N40" s="134" t="s">
        <v>210</v>
      </c>
      <c r="O40" s="135" t="s">
        <v>210</v>
      </c>
      <c r="P40" s="136" t="s">
        <v>210</v>
      </c>
    </row>
    <row r="41" spans="1:16" x14ac:dyDescent="0.3">
      <c r="A41" s="133" t="s">
        <v>328</v>
      </c>
      <c r="B41" s="134" t="s">
        <v>210</v>
      </c>
      <c r="C41" s="134" t="s">
        <v>210</v>
      </c>
      <c r="D41" s="134" t="s">
        <v>39</v>
      </c>
      <c r="E41" s="135" t="s">
        <v>145</v>
      </c>
      <c r="F41" s="134">
        <v>1</v>
      </c>
      <c r="G41" s="134" t="s">
        <v>329</v>
      </c>
      <c r="H41" s="134" t="s">
        <v>210</v>
      </c>
      <c r="I41" s="135" t="s">
        <v>210</v>
      </c>
      <c r="J41" s="134" t="s">
        <v>210</v>
      </c>
      <c r="K41" s="134" t="s">
        <v>210</v>
      </c>
      <c r="L41" s="135" t="s">
        <v>210</v>
      </c>
      <c r="M41" s="134" t="s">
        <v>210</v>
      </c>
      <c r="N41" s="134" t="s">
        <v>210</v>
      </c>
      <c r="O41" s="135" t="s">
        <v>210</v>
      </c>
      <c r="P41" s="136" t="s">
        <v>210</v>
      </c>
    </row>
    <row r="42" spans="1:16" x14ac:dyDescent="0.3">
      <c r="A42" s="133" t="s">
        <v>330</v>
      </c>
      <c r="B42" s="134" t="s">
        <v>210</v>
      </c>
      <c r="C42" s="134" t="s">
        <v>210</v>
      </c>
      <c r="D42" s="134" t="s">
        <v>44</v>
      </c>
      <c r="E42" s="135" t="s">
        <v>145</v>
      </c>
      <c r="F42" s="134">
        <v>1</v>
      </c>
      <c r="G42" s="134" t="s">
        <v>331</v>
      </c>
      <c r="H42" s="134" t="s">
        <v>210</v>
      </c>
      <c r="I42" s="135" t="s">
        <v>210</v>
      </c>
      <c r="J42" s="134" t="s">
        <v>210</v>
      </c>
      <c r="K42" s="134" t="s">
        <v>210</v>
      </c>
      <c r="L42" s="135" t="s">
        <v>210</v>
      </c>
      <c r="M42" s="134" t="s">
        <v>210</v>
      </c>
      <c r="N42" s="134" t="s">
        <v>210</v>
      </c>
      <c r="O42" s="135" t="s">
        <v>210</v>
      </c>
      <c r="P42" s="136" t="s">
        <v>210</v>
      </c>
    </row>
    <row r="43" spans="1:16" x14ac:dyDescent="0.3">
      <c r="A43" s="133" t="s">
        <v>332</v>
      </c>
      <c r="B43" s="134" t="s">
        <v>210</v>
      </c>
      <c r="C43" s="134" t="s">
        <v>210</v>
      </c>
      <c r="D43" s="134" t="s">
        <v>35</v>
      </c>
      <c r="E43" s="135" t="s">
        <v>145</v>
      </c>
      <c r="F43" s="134">
        <v>1</v>
      </c>
      <c r="G43" s="134" t="s">
        <v>333</v>
      </c>
      <c r="H43" s="134" t="s">
        <v>210</v>
      </c>
      <c r="I43" s="135" t="s">
        <v>210</v>
      </c>
      <c r="J43" s="134" t="s">
        <v>210</v>
      </c>
      <c r="K43" s="134" t="s">
        <v>210</v>
      </c>
      <c r="L43" s="135" t="s">
        <v>210</v>
      </c>
      <c r="M43" s="134" t="s">
        <v>210</v>
      </c>
      <c r="N43" s="134" t="s">
        <v>210</v>
      </c>
      <c r="O43" s="135" t="s">
        <v>210</v>
      </c>
      <c r="P43" s="136" t="s">
        <v>210</v>
      </c>
    </row>
    <row r="44" spans="1:16" x14ac:dyDescent="0.3">
      <c r="A44" s="133" t="s">
        <v>334</v>
      </c>
      <c r="B44" s="134" t="s">
        <v>210</v>
      </c>
      <c r="C44" s="134" t="s">
        <v>210</v>
      </c>
      <c r="D44" s="134" t="s">
        <v>130</v>
      </c>
      <c r="E44" s="135" t="s">
        <v>145</v>
      </c>
      <c r="F44" s="134">
        <v>1</v>
      </c>
      <c r="G44" s="134" t="s">
        <v>335</v>
      </c>
      <c r="H44" s="134" t="s">
        <v>210</v>
      </c>
      <c r="I44" s="135" t="s">
        <v>210</v>
      </c>
      <c r="J44" s="134" t="s">
        <v>210</v>
      </c>
      <c r="K44" s="134" t="s">
        <v>210</v>
      </c>
      <c r="L44" s="135" t="s">
        <v>210</v>
      </c>
      <c r="M44" s="134" t="s">
        <v>210</v>
      </c>
      <c r="N44" s="134" t="s">
        <v>210</v>
      </c>
      <c r="O44" s="135" t="s">
        <v>210</v>
      </c>
      <c r="P44" s="136" t="s">
        <v>210</v>
      </c>
    </row>
    <row r="45" spans="1:16" x14ac:dyDescent="0.3">
      <c r="A45" s="133" t="s">
        <v>336</v>
      </c>
      <c r="B45" s="134" t="s">
        <v>210</v>
      </c>
      <c r="C45" s="134" t="s">
        <v>210</v>
      </c>
      <c r="D45" s="134" t="s">
        <v>87</v>
      </c>
      <c r="E45" s="135" t="s">
        <v>145</v>
      </c>
      <c r="F45" s="134">
        <v>1</v>
      </c>
      <c r="G45" s="134" t="s">
        <v>337</v>
      </c>
      <c r="H45" s="134" t="s">
        <v>210</v>
      </c>
      <c r="I45" s="135" t="s">
        <v>210</v>
      </c>
      <c r="J45" s="134" t="s">
        <v>210</v>
      </c>
      <c r="K45" s="134" t="s">
        <v>210</v>
      </c>
      <c r="L45" s="135" t="s">
        <v>210</v>
      </c>
      <c r="M45" s="134" t="s">
        <v>210</v>
      </c>
      <c r="N45" s="134" t="s">
        <v>210</v>
      </c>
      <c r="O45" s="135" t="s">
        <v>210</v>
      </c>
      <c r="P45" s="136" t="s">
        <v>210</v>
      </c>
    </row>
    <row r="46" spans="1:16" x14ac:dyDescent="0.3">
      <c r="A46" s="133" t="s">
        <v>338</v>
      </c>
      <c r="B46" s="134" t="s">
        <v>210</v>
      </c>
      <c r="C46" s="134" t="s">
        <v>210</v>
      </c>
      <c r="D46" s="134" t="s">
        <v>42</v>
      </c>
      <c r="E46" s="135" t="s">
        <v>145</v>
      </c>
      <c r="F46" s="134">
        <v>1</v>
      </c>
      <c r="G46" s="134" t="s">
        <v>339</v>
      </c>
      <c r="H46" s="134" t="s">
        <v>210</v>
      </c>
      <c r="I46" s="135" t="s">
        <v>210</v>
      </c>
      <c r="J46" s="134" t="s">
        <v>210</v>
      </c>
      <c r="K46" s="134" t="s">
        <v>210</v>
      </c>
      <c r="L46" s="135" t="s">
        <v>210</v>
      </c>
      <c r="M46" s="134" t="s">
        <v>210</v>
      </c>
      <c r="N46" s="134" t="s">
        <v>210</v>
      </c>
      <c r="O46" s="135" t="s">
        <v>210</v>
      </c>
      <c r="P46" s="136" t="s">
        <v>210</v>
      </c>
    </row>
    <row r="47" spans="1:16" x14ac:dyDescent="0.3">
      <c r="A47" s="133" t="s">
        <v>340</v>
      </c>
      <c r="B47" s="134" t="s">
        <v>210</v>
      </c>
      <c r="C47" s="134" t="s">
        <v>210</v>
      </c>
      <c r="D47" s="134" t="s">
        <v>60</v>
      </c>
      <c r="E47" s="135" t="s">
        <v>145</v>
      </c>
      <c r="F47" s="134">
        <v>1</v>
      </c>
      <c r="G47" s="134" t="s">
        <v>341</v>
      </c>
      <c r="H47" s="134" t="s">
        <v>210</v>
      </c>
      <c r="I47" s="135" t="s">
        <v>210</v>
      </c>
      <c r="J47" s="134" t="s">
        <v>210</v>
      </c>
      <c r="K47" s="134" t="s">
        <v>210</v>
      </c>
      <c r="L47" s="135" t="s">
        <v>210</v>
      </c>
      <c r="M47" s="134" t="s">
        <v>210</v>
      </c>
      <c r="N47" s="134" t="s">
        <v>210</v>
      </c>
      <c r="O47" s="135" t="s">
        <v>210</v>
      </c>
      <c r="P47" s="136" t="s">
        <v>210</v>
      </c>
    </row>
    <row r="48" spans="1:16" x14ac:dyDescent="0.3">
      <c r="A48" s="133" t="s">
        <v>342</v>
      </c>
      <c r="B48" s="134" t="s">
        <v>210</v>
      </c>
      <c r="C48" s="134" t="s">
        <v>210</v>
      </c>
      <c r="D48" s="134" t="s">
        <v>126</v>
      </c>
      <c r="E48" s="135" t="s">
        <v>145</v>
      </c>
      <c r="F48" s="134">
        <v>1</v>
      </c>
      <c r="G48" s="134" t="s">
        <v>343</v>
      </c>
      <c r="H48" s="134" t="s">
        <v>210</v>
      </c>
      <c r="I48" s="135" t="s">
        <v>210</v>
      </c>
      <c r="J48" s="134" t="s">
        <v>210</v>
      </c>
      <c r="K48" s="134" t="s">
        <v>210</v>
      </c>
      <c r="L48" s="135" t="s">
        <v>210</v>
      </c>
      <c r="M48" s="134" t="s">
        <v>210</v>
      </c>
      <c r="N48" s="134" t="s">
        <v>210</v>
      </c>
      <c r="O48" s="135" t="s">
        <v>210</v>
      </c>
      <c r="P48" s="136" t="s">
        <v>210</v>
      </c>
    </row>
    <row r="49" spans="1:16" x14ac:dyDescent="0.3">
      <c r="A49" s="133" t="s">
        <v>344</v>
      </c>
      <c r="B49" s="134" t="s">
        <v>210</v>
      </c>
      <c r="C49" s="134" t="s">
        <v>210</v>
      </c>
      <c r="D49" s="134" t="s">
        <v>92</v>
      </c>
      <c r="E49" s="135" t="s">
        <v>145</v>
      </c>
      <c r="F49" s="134">
        <v>1</v>
      </c>
      <c r="G49" s="134" t="s">
        <v>345</v>
      </c>
      <c r="H49" s="134" t="s">
        <v>210</v>
      </c>
      <c r="I49" s="135" t="s">
        <v>210</v>
      </c>
      <c r="J49" s="134" t="s">
        <v>210</v>
      </c>
      <c r="K49" s="134" t="s">
        <v>210</v>
      </c>
      <c r="L49" s="135" t="s">
        <v>210</v>
      </c>
      <c r="M49" s="134" t="s">
        <v>210</v>
      </c>
      <c r="N49" s="134" t="s">
        <v>210</v>
      </c>
      <c r="O49" s="135" t="s">
        <v>210</v>
      </c>
      <c r="P49" s="136" t="s">
        <v>210</v>
      </c>
    </row>
    <row r="50" spans="1:16" x14ac:dyDescent="0.3">
      <c r="A50" s="133" t="s">
        <v>346</v>
      </c>
      <c r="B50" s="134" t="s">
        <v>210</v>
      </c>
      <c r="C50" s="134" t="s">
        <v>210</v>
      </c>
      <c r="D50" s="134" t="s">
        <v>120</v>
      </c>
      <c r="E50" s="135" t="s">
        <v>145</v>
      </c>
      <c r="F50" s="134">
        <v>1</v>
      </c>
      <c r="G50" s="134" t="s">
        <v>304</v>
      </c>
      <c r="H50" s="134" t="s">
        <v>210</v>
      </c>
      <c r="I50" s="135" t="s">
        <v>210</v>
      </c>
      <c r="J50" s="134" t="s">
        <v>210</v>
      </c>
      <c r="K50" s="134" t="s">
        <v>210</v>
      </c>
      <c r="L50" s="135" t="s">
        <v>210</v>
      </c>
      <c r="M50" s="134" t="s">
        <v>210</v>
      </c>
      <c r="N50" s="134" t="s">
        <v>210</v>
      </c>
      <c r="O50" s="135" t="s">
        <v>210</v>
      </c>
      <c r="P50" s="136" t="s">
        <v>210</v>
      </c>
    </row>
    <row r="51" spans="1:16" x14ac:dyDescent="0.3">
      <c r="A51" s="133" t="s">
        <v>347</v>
      </c>
      <c r="B51" s="134" t="s">
        <v>210</v>
      </c>
      <c r="C51" s="134" t="s">
        <v>210</v>
      </c>
      <c r="D51" s="134" t="s">
        <v>107</v>
      </c>
      <c r="E51" s="135" t="s">
        <v>145</v>
      </c>
      <c r="F51" s="134">
        <v>1</v>
      </c>
      <c r="G51" s="134" t="s">
        <v>348</v>
      </c>
      <c r="H51" s="134" t="s">
        <v>210</v>
      </c>
      <c r="I51" s="135" t="s">
        <v>210</v>
      </c>
      <c r="J51" s="134" t="s">
        <v>210</v>
      </c>
      <c r="K51" s="134" t="s">
        <v>210</v>
      </c>
      <c r="L51" s="135" t="s">
        <v>210</v>
      </c>
      <c r="M51" s="134" t="s">
        <v>210</v>
      </c>
      <c r="N51" s="134" t="s">
        <v>210</v>
      </c>
      <c r="O51" s="135" t="s">
        <v>210</v>
      </c>
      <c r="P51" s="136" t="s">
        <v>210</v>
      </c>
    </row>
    <row r="52" spans="1:16" x14ac:dyDescent="0.3">
      <c r="A52" s="133" t="s">
        <v>349</v>
      </c>
      <c r="B52" s="134" t="s">
        <v>210</v>
      </c>
      <c r="C52" s="134" t="s">
        <v>210</v>
      </c>
      <c r="D52" s="134" t="s">
        <v>85</v>
      </c>
      <c r="E52" s="135" t="s">
        <v>145</v>
      </c>
      <c r="F52" s="134">
        <v>1</v>
      </c>
      <c r="G52" s="134" t="s">
        <v>350</v>
      </c>
      <c r="H52" s="134" t="s">
        <v>210</v>
      </c>
      <c r="I52" s="135" t="s">
        <v>210</v>
      </c>
      <c r="J52" s="134" t="s">
        <v>210</v>
      </c>
      <c r="K52" s="134" t="s">
        <v>210</v>
      </c>
      <c r="L52" s="135" t="s">
        <v>210</v>
      </c>
      <c r="M52" s="134" t="s">
        <v>210</v>
      </c>
      <c r="N52" s="134" t="s">
        <v>210</v>
      </c>
      <c r="O52" s="135" t="s">
        <v>210</v>
      </c>
      <c r="P52" s="136" t="s">
        <v>210</v>
      </c>
    </row>
    <row r="53" spans="1:16" x14ac:dyDescent="0.3">
      <c r="A53" s="133" t="s">
        <v>351</v>
      </c>
      <c r="B53" s="134" t="s">
        <v>210</v>
      </c>
      <c r="C53" s="134" t="s">
        <v>210</v>
      </c>
      <c r="D53" s="134" t="s">
        <v>112</v>
      </c>
      <c r="E53" s="135" t="s">
        <v>145</v>
      </c>
      <c r="F53" s="134">
        <v>1</v>
      </c>
      <c r="G53" s="134" t="s">
        <v>352</v>
      </c>
      <c r="H53" s="134" t="s">
        <v>210</v>
      </c>
      <c r="I53" s="135" t="s">
        <v>210</v>
      </c>
      <c r="J53" s="134" t="s">
        <v>210</v>
      </c>
      <c r="K53" s="134" t="s">
        <v>210</v>
      </c>
      <c r="L53" s="135" t="s">
        <v>210</v>
      </c>
      <c r="M53" s="134" t="s">
        <v>210</v>
      </c>
      <c r="N53" s="134" t="s">
        <v>210</v>
      </c>
      <c r="O53" s="135" t="s">
        <v>210</v>
      </c>
      <c r="P53" s="136" t="s">
        <v>210</v>
      </c>
    </row>
    <row r="54" spans="1:16" x14ac:dyDescent="0.3">
      <c r="A54" s="133" t="s">
        <v>353</v>
      </c>
      <c r="B54" s="134" t="s">
        <v>210</v>
      </c>
      <c r="C54" s="134" t="s">
        <v>210</v>
      </c>
      <c r="D54" s="134" t="s">
        <v>79</v>
      </c>
      <c r="E54" s="135" t="s">
        <v>145</v>
      </c>
      <c r="F54" s="134">
        <v>1</v>
      </c>
      <c r="G54" s="134" t="s">
        <v>354</v>
      </c>
      <c r="H54" s="134" t="s">
        <v>210</v>
      </c>
      <c r="I54" s="135" t="s">
        <v>210</v>
      </c>
      <c r="J54" s="134" t="s">
        <v>210</v>
      </c>
      <c r="K54" s="134" t="s">
        <v>210</v>
      </c>
      <c r="L54" s="135" t="s">
        <v>210</v>
      </c>
      <c r="M54" s="134" t="s">
        <v>210</v>
      </c>
      <c r="N54" s="134" t="s">
        <v>210</v>
      </c>
      <c r="O54" s="135" t="s">
        <v>210</v>
      </c>
      <c r="P54" s="136" t="s">
        <v>210</v>
      </c>
    </row>
    <row r="55" spans="1:16" x14ac:dyDescent="0.3">
      <c r="A55" s="133" t="s">
        <v>355</v>
      </c>
      <c r="B55" s="134" t="s">
        <v>210</v>
      </c>
      <c r="C55" s="134" t="s">
        <v>210</v>
      </c>
      <c r="D55" s="134" t="s">
        <v>41</v>
      </c>
      <c r="E55" s="135" t="s">
        <v>145</v>
      </c>
      <c r="F55" s="134">
        <v>1</v>
      </c>
      <c r="G55" s="134" t="s">
        <v>356</v>
      </c>
      <c r="H55" s="134" t="s">
        <v>210</v>
      </c>
      <c r="I55" s="135" t="s">
        <v>210</v>
      </c>
      <c r="J55" s="134" t="s">
        <v>210</v>
      </c>
      <c r="K55" s="134" t="s">
        <v>210</v>
      </c>
      <c r="L55" s="135" t="s">
        <v>210</v>
      </c>
      <c r="M55" s="134" t="s">
        <v>210</v>
      </c>
      <c r="N55" s="134" t="s">
        <v>210</v>
      </c>
      <c r="O55" s="135" t="s">
        <v>210</v>
      </c>
      <c r="P55" s="136" t="s">
        <v>210</v>
      </c>
    </row>
    <row r="56" spans="1:16" x14ac:dyDescent="0.3">
      <c r="A56" s="133" t="s">
        <v>357</v>
      </c>
      <c r="B56" s="134" t="s">
        <v>210</v>
      </c>
      <c r="C56" s="134" t="s">
        <v>210</v>
      </c>
      <c r="D56" s="134" t="s">
        <v>111</v>
      </c>
      <c r="E56" s="135" t="s">
        <v>145</v>
      </c>
      <c r="F56" s="134">
        <v>1</v>
      </c>
      <c r="G56" s="134" t="s">
        <v>306</v>
      </c>
      <c r="H56" s="134" t="s">
        <v>210</v>
      </c>
      <c r="I56" s="135" t="s">
        <v>210</v>
      </c>
      <c r="J56" s="134" t="s">
        <v>210</v>
      </c>
      <c r="K56" s="134" t="s">
        <v>210</v>
      </c>
      <c r="L56" s="135" t="s">
        <v>210</v>
      </c>
      <c r="M56" s="134" t="s">
        <v>210</v>
      </c>
      <c r="N56" s="134" t="s">
        <v>210</v>
      </c>
      <c r="O56" s="135" t="s">
        <v>210</v>
      </c>
      <c r="P56" s="136" t="s">
        <v>210</v>
      </c>
    </row>
    <row r="57" spans="1:16" x14ac:dyDescent="0.3">
      <c r="A57" s="133" t="s">
        <v>358</v>
      </c>
      <c r="B57" s="134" t="s">
        <v>210</v>
      </c>
      <c r="C57" s="134" t="s">
        <v>210</v>
      </c>
      <c r="D57" s="134" t="s">
        <v>51</v>
      </c>
      <c r="E57" s="135" t="s">
        <v>145</v>
      </c>
      <c r="F57" s="134">
        <v>1</v>
      </c>
      <c r="G57" s="134" t="s">
        <v>359</v>
      </c>
      <c r="H57" s="134" t="s">
        <v>210</v>
      </c>
      <c r="I57" s="135" t="s">
        <v>210</v>
      </c>
      <c r="J57" s="134" t="s">
        <v>210</v>
      </c>
      <c r="K57" s="134" t="s">
        <v>210</v>
      </c>
      <c r="L57" s="135" t="s">
        <v>210</v>
      </c>
      <c r="M57" s="134" t="s">
        <v>210</v>
      </c>
      <c r="N57" s="134" t="s">
        <v>210</v>
      </c>
      <c r="O57" s="135" t="s">
        <v>210</v>
      </c>
      <c r="P57" s="136" t="s">
        <v>210</v>
      </c>
    </row>
    <row r="58" spans="1:16" x14ac:dyDescent="0.3">
      <c r="A58" s="133" t="s">
        <v>360</v>
      </c>
      <c r="B58" s="134" t="s">
        <v>210</v>
      </c>
      <c r="C58" s="134" t="s">
        <v>210</v>
      </c>
      <c r="D58" s="134" t="s">
        <v>71</v>
      </c>
      <c r="E58" s="135" t="s">
        <v>145</v>
      </c>
      <c r="F58" s="134">
        <v>1</v>
      </c>
      <c r="G58" s="134" t="s">
        <v>361</v>
      </c>
      <c r="H58" s="134" t="s">
        <v>210</v>
      </c>
      <c r="I58" s="135" t="s">
        <v>210</v>
      </c>
      <c r="J58" s="134" t="s">
        <v>210</v>
      </c>
      <c r="K58" s="134" t="s">
        <v>210</v>
      </c>
      <c r="L58" s="135" t="s">
        <v>210</v>
      </c>
      <c r="M58" s="134" t="s">
        <v>210</v>
      </c>
      <c r="N58" s="134" t="s">
        <v>210</v>
      </c>
      <c r="O58" s="135" t="s">
        <v>210</v>
      </c>
      <c r="P58" s="136" t="s">
        <v>210</v>
      </c>
    </row>
    <row r="59" spans="1:16" x14ac:dyDescent="0.3">
      <c r="A59" s="133" t="s">
        <v>362</v>
      </c>
      <c r="B59" s="134" t="s">
        <v>210</v>
      </c>
      <c r="C59" s="134" t="s">
        <v>210</v>
      </c>
      <c r="D59" s="134" t="s">
        <v>117</v>
      </c>
      <c r="E59" s="135" t="s">
        <v>145</v>
      </c>
      <c r="F59" s="134">
        <v>1</v>
      </c>
      <c r="G59" s="134" t="s">
        <v>363</v>
      </c>
      <c r="H59" s="134" t="s">
        <v>210</v>
      </c>
      <c r="I59" s="135" t="s">
        <v>210</v>
      </c>
      <c r="J59" s="134" t="s">
        <v>210</v>
      </c>
      <c r="K59" s="134" t="s">
        <v>210</v>
      </c>
      <c r="L59" s="135" t="s">
        <v>210</v>
      </c>
      <c r="M59" s="134" t="s">
        <v>210</v>
      </c>
      <c r="N59" s="134" t="s">
        <v>210</v>
      </c>
      <c r="O59" s="135" t="s">
        <v>210</v>
      </c>
      <c r="P59" s="136" t="s">
        <v>210</v>
      </c>
    </row>
    <row r="60" spans="1:16" x14ac:dyDescent="0.3">
      <c r="A60" s="133" t="s">
        <v>364</v>
      </c>
      <c r="B60" s="134" t="s">
        <v>210</v>
      </c>
      <c r="C60" s="134" t="s">
        <v>210</v>
      </c>
      <c r="D60" s="134" t="s">
        <v>53</v>
      </c>
      <c r="E60" s="135" t="s">
        <v>145</v>
      </c>
      <c r="F60" s="134">
        <v>1</v>
      </c>
      <c r="G60" s="134" t="s">
        <v>365</v>
      </c>
      <c r="H60" s="134" t="s">
        <v>210</v>
      </c>
      <c r="I60" s="135" t="s">
        <v>210</v>
      </c>
      <c r="J60" s="134" t="s">
        <v>210</v>
      </c>
      <c r="K60" s="134" t="s">
        <v>210</v>
      </c>
      <c r="L60" s="135" t="s">
        <v>210</v>
      </c>
      <c r="M60" s="134" t="s">
        <v>210</v>
      </c>
      <c r="N60" s="134" t="s">
        <v>210</v>
      </c>
      <c r="O60" s="135" t="s">
        <v>210</v>
      </c>
      <c r="P60" s="136" t="s">
        <v>210</v>
      </c>
    </row>
    <row r="61" spans="1:16" x14ac:dyDescent="0.3">
      <c r="A61" s="133" t="s">
        <v>366</v>
      </c>
      <c r="B61" s="134" t="s">
        <v>210</v>
      </c>
      <c r="C61" s="134" t="s">
        <v>210</v>
      </c>
      <c r="D61" s="134" t="s">
        <v>136</v>
      </c>
      <c r="E61" s="135" t="s">
        <v>145</v>
      </c>
      <c r="F61" s="134">
        <v>1</v>
      </c>
      <c r="G61" s="134" t="s">
        <v>367</v>
      </c>
      <c r="H61" s="134" t="s">
        <v>210</v>
      </c>
      <c r="I61" s="135" t="s">
        <v>210</v>
      </c>
      <c r="J61" s="134" t="s">
        <v>210</v>
      </c>
      <c r="K61" s="134" t="s">
        <v>210</v>
      </c>
      <c r="L61" s="135" t="s">
        <v>210</v>
      </c>
      <c r="M61" s="134" t="s">
        <v>210</v>
      </c>
      <c r="N61" s="134" t="s">
        <v>210</v>
      </c>
      <c r="O61" s="135" t="s">
        <v>210</v>
      </c>
      <c r="P61" s="136" t="s">
        <v>210</v>
      </c>
    </row>
    <row r="62" spans="1:16" x14ac:dyDescent="0.3">
      <c r="A62" s="133" t="s">
        <v>368</v>
      </c>
      <c r="B62" s="134" t="s">
        <v>210</v>
      </c>
      <c r="C62" s="134" t="s">
        <v>210</v>
      </c>
      <c r="D62" s="134" t="s">
        <v>114</v>
      </c>
      <c r="E62" s="135" t="s">
        <v>145</v>
      </c>
      <c r="F62" s="134">
        <v>1</v>
      </c>
      <c r="G62" s="134" t="s">
        <v>369</v>
      </c>
      <c r="H62" s="134" t="s">
        <v>210</v>
      </c>
      <c r="I62" s="135" t="s">
        <v>210</v>
      </c>
      <c r="J62" s="134" t="s">
        <v>210</v>
      </c>
      <c r="K62" s="134" t="s">
        <v>210</v>
      </c>
      <c r="L62" s="135" t="s">
        <v>210</v>
      </c>
      <c r="M62" s="134" t="s">
        <v>210</v>
      </c>
      <c r="N62" s="134" t="s">
        <v>210</v>
      </c>
      <c r="O62" s="135" t="s">
        <v>210</v>
      </c>
      <c r="P62" s="136" t="s">
        <v>210</v>
      </c>
    </row>
    <row r="63" spans="1:16" x14ac:dyDescent="0.3">
      <c r="A63" s="133" t="s">
        <v>370</v>
      </c>
      <c r="B63" s="134" t="s">
        <v>210</v>
      </c>
      <c r="C63" s="134" t="s">
        <v>210</v>
      </c>
      <c r="D63" s="134" t="s">
        <v>69</v>
      </c>
      <c r="E63" s="135" t="s">
        <v>145</v>
      </c>
      <c r="F63" s="134">
        <v>1</v>
      </c>
      <c r="G63" s="134" t="s">
        <v>371</v>
      </c>
      <c r="H63" s="134" t="s">
        <v>210</v>
      </c>
      <c r="I63" s="135" t="s">
        <v>210</v>
      </c>
      <c r="J63" s="134" t="s">
        <v>210</v>
      </c>
      <c r="K63" s="134" t="s">
        <v>210</v>
      </c>
      <c r="L63" s="135" t="s">
        <v>210</v>
      </c>
      <c r="M63" s="134" t="s">
        <v>210</v>
      </c>
      <c r="N63" s="134" t="s">
        <v>210</v>
      </c>
      <c r="O63" s="135" t="s">
        <v>210</v>
      </c>
      <c r="P63" s="136" t="s">
        <v>210</v>
      </c>
    </row>
    <row r="64" spans="1:16" x14ac:dyDescent="0.3">
      <c r="A64" s="133" t="s">
        <v>372</v>
      </c>
      <c r="B64" s="134" t="s">
        <v>210</v>
      </c>
      <c r="C64" s="134" t="s">
        <v>210</v>
      </c>
      <c r="D64" s="134" t="s">
        <v>95</v>
      </c>
      <c r="E64" s="135" t="s">
        <v>145</v>
      </c>
      <c r="F64" s="134">
        <v>1</v>
      </c>
      <c r="G64" s="134" t="s">
        <v>373</v>
      </c>
      <c r="H64" s="134" t="s">
        <v>210</v>
      </c>
      <c r="I64" s="135" t="s">
        <v>210</v>
      </c>
      <c r="J64" s="134" t="s">
        <v>210</v>
      </c>
      <c r="K64" s="134" t="s">
        <v>210</v>
      </c>
      <c r="L64" s="135" t="s">
        <v>210</v>
      </c>
      <c r="M64" s="134" t="s">
        <v>210</v>
      </c>
      <c r="N64" s="134" t="s">
        <v>210</v>
      </c>
      <c r="O64" s="135" t="s">
        <v>210</v>
      </c>
      <c r="P64" s="136" t="s">
        <v>210</v>
      </c>
    </row>
    <row r="65" spans="1:16" x14ac:dyDescent="0.3">
      <c r="A65" s="133" t="s">
        <v>374</v>
      </c>
      <c r="B65" s="134" t="s">
        <v>210</v>
      </c>
      <c r="C65" s="134" t="s">
        <v>210</v>
      </c>
      <c r="D65" s="134" t="s">
        <v>134</v>
      </c>
      <c r="E65" s="135" t="s">
        <v>145</v>
      </c>
      <c r="F65" s="134">
        <v>1</v>
      </c>
      <c r="G65" s="134" t="s">
        <v>375</v>
      </c>
      <c r="H65" s="134" t="s">
        <v>210</v>
      </c>
      <c r="I65" s="135" t="s">
        <v>210</v>
      </c>
      <c r="J65" s="134" t="s">
        <v>210</v>
      </c>
      <c r="K65" s="134" t="s">
        <v>210</v>
      </c>
      <c r="L65" s="135" t="s">
        <v>210</v>
      </c>
      <c r="M65" s="134" t="s">
        <v>210</v>
      </c>
      <c r="N65" s="134" t="s">
        <v>210</v>
      </c>
      <c r="O65" s="135" t="s">
        <v>210</v>
      </c>
      <c r="P65" s="136" t="s">
        <v>210</v>
      </c>
    </row>
    <row r="66" spans="1:16" x14ac:dyDescent="0.3">
      <c r="A66" s="133" t="s">
        <v>376</v>
      </c>
      <c r="B66" s="134" t="s">
        <v>210</v>
      </c>
      <c r="C66" s="134" t="s">
        <v>210</v>
      </c>
      <c r="D66" s="134" t="s">
        <v>72</v>
      </c>
      <c r="E66" s="135" t="s">
        <v>145</v>
      </c>
      <c r="F66" s="134">
        <v>1</v>
      </c>
      <c r="G66" s="134" t="s">
        <v>377</v>
      </c>
      <c r="H66" s="134" t="s">
        <v>210</v>
      </c>
      <c r="I66" s="135" t="s">
        <v>210</v>
      </c>
      <c r="J66" s="134" t="s">
        <v>210</v>
      </c>
      <c r="K66" s="134" t="s">
        <v>210</v>
      </c>
      <c r="L66" s="135" t="s">
        <v>210</v>
      </c>
      <c r="M66" s="134" t="s">
        <v>210</v>
      </c>
      <c r="N66" s="134" t="s">
        <v>210</v>
      </c>
      <c r="O66" s="135" t="s">
        <v>210</v>
      </c>
      <c r="P66" s="136" t="s">
        <v>210</v>
      </c>
    </row>
    <row r="67" spans="1:16" x14ac:dyDescent="0.3">
      <c r="A67" s="133" t="s">
        <v>378</v>
      </c>
      <c r="B67" s="134" t="s">
        <v>210</v>
      </c>
      <c r="C67" s="134" t="s">
        <v>210</v>
      </c>
      <c r="D67" s="134" t="s">
        <v>116</v>
      </c>
      <c r="E67" s="135" t="s">
        <v>145</v>
      </c>
      <c r="F67" s="134">
        <v>1</v>
      </c>
      <c r="G67" s="134" t="s">
        <v>379</v>
      </c>
      <c r="H67" s="134" t="s">
        <v>210</v>
      </c>
      <c r="I67" s="135" t="s">
        <v>210</v>
      </c>
      <c r="J67" s="134" t="s">
        <v>210</v>
      </c>
      <c r="K67" s="134" t="s">
        <v>210</v>
      </c>
      <c r="L67" s="135" t="s">
        <v>210</v>
      </c>
      <c r="M67" s="134" t="s">
        <v>210</v>
      </c>
      <c r="N67" s="134" t="s">
        <v>210</v>
      </c>
      <c r="O67" s="135" t="s">
        <v>210</v>
      </c>
      <c r="P67" s="136" t="s">
        <v>210</v>
      </c>
    </row>
    <row r="68" spans="1:16" x14ac:dyDescent="0.3">
      <c r="A68" s="133" t="s">
        <v>380</v>
      </c>
      <c r="B68" s="134" t="s">
        <v>210</v>
      </c>
      <c r="C68" s="134" t="s">
        <v>210</v>
      </c>
      <c r="D68" s="134" t="s">
        <v>64</v>
      </c>
      <c r="E68" s="135" t="s">
        <v>145</v>
      </c>
      <c r="F68" s="134">
        <v>1</v>
      </c>
      <c r="G68" s="134" t="s">
        <v>381</v>
      </c>
      <c r="H68" s="134" t="s">
        <v>210</v>
      </c>
      <c r="I68" s="135" t="s">
        <v>210</v>
      </c>
      <c r="J68" s="134" t="s">
        <v>210</v>
      </c>
      <c r="K68" s="134" t="s">
        <v>210</v>
      </c>
      <c r="L68" s="135" t="s">
        <v>210</v>
      </c>
      <c r="M68" s="134" t="s">
        <v>210</v>
      </c>
      <c r="N68" s="134" t="s">
        <v>210</v>
      </c>
      <c r="O68" s="135" t="s">
        <v>210</v>
      </c>
      <c r="P68" s="136" t="s">
        <v>210</v>
      </c>
    </row>
    <row r="69" spans="1:16" x14ac:dyDescent="0.3">
      <c r="A69" s="133" t="s">
        <v>382</v>
      </c>
      <c r="B69" s="134" t="s">
        <v>210</v>
      </c>
      <c r="C69" s="134" t="s">
        <v>210</v>
      </c>
      <c r="D69" s="134" t="s">
        <v>97</v>
      </c>
      <c r="E69" s="135" t="s">
        <v>145</v>
      </c>
      <c r="F69" s="134">
        <v>1</v>
      </c>
      <c r="G69" s="134" t="s">
        <v>383</v>
      </c>
      <c r="H69" s="134" t="s">
        <v>210</v>
      </c>
      <c r="I69" s="135" t="s">
        <v>210</v>
      </c>
      <c r="J69" s="134" t="s">
        <v>210</v>
      </c>
      <c r="K69" s="134" t="s">
        <v>210</v>
      </c>
      <c r="L69" s="135" t="s">
        <v>210</v>
      </c>
      <c r="M69" s="134" t="s">
        <v>210</v>
      </c>
      <c r="N69" s="134" t="s">
        <v>210</v>
      </c>
      <c r="O69" s="135" t="s">
        <v>210</v>
      </c>
      <c r="P69" s="136" t="s">
        <v>210</v>
      </c>
    </row>
    <row r="70" spans="1:16" x14ac:dyDescent="0.3">
      <c r="A70" s="133" t="s">
        <v>384</v>
      </c>
      <c r="B70" s="134" t="s">
        <v>210</v>
      </c>
      <c r="C70" s="134" t="s">
        <v>210</v>
      </c>
      <c r="D70" s="134" t="s">
        <v>50</v>
      </c>
      <c r="E70" s="135" t="s">
        <v>145</v>
      </c>
      <c r="F70" s="134">
        <v>1</v>
      </c>
      <c r="G70" s="134" t="s">
        <v>385</v>
      </c>
      <c r="H70" s="134" t="s">
        <v>210</v>
      </c>
      <c r="I70" s="135" t="s">
        <v>210</v>
      </c>
      <c r="J70" s="134" t="s">
        <v>210</v>
      </c>
      <c r="K70" s="134" t="s">
        <v>210</v>
      </c>
      <c r="L70" s="135" t="s">
        <v>210</v>
      </c>
      <c r="M70" s="134" t="s">
        <v>210</v>
      </c>
      <c r="N70" s="134" t="s">
        <v>210</v>
      </c>
      <c r="O70" s="135" t="s">
        <v>210</v>
      </c>
      <c r="P70" s="136" t="s">
        <v>210</v>
      </c>
    </row>
    <row r="71" spans="1:16" x14ac:dyDescent="0.3">
      <c r="A71" s="133" t="s">
        <v>386</v>
      </c>
      <c r="B71" s="134" t="s">
        <v>210</v>
      </c>
      <c r="C71" s="134" t="s">
        <v>210</v>
      </c>
      <c r="D71" s="134" t="s">
        <v>65</v>
      </c>
      <c r="E71" s="135" t="s">
        <v>145</v>
      </c>
      <c r="F71" s="134">
        <v>1</v>
      </c>
      <c r="G71" s="134" t="s">
        <v>387</v>
      </c>
      <c r="H71" s="134" t="s">
        <v>210</v>
      </c>
      <c r="I71" s="135" t="s">
        <v>210</v>
      </c>
      <c r="J71" s="134" t="s">
        <v>210</v>
      </c>
      <c r="K71" s="134" t="s">
        <v>210</v>
      </c>
      <c r="L71" s="135" t="s">
        <v>210</v>
      </c>
      <c r="M71" s="134" t="s">
        <v>210</v>
      </c>
      <c r="N71" s="134" t="s">
        <v>210</v>
      </c>
      <c r="O71" s="135" t="s">
        <v>210</v>
      </c>
      <c r="P71" s="136" t="s">
        <v>210</v>
      </c>
    </row>
    <row r="72" spans="1:16" x14ac:dyDescent="0.3">
      <c r="A72" s="133" t="s">
        <v>388</v>
      </c>
      <c r="B72" s="134" t="s">
        <v>210</v>
      </c>
      <c r="C72" s="134" t="s">
        <v>210</v>
      </c>
      <c r="D72" s="134" t="s">
        <v>96</v>
      </c>
      <c r="E72" s="135" t="s">
        <v>145</v>
      </c>
      <c r="F72" s="134">
        <v>1</v>
      </c>
      <c r="G72" s="134" t="s">
        <v>337</v>
      </c>
      <c r="H72" s="134" t="s">
        <v>210</v>
      </c>
      <c r="I72" s="135" t="s">
        <v>210</v>
      </c>
      <c r="J72" s="134" t="s">
        <v>210</v>
      </c>
      <c r="K72" s="134" t="s">
        <v>210</v>
      </c>
      <c r="L72" s="135" t="s">
        <v>210</v>
      </c>
      <c r="M72" s="134" t="s">
        <v>210</v>
      </c>
      <c r="N72" s="134" t="s">
        <v>210</v>
      </c>
      <c r="O72" s="135" t="s">
        <v>210</v>
      </c>
      <c r="P72" s="136" t="s">
        <v>210</v>
      </c>
    </row>
    <row r="73" spans="1:16" x14ac:dyDescent="0.3">
      <c r="A73" s="133" t="s">
        <v>389</v>
      </c>
      <c r="B73" s="134" t="s">
        <v>210</v>
      </c>
      <c r="C73" s="134" t="s">
        <v>210</v>
      </c>
      <c r="D73" s="134" t="s">
        <v>102</v>
      </c>
      <c r="E73" s="135" t="s">
        <v>145</v>
      </c>
      <c r="F73" s="134">
        <v>1</v>
      </c>
      <c r="G73" s="134" t="s">
        <v>390</v>
      </c>
      <c r="H73" s="134" t="s">
        <v>210</v>
      </c>
      <c r="I73" s="135" t="s">
        <v>210</v>
      </c>
      <c r="J73" s="134" t="s">
        <v>210</v>
      </c>
      <c r="K73" s="134" t="s">
        <v>210</v>
      </c>
      <c r="L73" s="135" t="s">
        <v>210</v>
      </c>
      <c r="M73" s="134" t="s">
        <v>210</v>
      </c>
      <c r="N73" s="134" t="s">
        <v>210</v>
      </c>
      <c r="O73" s="135" t="s">
        <v>210</v>
      </c>
      <c r="P73" s="136" t="s">
        <v>210</v>
      </c>
    </row>
    <row r="74" spans="1:16" x14ac:dyDescent="0.3">
      <c r="A74" s="133" t="s">
        <v>391</v>
      </c>
      <c r="B74" s="134" t="s">
        <v>210</v>
      </c>
      <c r="C74" s="134" t="s">
        <v>210</v>
      </c>
      <c r="D74" s="134" t="s">
        <v>128</v>
      </c>
      <c r="E74" s="135" t="s">
        <v>145</v>
      </c>
      <c r="F74" s="134">
        <v>1</v>
      </c>
      <c r="G74" s="134" t="s">
        <v>392</v>
      </c>
      <c r="H74" s="134" t="s">
        <v>210</v>
      </c>
      <c r="I74" s="135" t="s">
        <v>210</v>
      </c>
      <c r="J74" s="134" t="s">
        <v>210</v>
      </c>
      <c r="K74" s="134" t="s">
        <v>210</v>
      </c>
      <c r="L74" s="135" t="s">
        <v>210</v>
      </c>
      <c r="M74" s="134" t="s">
        <v>210</v>
      </c>
      <c r="N74" s="134" t="s">
        <v>210</v>
      </c>
      <c r="O74" s="135" t="s">
        <v>210</v>
      </c>
      <c r="P74" s="136" t="s">
        <v>210</v>
      </c>
    </row>
    <row r="75" spans="1:16" x14ac:dyDescent="0.3">
      <c r="A75" s="133" t="s">
        <v>393</v>
      </c>
      <c r="B75" s="134" t="s">
        <v>210</v>
      </c>
      <c r="C75" s="134" t="s">
        <v>210</v>
      </c>
      <c r="D75" s="134" t="s">
        <v>108</v>
      </c>
      <c r="E75" s="135" t="s">
        <v>145</v>
      </c>
      <c r="F75" s="134">
        <v>1</v>
      </c>
      <c r="G75" s="134" t="s">
        <v>394</v>
      </c>
      <c r="H75" s="134" t="s">
        <v>210</v>
      </c>
      <c r="I75" s="135" t="s">
        <v>210</v>
      </c>
      <c r="J75" s="134" t="s">
        <v>210</v>
      </c>
      <c r="K75" s="134" t="s">
        <v>210</v>
      </c>
      <c r="L75" s="135" t="s">
        <v>210</v>
      </c>
      <c r="M75" s="134" t="s">
        <v>210</v>
      </c>
      <c r="N75" s="134" t="s">
        <v>210</v>
      </c>
      <c r="O75" s="135" t="s">
        <v>210</v>
      </c>
      <c r="P75" s="136" t="s">
        <v>210</v>
      </c>
    </row>
    <row r="76" spans="1:16" x14ac:dyDescent="0.3">
      <c r="A76" s="133" t="s">
        <v>395</v>
      </c>
      <c r="B76" s="134" t="s">
        <v>210</v>
      </c>
      <c r="C76" s="134" t="s">
        <v>210</v>
      </c>
      <c r="D76" s="134" t="s">
        <v>82</v>
      </c>
      <c r="E76" s="135" t="s">
        <v>145</v>
      </c>
      <c r="F76" s="134">
        <v>1</v>
      </c>
      <c r="G76" s="134" t="s">
        <v>396</v>
      </c>
      <c r="H76" s="134" t="s">
        <v>210</v>
      </c>
      <c r="I76" s="135" t="s">
        <v>210</v>
      </c>
      <c r="J76" s="134" t="s">
        <v>210</v>
      </c>
      <c r="K76" s="134" t="s">
        <v>210</v>
      </c>
      <c r="L76" s="135" t="s">
        <v>210</v>
      </c>
      <c r="M76" s="134" t="s">
        <v>210</v>
      </c>
      <c r="N76" s="134" t="s">
        <v>210</v>
      </c>
      <c r="O76" s="135" t="s">
        <v>210</v>
      </c>
      <c r="P76" s="136" t="s">
        <v>210</v>
      </c>
    </row>
    <row r="77" spans="1:16" x14ac:dyDescent="0.3">
      <c r="A77" s="133" t="s">
        <v>397</v>
      </c>
      <c r="B77" s="134" t="s">
        <v>210</v>
      </c>
      <c r="C77" s="134" t="s">
        <v>210</v>
      </c>
      <c r="D77" s="134" t="s">
        <v>127</v>
      </c>
      <c r="E77" s="135" t="s">
        <v>145</v>
      </c>
      <c r="F77" s="134">
        <v>1</v>
      </c>
      <c r="G77" s="134" t="s">
        <v>335</v>
      </c>
      <c r="H77" s="134" t="s">
        <v>210</v>
      </c>
      <c r="I77" s="135" t="s">
        <v>210</v>
      </c>
      <c r="J77" s="134" t="s">
        <v>210</v>
      </c>
      <c r="K77" s="134" t="s">
        <v>210</v>
      </c>
      <c r="L77" s="135" t="s">
        <v>210</v>
      </c>
      <c r="M77" s="134" t="s">
        <v>210</v>
      </c>
      <c r="N77" s="134" t="s">
        <v>210</v>
      </c>
      <c r="O77" s="135" t="s">
        <v>210</v>
      </c>
      <c r="P77" s="136" t="s">
        <v>210</v>
      </c>
    </row>
    <row r="78" spans="1:16" x14ac:dyDescent="0.3">
      <c r="A78" s="133" t="s">
        <v>398</v>
      </c>
      <c r="B78" s="134" t="s">
        <v>210</v>
      </c>
      <c r="C78" s="134" t="s">
        <v>210</v>
      </c>
      <c r="D78" s="134" t="s">
        <v>141</v>
      </c>
      <c r="E78" s="135" t="s">
        <v>145</v>
      </c>
      <c r="F78" s="134">
        <v>1</v>
      </c>
      <c r="G78" s="134" t="s">
        <v>375</v>
      </c>
      <c r="H78" s="134" t="s">
        <v>210</v>
      </c>
      <c r="I78" s="135" t="s">
        <v>210</v>
      </c>
      <c r="J78" s="134" t="s">
        <v>210</v>
      </c>
      <c r="K78" s="134" t="s">
        <v>210</v>
      </c>
      <c r="L78" s="135" t="s">
        <v>210</v>
      </c>
      <c r="M78" s="134" t="s">
        <v>210</v>
      </c>
      <c r="N78" s="134" t="s">
        <v>210</v>
      </c>
      <c r="O78" s="135" t="s">
        <v>210</v>
      </c>
      <c r="P78" s="136" t="s">
        <v>210</v>
      </c>
    </row>
    <row r="79" spans="1:16" x14ac:dyDescent="0.3">
      <c r="A79" s="133" t="s">
        <v>399</v>
      </c>
      <c r="B79" s="134" t="s">
        <v>210</v>
      </c>
      <c r="C79" s="134" t="s">
        <v>210</v>
      </c>
      <c r="D79" s="134" t="s">
        <v>59</v>
      </c>
      <c r="E79" s="135" t="s">
        <v>145</v>
      </c>
      <c r="F79" s="134">
        <v>1</v>
      </c>
      <c r="G79" s="134" t="s">
        <v>400</v>
      </c>
      <c r="H79" s="134" t="s">
        <v>210</v>
      </c>
      <c r="I79" s="135" t="s">
        <v>210</v>
      </c>
      <c r="J79" s="134" t="s">
        <v>210</v>
      </c>
      <c r="K79" s="134" t="s">
        <v>210</v>
      </c>
      <c r="L79" s="135" t="s">
        <v>210</v>
      </c>
      <c r="M79" s="134" t="s">
        <v>210</v>
      </c>
      <c r="N79" s="134" t="s">
        <v>210</v>
      </c>
      <c r="O79" s="135" t="s">
        <v>210</v>
      </c>
      <c r="P79" s="136" t="s">
        <v>210</v>
      </c>
    </row>
    <row r="80" spans="1:16" x14ac:dyDescent="0.3">
      <c r="A80" s="133" t="s">
        <v>401</v>
      </c>
      <c r="B80" s="134" t="s">
        <v>210</v>
      </c>
      <c r="C80" s="134" t="s">
        <v>210</v>
      </c>
      <c r="D80" s="134" t="s">
        <v>40</v>
      </c>
      <c r="E80" s="135" t="s">
        <v>145</v>
      </c>
      <c r="F80" s="134">
        <v>1</v>
      </c>
      <c r="G80" s="134" t="s">
        <v>402</v>
      </c>
      <c r="H80" s="134" t="s">
        <v>210</v>
      </c>
      <c r="I80" s="135" t="s">
        <v>210</v>
      </c>
      <c r="J80" s="134" t="s">
        <v>210</v>
      </c>
      <c r="K80" s="134" t="s">
        <v>210</v>
      </c>
      <c r="L80" s="135" t="s">
        <v>210</v>
      </c>
      <c r="M80" s="134" t="s">
        <v>210</v>
      </c>
      <c r="N80" s="134" t="s">
        <v>210</v>
      </c>
      <c r="O80" s="135" t="s">
        <v>210</v>
      </c>
      <c r="P80" s="136" t="s">
        <v>210</v>
      </c>
    </row>
    <row r="81" spans="1:16" x14ac:dyDescent="0.3">
      <c r="A81" s="133" t="s">
        <v>403</v>
      </c>
      <c r="B81" s="134" t="s">
        <v>210</v>
      </c>
      <c r="C81" s="134" t="s">
        <v>210</v>
      </c>
      <c r="D81" s="134" t="s">
        <v>143</v>
      </c>
      <c r="E81" s="135" t="s">
        <v>145</v>
      </c>
      <c r="F81" s="134">
        <v>1</v>
      </c>
      <c r="G81" s="134" t="s">
        <v>304</v>
      </c>
      <c r="H81" s="134" t="s">
        <v>210</v>
      </c>
      <c r="I81" s="135" t="s">
        <v>210</v>
      </c>
      <c r="J81" s="134" t="s">
        <v>210</v>
      </c>
      <c r="K81" s="134" t="s">
        <v>210</v>
      </c>
      <c r="L81" s="135" t="s">
        <v>210</v>
      </c>
      <c r="M81" s="134" t="s">
        <v>210</v>
      </c>
      <c r="N81" s="134" t="s">
        <v>210</v>
      </c>
      <c r="O81" s="135" t="s">
        <v>210</v>
      </c>
      <c r="P81" s="136" t="s">
        <v>210</v>
      </c>
    </row>
    <row r="82" spans="1:16" x14ac:dyDescent="0.3">
      <c r="A82" s="133" t="s">
        <v>404</v>
      </c>
      <c r="B82" s="134" t="s">
        <v>210</v>
      </c>
      <c r="C82" s="134" t="s">
        <v>210</v>
      </c>
      <c r="D82" s="134" t="s">
        <v>76</v>
      </c>
      <c r="E82" s="135" t="s">
        <v>145</v>
      </c>
      <c r="F82" s="134">
        <v>1</v>
      </c>
      <c r="G82" s="134" t="s">
        <v>405</v>
      </c>
      <c r="H82" s="134" t="s">
        <v>210</v>
      </c>
      <c r="I82" s="135" t="s">
        <v>210</v>
      </c>
      <c r="J82" s="134" t="s">
        <v>210</v>
      </c>
      <c r="K82" s="134" t="s">
        <v>210</v>
      </c>
      <c r="L82" s="135" t="s">
        <v>210</v>
      </c>
      <c r="M82" s="134" t="s">
        <v>210</v>
      </c>
      <c r="N82" s="134" t="s">
        <v>210</v>
      </c>
      <c r="O82" s="135" t="s">
        <v>210</v>
      </c>
      <c r="P82" s="136" t="s">
        <v>210</v>
      </c>
    </row>
    <row r="83" spans="1:16" x14ac:dyDescent="0.3">
      <c r="A83" s="133" t="s">
        <v>406</v>
      </c>
      <c r="B83" s="134" t="s">
        <v>210</v>
      </c>
      <c r="C83" s="134" t="s">
        <v>210</v>
      </c>
      <c r="D83" s="134" t="s">
        <v>49</v>
      </c>
      <c r="E83" s="135" t="s">
        <v>145</v>
      </c>
      <c r="F83" s="134">
        <v>1</v>
      </c>
      <c r="G83" s="134" t="s">
        <v>407</v>
      </c>
      <c r="H83" s="134" t="s">
        <v>210</v>
      </c>
      <c r="I83" s="135" t="s">
        <v>210</v>
      </c>
      <c r="J83" s="134" t="s">
        <v>210</v>
      </c>
      <c r="K83" s="134" t="s">
        <v>210</v>
      </c>
      <c r="L83" s="135" t="s">
        <v>210</v>
      </c>
      <c r="M83" s="134" t="s">
        <v>210</v>
      </c>
      <c r="N83" s="134" t="s">
        <v>210</v>
      </c>
      <c r="O83" s="135" t="s">
        <v>210</v>
      </c>
      <c r="P83" s="136" t="s">
        <v>210</v>
      </c>
    </row>
    <row r="84" spans="1:16" x14ac:dyDescent="0.3">
      <c r="A84" s="133" t="s">
        <v>408</v>
      </c>
      <c r="B84" s="134" t="s">
        <v>210</v>
      </c>
      <c r="C84" s="134" t="s">
        <v>210</v>
      </c>
      <c r="D84" s="134" t="s">
        <v>138</v>
      </c>
      <c r="E84" s="135" t="s">
        <v>145</v>
      </c>
      <c r="F84" s="134">
        <v>1</v>
      </c>
      <c r="G84" s="134" t="s">
        <v>409</v>
      </c>
      <c r="H84" s="134" t="s">
        <v>210</v>
      </c>
      <c r="I84" s="135" t="s">
        <v>210</v>
      </c>
      <c r="J84" s="134" t="s">
        <v>210</v>
      </c>
      <c r="K84" s="134" t="s">
        <v>210</v>
      </c>
      <c r="L84" s="135" t="s">
        <v>210</v>
      </c>
      <c r="M84" s="134" t="s">
        <v>210</v>
      </c>
      <c r="N84" s="134" t="s">
        <v>210</v>
      </c>
      <c r="O84" s="135" t="s">
        <v>210</v>
      </c>
      <c r="P84" s="136" t="s">
        <v>210</v>
      </c>
    </row>
    <row r="85" spans="1:16" x14ac:dyDescent="0.3">
      <c r="A85" s="133" t="s">
        <v>410</v>
      </c>
      <c r="B85" s="134" t="s">
        <v>210</v>
      </c>
      <c r="C85" s="134" t="s">
        <v>210</v>
      </c>
      <c r="D85" s="134" t="s">
        <v>33</v>
      </c>
      <c r="E85" s="135" t="s">
        <v>145</v>
      </c>
      <c r="F85" s="134">
        <v>1</v>
      </c>
      <c r="G85" s="134" t="s">
        <v>298</v>
      </c>
      <c r="H85" s="134" t="s">
        <v>210</v>
      </c>
      <c r="I85" s="135" t="s">
        <v>210</v>
      </c>
      <c r="J85" s="134" t="s">
        <v>210</v>
      </c>
      <c r="K85" s="134" t="s">
        <v>210</v>
      </c>
      <c r="L85" s="135" t="s">
        <v>210</v>
      </c>
      <c r="M85" s="134" t="s">
        <v>210</v>
      </c>
      <c r="N85" s="134" t="s">
        <v>210</v>
      </c>
      <c r="O85" s="135" t="s">
        <v>210</v>
      </c>
      <c r="P85" s="136" t="s">
        <v>210</v>
      </c>
    </row>
    <row r="86" spans="1:16" x14ac:dyDescent="0.3">
      <c r="A86" s="133" t="s">
        <v>411</v>
      </c>
      <c r="B86" s="134" t="s">
        <v>210</v>
      </c>
      <c r="C86" s="134" t="s">
        <v>210</v>
      </c>
      <c r="D86" s="134" t="s">
        <v>129</v>
      </c>
      <c r="E86" s="135" t="s">
        <v>145</v>
      </c>
      <c r="F86" s="134">
        <v>1</v>
      </c>
      <c r="G86" s="134" t="s">
        <v>343</v>
      </c>
      <c r="H86" s="134" t="s">
        <v>210</v>
      </c>
      <c r="I86" s="135" t="s">
        <v>210</v>
      </c>
      <c r="J86" s="134" t="s">
        <v>210</v>
      </c>
      <c r="K86" s="134" t="s">
        <v>210</v>
      </c>
      <c r="L86" s="135" t="s">
        <v>210</v>
      </c>
      <c r="M86" s="134" t="s">
        <v>210</v>
      </c>
      <c r="N86" s="134" t="s">
        <v>210</v>
      </c>
      <c r="O86" s="135" t="s">
        <v>210</v>
      </c>
      <c r="P86" s="136" t="s">
        <v>210</v>
      </c>
    </row>
    <row r="87" spans="1:16" x14ac:dyDescent="0.3">
      <c r="A87" s="133" t="s">
        <v>412</v>
      </c>
      <c r="B87" s="134" t="s">
        <v>210</v>
      </c>
      <c r="C87" s="134" t="s">
        <v>210</v>
      </c>
      <c r="D87" s="134" t="s">
        <v>75</v>
      </c>
      <c r="E87" s="135" t="s">
        <v>145</v>
      </c>
      <c r="F87" s="134">
        <v>1</v>
      </c>
      <c r="G87" s="134" t="s">
        <v>413</v>
      </c>
      <c r="H87" s="134" t="s">
        <v>210</v>
      </c>
      <c r="I87" s="135" t="s">
        <v>210</v>
      </c>
      <c r="J87" s="134" t="s">
        <v>210</v>
      </c>
      <c r="K87" s="134" t="s">
        <v>210</v>
      </c>
      <c r="L87" s="135" t="s">
        <v>210</v>
      </c>
      <c r="M87" s="134" t="s">
        <v>210</v>
      </c>
      <c r="N87" s="134" t="s">
        <v>210</v>
      </c>
      <c r="O87" s="135" t="s">
        <v>210</v>
      </c>
      <c r="P87" s="136" t="s">
        <v>210</v>
      </c>
    </row>
    <row r="88" spans="1:16" x14ac:dyDescent="0.3">
      <c r="A88" s="133" t="s">
        <v>414</v>
      </c>
      <c r="B88" s="134" t="s">
        <v>210</v>
      </c>
      <c r="C88" s="134" t="s">
        <v>210</v>
      </c>
      <c r="D88" s="134" t="s">
        <v>70</v>
      </c>
      <c r="E88" s="135" t="s">
        <v>145</v>
      </c>
      <c r="F88" s="134">
        <v>1</v>
      </c>
      <c r="G88" s="134" t="s">
        <v>263</v>
      </c>
      <c r="H88" s="134" t="s">
        <v>210</v>
      </c>
      <c r="I88" s="135" t="s">
        <v>210</v>
      </c>
      <c r="J88" s="134" t="s">
        <v>210</v>
      </c>
      <c r="K88" s="134" t="s">
        <v>210</v>
      </c>
      <c r="L88" s="135" t="s">
        <v>210</v>
      </c>
      <c r="M88" s="134" t="s">
        <v>210</v>
      </c>
      <c r="N88" s="134" t="s">
        <v>210</v>
      </c>
      <c r="O88" s="135" t="s">
        <v>210</v>
      </c>
      <c r="P88" s="136" t="s">
        <v>210</v>
      </c>
    </row>
    <row r="89" spans="1:16" x14ac:dyDescent="0.3">
      <c r="A89" s="133" t="s">
        <v>415</v>
      </c>
      <c r="B89" s="134" t="s">
        <v>210</v>
      </c>
      <c r="C89" s="134" t="s">
        <v>210</v>
      </c>
      <c r="D89" s="134" t="s">
        <v>103</v>
      </c>
      <c r="E89" s="135" t="s">
        <v>145</v>
      </c>
      <c r="F89" s="134">
        <v>1</v>
      </c>
      <c r="G89" s="134" t="s">
        <v>416</v>
      </c>
      <c r="H89" s="134" t="s">
        <v>210</v>
      </c>
      <c r="I89" s="135" t="s">
        <v>210</v>
      </c>
      <c r="J89" s="134" t="s">
        <v>210</v>
      </c>
      <c r="K89" s="134" t="s">
        <v>210</v>
      </c>
      <c r="L89" s="135" t="s">
        <v>210</v>
      </c>
      <c r="M89" s="134" t="s">
        <v>210</v>
      </c>
      <c r="N89" s="134" t="s">
        <v>210</v>
      </c>
      <c r="O89" s="135" t="s">
        <v>210</v>
      </c>
      <c r="P89" s="136" t="s">
        <v>210</v>
      </c>
    </row>
    <row r="90" spans="1:16" x14ac:dyDescent="0.3">
      <c r="A90" s="133" t="s">
        <v>417</v>
      </c>
      <c r="B90" s="134" t="s">
        <v>210</v>
      </c>
      <c r="C90" s="134" t="s">
        <v>210</v>
      </c>
      <c r="D90" s="134" t="s">
        <v>67</v>
      </c>
      <c r="E90" s="135" t="s">
        <v>145</v>
      </c>
      <c r="F90" s="134">
        <v>1</v>
      </c>
      <c r="G90" s="134" t="s">
        <v>418</v>
      </c>
      <c r="H90" s="134" t="s">
        <v>210</v>
      </c>
      <c r="I90" s="135" t="s">
        <v>210</v>
      </c>
      <c r="J90" s="134" t="s">
        <v>210</v>
      </c>
      <c r="K90" s="134" t="s">
        <v>210</v>
      </c>
      <c r="L90" s="135" t="s">
        <v>210</v>
      </c>
      <c r="M90" s="134" t="s">
        <v>210</v>
      </c>
      <c r="N90" s="134" t="s">
        <v>210</v>
      </c>
      <c r="O90" s="135" t="s">
        <v>210</v>
      </c>
      <c r="P90" s="136" t="s">
        <v>210</v>
      </c>
    </row>
    <row r="91" spans="1:16" x14ac:dyDescent="0.3">
      <c r="A91" s="133" t="s">
        <v>419</v>
      </c>
      <c r="B91" s="134" t="s">
        <v>210</v>
      </c>
      <c r="C91" s="134" t="s">
        <v>210</v>
      </c>
      <c r="D91" s="134" t="s">
        <v>101</v>
      </c>
      <c r="E91" s="135" t="s">
        <v>145</v>
      </c>
      <c r="F91" s="134">
        <v>1</v>
      </c>
      <c r="G91" s="134" t="s">
        <v>420</v>
      </c>
      <c r="H91" s="134" t="s">
        <v>210</v>
      </c>
      <c r="I91" s="135" t="s">
        <v>210</v>
      </c>
      <c r="J91" s="134" t="s">
        <v>210</v>
      </c>
      <c r="K91" s="134" t="s">
        <v>210</v>
      </c>
      <c r="L91" s="135" t="s">
        <v>210</v>
      </c>
      <c r="M91" s="134" t="s">
        <v>210</v>
      </c>
      <c r="N91" s="134" t="s">
        <v>210</v>
      </c>
      <c r="O91" s="135" t="s">
        <v>210</v>
      </c>
      <c r="P91" s="136" t="s">
        <v>210</v>
      </c>
    </row>
    <row r="92" spans="1:16" x14ac:dyDescent="0.3">
      <c r="A92" s="133" t="s">
        <v>421</v>
      </c>
      <c r="B92" s="134" t="s">
        <v>210</v>
      </c>
      <c r="C92" s="134" t="s">
        <v>210</v>
      </c>
      <c r="D92" s="134" t="s">
        <v>123</v>
      </c>
      <c r="E92" s="135" t="s">
        <v>145</v>
      </c>
      <c r="F92" s="134">
        <v>1</v>
      </c>
      <c r="G92" s="134" t="s">
        <v>422</v>
      </c>
      <c r="H92" s="134" t="s">
        <v>210</v>
      </c>
      <c r="I92" s="135" t="s">
        <v>210</v>
      </c>
      <c r="J92" s="134" t="s">
        <v>210</v>
      </c>
      <c r="K92" s="134" t="s">
        <v>210</v>
      </c>
      <c r="L92" s="135" t="s">
        <v>210</v>
      </c>
      <c r="M92" s="134" t="s">
        <v>210</v>
      </c>
      <c r="N92" s="134" t="s">
        <v>210</v>
      </c>
      <c r="O92" s="135" t="s">
        <v>210</v>
      </c>
      <c r="P92" s="136" t="s">
        <v>210</v>
      </c>
    </row>
    <row r="93" spans="1:16" x14ac:dyDescent="0.3">
      <c r="A93" s="133" t="s">
        <v>423</v>
      </c>
      <c r="B93" s="134" t="s">
        <v>210</v>
      </c>
      <c r="C93" s="134" t="s">
        <v>210</v>
      </c>
      <c r="D93" s="134" t="s">
        <v>113</v>
      </c>
      <c r="E93" s="135" t="s">
        <v>145</v>
      </c>
      <c r="F93" s="134">
        <v>1</v>
      </c>
      <c r="G93" s="134" t="s">
        <v>424</v>
      </c>
      <c r="H93" s="134" t="s">
        <v>210</v>
      </c>
      <c r="I93" s="135" t="s">
        <v>210</v>
      </c>
      <c r="J93" s="134" t="s">
        <v>210</v>
      </c>
      <c r="K93" s="134" t="s">
        <v>210</v>
      </c>
      <c r="L93" s="135" t="s">
        <v>210</v>
      </c>
      <c r="M93" s="134" t="s">
        <v>210</v>
      </c>
      <c r="N93" s="134" t="s">
        <v>210</v>
      </c>
      <c r="O93" s="135" t="s">
        <v>210</v>
      </c>
      <c r="P93" s="136" t="s">
        <v>210</v>
      </c>
    </row>
    <row r="94" spans="1:16" x14ac:dyDescent="0.3">
      <c r="A94" s="133" t="s">
        <v>425</v>
      </c>
      <c r="B94" s="134" t="s">
        <v>210</v>
      </c>
      <c r="C94" s="134" t="s">
        <v>210</v>
      </c>
      <c r="D94" s="134" t="s">
        <v>55</v>
      </c>
      <c r="E94" s="135" t="s">
        <v>145</v>
      </c>
      <c r="F94" s="134">
        <v>1</v>
      </c>
      <c r="G94" s="134" t="s">
        <v>426</v>
      </c>
      <c r="H94" s="134" t="s">
        <v>210</v>
      </c>
      <c r="I94" s="135" t="s">
        <v>210</v>
      </c>
      <c r="J94" s="134" t="s">
        <v>210</v>
      </c>
      <c r="K94" s="134" t="s">
        <v>210</v>
      </c>
      <c r="L94" s="135" t="s">
        <v>210</v>
      </c>
      <c r="M94" s="134" t="s">
        <v>210</v>
      </c>
      <c r="N94" s="134" t="s">
        <v>210</v>
      </c>
      <c r="O94" s="135" t="s">
        <v>210</v>
      </c>
      <c r="P94" s="136" t="s">
        <v>210</v>
      </c>
    </row>
    <row r="95" spans="1:16" x14ac:dyDescent="0.3">
      <c r="A95" s="133" t="s">
        <v>427</v>
      </c>
      <c r="B95" s="134" t="s">
        <v>210</v>
      </c>
      <c r="C95" s="134" t="s">
        <v>210</v>
      </c>
      <c r="D95" s="134" t="s">
        <v>88</v>
      </c>
      <c r="E95" s="135" t="s">
        <v>145</v>
      </c>
      <c r="F95" s="134">
        <v>1</v>
      </c>
      <c r="G95" s="134" t="s">
        <v>428</v>
      </c>
      <c r="H95" s="134" t="s">
        <v>210</v>
      </c>
      <c r="I95" s="135" t="s">
        <v>210</v>
      </c>
      <c r="J95" s="134" t="s">
        <v>210</v>
      </c>
      <c r="K95" s="134" t="s">
        <v>210</v>
      </c>
      <c r="L95" s="135" t="s">
        <v>210</v>
      </c>
      <c r="M95" s="134" t="s">
        <v>210</v>
      </c>
      <c r="N95" s="134" t="s">
        <v>210</v>
      </c>
      <c r="O95" s="135" t="s">
        <v>210</v>
      </c>
      <c r="P95" s="136" t="s">
        <v>210</v>
      </c>
    </row>
    <row r="96" spans="1:16" x14ac:dyDescent="0.3">
      <c r="A96" s="133" t="s">
        <v>429</v>
      </c>
      <c r="B96" s="134" t="s">
        <v>210</v>
      </c>
      <c r="C96" s="134" t="s">
        <v>210</v>
      </c>
      <c r="D96" s="134" t="s">
        <v>119</v>
      </c>
      <c r="E96" s="135" t="s">
        <v>145</v>
      </c>
      <c r="F96" s="134">
        <v>1</v>
      </c>
      <c r="G96" s="134" t="s">
        <v>302</v>
      </c>
      <c r="H96" s="134" t="s">
        <v>210</v>
      </c>
      <c r="I96" s="135" t="s">
        <v>210</v>
      </c>
      <c r="J96" s="134" t="s">
        <v>210</v>
      </c>
      <c r="K96" s="134" t="s">
        <v>210</v>
      </c>
      <c r="L96" s="135" t="s">
        <v>210</v>
      </c>
      <c r="M96" s="134" t="s">
        <v>210</v>
      </c>
      <c r="N96" s="134" t="s">
        <v>210</v>
      </c>
      <c r="O96" s="135" t="s">
        <v>210</v>
      </c>
      <c r="P96" s="136" t="s">
        <v>210</v>
      </c>
    </row>
    <row r="97" spans="1:16" x14ac:dyDescent="0.3">
      <c r="A97" s="133" t="s">
        <v>430</v>
      </c>
      <c r="B97" s="134" t="s">
        <v>210</v>
      </c>
      <c r="C97" s="134" t="s">
        <v>210</v>
      </c>
      <c r="D97" s="134" t="s">
        <v>106</v>
      </c>
      <c r="E97" s="135" t="s">
        <v>145</v>
      </c>
      <c r="F97" s="134">
        <v>1</v>
      </c>
      <c r="G97" s="134" t="s">
        <v>431</v>
      </c>
      <c r="H97" s="134" t="s">
        <v>210</v>
      </c>
      <c r="I97" s="135" t="s">
        <v>210</v>
      </c>
      <c r="J97" s="134" t="s">
        <v>210</v>
      </c>
      <c r="K97" s="134" t="s">
        <v>210</v>
      </c>
      <c r="L97" s="135" t="s">
        <v>210</v>
      </c>
      <c r="M97" s="134" t="s">
        <v>210</v>
      </c>
      <c r="N97" s="134" t="s">
        <v>210</v>
      </c>
      <c r="O97" s="135" t="s">
        <v>210</v>
      </c>
      <c r="P97" s="136" t="s">
        <v>210</v>
      </c>
    </row>
    <row r="98" spans="1:16" x14ac:dyDescent="0.3">
      <c r="A98" s="133" t="s">
        <v>432</v>
      </c>
      <c r="B98" s="134" t="s">
        <v>210</v>
      </c>
      <c r="C98" s="134" t="s">
        <v>210</v>
      </c>
      <c r="D98" s="134" t="s">
        <v>133</v>
      </c>
      <c r="E98" s="135" t="s">
        <v>145</v>
      </c>
      <c r="F98" s="134">
        <v>1</v>
      </c>
      <c r="G98" s="134" t="s">
        <v>433</v>
      </c>
      <c r="H98" s="134" t="s">
        <v>210</v>
      </c>
      <c r="I98" s="135" t="s">
        <v>210</v>
      </c>
      <c r="J98" s="134" t="s">
        <v>210</v>
      </c>
      <c r="K98" s="134" t="s">
        <v>210</v>
      </c>
      <c r="L98" s="135" t="s">
        <v>210</v>
      </c>
      <c r="M98" s="134" t="s">
        <v>210</v>
      </c>
      <c r="N98" s="134" t="s">
        <v>210</v>
      </c>
      <c r="O98" s="135" t="s">
        <v>210</v>
      </c>
      <c r="P98" s="136" t="s">
        <v>210</v>
      </c>
    </row>
    <row r="99" spans="1:16" x14ac:dyDescent="0.3">
      <c r="A99" s="133" t="s">
        <v>434</v>
      </c>
      <c r="B99" s="134" t="s">
        <v>210</v>
      </c>
      <c r="C99" s="134" t="s">
        <v>210</v>
      </c>
      <c r="D99" s="134" t="s">
        <v>81</v>
      </c>
      <c r="E99" s="135" t="s">
        <v>145</v>
      </c>
      <c r="F99" s="134">
        <v>1</v>
      </c>
      <c r="G99" s="134" t="s">
        <v>435</v>
      </c>
      <c r="H99" s="134" t="s">
        <v>210</v>
      </c>
      <c r="I99" s="135" t="s">
        <v>210</v>
      </c>
      <c r="J99" s="134" t="s">
        <v>210</v>
      </c>
      <c r="K99" s="134" t="s">
        <v>210</v>
      </c>
      <c r="L99" s="135" t="s">
        <v>210</v>
      </c>
      <c r="M99" s="134" t="s">
        <v>210</v>
      </c>
      <c r="N99" s="134" t="s">
        <v>210</v>
      </c>
      <c r="O99" s="135" t="s">
        <v>210</v>
      </c>
      <c r="P99" s="136" t="s">
        <v>210</v>
      </c>
    </row>
    <row r="100" spans="1:16" x14ac:dyDescent="0.3">
      <c r="A100" s="133" t="s">
        <v>436</v>
      </c>
      <c r="B100" s="134" t="s">
        <v>210</v>
      </c>
      <c r="C100" s="134" t="s">
        <v>210</v>
      </c>
      <c r="D100" s="134" t="s">
        <v>58</v>
      </c>
      <c r="E100" s="135" t="s">
        <v>145</v>
      </c>
      <c r="F100" s="134">
        <v>1</v>
      </c>
      <c r="G100" s="134" t="s">
        <v>437</v>
      </c>
      <c r="H100" s="134" t="s">
        <v>210</v>
      </c>
      <c r="I100" s="135" t="s">
        <v>210</v>
      </c>
      <c r="J100" s="134" t="s">
        <v>210</v>
      </c>
      <c r="K100" s="134" t="s">
        <v>210</v>
      </c>
      <c r="L100" s="135" t="s">
        <v>210</v>
      </c>
      <c r="M100" s="134" t="s">
        <v>210</v>
      </c>
      <c r="N100" s="134" t="s">
        <v>210</v>
      </c>
      <c r="O100" s="135" t="s">
        <v>210</v>
      </c>
      <c r="P100" s="136" t="s">
        <v>210</v>
      </c>
    </row>
    <row r="101" spans="1:16" x14ac:dyDescent="0.3">
      <c r="A101" s="133" t="s">
        <v>438</v>
      </c>
      <c r="B101" s="134" t="s">
        <v>210</v>
      </c>
      <c r="C101" s="134" t="s">
        <v>210</v>
      </c>
      <c r="D101" s="134" t="s">
        <v>37</v>
      </c>
      <c r="E101" s="135" t="s">
        <v>145</v>
      </c>
      <c r="F101" s="134">
        <v>1</v>
      </c>
      <c r="G101" s="134" t="s">
        <v>439</v>
      </c>
      <c r="H101" s="134" t="s">
        <v>210</v>
      </c>
      <c r="I101" s="135" t="s">
        <v>210</v>
      </c>
      <c r="J101" s="134" t="s">
        <v>210</v>
      </c>
      <c r="K101" s="134" t="s">
        <v>210</v>
      </c>
      <c r="L101" s="135" t="s">
        <v>210</v>
      </c>
      <c r="M101" s="134" t="s">
        <v>210</v>
      </c>
      <c r="N101" s="134" t="s">
        <v>210</v>
      </c>
      <c r="O101" s="135" t="s">
        <v>210</v>
      </c>
      <c r="P101" s="136" t="s">
        <v>210</v>
      </c>
    </row>
    <row r="102" spans="1:16" x14ac:dyDescent="0.3">
      <c r="A102" s="133" t="s">
        <v>440</v>
      </c>
      <c r="B102" s="134" t="s">
        <v>210</v>
      </c>
      <c r="C102" s="134" t="s">
        <v>210</v>
      </c>
      <c r="D102" s="134" t="s">
        <v>139</v>
      </c>
      <c r="E102" s="135" t="s">
        <v>145</v>
      </c>
      <c r="F102" s="134">
        <v>1</v>
      </c>
      <c r="G102" s="134" t="s">
        <v>273</v>
      </c>
      <c r="H102" s="134" t="s">
        <v>210</v>
      </c>
      <c r="I102" s="135" t="s">
        <v>210</v>
      </c>
      <c r="J102" s="134" t="s">
        <v>210</v>
      </c>
      <c r="K102" s="134" t="s">
        <v>210</v>
      </c>
      <c r="L102" s="135" t="s">
        <v>210</v>
      </c>
      <c r="M102" s="134" t="s">
        <v>210</v>
      </c>
      <c r="N102" s="134" t="s">
        <v>210</v>
      </c>
      <c r="O102" s="135" t="s">
        <v>210</v>
      </c>
      <c r="P102" s="136" t="s">
        <v>210</v>
      </c>
    </row>
    <row r="103" spans="1:16" x14ac:dyDescent="0.3">
      <c r="A103" s="133" t="s">
        <v>441</v>
      </c>
      <c r="B103" s="134" t="s">
        <v>210</v>
      </c>
      <c r="C103" s="134" t="s">
        <v>210</v>
      </c>
      <c r="D103" s="134" t="s">
        <v>78</v>
      </c>
      <c r="E103" s="135" t="s">
        <v>145</v>
      </c>
      <c r="F103" s="134">
        <v>1</v>
      </c>
      <c r="G103" s="134" t="s">
        <v>442</v>
      </c>
      <c r="H103" s="134" t="s">
        <v>210</v>
      </c>
      <c r="I103" s="135" t="s">
        <v>210</v>
      </c>
      <c r="J103" s="134" t="s">
        <v>210</v>
      </c>
      <c r="K103" s="134" t="s">
        <v>210</v>
      </c>
      <c r="L103" s="135" t="s">
        <v>210</v>
      </c>
      <c r="M103" s="134" t="s">
        <v>210</v>
      </c>
      <c r="N103" s="134" t="s">
        <v>210</v>
      </c>
      <c r="O103" s="135" t="s">
        <v>210</v>
      </c>
      <c r="P103" s="136" t="s">
        <v>210</v>
      </c>
    </row>
    <row r="104" spans="1:16" x14ac:dyDescent="0.3">
      <c r="A104" s="133" t="s">
        <v>443</v>
      </c>
      <c r="B104" s="134" t="s">
        <v>210</v>
      </c>
      <c r="C104" s="134" t="s">
        <v>210</v>
      </c>
      <c r="D104" s="134" t="s">
        <v>137</v>
      </c>
      <c r="E104" s="135" t="s">
        <v>145</v>
      </c>
      <c r="F104" s="134">
        <v>1</v>
      </c>
      <c r="G104" s="134" t="s">
        <v>288</v>
      </c>
      <c r="H104" s="134" t="s">
        <v>210</v>
      </c>
      <c r="I104" s="135" t="s">
        <v>210</v>
      </c>
      <c r="J104" s="134" t="s">
        <v>210</v>
      </c>
      <c r="K104" s="134" t="s">
        <v>210</v>
      </c>
      <c r="L104" s="135" t="s">
        <v>210</v>
      </c>
      <c r="M104" s="134" t="s">
        <v>210</v>
      </c>
      <c r="N104" s="134" t="s">
        <v>210</v>
      </c>
      <c r="O104" s="135" t="s">
        <v>210</v>
      </c>
      <c r="P104" s="136" t="s">
        <v>210</v>
      </c>
    </row>
    <row r="105" spans="1:16" x14ac:dyDescent="0.3">
      <c r="A105" s="133" t="s">
        <v>444</v>
      </c>
      <c r="B105" s="134" t="s">
        <v>210</v>
      </c>
      <c r="C105" s="134" t="s">
        <v>210</v>
      </c>
      <c r="D105" s="134" t="s">
        <v>47</v>
      </c>
      <c r="E105" s="135" t="s">
        <v>145</v>
      </c>
      <c r="F105" s="134">
        <v>1</v>
      </c>
      <c r="G105" s="134" t="s">
        <v>445</v>
      </c>
      <c r="H105" s="134" t="s">
        <v>210</v>
      </c>
      <c r="I105" s="135" t="s">
        <v>210</v>
      </c>
      <c r="J105" s="134" t="s">
        <v>210</v>
      </c>
      <c r="K105" s="134" t="s">
        <v>210</v>
      </c>
      <c r="L105" s="135" t="s">
        <v>210</v>
      </c>
      <c r="M105" s="134" t="s">
        <v>210</v>
      </c>
      <c r="N105" s="134" t="s">
        <v>210</v>
      </c>
      <c r="O105" s="135" t="s">
        <v>210</v>
      </c>
      <c r="P105" s="136" t="s">
        <v>210</v>
      </c>
    </row>
    <row r="106" spans="1:16" x14ac:dyDescent="0.3">
      <c r="A106" s="133" t="s">
        <v>446</v>
      </c>
      <c r="B106" s="134" t="s">
        <v>210</v>
      </c>
      <c r="C106" s="134" t="s">
        <v>210</v>
      </c>
      <c r="D106" s="134" t="s">
        <v>57</v>
      </c>
      <c r="E106" s="135" t="s">
        <v>145</v>
      </c>
      <c r="F106" s="134">
        <v>1</v>
      </c>
      <c r="G106" s="134" t="s">
        <v>447</v>
      </c>
      <c r="H106" s="134" t="s">
        <v>210</v>
      </c>
      <c r="I106" s="135" t="s">
        <v>210</v>
      </c>
      <c r="J106" s="134" t="s">
        <v>210</v>
      </c>
      <c r="K106" s="134" t="s">
        <v>210</v>
      </c>
      <c r="L106" s="135" t="s">
        <v>210</v>
      </c>
      <c r="M106" s="134" t="s">
        <v>210</v>
      </c>
      <c r="N106" s="134" t="s">
        <v>210</v>
      </c>
      <c r="O106" s="135" t="s">
        <v>210</v>
      </c>
      <c r="P106" s="136" t="s">
        <v>210</v>
      </c>
    </row>
    <row r="107" spans="1:16" x14ac:dyDescent="0.3">
      <c r="A107" s="133" t="s">
        <v>448</v>
      </c>
      <c r="B107" s="134" t="s">
        <v>210</v>
      </c>
      <c r="C107" s="134" t="s">
        <v>210</v>
      </c>
      <c r="D107" s="134" t="s">
        <v>100</v>
      </c>
      <c r="E107" s="135" t="s">
        <v>145</v>
      </c>
      <c r="F107" s="134">
        <v>1</v>
      </c>
      <c r="G107" s="134" t="s">
        <v>449</v>
      </c>
      <c r="H107" s="134" t="s">
        <v>210</v>
      </c>
      <c r="I107" s="135" t="s">
        <v>210</v>
      </c>
      <c r="J107" s="134" t="s">
        <v>210</v>
      </c>
      <c r="K107" s="134" t="s">
        <v>210</v>
      </c>
      <c r="L107" s="135" t="s">
        <v>210</v>
      </c>
      <c r="M107" s="134" t="s">
        <v>210</v>
      </c>
      <c r="N107" s="134" t="s">
        <v>210</v>
      </c>
      <c r="O107" s="135" t="s">
        <v>210</v>
      </c>
      <c r="P107" s="136" t="s">
        <v>210</v>
      </c>
    </row>
    <row r="108" spans="1:16" x14ac:dyDescent="0.3">
      <c r="A108" s="133" t="s">
        <v>450</v>
      </c>
      <c r="B108" s="134" t="s">
        <v>210</v>
      </c>
      <c r="C108" s="134" t="s">
        <v>210</v>
      </c>
      <c r="D108" s="134" t="s">
        <v>144</v>
      </c>
      <c r="E108" s="135" t="s">
        <v>145</v>
      </c>
      <c r="F108" s="134">
        <v>1</v>
      </c>
      <c r="G108" s="134" t="s">
        <v>451</v>
      </c>
      <c r="H108" s="134" t="s">
        <v>210</v>
      </c>
      <c r="I108" s="135" t="s">
        <v>210</v>
      </c>
      <c r="J108" s="134" t="s">
        <v>210</v>
      </c>
      <c r="K108" s="134" t="s">
        <v>210</v>
      </c>
      <c r="L108" s="135" t="s">
        <v>210</v>
      </c>
      <c r="M108" s="134" t="s">
        <v>210</v>
      </c>
      <c r="N108" s="134" t="s">
        <v>210</v>
      </c>
      <c r="O108" s="135" t="s">
        <v>210</v>
      </c>
      <c r="P108" s="136" t="s">
        <v>210</v>
      </c>
    </row>
    <row r="109" spans="1:16" x14ac:dyDescent="0.3">
      <c r="A109" s="133" t="s">
        <v>452</v>
      </c>
      <c r="B109" s="134" t="s">
        <v>210</v>
      </c>
      <c r="C109" s="134" t="s">
        <v>210</v>
      </c>
      <c r="D109" s="134" t="s">
        <v>118</v>
      </c>
      <c r="E109" s="135" t="s">
        <v>145</v>
      </c>
      <c r="F109" s="134">
        <v>1</v>
      </c>
      <c r="G109" s="134" t="s">
        <v>453</v>
      </c>
      <c r="H109" s="134" t="s">
        <v>210</v>
      </c>
      <c r="I109" s="135" t="s">
        <v>210</v>
      </c>
      <c r="J109" s="134" t="s">
        <v>210</v>
      </c>
      <c r="K109" s="134" t="s">
        <v>210</v>
      </c>
      <c r="L109" s="135" t="s">
        <v>210</v>
      </c>
      <c r="M109" s="134" t="s">
        <v>210</v>
      </c>
      <c r="N109" s="134" t="s">
        <v>210</v>
      </c>
      <c r="O109" s="135" t="s">
        <v>210</v>
      </c>
      <c r="P109" s="136" t="s">
        <v>210</v>
      </c>
    </row>
    <row r="110" spans="1:16" x14ac:dyDescent="0.3">
      <c r="A110" s="133" t="s">
        <v>454</v>
      </c>
      <c r="B110" s="134" t="s">
        <v>210</v>
      </c>
      <c r="C110" s="134" t="s">
        <v>210</v>
      </c>
      <c r="D110" s="134" t="s">
        <v>84</v>
      </c>
      <c r="E110" s="135" t="s">
        <v>145</v>
      </c>
      <c r="F110" s="134">
        <v>1</v>
      </c>
      <c r="G110" s="134" t="s">
        <v>455</v>
      </c>
      <c r="H110" s="134" t="s">
        <v>210</v>
      </c>
      <c r="I110" s="135" t="s">
        <v>210</v>
      </c>
      <c r="J110" s="134" t="s">
        <v>210</v>
      </c>
      <c r="K110" s="134" t="s">
        <v>210</v>
      </c>
      <c r="L110" s="135" t="s">
        <v>210</v>
      </c>
      <c r="M110" s="134" t="s">
        <v>210</v>
      </c>
      <c r="N110" s="134" t="s">
        <v>210</v>
      </c>
      <c r="O110" s="135" t="s">
        <v>210</v>
      </c>
      <c r="P110" s="136" t="s">
        <v>210</v>
      </c>
    </row>
    <row r="111" spans="1:16" x14ac:dyDescent="0.3">
      <c r="A111" s="133" t="s">
        <v>456</v>
      </c>
      <c r="B111" s="134" t="s">
        <v>210</v>
      </c>
      <c r="C111" s="134" t="s">
        <v>210</v>
      </c>
      <c r="D111" s="134" t="s">
        <v>86</v>
      </c>
      <c r="E111" s="135" t="s">
        <v>145</v>
      </c>
      <c r="F111" s="134">
        <v>1</v>
      </c>
      <c r="G111" s="134" t="s">
        <v>457</v>
      </c>
      <c r="H111" s="134" t="s">
        <v>210</v>
      </c>
      <c r="I111" s="135" t="s">
        <v>210</v>
      </c>
      <c r="J111" s="134" t="s">
        <v>210</v>
      </c>
      <c r="K111" s="134" t="s">
        <v>210</v>
      </c>
      <c r="L111" s="135" t="s">
        <v>210</v>
      </c>
      <c r="M111" s="134" t="s">
        <v>210</v>
      </c>
      <c r="N111" s="134" t="s">
        <v>210</v>
      </c>
      <c r="O111" s="135" t="s">
        <v>210</v>
      </c>
      <c r="P111" s="136" t="s">
        <v>210</v>
      </c>
    </row>
    <row r="112" spans="1:16" x14ac:dyDescent="0.3">
      <c r="A112" s="133" t="s">
        <v>458</v>
      </c>
      <c r="B112" s="134" t="s">
        <v>210</v>
      </c>
      <c r="C112" s="134" t="s">
        <v>210</v>
      </c>
      <c r="D112" s="134" t="s">
        <v>121</v>
      </c>
      <c r="E112" s="135" t="s">
        <v>145</v>
      </c>
      <c r="F112" s="134">
        <v>1</v>
      </c>
      <c r="G112" s="134" t="s">
        <v>459</v>
      </c>
      <c r="H112" s="134" t="s">
        <v>210</v>
      </c>
      <c r="I112" s="135" t="s">
        <v>210</v>
      </c>
      <c r="J112" s="134" t="s">
        <v>210</v>
      </c>
      <c r="K112" s="134" t="s">
        <v>210</v>
      </c>
      <c r="L112" s="135" t="s">
        <v>210</v>
      </c>
      <c r="M112" s="134" t="s">
        <v>210</v>
      </c>
      <c r="N112" s="134" t="s">
        <v>210</v>
      </c>
      <c r="O112" s="135" t="s">
        <v>210</v>
      </c>
      <c r="P112" s="136" t="s">
        <v>210</v>
      </c>
    </row>
    <row r="113" spans="1:16" x14ac:dyDescent="0.3">
      <c r="A113" s="137" t="s">
        <v>460</v>
      </c>
      <c r="B113" s="138" t="s">
        <v>210</v>
      </c>
      <c r="C113" s="138" t="s">
        <v>210</v>
      </c>
      <c r="D113" s="138" t="s">
        <v>125</v>
      </c>
      <c r="E113" s="139" t="s">
        <v>145</v>
      </c>
      <c r="F113" s="138">
        <v>1</v>
      </c>
      <c r="G113" s="138" t="s">
        <v>461</v>
      </c>
      <c r="H113" s="138" t="s">
        <v>210</v>
      </c>
      <c r="I113" s="139" t="s">
        <v>210</v>
      </c>
      <c r="J113" s="138" t="s">
        <v>210</v>
      </c>
      <c r="K113" s="138" t="s">
        <v>210</v>
      </c>
      <c r="L113" s="139" t="s">
        <v>210</v>
      </c>
      <c r="M113" s="138" t="s">
        <v>210</v>
      </c>
      <c r="N113" s="138" t="s">
        <v>210</v>
      </c>
      <c r="O113" s="139" t="s">
        <v>210</v>
      </c>
      <c r="P113" s="140" t="s">
        <v>210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C6906-80FA-454F-85B7-69AAFE14F8F3}">
  <dimension ref="A1:D1"/>
  <sheetViews>
    <sheetView workbookViewId="0"/>
  </sheetViews>
  <sheetFormatPr baseColWidth="10" defaultColWidth="8.88671875" defaultRowHeight="14.4" x14ac:dyDescent="0.3"/>
  <cols>
    <col min="1" max="1" width="15" style="107" customWidth="1"/>
    <col min="2" max="3" width="35" style="107" customWidth="1"/>
    <col min="4" max="4" width="70" style="107" customWidth="1"/>
    <col min="5" max="16384" width="8.88671875" style="107"/>
  </cols>
  <sheetData>
    <row r="1" spans="1:4" x14ac:dyDescent="0.3">
      <c r="A1" s="113" t="s">
        <v>246</v>
      </c>
      <c r="B1" s="114" t="s">
        <v>462</v>
      </c>
      <c r="C1" s="114" t="s">
        <v>463</v>
      </c>
      <c r="D1" s="115" t="s">
        <v>464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OfertasEconomicas</vt:lpstr>
      <vt:lpstr>MatrizCostos_Subasta</vt:lpstr>
      <vt:lpstr>Configuración</vt:lpstr>
      <vt:lpstr>Proveedores online</vt:lpstr>
      <vt:lpstr>Último Lance</vt:lpstr>
      <vt:lpstr>Registro de lances</vt:lpstr>
      <vt:lpstr>Mensajes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Viviana Perez</dc:creator>
  <cp:lastModifiedBy>Nelson Javier Arguellez Palacios</cp:lastModifiedBy>
  <cp:lastPrinted>2022-06-08T20:53:21Z</cp:lastPrinted>
  <dcterms:created xsi:type="dcterms:W3CDTF">2022-04-11T12:33:15Z</dcterms:created>
  <dcterms:modified xsi:type="dcterms:W3CDTF">2022-06-28T20:39:16Z</dcterms:modified>
</cp:coreProperties>
</file>