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https://invias-my.sharepoint.com/personal/jprado_invias_gov_co/Documents/P2022/IP003 INTERVENTORIA RED TERCIARIA/B/"/>
    </mc:Choice>
  </mc:AlternateContent>
  <xr:revisionPtr revIDLastSave="17" documentId="13_ncr:1_{128C8E0D-7EF5-4634-BF49-8E8DB51C9A1A}" xr6:coauthVersionLast="46" xr6:coauthVersionMax="47" xr10:uidLastSave="{58F66CC4-F6D2-495C-B951-C9F02EDBE38B}"/>
  <bookViews>
    <workbookView xWindow="-120" yWindow="-120" windowWidth="29040" windowHeight="15840" xr2:uid="{00000000-000D-0000-FFFF-FFFF00000000}"/>
  </bookViews>
  <sheets>
    <sheet name="PRESUPUESTO OFICIAL" sheetId="1" r:id="rId1"/>
    <sheet name="CRONOGRAMA Y PLAN DE CARGAS" sheetId="2" r:id="rId2"/>
  </sheets>
  <definedNames>
    <definedName name="_xlnm.Print_Area" localSheetId="0">'PRESUPUESTO OFICIAL'!$B$2:$I$66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24" i="2" l="1"/>
  <c r="U17" i="2" s="1"/>
  <c r="T24" i="2"/>
  <c r="T21" i="2" s="1"/>
  <c r="S24" i="2"/>
  <c r="R24" i="2"/>
  <c r="R16" i="2" s="1"/>
  <c r="Q24" i="2"/>
  <c r="Q21" i="2" s="1"/>
  <c r="P24" i="2"/>
  <c r="P21" i="2" s="1"/>
  <c r="O24" i="2"/>
  <c r="O14" i="2" s="1"/>
  <c r="U13" i="2"/>
  <c r="T13" i="2"/>
  <c r="S13" i="2"/>
  <c r="O13" i="2"/>
  <c r="R13" i="2"/>
  <c r="Q13" i="2"/>
  <c r="P13" i="2"/>
  <c r="S22" i="2"/>
  <c r="P22" i="2"/>
  <c r="S21" i="2"/>
  <c r="P19" i="2"/>
  <c r="S18" i="2"/>
  <c r="S16" i="2"/>
  <c r="O16" i="2"/>
  <c r="T14" i="2"/>
  <c r="S14" i="2"/>
  <c r="K12" i="2"/>
  <c r="L12" i="2" s="1"/>
  <c r="M12" i="2" s="1"/>
  <c r="G12" i="2"/>
  <c r="H12" i="2" s="1"/>
  <c r="I12" i="2" s="1"/>
  <c r="C12" i="2"/>
  <c r="D12" i="2" s="1"/>
  <c r="E12" i="2" s="1"/>
  <c r="H19" i="1"/>
  <c r="H18" i="1"/>
  <c r="H35" i="1"/>
  <c r="H36" i="1"/>
  <c r="H37" i="1"/>
  <c r="H38" i="1"/>
  <c r="H39" i="1"/>
  <c r="H40" i="1"/>
  <c r="H41" i="1"/>
  <c r="H42" i="1"/>
  <c r="H34" i="1"/>
  <c r="H20" i="1"/>
  <c r="O17" i="2" l="1"/>
  <c r="O18" i="2"/>
  <c r="T16" i="2"/>
  <c r="R17" i="2"/>
  <c r="R18" i="2"/>
  <c r="O23" i="2"/>
  <c r="R19" i="2"/>
  <c r="R20" i="2"/>
  <c r="R21" i="2"/>
  <c r="R22" i="2"/>
  <c r="U16" i="2"/>
  <c r="P18" i="2"/>
  <c r="P16" i="2"/>
  <c r="P17" i="2"/>
  <c r="T22" i="2"/>
  <c r="S23" i="2"/>
  <c r="T18" i="2"/>
  <c r="P20" i="2"/>
  <c r="Q20" i="2"/>
  <c r="Q16" i="2"/>
  <c r="Q19" i="2"/>
  <c r="Q22" i="2"/>
  <c r="Q17" i="2"/>
  <c r="Q18" i="2"/>
  <c r="H23" i="1"/>
  <c r="H22" i="1"/>
  <c r="T23" i="2" l="1"/>
  <c r="P23" i="2"/>
  <c r="R23" i="2"/>
  <c r="Q23" i="2"/>
  <c r="U23" i="2"/>
  <c r="H25" i="1"/>
  <c r="H17" i="1"/>
  <c r="H43" i="1" l="1"/>
  <c r="H27" i="1"/>
  <c r="H29" i="1" s="1"/>
  <c r="H44" i="1" l="1"/>
  <c r="H46" i="1" s="1"/>
  <c r="H47" i="1" l="1"/>
  <c r="H48" i="1" s="1"/>
</calcChain>
</file>

<file path=xl/sharedStrings.xml><?xml version="1.0" encoding="utf-8"?>
<sst xmlns="http://schemas.openxmlformats.org/spreadsheetml/2006/main" count="126" uniqueCount="103">
  <si>
    <t>No. DE ORDEN</t>
  </si>
  <si>
    <t>CANT.</t>
  </si>
  <si>
    <t>CONCEPTO</t>
  </si>
  <si>
    <t>COSTO MENSUAL</t>
  </si>
  <si>
    <t>DEDICACIÓN MENSUAL</t>
  </si>
  <si>
    <t>COSTOS DIRECTOS DE PERSONAL</t>
  </si>
  <si>
    <t>PERSONAL PROFESIONAL</t>
  </si>
  <si>
    <t>Director de Interventoria</t>
  </si>
  <si>
    <t>No. ORDEN</t>
  </si>
  <si>
    <t>UNIDAD</t>
  </si>
  <si>
    <t>DEDICACION RECURSO</t>
  </si>
  <si>
    <t>OTROS COSTOS DIRECTOS</t>
  </si>
  <si>
    <t>COSTOS DE ALQUILER DE EQUIPOS Y OFICINA</t>
  </si>
  <si>
    <t>Mes</t>
  </si>
  <si>
    <t>Provisión para ajustes y frente adicional (D)</t>
  </si>
  <si>
    <t>Ingeniero Residente de Interventoría 1</t>
  </si>
  <si>
    <t>Oficina/Campamento en la zona del proyecto (incluye dotación y sevicios públicos)</t>
  </si>
  <si>
    <t>Según comprobante por mes</t>
  </si>
  <si>
    <t>Inspector 1</t>
  </si>
  <si>
    <t>Motocicleta (Incluye Combustible) (1)</t>
  </si>
  <si>
    <t>Elementos e insumos de proteccion protocolo Bioseguridad</t>
  </si>
  <si>
    <t>Especialista Ambiental</t>
  </si>
  <si>
    <t>Trabajo de topografía (Incluye Personal, equipo y transporte)</t>
  </si>
  <si>
    <t>Edición de informes, papelería, reproducciòn de documentos, planos,
fotografías, etc</t>
  </si>
  <si>
    <t>Comunicaciones (telefonía fija y/o celular, fax,correo, internet, etc)</t>
  </si>
  <si>
    <t>Veeduría Comunitaria</t>
  </si>
  <si>
    <t>Motocicleta (Incluye Combustible) (2)</t>
  </si>
  <si>
    <t>Motocicleta (Incluye Combustible) (3)</t>
  </si>
  <si>
    <t>Ingeniero Residente de Interventoría 2</t>
  </si>
  <si>
    <t>Ingeniero Residente de Interventoría 3</t>
  </si>
  <si>
    <t>Especialista Vias y/o Pavimentos</t>
  </si>
  <si>
    <t>CARGO / OFICIO</t>
  </si>
  <si>
    <t>PARTICIPACION
(H/Mes)</t>
  </si>
  <si>
    <t>VALOR PARCIAL ($)</t>
  </si>
  <si>
    <t>(1)</t>
  </si>
  <si>
    <t>(2)</t>
  </si>
  <si>
    <t>(3)</t>
  </si>
  <si>
    <t>(1)*(2)*(3) = (4)</t>
  </si>
  <si>
    <t>PLAZO:                                DOS (2) MESES Y QUINCE (15) DIAS</t>
  </si>
  <si>
    <t>IP-DT-OCA-003-2022</t>
  </si>
  <si>
    <t>MINISTERIO DE TRANSPORTE
INSTITUTO NACIONAL DE VIAS
INVITACION PUBLICA</t>
  </si>
  <si>
    <t>PRESUPUESTO OFICIAL</t>
  </si>
  <si>
    <t>PERSONAL TÉCNICO</t>
  </si>
  <si>
    <t>PERSONAL ESPECIALISTA</t>
  </si>
  <si>
    <t>VALOR MÁXIMO</t>
  </si>
  <si>
    <t>COSTO
($)</t>
  </si>
  <si>
    <t>TOTAL COSTOS DIRECTOS DE PERSONAL = (5) * (6) = (A)</t>
  </si>
  <si>
    <t>FACTOR MULTIPLICADOR (6)</t>
  </si>
  <si>
    <t>SUBTOTAL COSTO DE PERSONAL = SUMATORIA DE (4) = (5)</t>
  </si>
  <si>
    <t>(7)</t>
  </si>
  <si>
    <t>(8)</t>
  </si>
  <si>
    <t>(7)*(8)=(9)</t>
  </si>
  <si>
    <t>SUBTOTAL OTROS COSTOS DIRECTOS = SUMATORIA DE (9) = (B)</t>
  </si>
  <si>
    <t xml:space="preserve">Valor total básico = (A) + (B) = (C) </t>
  </si>
  <si>
    <t>Subtotal costos básicos  (C) + (D) = (E)</t>
  </si>
  <si>
    <t>IVA = 19% * ( E)  = (F)</t>
  </si>
  <si>
    <t>COSTO TOTAL = ( E) + (F) ajustado al peso</t>
  </si>
  <si>
    <t>NOTAS FORMULARIO Y PRESUPUESTO:</t>
  </si>
  <si>
    <t>1. Los Ingenieros Residentes y el Personal con dedicación del 100% al Proyecto, debe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</si>
  <si>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</si>
  <si>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</si>
  <si>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</si>
  <si>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2.3. El Equipo Completo de Topografía o Trabajo de Topografia,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t>
  </si>
  <si>
    <t>2.4. Los gastos de transporte terrestre y peajes solo se reconocerán aquellos que se originen por el desplazamiento del personal en la zona del proyecto.</t>
  </si>
  <si>
    <t>2.5. Para el caso del reembolso de los costos globales (en el evento en que aplique), es responsabilidad de la Interventoría el gasto racional de estos recursos, de acuerdo con las necesidades del proyecto dentro del plazo contractual.</t>
  </si>
  <si>
    <t>2.6. La participación del personal en el Proyecto y la utilización de los otros costos directos, se pagarán mensualmente, de conformidad con la programación de recursos aprobada por el Supervisor del Contrato.</t>
  </si>
  <si>
    <t>2.7. Los valores que aparecen fijos e inmodificables no podrán alterarse, de lo contrario, será causal de rechazo.</t>
  </si>
  <si>
    <t>2.8. El personal de interventoría NO tendrá Prima Regional y los costos correspondientes a las jornadas adicionales de trabajo no se reconocerán.</t>
  </si>
  <si>
    <t>2.9. El factor multiplicador no debe desglosarse y no será necesario desglosar el factor de honorarios toda vez que se entiende incluido dentro del factor multiplicador</t>
  </si>
  <si>
    <t>2.10. Para efectos de reconocimiento y/o ajuste del factor multiplicador el Interventor deberá allegar constancia en la que se acredite el tipo de vinculación del personal empleado en el periodo facturado.</t>
  </si>
  <si>
    <t xml:space="preserve">2.11. EL INTERVENTOR dará estricto cumplimiento de los protocolos de Bioseguridad, así como del Decreto 531 de 2020 y la Resoluciones 312 de 2019, 666 y 679 de 2020.  </t>
  </si>
  <si>
    <t>FIRMAS:</t>
  </si>
  <si>
    <t>Nombre y firma del Representante Legal del Proponente</t>
  </si>
  <si>
    <t>Nombre del proponente</t>
  </si>
  <si>
    <t>MINISTERIO DE TRANSPORTE</t>
  </si>
  <si>
    <t>INSTITUTO NACIONAL DE VÍAS</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</si>
  <si>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</si>
  <si>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</si>
  <si>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</si>
  <si>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</si>
  <si>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</si>
  <si>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</si>
  <si>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2. ETAPA DE CONSTRUCCIÓN:</t>
  </si>
  <si>
    <t>2.1.  CONTROL TECNICO, FINANCIERO, ADMINISTRATIVO , LEGAL Y AMBIENTAL, PREDIAL Y SOCIAL.</t>
  </si>
  <si>
    <t>2.2.  INFORMES SEMANALES DE SEGUIMIENTO.</t>
  </si>
  <si>
    <t>2.3.  INFORMES MENSUALES</t>
  </si>
  <si>
    <t xml:space="preserve"> </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</si>
  <si>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</si>
  <si>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</si>
  <si>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</si>
  <si>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</si>
  <si>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DEDICACIÓN TOTAL PRESUPUESTO</t>
  </si>
  <si>
    <t>NOTA:</t>
  </si>
  <si>
    <t>Director de Interventoría, Especialista Ambiental, Especialista en Vía y/o Pavimentos.</t>
  </si>
  <si>
    <t>Director de Interventoría, Ingeniero Residente de Interventoría (3), Especialista Ambiental, Especialista en Vía y/o Pavimentos, Inspector.</t>
  </si>
  <si>
    <t>Director de Interventoría, Ingeniero Residente de Interventoría (3), Especialista Ambiental, Especialista en Vía y/o Pavimentos.</t>
  </si>
  <si>
    <t>Director de Interventoría, Ingeniero Residente de Interventoría (3).</t>
  </si>
  <si>
    <t xml:space="preserve">        Nombre y firma del Representante Legal del Proponente</t>
  </si>
  <si>
    <t>Todas las actividades de Interventoría estan apoyadas por el Personal Logistico de la Interventoría.</t>
  </si>
  <si>
    <t>DIRECCION TERRITORIAL OCAÑA</t>
  </si>
  <si>
    <t>Director de Interventoría, Ingeniero Residente de Interventoría (3), Inspector</t>
  </si>
  <si>
    <t>INTERVENTORIA TÉCNICA, ADMINISTRATIVA, FINANCIERA, Y AMBIENTAL PARA EL MANTENIMIENTO Y MEJORAMIENTO DE VIAS TERCIARIAS DEL PROGRAMA “COLOMBIA RURAL” EN LOS MUNICIPIOS DE CONVENCION, HACARI Y LA PLAYA DEL ACUERDO 11 DEL OCAD PAZ,  LOCALIZADOS EN EL DEPARTAMENTO DE NORTE DE SANTANDER.</t>
  </si>
  <si>
    <t>NO MODIFICAR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</si>
</sst>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41" formatCode="_-* #,##0_-;\-* #,##0_-;_-* &quot;-&quot;_-;_-@_-"/>
  </numFmts>
  <fonts count="24" x14ac:knownFonts="1">
    <font>
      <sz val="11"/>
      <color theme="1"/>
      <name val="Calibri"/>
      <family val="2"/>
      <scheme val="minor"/>
    </font>
    <font>
      <sz val="11"/>
      <color theme="1"/>
      <name val="Arial Narrow"/>
      <family val="2"/>
    </font>
    <font>
      <sz val="9"/>
      <color theme="1"/>
      <name val="Arial Narrow"/>
      <family val="2"/>
    </font>
    <font>
      <b/>
      <sz val="9"/>
      <color theme="1"/>
      <name val="Arial Narrow"/>
      <family val="2"/>
    </font>
    <font>
      <sz val="6.5"/>
      <color theme="1"/>
      <name val="Arial Narrow"/>
      <family val="2"/>
    </font>
    <font>
      <sz val="12"/>
      <color indexed="8"/>
      <name val="Verdana"/>
      <family val="2"/>
    </font>
    <font>
      <b/>
      <sz val="9"/>
      <color rgb="FFFF0000"/>
      <name val="Arial Narrow"/>
      <family val="2"/>
    </font>
    <font>
      <sz val="11"/>
      <color theme="1"/>
      <name val="Calibri"/>
      <family val="2"/>
      <scheme val="minor"/>
    </font>
    <font>
      <sz val="10"/>
      <name val="Arial"/>
      <family val="2"/>
    </font>
    <font>
      <b/>
      <sz val="12"/>
      <name val="Arial Narrow"/>
      <family val="2"/>
    </font>
    <font>
      <sz val="11"/>
      <color indexed="8"/>
      <name val="Calibri"/>
      <family val="2"/>
    </font>
    <font>
      <sz val="11"/>
      <color indexed="8"/>
      <name val="Arial Narrow"/>
      <family val="2"/>
    </font>
    <font>
      <sz val="8"/>
      <name val="Arial Narrow"/>
      <family val="2"/>
    </font>
    <font>
      <sz val="10"/>
      <name val="Arial Narrow"/>
      <family val="2"/>
    </font>
    <font>
      <b/>
      <sz val="11"/>
      <color indexed="8"/>
      <name val="Arial Narrow"/>
      <family val="2"/>
    </font>
    <font>
      <b/>
      <sz val="11"/>
      <name val="Arial Narrow"/>
      <family val="2"/>
    </font>
    <font>
      <sz val="12"/>
      <name val="Arial Narrow"/>
      <family val="2"/>
    </font>
    <font>
      <b/>
      <sz val="10"/>
      <name val="Arial Narrow"/>
      <family val="2"/>
    </font>
    <font>
      <sz val="11"/>
      <color indexed="9"/>
      <name val="Arial Narrow"/>
      <family val="2"/>
    </font>
    <font>
      <sz val="11"/>
      <color rgb="FFFF0000"/>
      <name val="Arial Narrow"/>
      <family val="2"/>
    </font>
    <font>
      <sz val="11"/>
      <color theme="3" tint="0.39997558519241921"/>
      <name val="Arial Narrow"/>
      <family val="2"/>
    </font>
    <font>
      <b/>
      <sz val="14"/>
      <name val="Arial Narrow"/>
      <family val="2"/>
    </font>
    <font>
      <b/>
      <sz val="11"/>
      <color theme="1"/>
      <name val="Arial Narrow"/>
      <family val="2"/>
    </font>
    <font>
      <sz val="11"/>
      <color rgb="FFFF0000"/>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rgb="FF00B0F0"/>
        <bgColor indexed="64"/>
      </patternFill>
    </fill>
    <fill>
      <patternFill patternType="solid">
        <fgColor rgb="FF92D050"/>
        <bgColor indexed="64"/>
      </patternFill>
    </fill>
    <fill>
      <patternFill patternType="solid">
        <fgColor rgb="FFFFFF00"/>
        <bgColor indexed="64"/>
      </patternFill>
    </fill>
  </fills>
  <borders count="72">
    <border>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right/>
      <top style="thin">
        <color indexed="64"/>
      </top>
      <bottom style="medium">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thin">
        <color indexed="64"/>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style="double">
        <color indexed="64"/>
      </top>
      <bottom/>
      <diagonal/>
    </border>
    <border>
      <left/>
      <right/>
      <top style="thin">
        <color indexed="64"/>
      </top>
      <bottom/>
      <diagonal/>
    </border>
    <border>
      <left/>
      <right style="thin">
        <color indexed="64"/>
      </right>
      <top style="double">
        <color indexed="64"/>
      </top>
      <bottom style="thin">
        <color indexed="64"/>
      </bottom>
      <diagonal/>
    </border>
    <border>
      <left style="medium">
        <color indexed="64"/>
      </left>
      <right style="double">
        <color indexed="64"/>
      </right>
      <top style="medium">
        <color indexed="64"/>
      </top>
      <bottom style="medium">
        <color indexed="64"/>
      </bottom>
      <diagonal/>
    </border>
    <border>
      <left style="double">
        <color indexed="64"/>
      </left>
      <right/>
      <top style="thin">
        <color indexed="64"/>
      </top>
      <bottom style="medium">
        <color indexed="64"/>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s>
  <cellStyleXfs count="7">
    <xf numFmtId="0" fontId="0" fillId="0" borderId="0"/>
    <xf numFmtId="0" fontId="5" fillId="0" borderId="0" applyNumberFormat="0" applyFill="0" applyBorder="0" applyProtection="0">
      <alignment vertical="top"/>
    </xf>
    <xf numFmtId="41" fontId="7" fillId="0" borderId="0" applyFont="0" applyFill="0" applyBorder="0" applyAlignment="0" applyProtection="0"/>
    <xf numFmtId="0" fontId="8" fillId="0" borderId="0"/>
    <xf numFmtId="0" fontId="10" fillId="0" borderId="0"/>
    <xf numFmtId="0" fontId="5" fillId="0" borderId="0" applyNumberFormat="0" applyFill="0" applyBorder="0" applyProtection="0">
      <alignment vertical="top"/>
    </xf>
    <xf numFmtId="0" fontId="1" fillId="0" borderId="0"/>
  </cellStyleXfs>
  <cellXfs count="183">
    <xf numFmtId="0" fontId="0" fillId="0" borderId="0" xfId="0"/>
    <xf numFmtId="0" fontId="6" fillId="0" borderId="0" xfId="1" applyFont="1" applyFill="1" applyBorder="1" applyAlignment="1">
      <alignment horizontal="center" vertical="center" wrapText="1"/>
    </xf>
    <xf numFmtId="0" fontId="4" fillId="0" borderId="0" xfId="0" applyFont="1" applyBorder="1" applyAlignment="1">
      <alignment horizontal="center" vertical="center" wrapText="1"/>
    </xf>
    <xf numFmtId="0" fontId="1" fillId="0" borderId="0" xfId="0" applyFont="1"/>
    <xf numFmtId="0" fontId="11" fillId="0" borderId="0" xfId="4" applyFont="1" applyAlignment="1">
      <alignment vertical="center"/>
    </xf>
    <xf numFmtId="2" fontId="12" fillId="0" borderId="0" xfId="3" applyNumberFormat="1" applyFont="1" applyAlignment="1">
      <alignment horizontal="center" vertical="center" textRotation="255" wrapText="1"/>
    </xf>
    <xf numFmtId="0" fontId="13" fillId="0" borderId="0" xfId="3" applyFont="1" applyAlignment="1">
      <alignment horizontal="center" vertical="center" textRotation="255"/>
    </xf>
    <xf numFmtId="0" fontId="14" fillId="0" borderId="42" xfId="4" applyFont="1" applyBorder="1" applyAlignment="1">
      <alignment horizontal="center" vertical="center"/>
    </xf>
    <xf numFmtId="0" fontId="11" fillId="0" borderId="8" xfId="4" applyFont="1" applyBorder="1" applyAlignment="1">
      <alignment horizontal="center" vertical="center"/>
    </xf>
    <xf numFmtId="0" fontId="11" fillId="0" borderId="9" xfId="4" applyFont="1" applyBorder="1" applyAlignment="1">
      <alignment horizontal="center" vertical="center"/>
    </xf>
    <xf numFmtId="0" fontId="11" fillId="0" borderId="10" xfId="4" applyFont="1" applyBorder="1" applyAlignment="1">
      <alignment horizontal="center" vertical="center"/>
    </xf>
    <xf numFmtId="0" fontId="16" fillId="0" borderId="46" xfId="5" applyFont="1" applyFill="1" applyBorder="1" applyAlignment="1">
      <alignment horizontal="center" vertical="center" wrapText="1"/>
    </xf>
    <xf numFmtId="0" fontId="16" fillId="0" borderId="3" xfId="5" applyFont="1" applyFill="1" applyBorder="1" applyAlignment="1">
      <alignment horizontal="center" vertical="center" wrapText="1"/>
    </xf>
    <xf numFmtId="0" fontId="17" fillId="0" borderId="48" xfId="3" applyFont="1" applyBorder="1" applyAlignment="1">
      <alignment horizontal="justify" vertical="center" wrapText="1"/>
    </xf>
    <xf numFmtId="0" fontId="18" fillId="0" borderId="49" xfId="4" applyFont="1" applyBorder="1" applyAlignment="1">
      <alignment vertical="center"/>
    </xf>
    <xf numFmtId="0" fontId="18" fillId="0" borderId="35" xfId="4" applyFont="1" applyBorder="1" applyAlignment="1">
      <alignment vertical="center"/>
    </xf>
    <xf numFmtId="0" fontId="18" fillId="0" borderId="50" xfId="4" applyFont="1" applyBorder="1" applyAlignment="1">
      <alignment vertical="center"/>
    </xf>
    <xf numFmtId="0" fontId="18" fillId="0" borderId="51" xfId="4" applyFont="1" applyBorder="1" applyAlignment="1">
      <alignment vertical="center"/>
    </xf>
    <xf numFmtId="0" fontId="16" fillId="0" borderId="19" xfId="3" applyFont="1" applyBorder="1" applyAlignment="1">
      <alignment horizontal="justify" vertical="center" wrapText="1"/>
    </xf>
    <xf numFmtId="0" fontId="17" fillId="0" borderId="16" xfId="3" applyFont="1" applyBorder="1" applyAlignment="1">
      <alignment horizontal="justify" vertical="center" wrapText="1"/>
    </xf>
    <xf numFmtId="0" fontId="18" fillId="0" borderId="52" xfId="4" applyFont="1" applyBorder="1" applyAlignment="1">
      <alignment vertical="center"/>
    </xf>
    <xf numFmtId="0" fontId="18" fillId="0" borderId="53" xfId="4" applyFont="1" applyBorder="1" applyAlignment="1">
      <alignment vertical="center"/>
    </xf>
    <xf numFmtId="0" fontId="18" fillId="0" borderId="54" xfId="4" applyFont="1" applyBorder="1" applyAlignment="1">
      <alignment vertical="center"/>
    </xf>
    <xf numFmtId="0" fontId="18" fillId="0" borderId="55" xfId="4" applyFont="1" applyBorder="1" applyAlignment="1">
      <alignment vertical="center"/>
    </xf>
    <xf numFmtId="0" fontId="13" fillId="0" borderId="16" xfId="3" applyFont="1" applyBorder="1" applyAlignment="1">
      <alignment horizontal="left" vertical="center" wrapText="1"/>
    </xf>
    <xf numFmtId="0" fontId="17" fillId="0" borderId="56" xfId="3" applyFont="1" applyBorder="1" applyAlignment="1">
      <alignment horizontal="left" vertical="center" wrapText="1"/>
    </xf>
    <xf numFmtId="0" fontId="18" fillId="0" borderId="57" xfId="4" applyFont="1" applyBorder="1" applyAlignment="1">
      <alignment vertical="center"/>
    </xf>
    <xf numFmtId="0" fontId="18" fillId="0" borderId="58" xfId="4" applyFont="1" applyBorder="1" applyAlignment="1">
      <alignment vertical="center"/>
    </xf>
    <xf numFmtId="0" fontId="18" fillId="0" borderId="59" xfId="4" applyFont="1" applyBorder="1" applyAlignment="1">
      <alignment vertical="center"/>
    </xf>
    <xf numFmtId="0" fontId="18" fillId="0" borderId="60" xfId="4" applyFont="1" applyBorder="1" applyAlignment="1">
      <alignment vertical="center"/>
    </xf>
    <xf numFmtId="0" fontId="17" fillId="0" borderId="61" xfId="3" applyFont="1" applyBorder="1" applyAlignment="1">
      <alignment horizontal="left" vertical="center" wrapText="1"/>
    </xf>
    <xf numFmtId="0" fontId="0" fillId="0" borderId="0" xfId="0" applyAlignment="1">
      <alignment horizontal="justify" vertical="center"/>
    </xf>
    <xf numFmtId="0" fontId="11" fillId="0" borderId="62" xfId="4" applyFont="1" applyBorder="1" applyAlignment="1">
      <alignment vertical="center"/>
    </xf>
    <xf numFmtId="0" fontId="17" fillId="0" borderId="64" xfId="4" applyFont="1" applyBorder="1" applyAlignment="1">
      <alignment horizontal="center" vertical="center"/>
    </xf>
    <xf numFmtId="0" fontId="11" fillId="0" borderId="65" xfId="4" applyFont="1" applyBorder="1" applyAlignment="1">
      <alignment vertical="center"/>
    </xf>
    <xf numFmtId="0" fontId="11" fillId="0" borderId="0" xfId="4" applyFont="1" applyAlignment="1">
      <alignment horizontal="right" vertical="center"/>
    </xf>
    <xf numFmtId="4" fontId="16" fillId="0" borderId="0" xfId="5" applyNumberFormat="1" applyFont="1" applyFill="1" applyBorder="1" applyAlignment="1">
      <alignment horizontal="center" vertical="center" wrapText="1"/>
    </xf>
    <xf numFmtId="2" fontId="16" fillId="0" borderId="0" xfId="5" applyNumberFormat="1" applyFont="1" applyFill="1" applyBorder="1" applyAlignment="1">
      <alignment horizontal="center" vertical="center" wrapText="1"/>
    </xf>
    <xf numFmtId="0" fontId="9" fillId="0" borderId="0" xfId="3" applyFont="1" applyAlignment="1">
      <alignment vertical="center"/>
    </xf>
    <xf numFmtId="0" fontId="19" fillId="0" borderId="0" xfId="3" applyFont="1" applyAlignment="1">
      <alignment vertical="center"/>
    </xf>
    <xf numFmtId="0" fontId="20" fillId="0" borderId="0" xfId="4" applyFont="1" applyAlignment="1">
      <alignment horizontal="right" vertical="center"/>
    </xf>
    <xf numFmtId="0" fontId="15" fillId="0" borderId="0" xfId="4" applyFont="1" applyAlignment="1">
      <alignment vertical="center"/>
    </xf>
    <xf numFmtId="0" fontId="11" fillId="0" borderId="0" xfId="4" applyFont="1" applyAlignment="1">
      <alignment horizontal="center" vertical="center"/>
    </xf>
    <xf numFmtId="2" fontId="11" fillId="0" borderId="0" xfId="4" applyNumberFormat="1" applyFont="1" applyAlignment="1">
      <alignment vertical="center"/>
    </xf>
    <xf numFmtId="0" fontId="16" fillId="3" borderId="0" xfId="5" applyFont="1" applyFill="1" applyBorder="1" applyAlignment="1">
      <alignment horizontal="left" vertical="center" wrapText="1"/>
    </xf>
    <xf numFmtId="0" fontId="16" fillId="3" borderId="0" xfId="5" applyNumberFormat="1" applyFont="1" applyFill="1" applyBorder="1" applyAlignment="1">
      <alignment horizontal="center" vertical="center" wrapText="1"/>
    </xf>
    <xf numFmtId="0" fontId="16" fillId="3" borderId="0" xfId="5" applyNumberFormat="1" applyFont="1" applyFill="1" applyBorder="1" applyAlignment="1">
      <alignment horizontal="justify" vertical="center" wrapText="1"/>
    </xf>
    <xf numFmtId="0" fontId="16" fillId="3" borderId="0" xfId="5" applyNumberFormat="1" applyFont="1" applyFill="1" applyBorder="1" applyAlignment="1">
      <alignment vertical="center" wrapText="1"/>
    </xf>
    <xf numFmtId="2" fontId="11" fillId="0" borderId="0" xfId="4" applyNumberFormat="1" applyFont="1" applyAlignment="1">
      <alignment horizontal="center" vertical="center"/>
    </xf>
    <xf numFmtId="2" fontId="1" fillId="0" borderId="0" xfId="6" applyNumberFormat="1"/>
    <xf numFmtId="0" fontId="11" fillId="0" borderId="66" xfId="4" applyFont="1" applyBorder="1" applyAlignment="1">
      <alignment vertical="center"/>
    </xf>
    <xf numFmtId="0" fontId="16" fillId="0" borderId="68" xfId="3" applyFont="1" applyBorder="1" applyAlignment="1">
      <alignment horizontal="justify" vertical="center" wrapText="1"/>
    </xf>
    <xf numFmtId="2" fontId="13" fillId="5" borderId="56" xfId="2" applyNumberFormat="1" applyFont="1" applyFill="1" applyBorder="1" applyAlignment="1">
      <alignment horizontal="center" vertical="center"/>
    </xf>
    <xf numFmtId="2" fontId="13" fillId="5" borderId="36" xfId="2" applyNumberFormat="1" applyFont="1" applyFill="1" applyBorder="1" applyAlignment="1">
      <alignment horizontal="center" vertical="center"/>
    </xf>
    <xf numFmtId="0" fontId="16" fillId="0" borderId="69" xfId="5" applyFont="1" applyFill="1" applyBorder="1" applyAlignment="1">
      <alignment horizontal="center" vertical="center" wrapText="1"/>
    </xf>
    <xf numFmtId="0" fontId="16" fillId="0" borderId="9" xfId="5" applyFont="1" applyFill="1" applyBorder="1" applyAlignment="1">
      <alignment horizontal="center" vertical="center" wrapText="1"/>
    </xf>
    <xf numFmtId="2" fontId="13" fillId="5" borderId="61" xfId="2" applyNumberFormat="1" applyFont="1" applyFill="1" applyBorder="1" applyAlignment="1">
      <alignment horizontal="center" vertical="center"/>
    </xf>
    <xf numFmtId="2" fontId="13" fillId="5" borderId="53" xfId="2" applyNumberFormat="1" applyFont="1" applyFill="1" applyBorder="1" applyAlignment="1">
      <alignment horizontal="center" vertical="center"/>
    </xf>
    <xf numFmtId="2" fontId="15" fillId="6" borderId="70" xfId="3" applyNumberFormat="1" applyFont="1" applyFill="1" applyBorder="1" applyAlignment="1">
      <alignment horizontal="center" vertical="center"/>
    </xf>
    <xf numFmtId="2" fontId="15" fillId="6" borderId="71" xfId="3" applyNumberFormat="1" applyFont="1" applyFill="1" applyBorder="1" applyAlignment="1">
      <alignment horizontal="center" vertical="center"/>
    </xf>
    <xf numFmtId="0" fontId="22" fillId="0" borderId="6" xfId="0" applyFont="1" applyBorder="1" applyAlignment="1">
      <alignment horizontal="center" vertical="center" wrapText="1"/>
    </xf>
    <xf numFmtId="0" fontId="1" fillId="0" borderId="7" xfId="0" applyFont="1" applyBorder="1" applyAlignment="1">
      <alignment horizontal="center" vertical="center" wrapText="1"/>
    </xf>
    <xf numFmtId="49" fontId="22" fillId="0" borderId="9" xfId="0" applyNumberFormat="1" applyFont="1" applyBorder="1" applyAlignment="1">
      <alignment horizontal="center" vertical="center" wrapText="1"/>
    </xf>
    <xf numFmtId="49" fontId="22" fillId="0" borderId="10" xfId="0" applyNumberFormat="1" applyFont="1" applyBorder="1" applyAlignment="1">
      <alignment horizontal="center" vertical="center" wrapText="1"/>
    </xf>
    <xf numFmtId="0" fontId="22" fillId="2" borderId="30" xfId="0" applyFont="1" applyFill="1" applyBorder="1" applyAlignment="1">
      <alignment vertical="center" wrapText="1"/>
    </xf>
    <xf numFmtId="0" fontId="22" fillId="2" borderId="24" xfId="0" applyFont="1" applyFill="1" applyBorder="1" applyAlignment="1">
      <alignment vertical="center" wrapText="1"/>
    </xf>
    <xf numFmtId="0" fontId="1" fillId="0" borderId="37"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vertical="center" wrapText="1"/>
    </xf>
    <xf numFmtId="6" fontId="1" fillId="0" borderId="3" xfId="0" applyNumberFormat="1" applyFont="1" applyBorder="1" applyAlignment="1">
      <alignment horizontal="center" vertical="center" wrapText="1"/>
    </xf>
    <xf numFmtId="9" fontId="1" fillId="0" borderId="3" xfId="0" applyNumberFormat="1" applyFont="1" applyBorder="1" applyAlignment="1">
      <alignment horizontal="center" vertical="center" wrapText="1"/>
    </xf>
    <xf numFmtId="2" fontId="1" fillId="0" borderId="3" xfId="0" applyNumberFormat="1" applyFont="1" applyBorder="1" applyAlignment="1">
      <alignment horizontal="center" vertical="center" wrapText="1"/>
    </xf>
    <xf numFmtId="8" fontId="1" fillId="0" borderId="34" xfId="0" applyNumberFormat="1" applyFont="1" applyBorder="1" applyAlignment="1">
      <alignment vertical="center" wrapText="1"/>
    </xf>
    <xf numFmtId="0" fontId="1" fillId="0" borderId="3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vertical="center" wrapText="1"/>
    </xf>
    <xf numFmtId="8" fontId="1" fillId="2" borderId="34" xfId="0" applyNumberFormat="1" applyFont="1" applyFill="1" applyBorder="1" applyAlignment="1">
      <alignment vertical="center" wrapText="1"/>
    </xf>
    <xf numFmtId="0" fontId="22" fillId="2" borderId="34" xfId="0" applyFont="1" applyFill="1" applyBorder="1" applyAlignment="1">
      <alignment horizontal="right" vertical="center" wrapText="1"/>
    </xf>
    <xf numFmtId="8" fontId="22" fillId="2" borderId="10" xfId="0" applyNumberFormat="1" applyFont="1" applyFill="1" applyBorder="1" applyAlignment="1">
      <alignment vertical="center" wrapText="1"/>
    </xf>
    <xf numFmtId="0" fontId="22" fillId="0" borderId="6" xfId="0" applyFont="1" applyBorder="1" applyAlignment="1">
      <alignment horizontal="left" vertical="center" wrapText="1" indent="2"/>
    </xf>
    <xf numFmtId="49" fontId="22" fillId="0" borderId="36" xfId="0" applyNumberFormat="1" applyFont="1" applyBorder="1" applyAlignment="1">
      <alignment horizontal="center" vertical="center" wrapText="1"/>
    </xf>
    <xf numFmtId="6" fontId="1" fillId="0" borderId="4" xfId="0" applyNumberFormat="1" applyFont="1" applyBorder="1" applyAlignment="1">
      <alignment horizontal="center" vertical="center" wrapText="1"/>
    </xf>
    <xf numFmtId="8" fontId="1" fillId="0" borderId="33" xfId="0" applyNumberFormat="1" applyFont="1" applyBorder="1" applyAlignment="1">
      <alignment vertical="center" wrapText="1"/>
    </xf>
    <xf numFmtId="8" fontId="22" fillId="4" borderId="34" xfId="0" applyNumberFormat="1" applyFont="1" applyFill="1" applyBorder="1" applyAlignment="1">
      <alignment vertical="center" wrapText="1"/>
    </xf>
    <xf numFmtId="8" fontId="22" fillId="4" borderId="13" xfId="0" applyNumberFormat="1" applyFont="1" applyFill="1" applyBorder="1" applyAlignment="1">
      <alignment vertical="center" wrapText="1"/>
    </xf>
    <xf numFmtId="0" fontId="1" fillId="4" borderId="11" xfId="0" applyFont="1" applyFill="1" applyBorder="1" applyAlignment="1">
      <alignment vertical="center" wrapText="1"/>
    </xf>
    <xf numFmtId="0" fontId="1" fillId="4" borderId="12" xfId="0" applyFont="1" applyFill="1" applyBorder="1" applyAlignment="1">
      <alignment vertical="center" wrapText="1"/>
    </xf>
    <xf numFmtId="0" fontId="22" fillId="4" borderId="12" xfId="0" applyFont="1" applyFill="1" applyBorder="1" applyAlignment="1">
      <alignment vertical="center" wrapText="1"/>
    </xf>
    <xf numFmtId="0" fontId="22" fillId="2" borderId="30" xfId="0" applyFont="1" applyFill="1" applyBorder="1" applyAlignment="1">
      <alignment horizontal="center" vertical="center" wrapText="1"/>
    </xf>
    <xf numFmtId="0" fontId="22" fillId="2" borderId="24" xfId="0" applyFont="1" applyFill="1" applyBorder="1" applyAlignment="1">
      <alignment horizontal="center" vertical="center" wrapText="1"/>
    </xf>
    <xf numFmtId="0" fontId="22" fillId="2" borderId="24" xfId="0" applyFont="1" applyFill="1" applyBorder="1" applyAlignment="1">
      <alignment horizontal="left" vertical="center" wrapText="1"/>
    </xf>
    <xf numFmtId="0" fontId="22" fillId="2" borderId="31" xfId="0" applyFont="1" applyFill="1" applyBorder="1" applyAlignment="1">
      <alignment horizontal="left" vertical="center" wrapText="1"/>
    </xf>
    <xf numFmtId="0" fontId="1" fillId="4" borderId="32" xfId="0" applyFont="1" applyFill="1" applyBorder="1" applyAlignment="1">
      <alignment vertical="center" wrapText="1"/>
    </xf>
    <xf numFmtId="0" fontId="1" fillId="4" borderId="3" xfId="0" applyFont="1" applyFill="1" applyBorder="1" applyAlignment="1">
      <alignment vertical="center" wrapText="1"/>
    </xf>
    <xf numFmtId="0" fontId="22" fillId="4" borderId="3" xfId="0" applyFont="1" applyFill="1" applyBorder="1" applyAlignment="1">
      <alignment vertical="center" wrapText="1"/>
    </xf>
    <xf numFmtId="49" fontId="22" fillId="4" borderId="23" xfId="0" applyNumberFormat="1" applyFont="1" applyFill="1" applyBorder="1" applyAlignment="1">
      <alignment horizontal="left" vertical="center" wrapText="1"/>
    </xf>
    <xf numFmtId="49" fontId="22" fillId="4" borderId="24" xfId="0" applyNumberFormat="1" applyFont="1" applyFill="1" applyBorder="1" applyAlignment="1">
      <alignment horizontal="left" vertical="center" wrapText="1"/>
    </xf>
    <xf numFmtId="49" fontId="22" fillId="4" borderId="25" xfId="0" applyNumberFormat="1" applyFont="1" applyFill="1" applyBorder="1" applyAlignment="1">
      <alignment horizontal="left" vertical="center" wrapText="1"/>
    </xf>
    <xf numFmtId="0" fontId="22" fillId="4" borderId="23" xfId="0" applyFont="1" applyFill="1" applyBorder="1" applyAlignment="1">
      <alignment vertical="center" wrapText="1"/>
    </xf>
    <xf numFmtId="0" fontId="22" fillId="4" borderId="24" xfId="0" applyFont="1" applyFill="1" applyBorder="1" applyAlignment="1">
      <alignment vertical="center" wrapText="1"/>
    </xf>
    <xf numFmtId="0" fontId="22" fillId="4" borderId="25" xfId="0" applyFont="1" applyFill="1" applyBorder="1" applyAlignment="1">
      <alignment vertical="center" wrapText="1"/>
    </xf>
    <xf numFmtId="0" fontId="1" fillId="4" borderId="30" xfId="0" applyFont="1" applyFill="1" applyBorder="1" applyAlignment="1">
      <alignment vertical="center" wrapText="1"/>
    </xf>
    <xf numFmtId="0" fontId="1" fillId="4" borderId="25" xfId="0" applyFont="1" applyFill="1" applyBorder="1" applyAlignment="1">
      <alignment vertical="center" wrapText="1"/>
    </xf>
    <xf numFmtId="0" fontId="1" fillId="3" borderId="5" xfId="0" applyFont="1" applyFill="1" applyBorder="1" applyAlignment="1">
      <alignment vertical="center" wrapText="1"/>
    </xf>
    <xf numFmtId="0" fontId="1" fillId="3" borderId="27" xfId="0" applyFont="1" applyFill="1" applyBorder="1" applyAlignment="1">
      <alignment vertical="center" wrapText="1"/>
    </xf>
    <xf numFmtId="0" fontId="22" fillId="3" borderId="28" xfId="0" applyFont="1" applyFill="1" applyBorder="1" applyAlignment="1">
      <alignment vertical="center" wrapText="1"/>
    </xf>
    <xf numFmtId="0" fontId="22" fillId="3" borderId="29" xfId="0" applyFont="1" applyFill="1" applyBorder="1" applyAlignment="1">
      <alignment vertical="center" wrapText="1"/>
    </xf>
    <xf numFmtId="0" fontId="1" fillId="2" borderId="32" xfId="0" applyFont="1" applyFill="1" applyBorder="1" applyAlignment="1">
      <alignment vertical="center" wrapText="1"/>
    </xf>
    <xf numFmtId="0" fontId="1" fillId="2" borderId="3" xfId="0" applyFont="1" applyFill="1" applyBorder="1" applyAlignment="1">
      <alignment vertical="center" wrapText="1"/>
    </xf>
    <xf numFmtId="0" fontId="1" fillId="2" borderId="8" xfId="0" applyFont="1" applyFill="1" applyBorder="1" applyAlignment="1">
      <alignment vertical="center" wrapText="1"/>
    </xf>
    <xf numFmtId="0" fontId="1" fillId="2" borderId="9" xfId="0" applyFont="1" applyFill="1" applyBorder="1" applyAlignment="1">
      <alignment vertical="center" wrapText="1"/>
    </xf>
    <xf numFmtId="0" fontId="22" fillId="2" borderId="38" xfId="0" applyFont="1" applyFill="1" applyBorder="1" applyAlignment="1">
      <alignment horizontal="left" vertical="center" wrapText="1"/>
    </xf>
    <xf numFmtId="0" fontId="3" fillId="0" borderId="19" xfId="0" applyFont="1" applyBorder="1" applyAlignment="1">
      <alignment horizontal="center" wrapText="1"/>
    </xf>
    <xf numFmtId="0" fontId="3" fillId="0" borderId="14" xfId="0" applyFont="1" applyBorder="1" applyAlignment="1">
      <alignment horizontal="center"/>
    </xf>
    <xf numFmtId="0" fontId="3" fillId="0" borderId="20" xfId="0" applyFont="1" applyBorder="1" applyAlignment="1">
      <alignment horizontal="center"/>
    </xf>
    <xf numFmtId="0" fontId="3" fillId="0" borderId="21" xfId="0" applyFont="1" applyBorder="1" applyAlignment="1">
      <alignment horizontal="center"/>
    </xf>
    <xf numFmtId="0" fontId="3" fillId="0" borderId="0" xfId="0" applyFont="1" applyBorder="1" applyAlignment="1">
      <alignment horizontal="center"/>
    </xf>
    <xf numFmtId="0" fontId="3" fillId="0" borderId="1" xfId="0" applyFont="1" applyBorder="1" applyAlignment="1">
      <alignment horizontal="center"/>
    </xf>
    <xf numFmtId="0" fontId="22" fillId="0" borderId="16" xfId="0" applyFont="1" applyBorder="1" applyAlignment="1">
      <alignment horizontal="left"/>
    </xf>
    <xf numFmtId="0" fontId="1" fillId="0" borderId="17" xfId="0" applyFont="1" applyBorder="1" applyAlignment="1">
      <alignment horizontal="left"/>
    </xf>
    <xf numFmtId="0" fontId="1" fillId="0" borderId="18" xfId="0" applyFont="1" applyBorder="1" applyAlignment="1">
      <alignment horizontal="left"/>
    </xf>
    <xf numFmtId="0" fontId="0" fillId="0" borderId="22" xfId="0" applyFont="1" applyBorder="1" applyAlignment="1">
      <alignment horizontal="center"/>
    </xf>
    <xf numFmtId="0" fontId="0" fillId="0" borderId="15" xfId="0" applyFont="1" applyBorder="1" applyAlignment="1">
      <alignment horizontal="center"/>
    </xf>
    <xf numFmtId="0" fontId="0" fillId="0" borderId="2" xfId="0" applyFont="1" applyBorder="1" applyAlignment="1">
      <alignment horizontal="center"/>
    </xf>
    <xf numFmtId="0" fontId="22" fillId="0" borderId="21" xfId="0" applyFont="1" applyBorder="1" applyAlignment="1">
      <alignment horizontal="center"/>
    </xf>
    <xf numFmtId="0" fontId="22" fillId="0" borderId="0" xfId="0" applyFont="1" applyBorder="1" applyAlignment="1">
      <alignment horizontal="center"/>
    </xf>
    <xf numFmtId="0" fontId="22" fillId="0" borderId="21" xfId="0" applyFont="1" applyBorder="1" applyAlignment="1">
      <alignment horizontal="center" vertical="center" wrapText="1"/>
    </xf>
    <xf numFmtId="0" fontId="22" fillId="0" borderId="0"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8" xfId="0" applyFont="1" applyBorder="1" applyAlignment="1">
      <alignment horizontal="center" vertical="center" wrapText="1"/>
    </xf>
    <xf numFmtId="0" fontId="22" fillId="3" borderId="14" xfId="0" applyFont="1" applyFill="1" applyBorder="1" applyAlignment="1">
      <alignment horizontal="left" vertical="center" wrapText="1"/>
    </xf>
    <xf numFmtId="0" fontId="22" fillId="3" borderId="20" xfId="0" applyFont="1" applyFill="1" applyBorder="1" applyAlignment="1">
      <alignment horizontal="left" vertical="center" wrapText="1"/>
    </xf>
    <xf numFmtId="0" fontId="1" fillId="3" borderId="19"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25" xfId="0" applyFont="1" applyBorder="1" applyAlignment="1">
      <alignment horizontal="center" vertical="center" wrapText="1"/>
    </xf>
    <xf numFmtId="0" fontId="22" fillId="0" borderId="35"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5" xfId="0" applyFont="1" applyBorder="1" applyAlignment="1">
      <alignment vertical="center" wrapText="1"/>
    </xf>
    <xf numFmtId="0" fontId="22" fillId="0" borderId="8" xfId="0" applyFont="1" applyBorder="1" applyAlignment="1">
      <alignment vertical="center" wrapText="1"/>
    </xf>
    <xf numFmtId="0" fontId="3" fillId="0" borderId="5" xfId="0" applyFont="1" applyBorder="1" applyAlignment="1">
      <alignment horizontal="left"/>
    </xf>
    <xf numFmtId="0" fontId="3" fillId="0" borderId="6" xfId="0" applyFont="1" applyBorder="1" applyAlignment="1">
      <alignment horizontal="left"/>
    </xf>
    <xf numFmtId="0" fontId="3" fillId="0" borderId="7" xfId="0" applyFont="1" applyBorder="1" applyAlignment="1">
      <alignment horizontal="left"/>
    </xf>
    <xf numFmtId="0" fontId="2" fillId="0" borderId="32" xfId="0" applyFont="1" applyBorder="1" applyAlignment="1">
      <alignment horizontal="left" wrapText="1"/>
    </xf>
    <xf numFmtId="0" fontId="2" fillId="0" borderId="3" xfId="0" applyFont="1" applyBorder="1" applyAlignment="1">
      <alignment horizontal="left" wrapText="1"/>
    </xf>
    <xf numFmtId="0" fontId="2" fillId="0" borderId="34" xfId="0" applyFont="1" applyBorder="1" applyAlignment="1">
      <alignment horizontal="left" wrapText="1"/>
    </xf>
    <xf numFmtId="0" fontId="2" fillId="0" borderId="32" xfId="0" applyFont="1" applyBorder="1" applyAlignment="1">
      <alignment horizontal="left"/>
    </xf>
    <xf numFmtId="0" fontId="2" fillId="0" borderId="3" xfId="0" applyFont="1" applyBorder="1" applyAlignment="1">
      <alignment horizontal="left"/>
    </xf>
    <xf numFmtId="0" fontId="2" fillId="0" borderId="34" xfId="0" applyFont="1" applyBorder="1" applyAlignment="1">
      <alignment horizontal="left"/>
    </xf>
    <xf numFmtId="0" fontId="2" fillId="0" borderId="0" xfId="0" applyFont="1" applyAlignment="1">
      <alignment horizontal="center"/>
    </xf>
    <xf numFmtId="0" fontId="0" fillId="0" borderId="26" xfId="0" applyBorder="1" applyAlignment="1">
      <alignment horizontal="center"/>
    </xf>
    <xf numFmtId="0" fontId="2" fillId="0" borderId="8" xfId="0" applyFont="1" applyBorder="1" applyAlignment="1">
      <alignment horizontal="left" wrapText="1"/>
    </xf>
    <xf numFmtId="0" fontId="2" fillId="0" borderId="9" xfId="0" applyFont="1" applyBorder="1" applyAlignment="1">
      <alignment horizontal="left" wrapText="1"/>
    </xf>
    <xf numFmtId="0" fontId="2" fillId="0" borderId="10" xfId="0" applyFont="1" applyBorder="1" applyAlignment="1">
      <alignment horizontal="left" wrapText="1"/>
    </xf>
    <xf numFmtId="0" fontId="0" fillId="0" borderId="0" xfId="0" applyAlignment="1">
      <alignment horizontal="center"/>
    </xf>
    <xf numFmtId="0" fontId="11" fillId="0" borderId="63" xfId="4" applyFont="1" applyBorder="1" applyAlignment="1">
      <alignment horizontal="center" vertical="center"/>
    </xf>
    <xf numFmtId="0" fontId="18" fillId="0" borderId="16" xfId="4" applyFont="1" applyBorder="1" applyAlignment="1">
      <alignment horizontal="center" vertical="center"/>
    </xf>
    <xf numFmtId="0" fontId="18" fillId="0" borderId="17" xfId="4" applyFont="1" applyBorder="1" applyAlignment="1">
      <alignment horizontal="center" vertical="center"/>
    </xf>
    <xf numFmtId="0" fontId="18" fillId="0" borderId="18" xfId="4" applyFont="1" applyBorder="1" applyAlignment="1">
      <alignment horizontal="center" vertical="center"/>
    </xf>
    <xf numFmtId="0" fontId="15" fillId="3" borderId="43" xfId="4" applyFont="1" applyFill="1" applyBorder="1" applyAlignment="1">
      <alignment horizontal="center" vertical="center" wrapText="1"/>
    </xf>
    <xf numFmtId="0" fontId="15" fillId="3" borderId="21" xfId="4" applyFont="1" applyFill="1" applyBorder="1" applyAlignment="1">
      <alignment horizontal="center" vertical="center" wrapText="1"/>
    </xf>
    <xf numFmtId="0" fontId="15" fillId="3" borderId="22" xfId="4" applyFont="1" applyFill="1" applyBorder="1" applyAlignment="1">
      <alignment horizontal="center" vertical="center" wrapText="1"/>
    </xf>
    <xf numFmtId="0" fontId="14" fillId="3" borderId="44" xfId="4" applyFont="1" applyFill="1" applyBorder="1" applyAlignment="1">
      <alignment horizontal="center" vertical="center" wrapText="1"/>
    </xf>
    <xf numFmtId="0" fontId="14" fillId="3" borderId="41" xfId="4" applyFont="1" applyFill="1" applyBorder="1" applyAlignment="1">
      <alignment horizontal="center" vertical="center" wrapText="1"/>
    </xf>
    <xf numFmtId="0" fontId="14" fillId="3" borderId="67" xfId="4" applyFont="1" applyFill="1" applyBorder="1" applyAlignment="1">
      <alignment horizontal="center" vertical="center" wrapText="1"/>
    </xf>
    <xf numFmtId="0" fontId="14" fillId="0" borderId="22" xfId="4" applyFont="1" applyBorder="1" applyAlignment="1">
      <alignment horizontal="center" vertical="center"/>
    </xf>
    <xf numFmtId="0" fontId="14" fillId="0" borderId="15" xfId="4" applyFont="1" applyBorder="1" applyAlignment="1">
      <alignment horizontal="center" vertical="center"/>
    </xf>
    <xf numFmtId="0" fontId="14" fillId="0" borderId="2" xfId="4" applyFont="1" applyBorder="1" applyAlignment="1">
      <alignment horizontal="center" vertical="center"/>
    </xf>
    <xf numFmtId="0" fontId="9" fillId="0" borderId="0" xfId="3" applyFont="1" applyAlignment="1">
      <alignment horizontal="center" vertical="center" wrapText="1"/>
    </xf>
    <xf numFmtId="0" fontId="14" fillId="0" borderId="39" xfId="4" applyFont="1" applyBorder="1" applyAlignment="1">
      <alignment horizontal="center" vertical="center"/>
    </xf>
    <xf numFmtId="0" fontId="14" fillId="0" borderId="45" xfId="4" applyFont="1" applyBorder="1" applyAlignment="1">
      <alignment horizontal="center" vertical="center"/>
    </xf>
    <xf numFmtId="0" fontId="14" fillId="0" borderId="47" xfId="4" applyFont="1" applyBorder="1" applyAlignment="1">
      <alignment horizontal="center" vertical="center"/>
    </xf>
    <xf numFmtId="0" fontId="14" fillId="0" borderId="40" xfId="4" applyFont="1" applyBorder="1" applyAlignment="1">
      <alignment horizontal="center" vertical="center"/>
    </xf>
    <xf numFmtId="0" fontId="11" fillId="0" borderId="41" xfId="4" applyFont="1" applyBorder="1" applyAlignment="1">
      <alignment vertical="center"/>
    </xf>
    <xf numFmtId="0" fontId="21" fillId="0" borderId="0" xfId="3" applyFont="1" applyAlignment="1">
      <alignment horizontal="center" vertical="center" wrapText="1"/>
    </xf>
    <xf numFmtId="0" fontId="23" fillId="7" borderId="0" xfId="0" applyFont="1" applyFill="1"/>
    <xf numFmtId="0" fontId="23" fillId="0" borderId="0" xfId="0" applyFont="1"/>
  </cellXfs>
  <cellStyles count="7">
    <cellStyle name="Millares [0]" xfId="2" builtinId="6"/>
    <cellStyle name="Normal" xfId="0" builtinId="0"/>
    <cellStyle name="Normal 12 2 2" xfId="3" xr:uid="{4FC80F16-8B8E-4111-B08D-CA5E855BD020}"/>
    <cellStyle name="Normal 3 11 2" xfId="5" xr:uid="{2F169D66-AC39-4910-85A0-7FEB4BD0D4D5}"/>
    <cellStyle name="Normal 3 2" xfId="1" xr:uid="{13E688D4-E77B-4E08-A326-961C5A43CE30}"/>
    <cellStyle name="Normal 5 3" xfId="6" xr:uid="{27796E50-BFB7-4F76-B192-338885316D1D}"/>
    <cellStyle name="Normal_ESTABLECIMIENTO Y MANTENIMIENTO 2" xfId="4" xr:uid="{69740DF3-10E1-421F-92C8-52B22A664FD5}"/>
  </cellStyles>
  <dxfs count="20">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6</xdr:col>
      <xdr:colOff>409575</xdr:colOff>
      <xdr:row>1</xdr:row>
      <xdr:rowOff>152400</xdr:rowOff>
    </xdr:from>
    <xdr:ext cx="2203039" cy="496752"/>
    <xdr:pic>
      <xdr:nvPicPr>
        <xdr:cNvPr id="2" name="Imagen 1">
          <a:extLst>
            <a:ext uri="{FF2B5EF4-FFF2-40B4-BE49-F238E27FC236}">
              <a16:creationId xmlns:a16="http://schemas.microsoft.com/office/drawing/2014/main" id="{0E9B09FD-E331-443E-940E-D723CC381FC4}"/>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7877175" y="352425"/>
          <a:ext cx="2203039" cy="49675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xdr:col>
      <xdr:colOff>28575</xdr:colOff>
      <xdr:row>1</xdr:row>
      <xdr:rowOff>38100</xdr:rowOff>
    </xdr:from>
    <xdr:ext cx="1492686" cy="695325"/>
    <xdr:pic>
      <xdr:nvPicPr>
        <xdr:cNvPr id="3" name="Imagen 2">
          <a:extLst>
            <a:ext uri="{FF2B5EF4-FFF2-40B4-BE49-F238E27FC236}">
              <a16:creationId xmlns:a16="http://schemas.microsoft.com/office/drawing/2014/main" id="{7B1B8731-9C41-48EC-AC9F-3EFA72082862}"/>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2314575" y="238125"/>
          <a:ext cx="1492686" cy="6953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66"/>
  <sheetViews>
    <sheetView tabSelected="1" view="pageBreakPreview" zoomScaleNormal="100" zoomScaleSheetLayoutView="100" workbookViewId="0">
      <selection activeCell="B23" sqref="M23"/>
    </sheetView>
  </sheetViews>
  <sheetFormatPr baseColWidth="10" defaultRowHeight="15" x14ac:dyDescent="0.25"/>
  <cols>
    <col min="3" max="3" width="6.140625" bestFit="1" customWidth="1"/>
    <col min="4" max="4" width="28.5703125" customWidth="1"/>
    <col min="5" max="5" width="17" customWidth="1"/>
    <col min="6" max="6" width="14.5703125" customWidth="1"/>
    <col min="7" max="7" width="17.140625" customWidth="1"/>
    <col min="8" max="8" width="22.85546875" customWidth="1"/>
    <col min="9" max="9" width="16.140625" customWidth="1"/>
  </cols>
  <sheetData>
    <row r="1" spans="2:8" ht="15.75" thickBot="1" x14ac:dyDescent="0.3"/>
    <row r="2" spans="2:8" x14ac:dyDescent="0.25">
      <c r="B2" s="112" t="s">
        <v>40</v>
      </c>
      <c r="C2" s="113"/>
      <c r="D2" s="113"/>
      <c r="E2" s="113"/>
      <c r="F2" s="113"/>
      <c r="G2" s="113"/>
      <c r="H2" s="114"/>
    </row>
    <row r="3" spans="2:8" x14ac:dyDescent="0.25">
      <c r="B3" s="115"/>
      <c r="C3" s="116"/>
      <c r="D3" s="116"/>
      <c r="E3" s="116"/>
      <c r="F3" s="116"/>
      <c r="G3" s="116"/>
      <c r="H3" s="117"/>
    </row>
    <row r="4" spans="2:8" x14ac:dyDescent="0.25">
      <c r="B4" s="115"/>
      <c r="C4" s="116"/>
      <c r="D4" s="116"/>
      <c r="E4" s="116"/>
      <c r="F4" s="116"/>
      <c r="G4" s="116"/>
      <c r="H4" s="117"/>
    </row>
    <row r="5" spans="2:8" x14ac:dyDescent="0.25">
      <c r="B5" s="115"/>
      <c r="C5" s="116"/>
      <c r="D5" s="116"/>
      <c r="E5" s="116"/>
      <c r="F5" s="116"/>
      <c r="G5" s="116"/>
      <c r="H5" s="117"/>
    </row>
    <row r="6" spans="2:8" x14ac:dyDescent="0.25">
      <c r="B6" s="115" t="s">
        <v>39</v>
      </c>
      <c r="C6" s="116"/>
      <c r="D6" s="116"/>
      <c r="E6" s="116"/>
      <c r="F6" s="116"/>
      <c r="G6" s="116"/>
      <c r="H6" s="117"/>
    </row>
    <row r="7" spans="2:8" x14ac:dyDescent="0.25">
      <c r="B7" s="126" t="s">
        <v>101</v>
      </c>
      <c r="C7" s="127"/>
      <c r="D7" s="127"/>
      <c r="E7" s="127"/>
      <c r="F7" s="127"/>
      <c r="G7" s="127"/>
      <c r="H7" s="128"/>
    </row>
    <row r="8" spans="2:8" x14ac:dyDescent="0.25">
      <c r="B8" s="126"/>
      <c r="C8" s="127"/>
      <c r="D8" s="127"/>
      <c r="E8" s="127"/>
      <c r="F8" s="127"/>
      <c r="G8" s="127"/>
      <c r="H8" s="128"/>
    </row>
    <row r="9" spans="2:8" x14ac:dyDescent="0.25">
      <c r="B9" s="126"/>
      <c r="C9" s="127"/>
      <c r="D9" s="127"/>
      <c r="E9" s="127"/>
      <c r="F9" s="127"/>
      <c r="G9" s="127"/>
      <c r="H9" s="128"/>
    </row>
    <row r="10" spans="2:8" ht="15.75" thickBot="1" x14ac:dyDescent="0.3">
      <c r="B10" s="126"/>
      <c r="C10" s="127"/>
      <c r="D10" s="127"/>
      <c r="E10" s="127"/>
      <c r="F10" s="127"/>
      <c r="G10" s="127"/>
      <c r="H10" s="128"/>
    </row>
    <row r="11" spans="2:8" ht="17.25" thickBot="1" x14ac:dyDescent="0.35">
      <c r="B11" s="124" t="s">
        <v>41</v>
      </c>
      <c r="C11" s="125"/>
      <c r="D11" s="125"/>
      <c r="E11" s="125"/>
      <c r="F11" s="118" t="s">
        <v>38</v>
      </c>
      <c r="G11" s="119"/>
      <c r="H11" s="120"/>
    </row>
    <row r="12" spans="2:8" ht="15.75" thickBot="1" x14ac:dyDescent="0.3">
      <c r="B12" s="121"/>
      <c r="C12" s="122"/>
      <c r="D12" s="122"/>
      <c r="E12" s="122"/>
      <c r="F12" s="122"/>
      <c r="G12" s="122"/>
      <c r="H12" s="123"/>
    </row>
    <row r="13" spans="2:8" ht="33" x14ac:dyDescent="0.25">
      <c r="B13" s="131" t="s">
        <v>0</v>
      </c>
      <c r="C13" s="129" t="s">
        <v>1</v>
      </c>
      <c r="D13" s="129" t="s">
        <v>31</v>
      </c>
      <c r="E13" s="60" t="s">
        <v>3</v>
      </c>
      <c r="F13" s="60" t="s">
        <v>4</v>
      </c>
      <c r="G13" s="60" t="s">
        <v>32</v>
      </c>
      <c r="H13" s="61" t="s">
        <v>33</v>
      </c>
    </row>
    <row r="14" spans="2:8" ht="10.5" customHeight="1" thickBot="1" x14ac:dyDescent="0.3">
      <c r="B14" s="132"/>
      <c r="C14" s="130"/>
      <c r="D14" s="130"/>
      <c r="E14" s="62" t="s">
        <v>34</v>
      </c>
      <c r="F14" s="62" t="s">
        <v>35</v>
      </c>
      <c r="G14" s="62" t="s">
        <v>36</v>
      </c>
      <c r="H14" s="63" t="s">
        <v>37</v>
      </c>
    </row>
    <row r="15" spans="2:8" ht="16.5" customHeight="1" x14ac:dyDescent="0.25">
      <c r="B15" s="135"/>
      <c r="C15" s="136"/>
      <c r="D15" s="133" t="s">
        <v>5</v>
      </c>
      <c r="E15" s="133"/>
      <c r="F15" s="133"/>
      <c r="G15" s="133"/>
      <c r="H15" s="134"/>
    </row>
    <row r="16" spans="2:8" ht="15" customHeight="1" x14ac:dyDescent="0.25">
      <c r="B16" s="64"/>
      <c r="C16" s="65"/>
      <c r="D16" s="90" t="s">
        <v>6</v>
      </c>
      <c r="E16" s="90"/>
      <c r="F16" s="90"/>
      <c r="G16" s="90"/>
      <c r="H16" s="91"/>
    </row>
    <row r="17" spans="2:9" ht="16.5" x14ac:dyDescent="0.25">
      <c r="B17" s="66">
        <v>1</v>
      </c>
      <c r="C17" s="67">
        <v>1</v>
      </c>
      <c r="D17" s="68" t="s">
        <v>7</v>
      </c>
      <c r="E17" s="69">
        <v>5000000</v>
      </c>
      <c r="F17" s="70">
        <v>0.3</v>
      </c>
      <c r="G17" s="71">
        <v>2.5</v>
      </c>
      <c r="H17" s="72">
        <f>+E17*F17*G17</f>
        <v>3750000</v>
      </c>
      <c r="I17" s="181" t="s">
        <v>102</v>
      </c>
    </row>
    <row r="18" spans="2:9" ht="33" x14ac:dyDescent="0.25">
      <c r="B18" s="73">
        <v>2</v>
      </c>
      <c r="C18" s="74">
        <v>1</v>
      </c>
      <c r="D18" s="75" t="s">
        <v>15</v>
      </c>
      <c r="E18" s="69">
        <v>3200000</v>
      </c>
      <c r="F18" s="70">
        <v>1</v>
      </c>
      <c r="G18" s="71">
        <v>2.5</v>
      </c>
      <c r="H18" s="72">
        <f>+E18*F18*G18</f>
        <v>8000000</v>
      </c>
      <c r="I18" s="181" t="s">
        <v>102</v>
      </c>
    </row>
    <row r="19" spans="2:9" ht="33" x14ac:dyDescent="0.25">
      <c r="B19" s="73">
        <v>3</v>
      </c>
      <c r="C19" s="74">
        <v>1</v>
      </c>
      <c r="D19" s="75" t="s">
        <v>28</v>
      </c>
      <c r="E19" s="69">
        <v>3200000</v>
      </c>
      <c r="F19" s="70">
        <v>1</v>
      </c>
      <c r="G19" s="71">
        <v>1.5</v>
      </c>
      <c r="H19" s="72">
        <f>+E19*F19*G19</f>
        <v>4800000</v>
      </c>
      <c r="I19" s="181" t="s">
        <v>102</v>
      </c>
    </row>
    <row r="20" spans="2:9" ht="33" x14ac:dyDescent="0.25">
      <c r="B20" s="73">
        <v>4</v>
      </c>
      <c r="C20" s="74">
        <v>1</v>
      </c>
      <c r="D20" s="75" t="s">
        <v>29</v>
      </c>
      <c r="E20" s="69">
        <v>3200000</v>
      </c>
      <c r="F20" s="70">
        <v>1</v>
      </c>
      <c r="G20" s="71">
        <v>1</v>
      </c>
      <c r="H20" s="72">
        <f t="shared" ref="H20" si="0">+E20*F20*G20</f>
        <v>3200000</v>
      </c>
      <c r="I20" s="181" t="s">
        <v>102</v>
      </c>
    </row>
    <row r="21" spans="2:9" ht="16.5" x14ac:dyDescent="0.25">
      <c r="B21" s="64"/>
      <c r="C21" s="65"/>
      <c r="D21" s="90" t="s">
        <v>43</v>
      </c>
      <c r="E21" s="90"/>
      <c r="F21" s="90"/>
      <c r="G21" s="90"/>
      <c r="H21" s="91"/>
      <c r="I21" s="182"/>
    </row>
    <row r="22" spans="2:9" ht="16.5" x14ac:dyDescent="0.25">
      <c r="B22" s="73">
        <v>5</v>
      </c>
      <c r="C22" s="74">
        <v>1</v>
      </c>
      <c r="D22" s="75" t="s">
        <v>21</v>
      </c>
      <c r="E22" s="69">
        <v>4500000</v>
      </c>
      <c r="F22" s="70">
        <v>0.15</v>
      </c>
      <c r="G22" s="71">
        <v>2.5</v>
      </c>
      <c r="H22" s="72">
        <f>+E22*F22*G22</f>
        <v>1687500</v>
      </c>
      <c r="I22" s="181" t="s">
        <v>102</v>
      </c>
    </row>
    <row r="23" spans="2:9" ht="16.5" x14ac:dyDescent="0.25">
      <c r="B23" s="73">
        <v>6</v>
      </c>
      <c r="C23" s="74">
        <v>1</v>
      </c>
      <c r="D23" s="75" t="s">
        <v>30</v>
      </c>
      <c r="E23" s="69">
        <v>4500000</v>
      </c>
      <c r="F23" s="70">
        <v>0.15</v>
      </c>
      <c r="G23" s="71">
        <v>2.5</v>
      </c>
      <c r="H23" s="72">
        <f>+E23*F23*G23</f>
        <v>1687500</v>
      </c>
      <c r="I23" s="181" t="s">
        <v>102</v>
      </c>
    </row>
    <row r="24" spans="2:9" ht="16.5" x14ac:dyDescent="0.25">
      <c r="B24" s="64"/>
      <c r="C24" s="65"/>
      <c r="D24" s="90" t="s">
        <v>42</v>
      </c>
      <c r="E24" s="90"/>
      <c r="F24" s="90"/>
      <c r="G24" s="90"/>
      <c r="H24" s="91"/>
      <c r="I24" s="182"/>
    </row>
    <row r="25" spans="2:9" ht="16.5" x14ac:dyDescent="0.25">
      <c r="B25" s="73">
        <v>7</v>
      </c>
      <c r="C25" s="74">
        <v>1</v>
      </c>
      <c r="D25" s="75" t="s">
        <v>18</v>
      </c>
      <c r="E25" s="69">
        <v>1486000</v>
      </c>
      <c r="F25" s="70">
        <v>1</v>
      </c>
      <c r="G25" s="71">
        <v>2.5</v>
      </c>
      <c r="H25" s="72">
        <f>+E25*F25*G25</f>
        <v>3715000</v>
      </c>
      <c r="I25" s="181" t="s">
        <v>102</v>
      </c>
    </row>
    <row r="26" spans="2:9" ht="16.5" x14ac:dyDescent="0.25">
      <c r="B26" s="140"/>
      <c r="C26" s="141"/>
      <c r="D26" s="137"/>
      <c r="E26" s="138"/>
      <c r="F26" s="138"/>
      <c r="G26" s="138"/>
      <c r="H26" s="139"/>
    </row>
    <row r="27" spans="2:9" ht="16.5" x14ac:dyDescent="0.25">
      <c r="B27" s="107"/>
      <c r="C27" s="108"/>
      <c r="D27" s="90" t="s">
        <v>48</v>
      </c>
      <c r="E27" s="90"/>
      <c r="F27" s="90"/>
      <c r="G27" s="90"/>
      <c r="H27" s="76">
        <f>SUM(H17:H26)</f>
        <v>26840000</v>
      </c>
    </row>
    <row r="28" spans="2:9" ht="15" customHeight="1" x14ac:dyDescent="0.25">
      <c r="B28" s="107"/>
      <c r="C28" s="108"/>
      <c r="D28" s="90" t="s">
        <v>47</v>
      </c>
      <c r="E28" s="90"/>
      <c r="F28" s="90"/>
      <c r="G28" s="90"/>
      <c r="H28" s="77">
        <v>2.34</v>
      </c>
      <c r="I28" s="1" t="s">
        <v>44</v>
      </c>
    </row>
    <row r="29" spans="2:9" ht="15" customHeight="1" thickBot="1" x14ac:dyDescent="0.3">
      <c r="B29" s="109"/>
      <c r="C29" s="110"/>
      <c r="D29" s="111" t="s">
        <v>46</v>
      </c>
      <c r="E29" s="111"/>
      <c r="F29" s="111"/>
      <c r="G29" s="111"/>
      <c r="H29" s="78">
        <f>+H27*H28</f>
        <v>62805599.999999993</v>
      </c>
    </row>
    <row r="30" spans="2:9" ht="22.5" customHeight="1" x14ac:dyDescent="0.25">
      <c r="B30" s="144" t="s">
        <v>8</v>
      </c>
      <c r="C30" s="142" t="s">
        <v>1</v>
      </c>
      <c r="D30" s="142" t="s">
        <v>2</v>
      </c>
      <c r="E30" s="142" t="s">
        <v>9</v>
      </c>
      <c r="F30" s="60" t="s">
        <v>45</v>
      </c>
      <c r="G30" s="79" t="s">
        <v>10</v>
      </c>
      <c r="H30" s="61" t="s">
        <v>33</v>
      </c>
    </row>
    <row r="31" spans="2:9" ht="17.25" thickBot="1" x14ac:dyDescent="0.3">
      <c r="B31" s="145"/>
      <c r="C31" s="143"/>
      <c r="D31" s="143"/>
      <c r="E31" s="143"/>
      <c r="F31" s="80" t="s">
        <v>49</v>
      </c>
      <c r="G31" s="62" t="s">
        <v>50</v>
      </c>
      <c r="H31" s="63" t="s">
        <v>51</v>
      </c>
    </row>
    <row r="32" spans="2:9" ht="16.5" x14ac:dyDescent="0.25">
      <c r="B32" s="103"/>
      <c r="C32" s="104"/>
      <c r="D32" s="105" t="s">
        <v>11</v>
      </c>
      <c r="E32" s="105"/>
      <c r="F32" s="105"/>
      <c r="G32" s="105"/>
      <c r="H32" s="106"/>
    </row>
    <row r="33" spans="2:9" ht="18" customHeight="1" x14ac:dyDescent="0.25">
      <c r="B33" s="88"/>
      <c r="C33" s="89"/>
      <c r="D33" s="90" t="s">
        <v>12</v>
      </c>
      <c r="E33" s="90"/>
      <c r="F33" s="90"/>
      <c r="G33" s="90"/>
      <c r="H33" s="91"/>
    </row>
    <row r="34" spans="2:9" ht="49.5" x14ac:dyDescent="0.25">
      <c r="B34" s="73">
        <v>8</v>
      </c>
      <c r="C34" s="74">
        <v>1</v>
      </c>
      <c r="D34" s="68" t="s">
        <v>22</v>
      </c>
      <c r="E34" s="67" t="s">
        <v>17</v>
      </c>
      <c r="F34" s="81">
        <v>2200000</v>
      </c>
      <c r="G34" s="67">
        <v>2.5</v>
      </c>
      <c r="H34" s="82">
        <f>+C34*F34*G34</f>
        <v>5500000</v>
      </c>
      <c r="I34" s="2"/>
    </row>
    <row r="35" spans="2:9" ht="33" x14ac:dyDescent="0.25">
      <c r="B35" s="73">
        <v>9</v>
      </c>
      <c r="C35" s="74">
        <v>1</v>
      </c>
      <c r="D35" s="75" t="s">
        <v>19</v>
      </c>
      <c r="E35" s="74" t="s">
        <v>13</v>
      </c>
      <c r="F35" s="69">
        <v>600000</v>
      </c>
      <c r="G35" s="74">
        <v>2.5</v>
      </c>
      <c r="H35" s="72">
        <f t="shared" ref="H35:H42" si="1">+C35*F35*G35</f>
        <v>1500000</v>
      </c>
      <c r="I35" s="2"/>
    </row>
    <row r="36" spans="2:9" ht="33" x14ac:dyDescent="0.25">
      <c r="B36" s="73">
        <v>10</v>
      </c>
      <c r="C36" s="74">
        <v>1</v>
      </c>
      <c r="D36" s="75" t="s">
        <v>26</v>
      </c>
      <c r="E36" s="74" t="s">
        <v>13</v>
      </c>
      <c r="F36" s="69">
        <v>600000</v>
      </c>
      <c r="G36" s="74">
        <v>1.5</v>
      </c>
      <c r="H36" s="72">
        <f t="shared" si="1"/>
        <v>900000</v>
      </c>
      <c r="I36" s="2"/>
    </row>
    <row r="37" spans="2:9" ht="33" x14ac:dyDescent="0.25">
      <c r="B37" s="73">
        <v>11</v>
      </c>
      <c r="C37" s="74">
        <v>1</v>
      </c>
      <c r="D37" s="75" t="s">
        <v>27</v>
      </c>
      <c r="E37" s="74" t="s">
        <v>13</v>
      </c>
      <c r="F37" s="69">
        <v>600000</v>
      </c>
      <c r="G37" s="71">
        <v>1</v>
      </c>
      <c r="H37" s="72">
        <f t="shared" si="1"/>
        <v>600000</v>
      </c>
      <c r="I37" s="2"/>
    </row>
    <row r="38" spans="2:9" ht="66" x14ac:dyDescent="0.25">
      <c r="B38" s="73">
        <v>12</v>
      </c>
      <c r="C38" s="74">
        <v>1</v>
      </c>
      <c r="D38" s="75" t="s">
        <v>23</v>
      </c>
      <c r="E38" s="74" t="s">
        <v>13</v>
      </c>
      <c r="F38" s="69">
        <v>150000</v>
      </c>
      <c r="G38" s="74">
        <v>2.5</v>
      </c>
      <c r="H38" s="72">
        <f t="shared" si="1"/>
        <v>375000</v>
      </c>
      <c r="I38" s="2"/>
    </row>
    <row r="39" spans="2:9" ht="33" x14ac:dyDescent="0.25">
      <c r="B39" s="73">
        <v>13</v>
      </c>
      <c r="C39" s="74">
        <v>1</v>
      </c>
      <c r="D39" s="75" t="s">
        <v>24</v>
      </c>
      <c r="E39" s="74" t="s">
        <v>13</v>
      </c>
      <c r="F39" s="69">
        <v>50000</v>
      </c>
      <c r="G39" s="74">
        <v>2.5</v>
      </c>
      <c r="H39" s="72">
        <f t="shared" si="1"/>
        <v>125000</v>
      </c>
      <c r="I39" s="2"/>
    </row>
    <row r="40" spans="2:9" ht="49.5" x14ac:dyDescent="0.25">
      <c r="B40" s="73">
        <v>14</v>
      </c>
      <c r="C40" s="74">
        <v>1</v>
      </c>
      <c r="D40" s="75" t="s">
        <v>16</v>
      </c>
      <c r="E40" s="74" t="s">
        <v>17</v>
      </c>
      <c r="F40" s="69">
        <v>800000</v>
      </c>
      <c r="G40" s="74">
        <v>2.5</v>
      </c>
      <c r="H40" s="72">
        <f t="shared" si="1"/>
        <v>2000000</v>
      </c>
      <c r="I40" s="2"/>
    </row>
    <row r="41" spans="2:9" ht="49.5" x14ac:dyDescent="0.25">
      <c r="B41" s="73">
        <v>15</v>
      </c>
      <c r="C41" s="74">
        <v>1</v>
      </c>
      <c r="D41" s="75" t="s">
        <v>20</v>
      </c>
      <c r="E41" s="74" t="s">
        <v>17</v>
      </c>
      <c r="F41" s="69">
        <v>105000</v>
      </c>
      <c r="G41" s="74">
        <v>2.5</v>
      </c>
      <c r="H41" s="72">
        <f t="shared" si="1"/>
        <v>262500</v>
      </c>
      <c r="I41" s="2"/>
    </row>
    <row r="42" spans="2:9" ht="49.5" x14ac:dyDescent="0.25">
      <c r="B42" s="73">
        <v>16</v>
      </c>
      <c r="C42" s="74">
        <v>1</v>
      </c>
      <c r="D42" s="75" t="s">
        <v>25</v>
      </c>
      <c r="E42" s="74" t="s">
        <v>17</v>
      </c>
      <c r="F42" s="69">
        <v>120659</v>
      </c>
      <c r="G42" s="74">
        <v>2.5</v>
      </c>
      <c r="H42" s="72">
        <f t="shared" si="1"/>
        <v>301647.5</v>
      </c>
      <c r="I42" s="2"/>
    </row>
    <row r="43" spans="2:9" ht="16.5" x14ac:dyDescent="0.25">
      <c r="B43" s="92"/>
      <c r="C43" s="93"/>
      <c r="D43" s="94" t="s">
        <v>52</v>
      </c>
      <c r="E43" s="94"/>
      <c r="F43" s="94"/>
      <c r="G43" s="94"/>
      <c r="H43" s="83">
        <f>SUM(H34:H42)</f>
        <v>11564147.5</v>
      </c>
    </row>
    <row r="44" spans="2:9" ht="16.5" x14ac:dyDescent="0.25">
      <c r="B44" s="92"/>
      <c r="C44" s="93"/>
      <c r="D44" s="95" t="s">
        <v>53</v>
      </c>
      <c r="E44" s="96"/>
      <c r="F44" s="96"/>
      <c r="G44" s="97"/>
      <c r="H44" s="83">
        <f>+H29+H43</f>
        <v>74369747.5</v>
      </c>
    </row>
    <row r="45" spans="2:9" ht="16.5" x14ac:dyDescent="0.25">
      <c r="B45" s="101"/>
      <c r="C45" s="102"/>
      <c r="D45" s="98" t="s">
        <v>14</v>
      </c>
      <c r="E45" s="99"/>
      <c r="F45" s="99"/>
      <c r="G45" s="100"/>
      <c r="H45" s="83">
        <v>0</v>
      </c>
    </row>
    <row r="46" spans="2:9" ht="16.5" x14ac:dyDescent="0.25">
      <c r="B46" s="101"/>
      <c r="C46" s="102"/>
      <c r="D46" s="98" t="s">
        <v>54</v>
      </c>
      <c r="E46" s="99"/>
      <c r="F46" s="99"/>
      <c r="G46" s="100"/>
      <c r="H46" s="83">
        <f>+H44+H45</f>
        <v>74369747.5</v>
      </c>
    </row>
    <row r="47" spans="2:9" ht="16.5" x14ac:dyDescent="0.25">
      <c r="B47" s="92"/>
      <c r="C47" s="93"/>
      <c r="D47" s="94" t="s">
        <v>55</v>
      </c>
      <c r="E47" s="94"/>
      <c r="F47" s="94"/>
      <c r="G47" s="94"/>
      <c r="H47" s="83">
        <f>+H46*0.19</f>
        <v>14130252.025</v>
      </c>
    </row>
    <row r="48" spans="2:9" ht="17.25" thickBot="1" x14ac:dyDescent="0.3">
      <c r="B48" s="85"/>
      <c r="C48" s="86"/>
      <c r="D48" s="87" t="s">
        <v>56</v>
      </c>
      <c r="E48" s="87"/>
      <c r="F48" s="87"/>
      <c r="G48" s="87"/>
      <c r="H48" s="84">
        <f>ROUND(H46+H47,0)</f>
        <v>88500000</v>
      </c>
    </row>
    <row r="49" spans="2:8" x14ac:dyDescent="0.25">
      <c r="B49" s="146" t="s">
        <v>57</v>
      </c>
      <c r="C49" s="147"/>
      <c r="D49" s="147"/>
      <c r="E49" s="147"/>
      <c r="F49" s="147"/>
      <c r="G49" s="147"/>
      <c r="H49" s="148"/>
    </row>
    <row r="50" spans="2:8" ht="30" customHeight="1" x14ac:dyDescent="0.25">
      <c r="B50" s="149" t="s">
        <v>58</v>
      </c>
      <c r="C50" s="150"/>
      <c r="D50" s="150"/>
      <c r="E50" s="150"/>
      <c r="F50" s="150"/>
      <c r="G50" s="150"/>
      <c r="H50" s="151"/>
    </row>
    <row r="51" spans="2:8" ht="30" customHeight="1" x14ac:dyDescent="0.25">
      <c r="B51" s="149" t="s">
        <v>59</v>
      </c>
      <c r="C51" s="150"/>
      <c r="D51" s="150"/>
      <c r="E51" s="150"/>
      <c r="F51" s="150"/>
      <c r="G51" s="150"/>
      <c r="H51" s="151"/>
    </row>
    <row r="52" spans="2:8" ht="18" customHeight="1" x14ac:dyDescent="0.25">
      <c r="B52" s="149" t="s">
        <v>60</v>
      </c>
      <c r="C52" s="150"/>
      <c r="D52" s="150"/>
      <c r="E52" s="150"/>
      <c r="F52" s="150"/>
      <c r="G52" s="150"/>
      <c r="H52" s="151"/>
    </row>
    <row r="53" spans="2:8" ht="41.25" customHeight="1" x14ac:dyDescent="0.25">
      <c r="B53" s="149" t="s">
        <v>61</v>
      </c>
      <c r="C53" s="150"/>
      <c r="D53" s="150"/>
      <c r="E53" s="150"/>
      <c r="F53" s="150"/>
      <c r="G53" s="150"/>
      <c r="H53" s="151"/>
    </row>
    <row r="54" spans="2:8" ht="57" customHeight="1" x14ac:dyDescent="0.25">
      <c r="B54" s="149" t="s">
        <v>62</v>
      </c>
      <c r="C54" s="150"/>
      <c r="D54" s="150"/>
      <c r="E54" s="150"/>
      <c r="F54" s="150"/>
      <c r="G54" s="150"/>
      <c r="H54" s="151"/>
    </row>
    <row r="55" spans="2:8" ht="18.75" customHeight="1" x14ac:dyDescent="0.25">
      <c r="B55" s="152" t="s">
        <v>63</v>
      </c>
      <c r="C55" s="153"/>
      <c r="D55" s="153"/>
      <c r="E55" s="153"/>
      <c r="F55" s="153"/>
      <c r="G55" s="153"/>
      <c r="H55" s="154"/>
    </row>
    <row r="56" spans="2:8" ht="30" customHeight="1" x14ac:dyDescent="0.25">
      <c r="B56" s="149" t="s">
        <v>64</v>
      </c>
      <c r="C56" s="150"/>
      <c r="D56" s="150"/>
      <c r="E56" s="150"/>
      <c r="F56" s="150"/>
      <c r="G56" s="150"/>
      <c r="H56" s="151"/>
    </row>
    <row r="57" spans="2:8" ht="30" customHeight="1" x14ac:dyDescent="0.25">
      <c r="B57" s="149" t="s">
        <v>65</v>
      </c>
      <c r="C57" s="150"/>
      <c r="D57" s="150"/>
      <c r="E57" s="150"/>
      <c r="F57" s="150"/>
      <c r="G57" s="150"/>
      <c r="H57" s="151"/>
    </row>
    <row r="58" spans="2:8" ht="19.5" customHeight="1" x14ac:dyDescent="0.25">
      <c r="B58" s="149" t="s">
        <v>66</v>
      </c>
      <c r="C58" s="150"/>
      <c r="D58" s="150"/>
      <c r="E58" s="150"/>
      <c r="F58" s="150"/>
      <c r="G58" s="150"/>
      <c r="H58" s="151"/>
    </row>
    <row r="59" spans="2:8" ht="18.75" customHeight="1" x14ac:dyDescent="0.25">
      <c r="B59" s="149" t="s">
        <v>67</v>
      </c>
      <c r="C59" s="150"/>
      <c r="D59" s="150"/>
      <c r="E59" s="150"/>
      <c r="F59" s="150"/>
      <c r="G59" s="150"/>
      <c r="H59" s="151"/>
    </row>
    <row r="60" spans="2:8" ht="18.75" customHeight="1" x14ac:dyDescent="0.25">
      <c r="B60" s="149" t="s">
        <v>68</v>
      </c>
      <c r="C60" s="150"/>
      <c r="D60" s="150"/>
      <c r="E60" s="150"/>
      <c r="F60" s="150"/>
      <c r="G60" s="150"/>
      <c r="H60" s="151"/>
    </row>
    <row r="61" spans="2:8" ht="30" customHeight="1" x14ac:dyDescent="0.25">
      <c r="B61" s="149" t="s">
        <v>69</v>
      </c>
      <c r="C61" s="150"/>
      <c r="D61" s="150"/>
      <c r="E61" s="150"/>
      <c r="F61" s="150"/>
      <c r="G61" s="150"/>
      <c r="H61" s="151"/>
    </row>
    <row r="62" spans="2:8" ht="18.75" customHeight="1" thickBot="1" x14ac:dyDescent="0.3">
      <c r="B62" s="157" t="s">
        <v>70</v>
      </c>
      <c r="C62" s="158"/>
      <c r="D62" s="158"/>
      <c r="E62" s="158"/>
      <c r="F62" s="158"/>
      <c r="G62" s="158"/>
      <c r="H62" s="159"/>
    </row>
    <row r="64" spans="2:8" ht="16.5" x14ac:dyDescent="0.3">
      <c r="B64" s="3" t="s">
        <v>71</v>
      </c>
      <c r="C64" s="160"/>
      <c r="D64" s="160"/>
      <c r="E64" s="160"/>
      <c r="F64" s="160"/>
      <c r="G64" s="160"/>
      <c r="H64" s="160"/>
    </row>
    <row r="65" spans="2:8" ht="75" customHeight="1" x14ac:dyDescent="0.25">
      <c r="B65" s="156"/>
      <c r="C65" s="156"/>
      <c r="D65" s="156"/>
      <c r="F65" s="156"/>
      <c r="G65" s="156"/>
      <c r="H65" s="156"/>
    </row>
    <row r="66" spans="2:8" x14ac:dyDescent="0.25">
      <c r="B66" s="155" t="s">
        <v>72</v>
      </c>
      <c r="C66" s="155"/>
      <c r="D66" s="155"/>
      <c r="F66" s="155" t="s">
        <v>73</v>
      </c>
      <c r="G66" s="155"/>
      <c r="H66" s="155"/>
    </row>
  </sheetData>
  <mergeCells count="61">
    <mergeCell ref="B66:D66"/>
    <mergeCell ref="F65:H65"/>
    <mergeCell ref="F66:H66"/>
    <mergeCell ref="B65:D65"/>
    <mergeCell ref="B59:H59"/>
    <mergeCell ref="B60:H60"/>
    <mergeCell ref="B61:H61"/>
    <mergeCell ref="B62:H62"/>
    <mergeCell ref="C64:H64"/>
    <mergeCell ref="B54:H54"/>
    <mergeCell ref="B55:H55"/>
    <mergeCell ref="B56:H56"/>
    <mergeCell ref="B57:H57"/>
    <mergeCell ref="B58:H58"/>
    <mergeCell ref="B49:H49"/>
    <mergeCell ref="B50:H50"/>
    <mergeCell ref="B51:H51"/>
    <mergeCell ref="B52:H52"/>
    <mergeCell ref="B53:H53"/>
    <mergeCell ref="D26:H26"/>
    <mergeCell ref="B26:C26"/>
    <mergeCell ref="D28:G28"/>
    <mergeCell ref="C30:C31"/>
    <mergeCell ref="D30:D31"/>
    <mergeCell ref="E30:E31"/>
    <mergeCell ref="B30:B31"/>
    <mergeCell ref="B2:H5"/>
    <mergeCell ref="D16:H16"/>
    <mergeCell ref="D24:H24"/>
    <mergeCell ref="D21:H21"/>
    <mergeCell ref="F11:H11"/>
    <mergeCell ref="B12:H12"/>
    <mergeCell ref="B11:E11"/>
    <mergeCell ref="B7:H10"/>
    <mergeCell ref="B6:H6"/>
    <mergeCell ref="D13:D14"/>
    <mergeCell ref="C13:C14"/>
    <mergeCell ref="B13:B14"/>
    <mergeCell ref="D15:H15"/>
    <mergeCell ref="B15:C15"/>
    <mergeCell ref="B32:C32"/>
    <mergeCell ref="D32:H32"/>
    <mergeCell ref="B27:C27"/>
    <mergeCell ref="B28:C28"/>
    <mergeCell ref="B29:C29"/>
    <mergeCell ref="D29:G29"/>
    <mergeCell ref="D27:G27"/>
    <mergeCell ref="B48:C48"/>
    <mergeCell ref="D48:G48"/>
    <mergeCell ref="B33:C33"/>
    <mergeCell ref="D33:H33"/>
    <mergeCell ref="B43:C43"/>
    <mergeCell ref="D43:G43"/>
    <mergeCell ref="B44:C44"/>
    <mergeCell ref="D44:G44"/>
    <mergeCell ref="D45:G45"/>
    <mergeCell ref="B45:C45"/>
    <mergeCell ref="B46:C46"/>
    <mergeCell ref="D46:G46"/>
    <mergeCell ref="B47:C47"/>
    <mergeCell ref="D47:G47"/>
  </mergeCells>
  <pageMargins left="0.70866141732283472" right="0.37" top="0.43307086614173229" bottom="0.39370078740157483" header="0.31496062992125984" footer="0.31496062992125984"/>
  <pageSetup scale="68" orientation="portrait" r:id="rId1"/>
  <rowBreaks count="1" manualBreakCount="1">
    <brk id="48" max="16383" man="1"/>
  </rowBreaks>
  <ignoredErrors>
    <ignoredError sqref="H47"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F8C6E-E352-4430-969D-42A123BCE464}">
  <dimension ref="A1:V57"/>
  <sheetViews>
    <sheetView tabSelected="1" view="pageBreakPreview" zoomScale="60" zoomScaleNormal="70" workbookViewId="0">
      <selection activeCell="B23" sqref="M23"/>
    </sheetView>
  </sheetViews>
  <sheetFormatPr baseColWidth="10" defaultColWidth="10.140625" defaultRowHeight="16.5" x14ac:dyDescent="0.25"/>
  <cols>
    <col min="1" max="1" width="49.5703125" style="4" customWidth="1"/>
    <col min="2" max="13" width="3.28515625" style="4" customWidth="1"/>
    <col min="14" max="14" width="90" style="4" customWidth="1"/>
    <col min="15" max="21" width="18.7109375" style="42" customWidth="1"/>
    <col min="22" max="227" width="10.140625" style="4"/>
    <col min="228" max="228" width="36.28515625" style="4" customWidth="1"/>
    <col min="229" max="252" width="3.28515625" style="4" customWidth="1"/>
    <col min="253" max="253" width="44.140625" style="4" customWidth="1"/>
    <col min="254" max="271" width="9.85546875" style="4" customWidth="1"/>
    <col min="272" max="483" width="10.140625" style="4"/>
    <col min="484" max="484" width="36.28515625" style="4" customWidth="1"/>
    <col min="485" max="508" width="3.28515625" style="4" customWidth="1"/>
    <col min="509" max="509" width="44.140625" style="4" customWidth="1"/>
    <col min="510" max="527" width="9.85546875" style="4" customWidth="1"/>
    <col min="528" max="739" width="10.140625" style="4"/>
    <col min="740" max="740" width="36.28515625" style="4" customWidth="1"/>
    <col min="741" max="764" width="3.28515625" style="4" customWidth="1"/>
    <col min="765" max="765" width="44.140625" style="4" customWidth="1"/>
    <col min="766" max="783" width="9.85546875" style="4" customWidth="1"/>
    <col min="784" max="995" width="10.140625" style="4"/>
    <col min="996" max="996" width="36.28515625" style="4" customWidth="1"/>
    <col min="997" max="1020" width="3.28515625" style="4" customWidth="1"/>
    <col min="1021" max="1021" width="44.140625" style="4" customWidth="1"/>
    <col min="1022" max="1039" width="9.85546875" style="4" customWidth="1"/>
    <col min="1040" max="1251" width="10.140625" style="4"/>
    <col min="1252" max="1252" width="36.28515625" style="4" customWidth="1"/>
    <col min="1253" max="1276" width="3.28515625" style="4" customWidth="1"/>
    <col min="1277" max="1277" width="44.140625" style="4" customWidth="1"/>
    <col min="1278" max="1295" width="9.85546875" style="4" customWidth="1"/>
    <col min="1296" max="1507" width="10.140625" style="4"/>
    <col min="1508" max="1508" width="36.28515625" style="4" customWidth="1"/>
    <col min="1509" max="1532" width="3.28515625" style="4" customWidth="1"/>
    <col min="1533" max="1533" width="44.140625" style="4" customWidth="1"/>
    <col min="1534" max="1551" width="9.85546875" style="4" customWidth="1"/>
    <col min="1552" max="1763" width="10.140625" style="4"/>
    <col min="1764" max="1764" width="36.28515625" style="4" customWidth="1"/>
    <col min="1765" max="1788" width="3.28515625" style="4" customWidth="1"/>
    <col min="1789" max="1789" width="44.140625" style="4" customWidth="1"/>
    <col min="1790" max="1807" width="9.85546875" style="4" customWidth="1"/>
    <col min="1808" max="2019" width="10.140625" style="4"/>
    <col min="2020" max="2020" width="36.28515625" style="4" customWidth="1"/>
    <col min="2021" max="2044" width="3.28515625" style="4" customWidth="1"/>
    <col min="2045" max="2045" width="44.140625" style="4" customWidth="1"/>
    <col min="2046" max="2063" width="9.85546875" style="4" customWidth="1"/>
    <col min="2064" max="2275" width="10.140625" style="4"/>
    <col min="2276" max="2276" width="36.28515625" style="4" customWidth="1"/>
    <col min="2277" max="2300" width="3.28515625" style="4" customWidth="1"/>
    <col min="2301" max="2301" width="44.140625" style="4" customWidth="1"/>
    <col min="2302" max="2319" width="9.85546875" style="4" customWidth="1"/>
    <col min="2320" max="2531" width="10.140625" style="4"/>
    <col min="2532" max="2532" width="36.28515625" style="4" customWidth="1"/>
    <col min="2533" max="2556" width="3.28515625" style="4" customWidth="1"/>
    <col min="2557" max="2557" width="44.140625" style="4" customWidth="1"/>
    <col min="2558" max="2575" width="9.85546875" style="4" customWidth="1"/>
    <col min="2576" max="2787" width="10.140625" style="4"/>
    <col min="2788" max="2788" width="36.28515625" style="4" customWidth="1"/>
    <col min="2789" max="2812" width="3.28515625" style="4" customWidth="1"/>
    <col min="2813" max="2813" width="44.140625" style="4" customWidth="1"/>
    <col min="2814" max="2831" width="9.85546875" style="4" customWidth="1"/>
    <col min="2832" max="3043" width="10.140625" style="4"/>
    <col min="3044" max="3044" width="36.28515625" style="4" customWidth="1"/>
    <col min="3045" max="3068" width="3.28515625" style="4" customWidth="1"/>
    <col min="3069" max="3069" width="44.140625" style="4" customWidth="1"/>
    <col min="3070" max="3087" width="9.85546875" style="4" customWidth="1"/>
    <col min="3088" max="3299" width="10.140625" style="4"/>
    <col min="3300" max="3300" width="36.28515625" style="4" customWidth="1"/>
    <col min="3301" max="3324" width="3.28515625" style="4" customWidth="1"/>
    <col min="3325" max="3325" width="44.140625" style="4" customWidth="1"/>
    <col min="3326" max="3343" width="9.85546875" style="4" customWidth="1"/>
    <col min="3344" max="3555" width="10.140625" style="4"/>
    <col min="3556" max="3556" width="36.28515625" style="4" customWidth="1"/>
    <col min="3557" max="3580" width="3.28515625" style="4" customWidth="1"/>
    <col min="3581" max="3581" width="44.140625" style="4" customWidth="1"/>
    <col min="3582" max="3599" width="9.85546875" style="4" customWidth="1"/>
    <col min="3600" max="3811" width="10.140625" style="4"/>
    <col min="3812" max="3812" width="36.28515625" style="4" customWidth="1"/>
    <col min="3813" max="3836" width="3.28515625" style="4" customWidth="1"/>
    <col min="3837" max="3837" width="44.140625" style="4" customWidth="1"/>
    <col min="3838" max="3855" width="9.85546875" style="4" customWidth="1"/>
    <col min="3856" max="4067" width="10.140625" style="4"/>
    <col min="4068" max="4068" width="36.28515625" style="4" customWidth="1"/>
    <col min="4069" max="4092" width="3.28515625" style="4" customWidth="1"/>
    <col min="4093" max="4093" width="44.140625" style="4" customWidth="1"/>
    <col min="4094" max="4111" width="9.85546875" style="4" customWidth="1"/>
    <col min="4112" max="4323" width="10.140625" style="4"/>
    <col min="4324" max="4324" width="36.28515625" style="4" customWidth="1"/>
    <col min="4325" max="4348" width="3.28515625" style="4" customWidth="1"/>
    <col min="4349" max="4349" width="44.140625" style="4" customWidth="1"/>
    <col min="4350" max="4367" width="9.85546875" style="4" customWidth="1"/>
    <col min="4368" max="4579" width="10.140625" style="4"/>
    <col min="4580" max="4580" width="36.28515625" style="4" customWidth="1"/>
    <col min="4581" max="4604" width="3.28515625" style="4" customWidth="1"/>
    <col min="4605" max="4605" width="44.140625" style="4" customWidth="1"/>
    <col min="4606" max="4623" width="9.85546875" style="4" customWidth="1"/>
    <col min="4624" max="4835" width="10.140625" style="4"/>
    <col min="4836" max="4836" width="36.28515625" style="4" customWidth="1"/>
    <col min="4837" max="4860" width="3.28515625" style="4" customWidth="1"/>
    <col min="4861" max="4861" width="44.140625" style="4" customWidth="1"/>
    <col min="4862" max="4879" width="9.85546875" style="4" customWidth="1"/>
    <col min="4880" max="5091" width="10.140625" style="4"/>
    <col min="5092" max="5092" width="36.28515625" style="4" customWidth="1"/>
    <col min="5093" max="5116" width="3.28515625" style="4" customWidth="1"/>
    <col min="5117" max="5117" width="44.140625" style="4" customWidth="1"/>
    <col min="5118" max="5135" width="9.85546875" style="4" customWidth="1"/>
    <col min="5136" max="5347" width="10.140625" style="4"/>
    <col min="5348" max="5348" width="36.28515625" style="4" customWidth="1"/>
    <col min="5349" max="5372" width="3.28515625" style="4" customWidth="1"/>
    <col min="5373" max="5373" width="44.140625" style="4" customWidth="1"/>
    <col min="5374" max="5391" width="9.85546875" style="4" customWidth="1"/>
    <col min="5392" max="5603" width="10.140625" style="4"/>
    <col min="5604" max="5604" width="36.28515625" style="4" customWidth="1"/>
    <col min="5605" max="5628" width="3.28515625" style="4" customWidth="1"/>
    <col min="5629" max="5629" width="44.140625" style="4" customWidth="1"/>
    <col min="5630" max="5647" width="9.85546875" style="4" customWidth="1"/>
    <col min="5648" max="5859" width="10.140625" style="4"/>
    <col min="5860" max="5860" width="36.28515625" style="4" customWidth="1"/>
    <col min="5861" max="5884" width="3.28515625" style="4" customWidth="1"/>
    <col min="5885" max="5885" width="44.140625" style="4" customWidth="1"/>
    <col min="5886" max="5903" width="9.85546875" style="4" customWidth="1"/>
    <col min="5904" max="6115" width="10.140625" style="4"/>
    <col min="6116" max="6116" width="36.28515625" style="4" customWidth="1"/>
    <col min="6117" max="6140" width="3.28515625" style="4" customWidth="1"/>
    <col min="6141" max="6141" width="44.140625" style="4" customWidth="1"/>
    <col min="6142" max="6159" width="9.85546875" style="4" customWidth="1"/>
    <col min="6160" max="6371" width="10.140625" style="4"/>
    <col min="6372" max="6372" width="36.28515625" style="4" customWidth="1"/>
    <col min="6373" max="6396" width="3.28515625" style="4" customWidth="1"/>
    <col min="6397" max="6397" width="44.140625" style="4" customWidth="1"/>
    <col min="6398" max="6415" width="9.85546875" style="4" customWidth="1"/>
    <col min="6416" max="6627" width="10.140625" style="4"/>
    <col min="6628" max="6628" width="36.28515625" style="4" customWidth="1"/>
    <col min="6629" max="6652" width="3.28515625" style="4" customWidth="1"/>
    <col min="6653" max="6653" width="44.140625" style="4" customWidth="1"/>
    <col min="6654" max="6671" width="9.85546875" style="4" customWidth="1"/>
    <col min="6672" max="6883" width="10.140625" style="4"/>
    <col min="6884" max="6884" width="36.28515625" style="4" customWidth="1"/>
    <col min="6885" max="6908" width="3.28515625" style="4" customWidth="1"/>
    <col min="6909" max="6909" width="44.140625" style="4" customWidth="1"/>
    <col min="6910" max="6927" width="9.85546875" style="4" customWidth="1"/>
    <col min="6928" max="7139" width="10.140625" style="4"/>
    <col min="7140" max="7140" width="36.28515625" style="4" customWidth="1"/>
    <col min="7141" max="7164" width="3.28515625" style="4" customWidth="1"/>
    <col min="7165" max="7165" width="44.140625" style="4" customWidth="1"/>
    <col min="7166" max="7183" width="9.85546875" style="4" customWidth="1"/>
    <col min="7184" max="7395" width="10.140625" style="4"/>
    <col min="7396" max="7396" width="36.28515625" style="4" customWidth="1"/>
    <col min="7397" max="7420" width="3.28515625" style="4" customWidth="1"/>
    <col min="7421" max="7421" width="44.140625" style="4" customWidth="1"/>
    <col min="7422" max="7439" width="9.85546875" style="4" customWidth="1"/>
    <col min="7440" max="7651" width="10.140625" style="4"/>
    <col min="7652" max="7652" width="36.28515625" style="4" customWidth="1"/>
    <col min="7653" max="7676" width="3.28515625" style="4" customWidth="1"/>
    <col min="7677" max="7677" width="44.140625" style="4" customWidth="1"/>
    <col min="7678" max="7695" width="9.85546875" style="4" customWidth="1"/>
    <col min="7696" max="7907" width="10.140625" style="4"/>
    <col min="7908" max="7908" width="36.28515625" style="4" customWidth="1"/>
    <col min="7909" max="7932" width="3.28515625" style="4" customWidth="1"/>
    <col min="7933" max="7933" width="44.140625" style="4" customWidth="1"/>
    <col min="7934" max="7951" width="9.85546875" style="4" customWidth="1"/>
    <col min="7952" max="8163" width="10.140625" style="4"/>
    <col min="8164" max="8164" width="36.28515625" style="4" customWidth="1"/>
    <col min="8165" max="8188" width="3.28515625" style="4" customWidth="1"/>
    <col min="8189" max="8189" width="44.140625" style="4" customWidth="1"/>
    <col min="8190" max="8207" width="9.85546875" style="4" customWidth="1"/>
    <col min="8208" max="8419" width="10.140625" style="4"/>
    <col min="8420" max="8420" width="36.28515625" style="4" customWidth="1"/>
    <col min="8421" max="8444" width="3.28515625" style="4" customWidth="1"/>
    <col min="8445" max="8445" width="44.140625" style="4" customWidth="1"/>
    <col min="8446" max="8463" width="9.85546875" style="4" customWidth="1"/>
    <col min="8464" max="8675" width="10.140625" style="4"/>
    <col min="8676" max="8676" width="36.28515625" style="4" customWidth="1"/>
    <col min="8677" max="8700" width="3.28515625" style="4" customWidth="1"/>
    <col min="8701" max="8701" width="44.140625" style="4" customWidth="1"/>
    <col min="8702" max="8719" width="9.85546875" style="4" customWidth="1"/>
    <col min="8720" max="8931" width="10.140625" style="4"/>
    <col min="8932" max="8932" width="36.28515625" style="4" customWidth="1"/>
    <col min="8933" max="8956" width="3.28515625" style="4" customWidth="1"/>
    <col min="8957" max="8957" width="44.140625" style="4" customWidth="1"/>
    <col min="8958" max="8975" width="9.85546875" style="4" customWidth="1"/>
    <col min="8976" max="9187" width="10.140625" style="4"/>
    <col min="9188" max="9188" width="36.28515625" style="4" customWidth="1"/>
    <col min="9189" max="9212" width="3.28515625" style="4" customWidth="1"/>
    <col min="9213" max="9213" width="44.140625" style="4" customWidth="1"/>
    <col min="9214" max="9231" width="9.85546875" style="4" customWidth="1"/>
    <col min="9232" max="9443" width="10.140625" style="4"/>
    <col min="9444" max="9444" width="36.28515625" style="4" customWidth="1"/>
    <col min="9445" max="9468" width="3.28515625" style="4" customWidth="1"/>
    <col min="9469" max="9469" width="44.140625" style="4" customWidth="1"/>
    <col min="9470" max="9487" width="9.85546875" style="4" customWidth="1"/>
    <col min="9488" max="9699" width="10.140625" style="4"/>
    <col min="9700" max="9700" width="36.28515625" style="4" customWidth="1"/>
    <col min="9701" max="9724" width="3.28515625" style="4" customWidth="1"/>
    <col min="9725" max="9725" width="44.140625" style="4" customWidth="1"/>
    <col min="9726" max="9743" width="9.85546875" style="4" customWidth="1"/>
    <col min="9744" max="9955" width="10.140625" style="4"/>
    <col min="9956" max="9956" width="36.28515625" style="4" customWidth="1"/>
    <col min="9957" max="9980" width="3.28515625" style="4" customWidth="1"/>
    <col min="9981" max="9981" width="44.140625" style="4" customWidth="1"/>
    <col min="9982" max="9999" width="9.85546875" style="4" customWidth="1"/>
    <col min="10000" max="10211" width="10.140625" style="4"/>
    <col min="10212" max="10212" width="36.28515625" style="4" customWidth="1"/>
    <col min="10213" max="10236" width="3.28515625" style="4" customWidth="1"/>
    <col min="10237" max="10237" width="44.140625" style="4" customWidth="1"/>
    <col min="10238" max="10255" width="9.85546875" style="4" customWidth="1"/>
    <col min="10256" max="10467" width="10.140625" style="4"/>
    <col min="10468" max="10468" width="36.28515625" style="4" customWidth="1"/>
    <col min="10469" max="10492" width="3.28515625" style="4" customWidth="1"/>
    <col min="10493" max="10493" width="44.140625" style="4" customWidth="1"/>
    <col min="10494" max="10511" width="9.85546875" style="4" customWidth="1"/>
    <col min="10512" max="10723" width="10.140625" style="4"/>
    <col min="10724" max="10724" width="36.28515625" style="4" customWidth="1"/>
    <col min="10725" max="10748" width="3.28515625" style="4" customWidth="1"/>
    <col min="10749" max="10749" width="44.140625" style="4" customWidth="1"/>
    <col min="10750" max="10767" width="9.85546875" style="4" customWidth="1"/>
    <col min="10768" max="10979" width="10.140625" style="4"/>
    <col min="10980" max="10980" width="36.28515625" style="4" customWidth="1"/>
    <col min="10981" max="11004" width="3.28515625" style="4" customWidth="1"/>
    <col min="11005" max="11005" width="44.140625" style="4" customWidth="1"/>
    <col min="11006" max="11023" width="9.85546875" style="4" customWidth="1"/>
    <col min="11024" max="11235" width="10.140625" style="4"/>
    <col min="11236" max="11236" width="36.28515625" style="4" customWidth="1"/>
    <col min="11237" max="11260" width="3.28515625" style="4" customWidth="1"/>
    <col min="11261" max="11261" width="44.140625" style="4" customWidth="1"/>
    <col min="11262" max="11279" width="9.85546875" style="4" customWidth="1"/>
    <col min="11280" max="11491" width="10.140625" style="4"/>
    <col min="11492" max="11492" width="36.28515625" style="4" customWidth="1"/>
    <col min="11493" max="11516" width="3.28515625" style="4" customWidth="1"/>
    <col min="11517" max="11517" width="44.140625" style="4" customWidth="1"/>
    <col min="11518" max="11535" width="9.85546875" style="4" customWidth="1"/>
    <col min="11536" max="11747" width="10.140625" style="4"/>
    <col min="11748" max="11748" width="36.28515625" style="4" customWidth="1"/>
    <col min="11749" max="11772" width="3.28515625" style="4" customWidth="1"/>
    <col min="11773" max="11773" width="44.140625" style="4" customWidth="1"/>
    <col min="11774" max="11791" width="9.85546875" style="4" customWidth="1"/>
    <col min="11792" max="12003" width="10.140625" style="4"/>
    <col min="12004" max="12004" width="36.28515625" style="4" customWidth="1"/>
    <col min="12005" max="12028" width="3.28515625" style="4" customWidth="1"/>
    <col min="12029" max="12029" width="44.140625" style="4" customWidth="1"/>
    <col min="12030" max="12047" width="9.85546875" style="4" customWidth="1"/>
    <col min="12048" max="12259" width="10.140625" style="4"/>
    <col min="12260" max="12260" width="36.28515625" style="4" customWidth="1"/>
    <col min="12261" max="12284" width="3.28515625" style="4" customWidth="1"/>
    <col min="12285" max="12285" width="44.140625" style="4" customWidth="1"/>
    <col min="12286" max="12303" width="9.85546875" style="4" customWidth="1"/>
    <col min="12304" max="12515" width="10.140625" style="4"/>
    <col min="12516" max="12516" width="36.28515625" style="4" customWidth="1"/>
    <col min="12517" max="12540" width="3.28515625" style="4" customWidth="1"/>
    <col min="12541" max="12541" width="44.140625" style="4" customWidth="1"/>
    <col min="12542" max="12559" width="9.85546875" style="4" customWidth="1"/>
    <col min="12560" max="12771" width="10.140625" style="4"/>
    <col min="12772" max="12772" width="36.28515625" style="4" customWidth="1"/>
    <col min="12773" max="12796" width="3.28515625" style="4" customWidth="1"/>
    <col min="12797" max="12797" width="44.140625" style="4" customWidth="1"/>
    <col min="12798" max="12815" width="9.85546875" style="4" customWidth="1"/>
    <col min="12816" max="13027" width="10.140625" style="4"/>
    <col min="13028" max="13028" width="36.28515625" style="4" customWidth="1"/>
    <col min="13029" max="13052" width="3.28515625" style="4" customWidth="1"/>
    <col min="13053" max="13053" width="44.140625" style="4" customWidth="1"/>
    <col min="13054" max="13071" width="9.85546875" style="4" customWidth="1"/>
    <col min="13072" max="13283" width="10.140625" style="4"/>
    <col min="13284" max="13284" width="36.28515625" style="4" customWidth="1"/>
    <col min="13285" max="13308" width="3.28515625" style="4" customWidth="1"/>
    <col min="13309" max="13309" width="44.140625" style="4" customWidth="1"/>
    <col min="13310" max="13327" width="9.85546875" style="4" customWidth="1"/>
    <col min="13328" max="13539" width="10.140625" style="4"/>
    <col min="13540" max="13540" width="36.28515625" style="4" customWidth="1"/>
    <col min="13541" max="13564" width="3.28515625" style="4" customWidth="1"/>
    <col min="13565" max="13565" width="44.140625" style="4" customWidth="1"/>
    <col min="13566" max="13583" width="9.85546875" style="4" customWidth="1"/>
    <col min="13584" max="13795" width="10.140625" style="4"/>
    <col min="13796" max="13796" width="36.28515625" style="4" customWidth="1"/>
    <col min="13797" max="13820" width="3.28515625" style="4" customWidth="1"/>
    <col min="13821" max="13821" width="44.140625" style="4" customWidth="1"/>
    <col min="13822" max="13839" width="9.85546875" style="4" customWidth="1"/>
    <col min="13840" max="14051" width="10.140625" style="4"/>
    <col min="14052" max="14052" width="36.28515625" style="4" customWidth="1"/>
    <col min="14053" max="14076" width="3.28515625" style="4" customWidth="1"/>
    <col min="14077" max="14077" width="44.140625" style="4" customWidth="1"/>
    <col min="14078" max="14095" width="9.85546875" style="4" customWidth="1"/>
    <col min="14096" max="14307" width="10.140625" style="4"/>
    <col min="14308" max="14308" width="36.28515625" style="4" customWidth="1"/>
    <col min="14309" max="14332" width="3.28515625" style="4" customWidth="1"/>
    <col min="14333" max="14333" width="44.140625" style="4" customWidth="1"/>
    <col min="14334" max="14351" width="9.85546875" style="4" customWidth="1"/>
    <col min="14352" max="14563" width="10.140625" style="4"/>
    <col min="14564" max="14564" width="36.28515625" style="4" customWidth="1"/>
    <col min="14565" max="14588" width="3.28515625" style="4" customWidth="1"/>
    <col min="14589" max="14589" width="44.140625" style="4" customWidth="1"/>
    <col min="14590" max="14607" width="9.85546875" style="4" customWidth="1"/>
    <col min="14608" max="14819" width="10.140625" style="4"/>
    <col min="14820" max="14820" width="36.28515625" style="4" customWidth="1"/>
    <col min="14821" max="14844" width="3.28515625" style="4" customWidth="1"/>
    <col min="14845" max="14845" width="44.140625" style="4" customWidth="1"/>
    <col min="14846" max="14863" width="9.85546875" style="4" customWidth="1"/>
    <col min="14864" max="15075" width="10.140625" style="4"/>
    <col min="15076" max="15076" width="36.28515625" style="4" customWidth="1"/>
    <col min="15077" max="15100" width="3.28515625" style="4" customWidth="1"/>
    <col min="15101" max="15101" width="44.140625" style="4" customWidth="1"/>
    <col min="15102" max="15119" width="9.85546875" style="4" customWidth="1"/>
    <col min="15120" max="15331" width="10.140625" style="4"/>
    <col min="15332" max="15332" width="36.28515625" style="4" customWidth="1"/>
    <col min="15333" max="15356" width="3.28515625" style="4" customWidth="1"/>
    <col min="15357" max="15357" width="44.140625" style="4" customWidth="1"/>
    <col min="15358" max="15375" width="9.85546875" style="4" customWidth="1"/>
    <col min="15376" max="15587" width="10.140625" style="4"/>
    <col min="15588" max="15588" width="36.28515625" style="4" customWidth="1"/>
    <col min="15589" max="15612" width="3.28515625" style="4" customWidth="1"/>
    <col min="15613" max="15613" width="44.140625" style="4" customWidth="1"/>
    <col min="15614" max="15631" width="9.85546875" style="4" customWidth="1"/>
    <col min="15632" max="15843" width="10.140625" style="4"/>
    <col min="15844" max="15844" width="36.28515625" style="4" customWidth="1"/>
    <col min="15845" max="15868" width="3.28515625" style="4" customWidth="1"/>
    <col min="15869" max="15869" width="44.140625" style="4" customWidth="1"/>
    <col min="15870" max="15887" width="9.85546875" style="4" customWidth="1"/>
    <col min="15888" max="16099" width="10.140625" style="4"/>
    <col min="16100" max="16100" width="36.28515625" style="4" customWidth="1"/>
    <col min="16101" max="16124" width="3.28515625" style="4" customWidth="1"/>
    <col min="16125" max="16125" width="44.140625" style="4" customWidth="1"/>
    <col min="16126" max="16143" width="9.85546875" style="4" customWidth="1"/>
    <col min="16144" max="16384" width="10.140625" style="4"/>
  </cols>
  <sheetData>
    <row r="1" spans="1:21" ht="18" x14ac:dyDescent="0.25">
      <c r="A1" s="180" t="s">
        <v>74</v>
      </c>
      <c r="B1" s="180"/>
      <c r="C1" s="180"/>
      <c r="D1" s="180"/>
      <c r="E1" s="180"/>
      <c r="F1" s="180"/>
      <c r="G1" s="180"/>
      <c r="H1" s="180"/>
      <c r="I1" s="180"/>
      <c r="J1" s="180"/>
      <c r="K1" s="180"/>
      <c r="L1" s="180"/>
      <c r="M1" s="180"/>
      <c r="N1" s="180"/>
      <c r="O1" s="180"/>
      <c r="P1" s="180"/>
      <c r="Q1" s="180"/>
      <c r="R1" s="180"/>
      <c r="S1" s="180"/>
      <c r="T1" s="180"/>
      <c r="U1" s="180"/>
    </row>
    <row r="2" spans="1:21" x14ac:dyDescent="0.25">
      <c r="A2" s="174" t="s">
        <v>75</v>
      </c>
      <c r="B2" s="174"/>
      <c r="C2" s="174"/>
      <c r="D2" s="174"/>
      <c r="E2" s="174"/>
      <c r="F2" s="174"/>
      <c r="G2" s="174"/>
      <c r="H2" s="174"/>
      <c r="I2" s="174"/>
      <c r="J2" s="174"/>
      <c r="K2" s="174"/>
      <c r="L2" s="174"/>
      <c r="M2" s="174"/>
      <c r="N2" s="174"/>
      <c r="O2" s="174"/>
      <c r="P2" s="174"/>
      <c r="Q2" s="174"/>
      <c r="R2" s="174"/>
      <c r="S2" s="174"/>
      <c r="T2" s="174"/>
      <c r="U2" s="174"/>
    </row>
    <row r="3" spans="1:21" ht="23.25" customHeight="1" x14ac:dyDescent="0.25">
      <c r="A3" s="174" t="s">
        <v>99</v>
      </c>
      <c r="B3" s="174"/>
      <c r="C3" s="174"/>
      <c r="D3" s="174"/>
      <c r="E3" s="174"/>
      <c r="F3" s="174"/>
      <c r="G3" s="174"/>
      <c r="H3" s="174"/>
      <c r="I3" s="174"/>
      <c r="J3" s="174"/>
      <c r="K3" s="174"/>
      <c r="L3" s="174"/>
      <c r="M3" s="174"/>
      <c r="N3" s="174"/>
      <c r="O3" s="174"/>
      <c r="P3" s="174"/>
      <c r="Q3" s="174"/>
      <c r="R3" s="174"/>
      <c r="S3" s="174"/>
      <c r="T3" s="174"/>
      <c r="U3" s="174"/>
    </row>
    <row r="4" spans="1:21" ht="10.5" customHeight="1" x14ac:dyDescent="0.25">
      <c r="A4" s="174"/>
      <c r="B4" s="174"/>
      <c r="C4" s="174"/>
      <c r="D4" s="174"/>
      <c r="E4" s="174"/>
      <c r="F4" s="174"/>
      <c r="G4" s="174"/>
      <c r="H4" s="174"/>
      <c r="I4" s="174"/>
      <c r="J4" s="174"/>
      <c r="K4" s="174"/>
      <c r="L4" s="174"/>
      <c r="M4" s="174"/>
      <c r="N4" s="174"/>
      <c r="O4" s="174"/>
      <c r="P4" s="174"/>
      <c r="Q4" s="174"/>
      <c r="R4" s="174"/>
      <c r="S4" s="174"/>
      <c r="T4" s="174"/>
      <c r="U4" s="174"/>
    </row>
    <row r="5" spans="1:21" ht="32.25" customHeight="1" x14ac:dyDescent="0.25">
      <c r="A5" s="174" t="s">
        <v>39</v>
      </c>
      <c r="B5" s="174"/>
      <c r="C5" s="174"/>
      <c r="D5" s="174"/>
      <c r="E5" s="174"/>
      <c r="F5" s="174"/>
      <c r="G5" s="174"/>
      <c r="H5" s="174"/>
      <c r="I5" s="174"/>
      <c r="J5" s="174"/>
      <c r="K5" s="174"/>
      <c r="L5" s="174"/>
      <c r="M5" s="174"/>
      <c r="N5" s="174"/>
      <c r="O5" s="174"/>
      <c r="P5" s="174"/>
      <c r="Q5" s="174"/>
      <c r="R5" s="174"/>
      <c r="S5" s="174"/>
      <c r="T5" s="174"/>
      <c r="U5" s="174"/>
    </row>
    <row r="6" spans="1:21" ht="38.25" customHeight="1" x14ac:dyDescent="0.25">
      <c r="A6" s="174" t="s">
        <v>101</v>
      </c>
      <c r="B6" s="174"/>
      <c r="C6" s="174"/>
      <c r="D6" s="174"/>
      <c r="E6" s="174"/>
      <c r="F6" s="174"/>
      <c r="G6" s="174"/>
      <c r="H6" s="174"/>
      <c r="I6" s="174"/>
      <c r="J6" s="174"/>
      <c r="K6" s="174"/>
      <c r="L6" s="174"/>
      <c r="M6" s="174"/>
      <c r="N6" s="174"/>
      <c r="O6" s="174"/>
      <c r="P6" s="174"/>
      <c r="Q6" s="174"/>
      <c r="R6" s="174"/>
      <c r="S6" s="174"/>
      <c r="T6" s="174"/>
      <c r="U6" s="174"/>
    </row>
    <row r="7" spans="1:21" x14ac:dyDescent="0.25">
      <c r="A7" s="174"/>
      <c r="B7" s="174"/>
      <c r="C7" s="174"/>
      <c r="D7" s="174"/>
      <c r="E7" s="174"/>
      <c r="F7" s="174"/>
      <c r="G7" s="174"/>
      <c r="H7" s="174"/>
      <c r="I7" s="174"/>
      <c r="J7" s="174"/>
      <c r="K7" s="174"/>
      <c r="L7" s="174"/>
      <c r="M7" s="174"/>
      <c r="N7" s="174"/>
      <c r="O7" s="174"/>
      <c r="P7" s="174"/>
      <c r="Q7" s="174"/>
      <c r="R7" s="174"/>
      <c r="S7" s="174"/>
      <c r="T7" s="174"/>
      <c r="U7" s="174"/>
    </row>
    <row r="8" spans="1:21" ht="14.25" customHeight="1" x14ac:dyDescent="0.25">
      <c r="A8" s="174" t="s">
        <v>76</v>
      </c>
      <c r="B8" s="174"/>
      <c r="C8" s="174"/>
      <c r="D8" s="174"/>
      <c r="E8" s="174"/>
      <c r="F8" s="174"/>
      <c r="G8" s="174"/>
      <c r="H8" s="174"/>
      <c r="I8" s="174"/>
      <c r="J8" s="174"/>
      <c r="K8" s="174"/>
      <c r="L8" s="174"/>
      <c r="M8" s="174"/>
      <c r="N8" s="174"/>
      <c r="O8" s="174"/>
      <c r="P8" s="174"/>
      <c r="Q8" s="174"/>
      <c r="R8" s="174"/>
      <c r="S8" s="174"/>
      <c r="T8" s="174"/>
      <c r="U8" s="174"/>
    </row>
    <row r="9" spans="1:21" ht="15.75" customHeight="1" x14ac:dyDescent="0.25">
      <c r="A9" s="174"/>
      <c r="B9" s="174"/>
      <c r="C9" s="174"/>
      <c r="D9" s="174"/>
      <c r="E9" s="174"/>
      <c r="F9" s="174"/>
      <c r="G9" s="174"/>
      <c r="H9" s="174"/>
      <c r="I9" s="174"/>
      <c r="J9" s="174"/>
      <c r="K9" s="174"/>
      <c r="L9" s="174"/>
      <c r="M9" s="174"/>
      <c r="N9" s="174"/>
      <c r="O9" s="174"/>
      <c r="P9" s="174"/>
      <c r="Q9" s="174"/>
      <c r="R9" s="174"/>
      <c r="S9" s="174"/>
      <c r="T9" s="174"/>
      <c r="U9" s="174"/>
    </row>
    <row r="10" spans="1:21" ht="36" customHeight="1" thickBot="1" x14ac:dyDescent="0.3">
      <c r="O10" s="5"/>
      <c r="P10" s="6"/>
      <c r="Q10" s="6"/>
      <c r="R10" s="6"/>
      <c r="S10" s="6"/>
      <c r="T10" s="6"/>
      <c r="U10" s="6"/>
    </row>
    <row r="11" spans="1:21" ht="64.5" customHeight="1" thickTop="1" x14ac:dyDescent="0.25">
      <c r="A11" s="175" t="s">
        <v>77</v>
      </c>
      <c r="B11" s="178" t="s">
        <v>78</v>
      </c>
      <c r="C11" s="179"/>
      <c r="D11" s="179"/>
      <c r="E11" s="7">
        <v>1</v>
      </c>
      <c r="F11" s="178" t="s">
        <v>78</v>
      </c>
      <c r="G11" s="179"/>
      <c r="H11" s="179"/>
      <c r="I11" s="7">
        <v>2</v>
      </c>
      <c r="J11" s="178" t="s">
        <v>78</v>
      </c>
      <c r="K11" s="179"/>
      <c r="L11" s="179"/>
      <c r="M11" s="7">
        <v>3</v>
      </c>
      <c r="N11" s="165" t="s">
        <v>79</v>
      </c>
      <c r="O11" s="168" t="s">
        <v>80</v>
      </c>
      <c r="P11" s="169"/>
      <c r="Q11" s="169"/>
      <c r="R11" s="169"/>
      <c r="S11" s="169"/>
      <c r="T11" s="169"/>
      <c r="U11" s="170"/>
    </row>
    <row r="12" spans="1:21" ht="64.5" customHeight="1" thickBot="1" x14ac:dyDescent="0.3">
      <c r="A12" s="176"/>
      <c r="B12" s="8">
        <v>1</v>
      </c>
      <c r="C12" s="9">
        <f>+B12+1</f>
        <v>2</v>
      </c>
      <c r="D12" s="9">
        <f>+C12+1</f>
        <v>3</v>
      </c>
      <c r="E12" s="10">
        <f>+D12+1</f>
        <v>4</v>
      </c>
      <c r="F12" s="8">
        <v>1</v>
      </c>
      <c r="G12" s="9">
        <f>+F12+1</f>
        <v>2</v>
      </c>
      <c r="H12" s="9">
        <f>+G12+1</f>
        <v>3</v>
      </c>
      <c r="I12" s="10">
        <f>+H12+1</f>
        <v>4</v>
      </c>
      <c r="J12" s="8">
        <v>1</v>
      </c>
      <c r="K12" s="9">
        <f>+J12+1</f>
        <v>2</v>
      </c>
      <c r="L12" s="9">
        <f>+K12+1</f>
        <v>3</v>
      </c>
      <c r="M12" s="10">
        <f>+L12+1</f>
        <v>4</v>
      </c>
      <c r="N12" s="166"/>
      <c r="O12" s="11">
        <v>1</v>
      </c>
      <c r="P12" s="12">
        <v>1</v>
      </c>
      <c r="Q12" s="12">
        <v>1</v>
      </c>
      <c r="R12" s="12">
        <v>1</v>
      </c>
      <c r="S12" s="12">
        <v>1</v>
      </c>
      <c r="T12" s="12">
        <v>1</v>
      </c>
      <c r="U12" s="12">
        <v>1</v>
      </c>
    </row>
    <row r="13" spans="1:21" ht="90" customHeight="1" thickBot="1" x14ac:dyDescent="0.3">
      <c r="A13" s="177"/>
      <c r="B13" s="171"/>
      <c r="C13" s="172"/>
      <c r="D13" s="172"/>
      <c r="E13" s="173"/>
      <c r="F13" s="171"/>
      <c r="G13" s="172"/>
      <c r="H13" s="172"/>
      <c r="I13" s="173"/>
      <c r="J13" s="171"/>
      <c r="K13" s="172"/>
      <c r="L13" s="172"/>
      <c r="M13" s="173"/>
      <c r="N13" s="167"/>
      <c r="O13" s="54" t="str">
        <f>'PRESUPUESTO OFICIAL'!D17</f>
        <v>Director de Interventoria</v>
      </c>
      <c r="P13" s="55" t="str">
        <f>'PRESUPUESTO OFICIAL'!D18</f>
        <v>Ingeniero Residente de Interventoría 1</v>
      </c>
      <c r="Q13" s="55" t="str">
        <f>'PRESUPUESTO OFICIAL'!D19</f>
        <v>Ingeniero Residente de Interventoría 2</v>
      </c>
      <c r="R13" s="55" t="str">
        <f>'PRESUPUESTO OFICIAL'!D20</f>
        <v>Ingeniero Residente de Interventoría 3</v>
      </c>
      <c r="S13" s="55" t="str">
        <f>'PRESUPUESTO OFICIAL'!D22</f>
        <v>Especialista Ambiental</v>
      </c>
      <c r="T13" s="55" t="str">
        <f>'PRESUPUESTO OFICIAL'!D23</f>
        <v>Especialista Vias y/o Pavimentos</v>
      </c>
      <c r="U13" s="55" t="str">
        <f>'PRESUPUESTO OFICIAL'!D25</f>
        <v>Inspector 1</v>
      </c>
    </row>
    <row r="14" spans="1:21" ht="132.75" customHeight="1" thickBot="1" x14ac:dyDescent="0.3">
      <c r="A14" s="13" t="s">
        <v>81</v>
      </c>
      <c r="B14" s="26">
        <v>1</v>
      </c>
      <c r="C14" s="15"/>
      <c r="D14" s="15"/>
      <c r="E14" s="17"/>
      <c r="F14" s="14"/>
      <c r="G14" s="15"/>
      <c r="H14" s="15"/>
      <c r="I14" s="16"/>
      <c r="J14" s="14"/>
      <c r="K14" s="15"/>
      <c r="L14" s="15"/>
      <c r="M14" s="16"/>
      <c r="N14" s="18" t="s">
        <v>93</v>
      </c>
      <c r="O14" s="52">
        <f>10%*O24</f>
        <v>0.25</v>
      </c>
      <c r="P14" s="53">
        <v>0</v>
      </c>
      <c r="Q14" s="53">
        <v>0</v>
      </c>
      <c r="R14" s="53">
        <v>0</v>
      </c>
      <c r="S14" s="53">
        <f>40%*S24</f>
        <v>1</v>
      </c>
      <c r="T14" s="53">
        <f>40%*T24</f>
        <v>1</v>
      </c>
      <c r="U14" s="53">
        <v>0</v>
      </c>
    </row>
    <row r="15" spans="1:21" ht="17.25" thickBot="1" x14ac:dyDescent="0.3">
      <c r="A15" s="19" t="s">
        <v>82</v>
      </c>
      <c r="B15" s="162"/>
      <c r="C15" s="163"/>
      <c r="D15" s="163"/>
      <c r="E15" s="164"/>
      <c r="F15" s="162"/>
      <c r="G15" s="163"/>
      <c r="H15" s="163"/>
      <c r="I15" s="164"/>
      <c r="J15" s="162"/>
      <c r="K15" s="163"/>
      <c r="L15" s="163"/>
      <c r="M15" s="164"/>
      <c r="N15" s="24"/>
      <c r="O15" s="56"/>
      <c r="P15" s="57"/>
      <c r="Q15" s="57"/>
      <c r="R15" s="57"/>
      <c r="S15" s="57"/>
      <c r="T15" s="57"/>
      <c r="U15" s="57"/>
    </row>
    <row r="16" spans="1:21" ht="177.75" customHeight="1" thickBot="1" x14ac:dyDescent="0.3">
      <c r="A16" s="25" t="s">
        <v>83</v>
      </c>
      <c r="B16" s="26">
        <v>1</v>
      </c>
      <c r="C16" s="27">
        <v>1</v>
      </c>
      <c r="D16" s="27">
        <v>1</v>
      </c>
      <c r="E16" s="29">
        <v>1</v>
      </c>
      <c r="F16" s="26">
        <v>1</v>
      </c>
      <c r="G16" s="27">
        <v>1</v>
      </c>
      <c r="H16" s="27">
        <v>1</v>
      </c>
      <c r="I16" s="28">
        <v>1</v>
      </c>
      <c r="J16" s="26">
        <v>1</v>
      </c>
      <c r="K16" s="27">
        <v>1</v>
      </c>
      <c r="L16" s="27"/>
      <c r="M16" s="28"/>
      <c r="N16" s="18" t="s">
        <v>94</v>
      </c>
      <c r="O16" s="56">
        <f>50%*O24</f>
        <v>1.25</v>
      </c>
      <c r="P16" s="57">
        <f>50%*P24</f>
        <v>1.25</v>
      </c>
      <c r="Q16" s="57">
        <f>50%*Q24</f>
        <v>0.75</v>
      </c>
      <c r="R16" s="57">
        <f>50%*R24</f>
        <v>0.5</v>
      </c>
      <c r="S16" s="57">
        <f>30%*S24</f>
        <v>0.75</v>
      </c>
      <c r="T16" s="57">
        <f>30%*T24</f>
        <v>0.75</v>
      </c>
      <c r="U16" s="57">
        <f>50%*U24</f>
        <v>1.25</v>
      </c>
    </row>
    <row r="17" spans="1:22" ht="135" customHeight="1" thickBot="1" x14ac:dyDescent="0.3">
      <c r="A17" s="30" t="s">
        <v>84</v>
      </c>
      <c r="B17" s="20">
        <v>1</v>
      </c>
      <c r="C17" s="21">
        <v>1</v>
      </c>
      <c r="D17" s="21">
        <v>1</v>
      </c>
      <c r="E17" s="23">
        <v>1</v>
      </c>
      <c r="F17" s="20">
        <v>1</v>
      </c>
      <c r="G17" s="21">
        <v>1</v>
      </c>
      <c r="H17" s="21">
        <v>1</v>
      </c>
      <c r="I17" s="22">
        <v>1</v>
      </c>
      <c r="J17" s="20">
        <v>1</v>
      </c>
      <c r="K17" s="21">
        <v>1</v>
      </c>
      <c r="L17" s="21"/>
      <c r="M17" s="22"/>
      <c r="N17" s="51" t="s">
        <v>100</v>
      </c>
      <c r="O17" s="56">
        <f>10%*O24</f>
        <v>0.25</v>
      </c>
      <c r="P17" s="57">
        <f>20%*P24</f>
        <v>0.5</v>
      </c>
      <c r="Q17" s="57">
        <f>20%*Q24</f>
        <v>0.30000000000000004</v>
      </c>
      <c r="R17" s="57">
        <f>20%*R24</f>
        <v>0.2</v>
      </c>
      <c r="S17" s="57">
        <v>0</v>
      </c>
      <c r="T17" s="57">
        <v>0</v>
      </c>
      <c r="U17" s="57">
        <f>50%*U24</f>
        <v>1.25</v>
      </c>
    </row>
    <row r="18" spans="1:22" ht="135" customHeight="1" thickBot="1" x14ac:dyDescent="0.3">
      <c r="A18" s="30" t="s">
        <v>85</v>
      </c>
      <c r="B18" s="20"/>
      <c r="C18" s="21"/>
      <c r="D18" s="21" t="s">
        <v>86</v>
      </c>
      <c r="E18" s="23">
        <v>1</v>
      </c>
      <c r="F18" s="20"/>
      <c r="G18" s="21"/>
      <c r="H18" s="21"/>
      <c r="I18" s="23">
        <v>1</v>
      </c>
      <c r="J18" s="20"/>
      <c r="K18" s="23">
        <v>1</v>
      </c>
      <c r="L18" s="21"/>
      <c r="M18" s="23"/>
      <c r="N18" s="31" t="s">
        <v>95</v>
      </c>
      <c r="O18" s="56">
        <f>10%*O24</f>
        <v>0.25</v>
      </c>
      <c r="P18" s="57">
        <f>10%*P24</f>
        <v>0.25</v>
      </c>
      <c r="Q18" s="57">
        <f>10%*Q24</f>
        <v>0.15000000000000002</v>
      </c>
      <c r="R18" s="57">
        <f>10%*R24</f>
        <v>0.1</v>
      </c>
      <c r="S18" s="57">
        <f>20%*S24</f>
        <v>0.5</v>
      </c>
      <c r="T18" s="57">
        <f>20%*T24</f>
        <v>0.5</v>
      </c>
      <c r="U18" s="57">
        <v>0</v>
      </c>
    </row>
    <row r="19" spans="1:22" ht="96.75" customHeight="1" thickBot="1" x14ac:dyDescent="0.3">
      <c r="A19" s="30" t="s">
        <v>87</v>
      </c>
      <c r="B19" s="26">
        <v>1</v>
      </c>
      <c r="C19" s="27">
        <v>1</v>
      </c>
      <c r="D19" s="27">
        <v>1</v>
      </c>
      <c r="E19" s="29">
        <v>1</v>
      </c>
      <c r="F19" s="26">
        <v>1</v>
      </c>
      <c r="G19" s="27">
        <v>1</v>
      </c>
      <c r="H19" s="27">
        <v>1</v>
      </c>
      <c r="I19" s="28">
        <v>1</v>
      </c>
      <c r="J19" s="26">
        <v>1</v>
      </c>
      <c r="K19" s="27">
        <v>1</v>
      </c>
      <c r="L19" s="27"/>
      <c r="M19" s="28"/>
      <c r="N19" s="18" t="s">
        <v>96</v>
      </c>
      <c r="O19" s="56">
        <v>0.1</v>
      </c>
      <c r="P19" s="57">
        <f>5%*P24</f>
        <v>0.125</v>
      </c>
      <c r="Q19" s="57">
        <f>5%*Q24</f>
        <v>7.5000000000000011E-2</v>
      </c>
      <c r="R19" s="57">
        <f>5%*R24</f>
        <v>0.05</v>
      </c>
      <c r="S19" s="57">
        <v>0</v>
      </c>
      <c r="T19" s="57">
        <v>0</v>
      </c>
      <c r="U19" s="57">
        <v>0</v>
      </c>
    </row>
    <row r="20" spans="1:22" ht="61.5" customHeight="1" thickBot="1" x14ac:dyDescent="0.3">
      <c r="A20" s="30" t="s">
        <v>88</v>
      </c>
      <c r="B20" s="20"/>
      <c r="C20" s="21"/>
      <c r="D20" s="21"/>
      <c r="E20" s="23"/>
      <c r="F20" s="20"/>
      <c r="G20" s="21"/>
      <c r="H20" s="21"/>
      <c r="I20" s="22"/>
      <c r="J20" s="20"/>
      <c r="K20" s="21"/>
      <c r="L20" s="21"/>
      <c r="M20" s="22"/>
      <c r="N20" s="18" t="s">
        <v>96</v>
      </c>
      <c r="O20" s="56">
        <v>0.1</v>
      </c>
      <c r="P20" s="57">
        <f>5%*P24</f>
        <v>0.125</v>
      </c>
      <c r="Q20" s="57">
        <f>5%*Q24</f>
        <v>7.5000000000000011E-2</v>
      </c>
      <c r="R20" s="57">
        <f>5%*R24</f>
        <v>0.05</v>
      </c>
      <c r="S20" s="57">
        <v>0</v>
      </c>
      <c r="T20" s="57">
        <v>0</v>
      </c>
      <c r="U20" s="57">
        <v>0</v>
      </c>
    </row>
    <row r="21" spans="1:22" ht="126.75" customHeight="1" thickBot="1" x14ac:dyDescent="0.3">
      <c r="A21" s="30" t="s">
        <v>89</v>
      </c>
      <c r="B21" s="26"/>
      <c r="C21" s="27"/>
      <c r="D21" s="27"/>
      <c r="E21" s="29" t="s">
        <v>86</v>
      </c>
      <c r="F21" s="26"/>
      <c r="G21" s="27"/>
      <c r="H21" s="27"/>
      <c r="I21" s="28"/>
      <c r="J21" s="26"/>
      <c r="K21" s="27"/>
      <c r="L21" s="27"/>
      <c r="M21" s="28"/>
      <c r="N21" s="18" t="s">
        <v>95</v>
      </c>
      <c r="O21" s="56">
        <v>0.1</v>
      </c>
      <c r="P21" s="57">
        <f t="shared" ref="P21:T21" si="0">5%*P24</f>
        <v>0.125</v>
      </c>
      <c r="Q21" s="57">
        <f t="shared" si="0"/>
        <v>7.5000000000000011E-2</v>
      </c>
      <c r="R21" s="57">
        <f t="shared" si="0"/>
        <v>0.05</v>
      </c>
      <c r="S21" s="57">
        <f t="shared" si="0"/>
        <v>0.125</v>
      </c>
      <c r="T21" s="57">
        <f t="shared" si="0"/>
        <v>0.125</v>
      </c>
      <c r="U21" s="57">
        <v>0</v>
      </c>
    </row>
    <row r="22" spans="1:22" ht="107.25" customHeight="1" thickBot="1" x14ac:dyDescent="0.3">
      <c r="A22" s="30" t="s">
        <v>90</v>
      </c>
      <c r="B22" s="20"/>
      <c r="C22" s="21"/>
      <c r="D22" s="21"/>
      <c r="E22" s="23"/>
      <c r="F22" s="20"/>
      <c r="G22" s="21"/>
      <c r="H22" s="21"/>
      <c r="I22" s="22"/>
      <c r="J22" s="20"/>
      <c r="K22" s="21"/>
      <c r="L22" s="21"/>
      <c r="M22" s="22"/>
      <c r="N22" s="51" t="s">
        <v>95</v>
      </c>
      <c r="O22" s="52">
        <v>0.2</v>
      </c>
      <c r="P22" s="53">
        <f t="shared" ref="P22:T22" si="1">5%*P24</f>
        <v>0.125</v>
      </c>
      <c r="Q22" s="53">
        <f t="shared" si="1"/>
        <v>7.5000000000000011E-2</v>
      </c>
      <c r="R22" s="53">
        <f t="shared" si="1"/>
        <v>0.05</v>
      </c>
      <c r="S22" s="53">
        <f t="shared" si="1"/>
        <v>0.125</v>
      </c>
      <c r="T22" s="53">
        <f t="shared" si="1"/>
        <v>0.125</v>
      </c>
      <c r="U22" s="53">
        <v>0</v>
      </c>
    </row>
    <row r="23" spans="1:22" ht="17.25" thickBot="1" x14ac:dyDescent="0.3">
      <c r="A23" s="32"/>
      <c r="B23" s="161"/>
      <c r="C23" s="161"/>
      <c r="D23" s="161"/>
      <c r="E23" s="161"/>
      <c r="F23" s="161"/>
      <c r="G23" s="161"/>
      <c r="H23" s="161"/>
      <c r="I23" s="161"/>
      <c r="J23" s="161"/>
      <c r="K23" s="161"/>
      <c r="L23" s="161"/>
      <c r="M23" s="161"/>
      <c r="N23" s="33" t="s">
        <v>91</v>
      </c>
      <c r="O23" s="58">
        <f t="shared" ref="O23:U23" si="2">SUM(O14:O22)</f>
        <v>2.5000000000000004</v>
      </c>
      <c r="P23" s="59">
        <f t="shared" si="2"/>
        <v>2.5</v>
      </c>
      <c r="Q23" s="59">
        <f t="shared" si="2"/>
        <v>1.5</v>
      </c>
      <c r="R23" s="59">
        <f t="shared" si="2"/>
        <v>1</v>
      </c>
      <c r="S23" s="59">
        <f t="shared" si="2"/>
        <v>2.5</v>
      </c>
      <c r="T23" s="59">
        <f t="shared" si="2"/>
        <v>2.5</v>
      </c>
      <c r="U23" s="59">
        <f t="shared" si="2"/>
        <v>2.5</v>
      </c>
    </row>
    <row r="24" spans="1:22" ht="17.25" thickTop="1" x14ac:dyDescent="0.25">
      <c r="A24" s="34"/>
      <c r="N24" s="35"/>
      <c r="O24" s="36">
        <f>'PRESUPUESTO OFICIAL'!G17</f>
        <v>2.5</v>
      </c>
      <c r="P24" s="36">
        <f>'PRESUPUESTO OFICIAL'!G18</f>
        <v>2.5</v>
      </c>
      <c r="Q24" s="36">
        <f>'PRESUPUESTO OFICIAL'!G19</f>
        <v>1.5</v>
      </c>
      <c r="R24" s="37">
        <f>'PRESUPUESTO OFICIAL'!G20</f>
        <v>1</v>
      </c>
      <c r="S24" s="37">
        <f>'PRESUPUESTO OFICIAL'!G22</f>
        <v>2.5</v>
      </c>
      <c r="T24" s="37">
        <f>'PRESUPUESTO OFICIAL'!G23</f>
        <v>2.5</v>
      </c>
      <c r="U24" s="37">
        <f>'PRESUPUESTO OFICIAL'!G25</f>
        <v>2.5</v>
      </c>
    </row>
    <row r="25" spans="1:22" x14ac:dyDescent="0.25">
      <c r="A25" s="38" t="s">
        <v>92</v>
      </c>
      <c r="B25" s="39"/>
      <c r="C25" s="39"/>
      <c r="D25" s="39"/>
      <c r="E25" s="39"/>
      <c r="G25" s="39"/>
      <c r="H25" s="39"/>
      <c r="K25" s="39"/>
      <c r="L25" s="39"/>
      <c r="N25" s="40"/>
      <c r="O25" s="36"/>
      <c r="P25" s="36"/>
      <c r="Q25" s="36"/>
      <c r="R25" s="37"/>
      <c r="S25" s="37"/>
      <c r="T25" s="37"/>
      <c r="U25" s="37"/>
    </row>
    <row r="26" spans="1:22" x14ac:dyDescent="0.25">
      <c r="A26" s="41" t="s">
        <v>98</v>
      </c>
      <c r="B26" s="39"/>
      <c r="C26" s="39"/>
      <c r="D26" s="39"/>
      <c r="E26" s="39"/>
      <c r="G26" s="39"/>
      <c r="H26" s="39"/>
      <c r="I26" s="39"/>
      <c r="K26" s="39"/>
      <c r="L26" s="39"/>
      <c r="M26" s="39"/>
      <c r="N26" s="39"/>
    </row>
    <row r="27" spans="1:22" ht="15" customHeight="1" x14ac:dyDescent="0.25"/>
    <row r="28" spans="1:22" x14ac:dyDescent="0.25">
      <c r="N28" s="43"/>
    </row>
    <row r="29" spans="1:22" x14ac:dyDescent="0.25">
      <c r="A29" s="44"/>
      <c r="B29" s="47"/>
      <c r="F29" s="45"/>
      <c r="G29" s="45"/>
      <c r="H29" s="46"/>
      <c r="I29" s="47"/>
      <c r="J29" s="45"/>
      <c r="K29" s="45"/>
      <c r="L29" s="46"/>
      <c r="M29" s="47"/>
    </row>
    <row r="30" spans="1:22" x14ac:dyDescent="0.25">
      <c r="P30" s="48"/>
      <c r="V30" s="42"/>
    </row>
    <row r="31" spans="1:22" s="42" customFormat="1" ht="16.5" customHeight="1" x14ac:dyDescent="0.25">
      <c r="A31" s="50" t="s">
        <v>97</v>
      </c>
      <c r="B31" s="4"/>
      <c r="C31" s="4"/>
      <c r="D31" s="4"/>
      <c r="E31" s="4"/>
      <c r="F31" s="4"/>
      <c r="G31" s="4"/>
      <c r="H31" s="4"/>
      <c r="I31" s="4"/>
      <c r="J31" s="4"/>
      <c r="K31" s="4"/>
      <c r="L31" s="4"/>
      <c r="M31" s="4"/>
      <c r="N31" s="4"/>
    </row>
    <row r="32" spans="1:22" s="42" customFormat="1" x14ac:dyDescent="0.3">
      <c r="A32" s="4"/>
      <c r="B32" s="4"/>
      <c r="C32" s="4"/>
      <c r="D32" s="4"/>
      <c r="E32" s="4"/>
      <c r="F32" s="4"/>
      <c r="G32" s="4"/>
      <c r="H32" s="4"/>
      <c r="I32" s="4"/>
      <c r="J32" s="4"/>
      <c r="K32" s="4"/>
      <c r="L32" s="4"/>
      <c r="M32" s="4"/>
      <c r="N32" s="4"/>
      <c r="O32" s="49"/>
    </row>
    <row r="33" spans="1:22" s="42" customFormat="1" x14ac:dyDescent="0.3">
      <c r="A33" s="4"/>
      <c r="B33" s="4"/>
      <c r="C33" s="4"/>
      <c r="D33" s="4"/>
      <c r="E33" s="4"/>
      <c r="F33" s="4"/>
      <c r="G33" s="4"/>
      <c r="H33" s="4"/>
      <c r="I33" s="4"/>
      <c r="J33" s="4"/>
      <c r="K33" s="4"/>
      <c r="L33" s="4"/>
      <c r="M33" s="4"/>
      <c r="N33" s="4"/>
      <c r="O33" s="49"/>
    </row>
    <row r="34" spans="1:22" s="42" customFormat="1" x14ac:dyDescent="0.3">
      <c r="A34" s="4"/>
      <c r="B34" s="4"/>
      <c r="C34" s="4"/>
      <c r="D34" s="4"/>
      <c r="E34" s="4"/>
      <c r="F34" s="4"/>
      <c r="G34" s="4"/>
      <c r="H34" s="4"/>
      <c r="I34" s="4"/>
      <c r="J34" s="4"/>
      <c r="K34" s="4"/>
      <c r="L34" s="4"/>
      <c r="M34" s="4"/>
      <c r="N34" s="4"/>
      <c r="O34" s="49"/>
    </row>
    <row r="35" spans="1:22" s="42" customFormat="1" x14ac:dyDescent="0.3">
      <c r="A35" s="4"/>
      <c r="B35" s="4"/>
      <c r="C35" s="4"/>
      <c r="D35" s="4"/>
      <c r="E35" s="4"/>
      <c r="F35" s="4"/>
      <c r="G35" s="4"/>
      <c r="H35" s="4"/>
      <c r="I35" s="4"/>
      <c r="J35" s="4"/>
      <c r="K35" s="4"/>
      <c r="L35" s="4"/>
      <c r="M35" s="4"/>
      <c r="N35" s="4"/>
      <c r="O35" s="49"/>
    </row>
    <row r="36" spans="1:22" s="42" customFormat="1" x14ac:dyDescent="0.3">
      <c r="A36" s="4"/>
      <c r="B36" s="4"/>
      <c r="C36" s="4"/>
      <c r="D36" s="4"/>
      <c r="E36" s="4"/>
      <c r="F36" s="4"/>
      <c r="G36" s="4"/>
      <c r="H36" s="4"/>
      <c r="I36" s="4"/>
      <c r="J36" s="4"/>
      <c r="K36" s="4"/>
      <c r="L36" s="4"/>
      <c r="M36" s="4"/>
      <c r="N36" s="4"/>
      <c r="O36" s="49"/>
    </row>
    <row r="37" spans="1:22" s="42" customFormat="1" x14ac:dyDescent="0.3">
      <c r="A37" s="4"/>
      <c r="B37" s="4"/>
      <c r="C37" s="4"/>
      <c r="D37" s="4"/>
      <c r="E37" s="4"/>
      <c r="F37" s="4"/>
      <c r="G37" s="4"/>
      <c r="H37" s="4"/>
      <c r="I37" s="4"/>
      <c r="J37" s="4"/>
      <c r="K37" s="4"/>
      <c r="L37" s="4"/>
      <c r="M37" s="4"/>
      <c r="N37" s="4"/>
      <c r="O37" s="49"/>
    </row>
    <row r="38" spans="1:22" s="42" customFormat="1" x14ac:dyDescent="0.3">
      <c r="A38" s="4"/>
      <c r="B38" s="4"/>
      <c r="C38" s="4"/>
      <c r="D38" s="4"/>
      <c r="E38" s="4"/>
      <c r="F38" s="4"/>
      <c r="G38" s="4"/>
      <c r="H38" s="4"/>
      <c r="I38" s="4"/>
      <c r="J38" s="4"/>
      <c r="K38" s="4"/>
      <c r="L38" s="4"/>
      <c r="M38" s="4"/>
      <c r="N38" s="4"/>
      <c r="O38" s="49"/>
    </row>
    <row r="39" spans="1:22" s="42" customFormat="1" x14ac:dyDescent="0.3">
      <c r="A39" s="4"/>
      <c r="B39" s="4"/>
      <c r="C39" s="4"/>
      <c r="D39" s="4"/>
      <c r="E39" s="4"/>
      <c r="F39" s="4"/>
      <c r="G39" s="4"/>
      <c r="H39" s="4"/>
      <c r="I39" s="4"/>
      <c r="J39" s="4"/>
      <c r="K39" s="4"/>
      <c r="L39" s="4"/>
      <c r="M39" s="4"/>
      <c r="N39" s="4"/>
      <c r="O39" s="49"/>
    </row>
    <row r="40" spans="1:22" s="42" customFormat="1" x14ac:dyDescent="0.3">
      <c r="A40" s="4"/>
      <c r="B40" s="4"/>
      <c r="C40" s="4"/>
      <c r="D40" s="4"/>
      <c r="E40" s="4"/>
      <c r="F40" s="4"/>
      <c r="G40" s="4"/>
      <c r="H40" s="4"/>
      <c r="I40" s="4"/>
      <c r="J40" s="4"/>
      <c r="K40" s="4"/>
      <c r="L40" s="4"/>
      <c r="M40" s="4"/>
      <c r="N40" s="4"/>
      <c r="O40" s="49"/>
    </row>
    <row r="41" spans="1:22" s="42" customFormat="1" x14ac:dyDescent="0.3">
      <c r="A41" s="4"/>
      <c r="B41" s="4"/>
      <c r="C41" s="4"/>
      <c r="D41" s="4"/>
      <c r="E41" s="4"/>
      <c r="F41" s="4"/>
      <c r="G41" s="4"/>
      <c r="H41" s="4"/>
      <c r="I41" s="4"/>
      <c r="J41" s="4"/>
      <c r="K41" s="4"/>
      <c r="L41" s="4"/>
      <c r="M41" s="4"/>
      <c r="N41" s="4"/>
      <c r="O41" s="49"/>
      <c r="V41" s="4"/>
    </row>
    <row r="42" spans="1:22" x14ac:dyDescent="0.3">
      <c r="O42" s="49"/>
    </row>
    <row r="43" spans="1:22" x14ac:dyDescent="0.3">
      <c r="O43" s="49"/>
    </row>
    <row r="44" spans="1:22" x14ac:dyDescent="0.3">
      <c r="O44" s="49"/>
    </row>
    <row r="45" spans="1:22" x14ac:dyDescent="0.3">
      <c r="O45" s="49"/>
    </row>
    <row r="46" spans="1:22" x14ac:dyDescent="0.3">
      <c r="O46" s="49"/>
    </row>
    <row r="47" spans="1:22" x14ac:dyDescent="0.3">
      <c r="O47" s="49"/>
    </row>
    <row r="48" spans="1:22" x14ac:dyDescent="0.3">
      <c r="N48" s="49"/>
      <c r="O48" s="49"/>
    </row>
    <row r="49" spans="15:15" x14ac:dyDescent="0.3">
      <c r="O49" s="49"/>
    </row>
    <row r="50" spans="15:15" x14ac:dyDescent="0.3">
      <c r="O50" s="49"/>
    </row>
    <row r="51" spans="15:15" x14ac:dyDescent="0.3">
      <c r="O51" s="49"/>
    </row>
    <row r="52" spans="15:15" x14ac:dyDescent="0.3">
      <c r="O52" s="49"/>
    </row>
    <row r="53" spans="15:15" x14ac:dyDescent="0.3">
      <c r="O53" s="49"/>
    </row>
    <row r="54" spans="15:15" x14ac:dyDescent="0.3">
      <c r="O54" s="49"/>
    </row>
    <row r="55" spans="15:15" x14ac:dyDescent="0.3">
      <c r="O55" s="49"/>
    </row>
    <row r="56" spans="15:15" ht="15" customHeight="1" x14ac:dyDescent="0.3">
      <c r="O56" s="49"/>
    </row>
    <row r="57" spans="15:15" x14ac:dyDescent="0.3">
      <c r="O57" s="49"/>
    </row>
  </sheetData>
  <mergeCells count="22">
    <mergeCell ref="A6:U6"/>
    <mergeCell ref="A1:U1"/>
    <mergeCell ref="A2:U2"/>
    <mergeCell ref="A3:U3"/>
    <mergeCell ref="A4:U4"/>
    <mergeCell ref="A5:U5"/>
    <mergeCell ref="O11:U11"/>
    <mergeCell ref="B13:E13"/>
    <mergeCell ref="F13:I13"/>
    <mergeCell ref="J13:M13"/>
    <mergeCell ref="A7:U7"/>
    <mergeCell ref="A8:U8"/>
    <mergeCell ref="A9:U9"/>
    <mergeCell ref="A11:A13"/>
    <mergeCell ref="B11:D11"/>
    <mergeCell ref="F11:H11"/>
    <mergeCell ref="J11:L11"/>
    <mergeCell ref="B23:M23"/>
    <mergeCell ref="F15:I15"/>
    <mergeCell ref="J15:M15"/>
    <mergeCell ref="B15:E15"/>
    <mergeCell ref="N11:N13"/>
  </mergeCells>
  <conditionalFormatting sqref="B21:E22 B14:E14 B16:E17 B15">
    <cfRule type="cellIs" dxfId="19" priority="29" stopIfTrue="1" operator="equal">
      <formula>1</formula>
    </cfRule>
  </conditionalFormatting>
  <conditionalFormatting sqref="I20">
    <cfRule type="cellIs" dxfId="18" priority="10" stopIfTrue="1" operator="equal">
      <formula>1</formula>
    </cfRule>
  </conditionalFormatting>
  <conditionalFormatting sqref="F20:H20">
    <cfRule type="cellIs" dxfId="17" priority="11" stopIfTrue="1" operator="equal">
      <formula>1</formula>
    </cfRule>
  </conditionalFormatting>
  <conditionalFormatting sqref="E18:E20">
    <cfRule type="cellIs" dxfId="16" priority="22" stopIfTrue="1" operator="equal">
      <formula>1</formula>
    </cfRule>
  </conditionalFormatting>
  <conditionalFormatting sqref="B18:D18">
    <cfRule type="cellIs" dxfId="15" priority="21" stopIfTrue="1" operator="equal">
      <formula>1</formula>
    </cfRule>
  </conditionalFormatting>
  <conditionalFormatting sqref="B19:D19">
    <cfRule type="cellIs" dxfId="14" priority="19" stopIfTrue="1" operator="equal">
      <formula>1</formula>
    </cfRule>
  </conditionalFormatting>
  <conditionalFormatting sqref="B20:D20">
    <cfRule type="cellIs" dxfId="13" priority="17" stopIfTrue="1" operator="equal">
      <formula>1</formula>
    </cfRule>
  </conditionalFormatting>
  <conditionalFormatting sqref="F21:I22 F14:I14 F16:I17 F15">
    <cfRule type="cellIs" dxfId="12" priority="16" stopIfTrue="1" operator="equal">
      <formula>1</formula>
    </cfRule>
  </conditionalFormatting>
  <conditionalFormatting sqref="F18:H18">
    <cfRule type="cellIs" dxfId="11" priority="15" stopIfTrue="1" operator="equal">
      <formula>1</formula>
    </cfRule>
  </conditionalFormatting>
  <conditionalFormatting sqref="I18">
    <cfRule type="cellIs" dxfId="10" priority="14" stopIfTrue="1" operator="equal">
      <formula>1</formula>
    </cfRule>
  </conditionalFormatting>
  <conditionalFormatting sqref="F19:H19">
    <cfRule type="cellIs" dxfId="9" priority="13" stopIfTrue="1" operator="equal">
      <formula>1</formula>
    </cfRule>
  </conditionalFormatting>
  <conditionalFormatting sqref="I19">
    <cfRule type="cellIs" dxfId="8" priority="12" stopIfTrue="1" operator="equal">
      <formula>1</formula>
    </cfRule>
  </conditionalFormatting>
  <conditionalFormatting sqref="J21:M22 J14:M14 J16:M17 J15">
    <cfRule type="cellIs" dxfId="7" priority="9" stopIfTrue="1" operator="equal">
      <formula>1</formula>
    </cfRule>
  </conditionalFormatting>
  <conditionalFormatting sqref="J18 L18">
    <cfRule type="cellIs" dxfId="6" priority="8" stopIfTrue="1" operator="equal">
      <formula>1</formula>
    </cfRule>
  </conditionalFormatting>
  <conditionalFormatting sqref="M18">
    <cfRule type="cellIs" dxfId="5" priority="7" stopIfTrue="1" operator="equal">
      <formula>1</formula>
    </cfRule>
  </conditionalFormatting>
  <conditionalFormatting sqref="J19:L19">
    <cfRule type="cellIs" dxfId="4" priority="6" stopIfTrue="1" operator="equal">
      <formula>1</formula>
    </cfRule>
  </conditionalFormatting>
  <conditionalFormatting sqref="M19">
    <cfRule type="cellIs" dxfId="3" priority="5" stopIfTrue="1" operator="equal">
      <formula>1</formula>
    </cfRule>
  </conditionalFormatting>
  <conditionalFormatting sqref="J20:L20">
    <cfRule type="cellIs" dxfId="2" priority="4" stopIfTrue="1" operator="equal">
      <formula>1</formula>
    </cfRule>
  </conditionalFormatting>
  <conditionalFormatting sqref="M20">
    <cfRule type="cellIs" dxfId="1" priority="3" stopIfTrue="1" operator="equal">
      <formula>1</formula>
    </cfRule>
  </conditionalFormatting>
  <conditionalFormatting sqref="K18">
    <cfRule type="cellIs" dxfId="0" priority="1" stopIfTrue="1" operator="equal">
      <formula>1</formula>
    </cfRule>
  </conditionalFormatting>
  <pageMargins left="0.70866141732283472" right="0.70866141732283472" top="0.74803149606299213" bottom="0.74803149606299213" header="0.31496062992125984" footer="0.31496062992125984"/>
  <pageSetup scale="2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PRESUPUESTO OFICIAL</vt:lpstr>
      <vt:lpstr>CRONOGRAMA Y PLAN DE CARGAS</vt:lpstr>
      <vt:lpstr>'PRESUPUESTO OFICIAL'!Área_de_impresión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Jonathan Antonio Parra Murcia</dc:creator>
  <cp:lastModifiedBy>Jon Edinson Prado Perez</cp:lastModifiedBy>
  <cp:lastPrinted>2022-07-05T19:37:24Z</cp:lastPrinted>
  <dcterms:created xsi:type="dcterms:W3CDTF">2021-04-05T18:49:19Z</dcterms:created>
  <dcterms:modified xsi:type="dcterms:W3CDTF">2022-07-05T19:37:37Z</dcterms:modified>
</cp:coreProperties>
</file>